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240" yWindow="15" windowWidth="24735" windowHeight="11955" activeTab="5"/>
  </bookViews>
  <sheets>
    <sheet name="Розрахунок 6-23" sheetId="3" r:id="rId1"/>
    <sheet name="Розрахунок 6-26" sheetId="5" r:id="rId2"/>
    <sheet name="wgrp" sheetId="4" r:id="rId3"/>
    <sheet name=" " sheetId="1" r:id="rId4"/>
    <sheet name="Info" sheetId="2" r:id="rId5"/>
    <sheet name="Розрахунок 6-23 + корекція" sheetId="6" r:id="rId6"/>
  </sheets>
  <definedNames>
    <definedName name="_xlnm._FilterDatabase" localSheetId="3" hidden="1">' '!$A$1:$I$493</definedName>
  </definedNames>
  <calcPr calcId="152511"/>
  <pivotCaches>
    <pivotCache cacheId="55" r:id="rId7"/>
    <pivotCache cacheId="65" r:id="rId8"/>
  </pivotCaches>
</workbook>
</file>

<file path=xl/calcChain.xml><?xml version="1.0" encoding="utf-8"?>
<calcChain xmlns="http://schemas.openxmlformats.org/spreadsheetml/2006/main">
  <c r="D78" i="6" l="1"/>
  <c r="E78" i="6"/>
  <c r="F78" i="6"/>
  <c r="G78" i="6"/>
  <c r="H78" i="6"/>
  <c r="I78" i="6"/>
  <c r="J78" i="6"/>
  <c r="K78" i="6"/>
  <c r="L78" i="6"/>
  <c r="M78" i="6"/>
  <c r="N78" i="6"/>
  <c r="C78" i="6"/>
  <c r="C77" i="6"/>
  <c r="C76" i="6"/>
  <c r="D76" i="6"/>
  <c r="E76" i="6"/>
  <c r="F76" i="6"/>
  <c r="G76" i="6"/>
  <c r="V76" i="6" s="1"/>
  <c r="H76" i="6"/>
  <c r="I76" i="6"/>
  <c r="J76" i="6"/>
  <c r="K76" i="6"/>
  <c r="L76" i="6"/>
  <c r="M76" i="6"/>
  <c r="N76" i="6"/>
  <c r="D77" i="6"/>
  <c r="E77" i="6"/>
  <c r="F77" i="6"/>
  <c r="G77" i="6"/>
  <c r="H77" i="6"/>
  <c r="I77" i="6"/>
  <c r="J77" i="6"/>
  <c r="K77" i="6"/>
  <c r="L77" i="6"/>
  <c r="M77" i="6"/>
  <c r="N77" i="6"/>
  <c r="S77" i="6"/>
  <c r="R75" i="6"/>
  <c r="AA76" i="6"/>
  <c r="Y76" i="6"/>
  <c r="D75" i="6"/>
  <c r="E75" i="6"/>
  <c r="F75" i="6"/>
  <c r="U75" i="6" s="1"/>
  <c r="G75" i="6"/>
  <c r="V75" i="6" s="1"/>
  <c r="H75" i="6"/>
  <c r="I75" i="6"/>
  <c r="J75" i="6"/>
  <c r="Y75" i="6" s="1"/>
  <c r="K75" i="6"/>
  <c r="Z75" i="6" s="1"/>
  <c r="L75" i="6"/>
  <c r="M75" i="6"/>
  <c r="N75" i="6"/>
  <c r="AC75" i="6" s="1"/>
  <c r="C75" i="6"/>
  <c r="T92" i="6"/>
  <c r="T97" i="6"/>
  <c r="T102" i="6"/>
  <c r="S98" i="6"/>
  <c r="S103" i="6" s="1"/>
  <c r="T98" i="6"/>
  <c r="U98" i="6"/>
  <c r="V98" i="6"/>
  <c r="V103" i="6" s="1"/>
  <c r="W98" i="6"/>
  <c r="W103" i="6" s="1"/>
  <c r="X98" i="6"/>
  <c r="Y98" i="6"/>
  <c r="Z98" i="6"/>
  <c r="Z103" i="6" s="1"/>
  <c r="AA98" i="6"/>
  <c r="AA103" i="6" s="1"/>
  <c r="AB98" i="6"/>
  <c r="AC98" i="6"/>
  <c r="R98" i="6"/>
  <c r="R103" i="6"/>
  <c r="R102" i="6"/>
  <c r="S102" i="6"/>
  <c r="U102" i="6"/>
  <c r="V102" i="6"/>
  <c r="W102" i="6"/>
  <c r="X102" i="6"/>
  <c r="Y102" i="6"/>
  <c r="Z102" i="6"/>
  <c r="AA102" i="6"/>
  <c r="AB102" i="6"/>
  <c r="AC102" i="6"/>
  <c r="T103" i="6"/>
  <c r="U103" i="6"/>
  <c r="X103" i="6"/>
  <c r="Y103" i="6"/>
  <c r="AB103" i="6"/>
  <c r="AC103" i="6"/>
  <c r="S97" i="6"/>
  <c r="U97" i="6"/>
  <c r="V97" i="6"/>
  <c r="W97" i="6"/>
  <c r="X97" i="6"/>
  <c r="Y97" i="6"/>
  <c r="Z97" i="6"/>
  <c r="AA97" i="6"/>
  <c r="AB97" i="6"/>
  <c r="AC97" i="6"/>
  <c r="R97" i="6"/>
  <c r="S93" i="6"/>
  <c r="T93" i="6"/>
  <c r="U93" i="6"/>
  <c r="V93" i="6"/>
  <c r="W93" i="6"/>
  <c r="X93" i="6"/>
  <c r="Y93" i="6"/>
  <c r="Z93" i="6"/>
  <c r="AA93" i="6"/>
  <c r="AB93" i="6"/>
  <c r="AC93" i="6"/>
  <c r="R93" i="6"/>
  <c r="S92" i="6"/>
  <c r="U92" i="6"/>
  <c r="V92" i="6"/>
  <c r="W92" i="6"/>
  <c r="X92" i="6"/>
  <c r="Y92" i="6"/>
  <c r="Z92" i="6"/>
  <c r="AA92" i="6"/>
  <c r="AB92" i="6"/>
  <c r="AC92" i="6"/>
  <c r="R92" i="6"/>
  <c r="S91" i="6"/>
  <c r="T91" i="6"/>
  <c r="U91" i="6"/>
  <c r="V91" i="6"/>
  <c r="W91" i="6"/>
  <c r="X91" i="6"/>
  <c r="Y91" i="6"/>
  <c r="Z91" i="6"/>
  <c r="AA91" i="6"/>
  <c r="AB91" i="6"/>
  <c r="AC91" i="6"/>
  <c r="R91" i="6"/>
  <c r="D82" i="6"/>
  <c r="S82" i="6" s="1"/>
  <c r="E82" i="6"/>
  <c r="F82" i="6"/>
  <c r="G82" i="6"/>
  <c r="V82" i="6" s="1"/>
  <c r="H82" i="6"/>
  <c r="W82" i="6" s="1"/>
  <c r="I82" i="6"/>
  <c r="J82" i="6"/>
  <c r="K82" i="6"/>
  <c r="Z82" i="6" s="1"/>
  <c r="L82" i="6"/>
  <c r="AA82" i="6" s="1"/>
  <c r="M82" i="6"/>
  <c r="N82" i="6"/>
  <c r="C82" i="6"/>
  <c r="C84" i="6"/>
  <c r="D84" i="6"/>
  <c r="S84" i="6" s="1"/>
  <c r="E84" i="6"/>
  <c r="F84" i="6"/>
  <c r="U84" i="6" s="1"/>
  <c r="G84" i="6"/>
  <c r="H84" i="6"/>
  <c r="W84" i="6" s="1"/>
  <c r="I84" i="6"/>
  <c r="J84" i="6"/>
  <c r="Y84" i="6" s="1"/>
  <c r="K84" i="6"/>
  <c r="L84" i="6"/>
  <c r="AA84" i="6" s="1"/>
  <c r="M84" i="6"/>
  <c r="N84" i="6"/>
  <c r="AC84" i="6" s="1"/>
  <c r="D83" i="6"/>
  <c r="E83" i="6"/>
  <c r="F83" i="6"/>
  <c r="G83" i="6"/>
  <c r="H83" i="6"/>
  <c r="I83" i="6"/>
  <c r="J83" i="6"/>
  <c r="K83" i="6"/>
  <c r="L83" i="6"/>
  <c r="M83" i="6"/>
  <c r="N83" i="6"/>
  <c r="C83" i="6"/>
  <c r="R83" i="6" s="1"/>
  <c r="S76" i="6"/>
  <c r="U76" i="6"/>
  <c r="W76" i="6"/>
  <c r="AC76" i="6"/>
  <c r="R79" i="6"/>
  <c r="S79" i="6"/>
  <c r="T79" i="6"/>
  <c r="U79" i="6"/>
  <c r="V79" i="6"/>
  <c r="W79" i="6"/>
  <c r="X79" i="6"/>
  <c r="Y79" i="6"/>
  <c r="Z79" i="6"/>
  <c r="AA79" i="6"/>
  <c r="AB79" i="6"/>
  <c r="AC79" i="6"/>
  <c r="R80" i="6"/>
  <c r="S80" i="6"/>
  <c r="T80" i="6"/>
  <c r="U80" i="6"/>
  <c r="V80" i="6"/>
  <c r="W80" i="6"/>
  <c r="X80" i="6"/>
  <c r="Y80" i="6"/>
  <c r="Z80" i="6"/>
  <c r="AA80" i="6"/>
  <c r="AB80" i="6"/>
  <c r="AC80" i="6"/>
  <c r="R81" i="6"/>
  <c r="S81" i="6"/>
  <c r="T81" i="6"/>
  <c r="U81" i="6"/>
  <c r="V81" i="6"/>
  <c r="W81" i="6"/>
  <c r="X81" i="6"/>
  <c r="Y81" i="6"/>
  <c r="Z81" i="6"/>
  <c r="AA81" i="6"/>
  <c r="AB81" i="6"/>
  <c r="AC81" i="6"/>
  <c r="R82" i="6"/>
  <c r="T82" i="6"/>
  <c r="U82" i="6"/>
  <c r="X82" i="6"/>
  <c r="Y82" i="6"/>
  <c r="AB82" i="6"/>
  <c r="AC82" i="6"/>
  <c r="S83" i="6"/>
  <c r="T83" i="6"/>
  <c r="U83" i="6"/>
  <c r="V83" i="6"/>
  <c r="W83" i="6"/>
  <c r="X83" i="6"/>
  <c r="Y83" i="6"/>
  <c r="Z83" i="6"/>
  <c r="AA83" i="6"/>
  <c r="AB83" i="6"/>
  <c r="AC83" i="6"/>
  <c r="R84" i="6"/>
  <c r="T84" i="6"/>
  <c r="V84" i="6"/>
  <c r="X84" i="6"/>
  <c r="Z84" i="6"/>
  <c r="AB84" i="6"/>
  <c r="R85" i="6"/>
  <c r="S85" i="6"/>
  <c r="T85" i="6"/>
  <c r="U85" i="6"/>
  <c r="V85" i="6"/>
  <c r="W85" i="6"/>
  <c r="X85" i="6"/>
  <c r="Y85" i="6"/>
  <c r="Z85" i="6"/>
  <c r="AA85" i="6"/>
  <c r="AB85" i="6"/>
  <c r="AC85" i="6"/>
  <c r="R86" i="6"/>
  <c r="S86" i="6"/>
  <c r="T86" i="6"/>
  <c r="U86" i="6"/>
  <c r="V86" i="6"/>
  <c r="W86" i="6"/>
  <c r="X86" i="6"/>
  <c r="Y86" i="6"/>
  <c r="Z86" i="6"/>
  <c r="AA86" i="6"/>
  <c r="AB86" i="6"/>
  <c r="AC86" i="6"/>
  <c r="R87" i="6"/>
  <c r="S87" i="6"/>
  <c r="T87" i="6"/>
  <c r="U87" i="6"/>
  <c r="V87" i="6"/>
  <c r="W87" i="6"/>
  <c r="X87" i="6"/>
  <c r="Y87" i="6"/>
  <c r="Z87" i="6"/>
  <c r="AA87" i="6"/>
  <c r="AB87" i="6"/>
  <c r="AC87" i="6"/>
  <c r="R88" i="6"/>
  <c r="S88" i="6"/>
  <c r="T88" i="6"/>
  <c r="U88" i="6"/>
  <c r="V88" i="6"/>
  <c r="W88" i="6"/>
  <c r="X88" i="6"/>
  <c r="Y88" i="6"/>
  <c r="Z88" i="6"/>
  <c r="AA88" i="6"/>
  <c r="AB88" i="6"/>
  <c r="AC88" i="6"/>
  <c r="S75" i="6"/>
  <c r="T75" i="6"/>
  <c r="W75" i="6"/>
  <c r="X75" i="6"/>
  <c r="AA75" i="6"/>
  <c r="AB75" i="6"/>
  <c r="R59" i="6"/>
  <c r="S59" i="6"/>
  <c r="T59" i="6"/>
  <c r="U59" i="6"/>
  <c r="V59" i="6"/>
  <c r="W59" i="6"/>
  <c r="X59" i="6"/>
  <c r="Y59" i="6"/>
  <c r="Z59" i="6"/>
  <c r="AA59" i="6"/>
  <c r="AB59" i="6"/>
  <c r="AC59" i="6"/>
  <c r="R60" i="6"/>
  <c r="S60" i="6"/>
  <c r="T60" i="6"/>
  <c r="U60" i="6"/>
  <c r="V60" i="6"/>
  <c r="W60" i="6"/>
  <c r="X60" i="6"/>
  <c r="Y60" i="6"/>
  <c r="Z60" i="6"/>
  <c r="AA60" i="6"/>
  <c r="AB60" i="6"/>
  <c r="AC60" i="6"/>
  <c r="R61" i="6"/>
  <c r="S61" i="6"/>
  <c r="T61" i="6"/>
  <c r="U61" i="6"/>
  <c r="V61" i="6"/>
  <c r="W61" i="6"/>
  <c r="X61" i="6"/>
  <c r="Y61" i="6"/>
  <c r="Z61" i="6"/>
  <c r="AA61" i="6"/>
  <c r="AB61" i="6"/>
  <c r="AC61" i="6"/>
  <c r="R62" i="6"/>
  <c r="S62" i="6"/>
  <c r="T62" i="6"/>
  <c r="U62" i="6"/>
  <c r="V62" i="6"/>
  <c r="W62" i="6"/>
  <c r="X62" i="6"/>
  <c r="Y62" i="6"/>
  <c r="Z62" i="6"/>
  <c r="AA62" i="6"/>
  <c r="AB62" i="6"/>
  <c r="AC62" i="6"/>
  <c r="R63" i="6"/>
  <c r="S63" i="6"/>
  <c r="T63" i="6"/>
  <c r="U63" i="6"/>
  <c r="V63" i="6"/>
  <c r="W63" i="6"/>
  <c r="X63" i="6"/>
  <c r="Y63" i="6"/>
  <c r="Z63" i="6"/>
  <c r="AA63" i="6"/>
  <c r="AB63" i="6"/>
  <c r="AC63" i="6"/>
  <c r="R64" i="6"/>
  <c r="S64" i="6"/>
  <c r="T64" i="6"/>
  <c r="U64" i="6"/>
  <c r="V64" i="6"/>
  <c r="W64" i="6"/>
  <c r="X64" i="6"/>
  <c r="Y64" i="6"/>
  <c r="Z64" i="6"/>
  <c r="AA64" i="6"/>
  <c r="AB64" i="6"/>
  <c r="AC64" i="6"/>
  <c r="R65" i="6"/>
  <c r="S65" i="6"/>
  <c r="T65" i="6"/>
  <c r="U65" i="6"/>
  <c r="V65" i="6"/>
  <c r="W65" i="6"/>
  <c r="X65" i="6"/>
  <c r="Y65" i="6"/>
  <c r="Z65" i="6"/>
  <c r="AA65" i="6"/>
  <c r="AB65" i="6"/>
  <c r="AC65" i="6"/>
  <c r="R66" i="6"/>
  <c r="S66" i="6"/>
  <c r="T66" i="6"/>
  <c r="U66" i="6"/>
  <c r="V66" i="6"/>
  <c r="W66" i="6"/>
  <c r="X66" i="6"/>
  <c r="Y66" i="6"/>
  <c r="Z66" i="6"/>
  <c r="AA66" i="6"/>
  <c r="AB66" i="6"/>
  <c r="AC66" i="6"/>
  <c r="R67" i="6"/>
  <c r="S67" i="6"/>
  <c r="T67" i="6"/>
  <c r="U67" i="6"/>
  <c r="V67" i="6"/>
  <c r="W67" i="6"/>
  <c r="X67" i="6"/>
  <c r="Y67" i="6"/>
  <c r="Z67" i="6"/>
  <c r="AA67" i="6"/>
  <c r="AB67" i="6"/>
  <c r="AC67" i="6"/>
  <c r="R68" i="6"/>
  <c r="S68" i="6"/>
  <c r="T68" i="6"/>
  <c r="U68" i="6"/>
  <c r="V68" i="6"/>
  <c r="W68" i="6"/>
  <c r="X68" i="6"/>
  <c r="Y68" i="6"/>
  <c r="Z68" i="6"/>
  <c r="AA68" i="6"/>
  <c r="AB68" i="6"/>
  <c r="AC68" i="6"/>
  <c r="R69" i="6"/>
  <c r="S69" i="6"/>
  <c r="T69" i="6"/>
  <c r="U69" i="6"/>
  <c r="V69" i="6"/>
  <c r="W69" i="6"/>
  <c r="X69" i="6"/>
  <c r="Y69" i="6"/>
  <c r="Z69" i="6"/>
  <c r="AA69" i="6"/>
  <c r="AB69" i="6"/>
  <c r="AC69" i="6"/>
  <c r="R70" i="6"/>
  <c r="S70" i="6"/>
  <c r="T70" i="6"/>
  <c r="U70" i="6"/>
  <c r="V70" i="6"/>
  <c r="W70" i="6"/>
  <c r="X70" i="6"/>
  <c r="Y70" i="6"/>
  <c r="Z70" i="6"/>
  <c r="AA70" i="6"/>
  <c r="AB70" i="6"/>
  <c r="AC70" i="6"/>
  <c r="R71" i="6"/>
  <c r="S71" i="6"/>
  <c r="T71" i="6"/>
  <c r="U71" i="6"/>
  <c r="V71" i="6"/>
  <c r="W71" i="6"/>
  <c r="X71" i="6"/>
  <c r="Y71" i="6"/>
  <c r="Z71" i="6"/>
  <c r="AA71" i="6"/>
  <c r="AB71" i="6"/>
  <c r="AC71" i="6"/>
  <c r="S58" i="6"/>
  <c r="T58" i="6"/>
  <c r="U58" i="6"/>
  <c r="V58" i="6"/>
  <c r="W58" i="6"/>
  <c r="X58" i="6"/>
  <c r="Y58" i="6"/>
  <c r="Z58" i="6"/>
  <c r="AA58" i="6"/>
  <c r="AB58" i="6"/>
  <c r="AC58" i="6"/>
  <c r="R58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41" i="6"/>
  <c r="C42" i="6"/>
  <c r="E42" i="6"/>
  <c r="F42" i="6"/>
  <c r="G42" i="6"/>
  <c r="H42" i="6"/>
  <c r="I42" i="6"/>
  <c r="J42" i="6"/>
  <c r="K42" i="6"/>
  <c r="L42" i="6"/>
  <c r="M42" i="6"/>
  <c r="C43" i="6"/>
  <c r="E43" i="6"/>
  <c r="F43" i="6"/>
  <c r="G43" i="6"/>
  <c r="H43" i="6"/>
  <c r="I43" i="6"/>
  <c r="J43" i="6"/>
  <c r="K43" i="6"/>
  <c r="L43" i="6"/>
  <c r="M43" i="6"/>
  <c r="C44" i="6"/>
  <c r="E44" i="6"/>
  <c r="F44" i="6"/>
  <c r="G44" i="6"/>
  <c r="H44" i="6"/>
  <c r="I44" i="6"/>
  <c r="J44" i="6"/>
  <c r="K44" i="6"/>
  <c r="L44" i="6"/>
  <c r="M44" i="6"/>
  <c r="C45" i="6"/>
  <c r="E45" i="6"/>
  <c r="F45" i="6"/>
  <c r="G45" i="6"/>
  <c r="H45" i="6"/>
  <c r="I45" i="6"/>
  <c r="J45" i="6"/>
  <c r="K45" i="6"/>
  <c r="L45" i="6"/>
  <c r="M45" i="6"/>
  <c r="C46" i="6"/>
  <c r="E46" i="6"/>
  <c r="F46" i="6"/>
  <c r="G46" i="6"/>
  <c r="H46" i="6"/>
  <c r="I46" i="6"/>
  <c r="J46" i="6"/>
  <c r="K46" i="6"/>
  <c r="L46" i="6"/>
  <c r="M46" i="6"/>
  <c r="C47" i="6"/>
  <c r="E47" i="6"/>
  <c r="F47" i="6"/>
  <c r="G47" i="6"/>
  <c r="H47" i="6"/>
  <c r="I47" i="6"/>
  <c r="J47" i="6"/>
  <c r="K47" i="6"/>
  <c r="L47" i="6"/>
  <c r="M47" i="6"/>
  <c r="C48" i="6"/>
  <c r="E48" i="6"/>
  <c r="F48" i="6"/>
  <c r="G48" i="6"/>
  <c r="H48" i="6"/>
  <c r="I48" i="6"/>
  <c r="J48" i="6"/>
  <c r="K48" i="6"/>
  <c r="L48" i="6"/>
  <c r="M48" i="6"/>
  <c r="C49" i="6"/>
  <c r="E49" i="6"/>
  <c r="F49" i="6"/>
  <c r="G49" i="6"/>
  <c r="H49" i="6"/>
  <c r="I49" i="6"/>
  <c r="J49" i="6"/>
  <c r="K49" i="6"/>
  <c r="L49" i="6"/>
  <c r="M49" i="6"/>
  <c r="C50" i="6"/>
  <c r="E50" i="6"/>
  <c r="F50" i="6"/>
  <c r="G50" i="6"/>
  <c r="H50" i="6"/>
  <c r="I50" i="6"/>
  <c r="J50" i="6"/>
  <c r="K50" i="6"/>
  <c r="L50" i="6"/>
  <c r="M50" i="6"/>
  <c r="C51" i="6"/>
  <c r="E51" i="6"/>
  <c r="F51" i="6"/>
  <c r="G51" i="6"/>
  <c r="H51" i="6"/>
  <c r="I51" i="6"/>
  <c r="J51" i="6"/>
  <c r="K51" i="6"/>
  <c r="L51" i="6"/>
  <c r="M51" i="6"/>
  <c r="C52" i="6"/>
  <c r="E52" i="6"/>
  <c r="F52" i="6"/>
  <c r="G52" i="6"/>
  <c r="H52" i="6"/>
  <c r="I52" i="6"/>
  <c r="J52" i="6"/>
  <c r="K52" i="6"/>
  <c r="L52" i="6"/>
  <c r="M52" i="6"/>
  <c r="C53" i="6"/>
  <c r="E53" i="6"/>
  <c r="F53" i="6"/>
  <c r="G53" i="6"/>
  <c r="H53" i="6"/>
  <c r="I53" i="6"/>
  <c r="J53" i="6"/>
  <c r="K53" i="6"/>
  <c r="L53" i="6"/>
  <c r="M53" i="6"/>
  <c r="C54" i="6"/>
  <c r="E54" i="6"/>
  <c r="F54" i="6"/>
  <c r="G54" i="6"/>
  <c r="H54" i="6"/>
  <c r="I54" i="6"/>
  <c r="J54" i="6"/>
  <c r="K54" i="6"/>
  <c r="L54" i="6"/>
  <c r="M54" i="6"/>
  <c r="E41" i="6"/>
  <c r="F41" i="6"/>
  <c r="G41" i="6"/>
  <c r="H41" i="6"/>
  <c r="I41" i="6"/>
  <c r="J41" i="6"/>
  <c r="K41" i="6"/>
  <c r="L41" i="6"/>
  <c r="M41" i="6"/>
  <c r="C41" i="6"/>
  <c r="N37" i="6"/>
  <c r="M37" i="6"/>
  <c r="L37" i="6"/>
  <c r="K37" i="6"/>
  <c r="J37" i="6"/>
  <c r="I37" i="6"/>
  <c r="H37" i="6"/>
  <c r="G37" i="6"/>
  <c r="F37" i="6"/>
  <c r="E37" i="6"/>
  <c r="D37" i="6"/>
  <c r="C37" i="6"/>
  <c r="L54" i="5"/>
  <c r="L74" i="5" s="1"/>
  <c r="L94" i="5" s="1"/>
  <c r="D54" i="5"/>
  <c r="D74" i="5" s="1"/>
  <c r="D94" i="5" s="1"/>
  <c r="L53" i="5"/>
  <c r="L73" i="5" s="1"/>
  <c r="L93" i="5" s="1"/>
  <c r="H53" i="5"/>
  <c r="H73" i="5" s="1"/>
  <c r="H93" i="5" s="1"/>
  <c r="D53" i="5"/>
  <c r="D73" i="5" s="1"/>
  <c r="D93" i="5" s="1"/>
  <c r="L52" i="5"/>
  <c r="L72" i="5" s="1"/>
  <c r="L92" i="5" s="1"/>
  <c r="D52" i="5"/>
  <c r="D72" i="5" s="1"/>
  <c r="D92" i="5" s="1"/>
  <c r="L51" i="5"/>
  <c r="L71" i="5" s="1"/>
  <c r="L91" i="5" s="1"/>
  <c r="H51" i="5"/>
  <c r="H71" i="5" s="1"/>
  <c r="H91" i="5" s="1"/>
  <c r="D51" i="5"/>
  <c r="D71" i="5" s="1"/>
  <c r="D91" i="5" s="1"/>
  <c r="L50" i="5"/>
  <c r="L70" i="5" s="1"/>
  <c r="L90" i="5" s="1"/>
  <c r="D50" i="5"/>
  <c r="D70" i="5" s="1"/>
  <c r="D90" i="5" s="1"/>
  <c r="L49" i="5"/>
  <c r="L69" i="5" s="1"/>
  <c r="L89" i="5" s="1"/>
  <c r="H49" i="5"/>
  <c r="H69" i="5" s="1"/>
  <c r="H89" i="5" s="1"/>
  <c r="D49" i="5"/>
  <c r="D69" i="5" s="1"/>
  <c r="D89" i="5" s="1"/>
  <c r="L48" i="5"/>
  <c r="D48" i="5"/>
  <c r="L47" i="5"/>
  <c r="L67" i="5" s="1"/>
  <c r="L87" i="5" s="1"/>
  <c r="H47" i="5"/>
  <c r="H67" i="5" s="1"/>
  <c r="H87" i="5" s="1"/>
  <c r="D47" i="5"/>
  <c r="D67" i="5" s="1"/>
  <c r="D87" i="5" s="1"/>
  <c r="L46" i="5"/>
  <c r="L66" i="5" s="1"/>
  <c r="L86" i="5" s="1"/>
  <c r="D46" i="5"/>
  <c r="D66" i="5" s="1"/>
  <c r="D86" i="5" s="1"/>
  <c r="L45" i="5"/>
  <c r="L65" i="5" s="1"/>
  <c r="L85" i="5" s="1"/>
  <c r="H45" i="5"/>
  <c r="H65" i="5" s="1"/>
  <c r="H85" i="5" s="1"/>
  <c r="D45" i="5"/>
  <c r="D65" i="5" s="1"/>
  <c r="D85" i="5" s="1"/>
  <c r="L44" i="5"/>
  <c r="L64" i="5" s="1"/>
  <c r="L84" i="5" s="1"/>
  <c r="D44" i="5"/>
  <c r="D64" i="5" s="1"/>
  <c r="D84" i="5" s="1"/>
  <c r="L43" i="5"/>
  <c r="L63" i="5" s="1"/>
  <c r="L83" i="5" s="1"/>
  <c r="H43" i="5"/>
  <c r="H63" i="5" s="1"/>
  <c r="H83" i="5" s="1"/>
  <c r="D43" i="5"/>
  <c r="D63" i="5" s="1"/>
  <c r="D83" i="5" s="1"/>
  <c r="L42" i="5"/>
  <c r="L62" i="5" s="1"/>
  <c r="L82" i="5" s="1"/>
  <c r="D42" i="5"/>
  <c r="D62" i="5" s="1"/>
  <c r="D82" i="5" s="1"/>
  <c r="M41" i="5"/>
  <c r="L41" i="5"/>
  <c r="H41" i="5"/>
  <c r="D41" i="5"/>
  <c r="AC38" i="5"/>
  <c r="AB38" i="5"/>
  <c r="AB54" i="5" s="1"/>
  <c r="AB74" i="5" s="1"/>
  <c r="AA38" i="5"/>
  <c r="AA54" i="5" s="1"/>
  <c r="AA74" i="5" s="1"/>
  <c r="AA94" i="5" s="1"/>
  <c r="Z38" i="5"/>
  <c r="Z54" i="5" s="1"/>
  <c r="Z74" i="5" s="1"/>
  <c r="Z94" i="5" s="1"/>
  <c r="Y38" i="5"/>
  <c r="X38" i="5"/>
  <c r="X52" i="5" s="1"/>
  <c r="X72" i="5" s="1"/>
  <c r="X92" i="5" s="1"/>
  <c r="W38" i="5"/>
  <c r="W54" i="5" s="1"/>
  <c r="W74" i="5" s="1"/>
  <c r="W94" i="5" s="1"/>
  <c r="V38" i="5"/>
  <c r="V54" i="5" s="1"/>
  <c r="V74" i="5" s="1"/>
  <c r="V94" i="5" s="1"/>
  <c r="U38" i="5"/>
  <c r="U52" i="5" s="1"/>
  <c r="U72" i="5" s="1"/>
  <c r="U92" i="5" s="1"/>
  <c r="T38" i="5"/>
  <c r="T54" i="5" s="1"/>
  <c r="T74" i="5" s="1"/>
  <c r="T94" i="5" s="1"/>
  <c r="S38" i="5"/>
  <c r="S54" i="5" s="1"/>
  <c r="S74" i="5" s="1"/>
  <c r="S94" i="5" s="1"/>
  <c r="R38" i="5"/>
  <c r="R54" i="5" s="1"/>
  <c r="R74" i="5" s="1"/>
  <c r="R94" i="5" s="1"/>
  <c r="N38" i="5"/>
  <c r="N54" i="5" s="1"/>
  <c r="M38" i="5"/>
  <c r="M53" i="5" s="1"/>
  <c r="M73" i="5" s="1"/>
  <c r="L38" i="5"/>
  <c r="K38" i="5"/>
  <c r="K54" i="5" s="1"/>
  <c r="K74" i="5" s="1"/>
  <c r="K94" i="5" s="1"/>
  <c r="J38" i="5"/>
  <c r="J54" i="5" s="1"/>
  <c r="J74" i="5" s="1"/>
  <c r="J94" i="5" s="1"/>
  <c r="I38" i="5"/>
  <c r="I54" i="5" s="1"/>
  <c r="I74" i="5" s="1"/>
  <c r="I94" i="5" s="1"/>
  <c r="H38" i="5"/>
  <c r="H54" i="5" s="1"/>
  <c r="H74" i="5" s="1"/>
  <c r="H94" i="5" s="1"/>
  <c r="G38" i="5"/>
  <c r="G54" i="5" s="1"/>
  <c r="G74" i="5" s="1"/>
  <c r="G94" i="5" s="1"/>
  <c r="F38" i="5"/>
  <c r="F54" i="5" s="1"/>
  <c r="F74" i="5" s="1"/>
  <c r="F94" i="5" s="1"/>
  <c r="E38" i="5"/>
  <c r="E52" i="5" s="1"/>
  <c r="E72" i="5" s="1"/>
  <c r="E92" i="5" s="1"/>
  <c r="D38" i="5"/>
  <c r="C38" i="5"/>
  <c r="C54" i="5" s="1"/>
  <c r="C74" i="5" s="1"/>
  <c r="C94" i="5" s="1"/>
  <c r="AC94" i="3"/>
  <c r="AB94" i="3"/>
  <c r="AA94" i="3"/>
  <c r="Z94" i="3"/>
  <c r="Y94" i="3"/>
  <c r="X94" i="3"/>
  <c r="W94" i="3"/>
  <c r="V94" i="3"/>
  <c r="U94" i="3"/>
  <c r="T94" i="3"/>
  <c r="S94" i="3"/>
  <c r="R94" i="3"/>
  <c r="AC93" i="3"/>
  <c r="AB93" i="3"/>
  <c r="AA93" i="3"/>
  <c r="Z93" i="3"/>
  <c r="Y93" i="3"/>
  <c r="X93" i="3"/>
  <c r="W93" i="3"/>
  <c r="V93" i="3"/>
  <c r="U93" i="3"/>
  <c r="T93" i="3"/>
  <c r="S93" i="3"/>
  <c r="R93" i="3"/>
  <c r="AC92" i="3"/>
  <c r="AB92" i="3"/>
  <c r="AA92" i="3"/>
  <c r="Z92" i="3"/>
  <c r="Y92" i="3"/>
  <c r="X92" i="3"/>
  <c r="W92" i="3"/>
  <c r="V92" i="3"/>
  <c r="U92" i="3"/>
  <c r="T92" i="3"/>
  <c r="S92" i="3"/>
  <c r="R92" i="3"/>
  <c r="AC91" i="3"/>
  <c r="AB91" i="3"/>
  <c r="AA91" i="3"/>
  <c r="Z91" i="3"/>
  <c r="Y91" i="3"/>
  <c r="X91" i="3"/>
  <c r="W91" i="3"/>
  <c r="V91" i="3"/>
  <c r="U91" i="3"/>
  <c r="T91" i="3"/>
  <c r="S91" i="3"/>
  <c r="R91" i="3"/>
  <c r="AC90" i="3"/>
  <c r="AB90" i="3"/>
  <c r="AA90" i="3"/>
  <c r="Z90" i="3"/>
  <c r="Y90" i="3"/>
  <c r="X90" i="3"/>
  <c r="W90" i="3"/>
  <c r="V90" i="3"/>
  <c r="U90" i="3"/>
  <c r="T90" i="3"/>
  <c r="S90" i="3"/>
  <c r="R90" i="3"/>
  <c r="AC89" i="3"/>
  <c r="AB89" i="3"/>
  <c r="AA89" i="3"/>
  <c r="Z89" i="3"/>
  <c r="Y89" i="3"/>
  <c r="X89" i="3"/>
  <c r="W89" i="3"/>
  <c r="V89" i="3"/>
  <c r="U89" i="3"/>
  <c r="T89" i="3"/>
  <c r="S89" i="3"/>
  <c r="R89" i="3"/>
  <c r="AC88" i="3"/>
  <c r="AB88" i="3"/>
  <c r="AA88" i="3"/>
  <c r="Z88" i="3"/>
  <c r="Y88" i="3"/>
  <c r="X88" i="3"/>
  <c r="W88" i="3"/>
  <c r="V88" i="3"/>
  <c r="U88" i="3"/>
  <c r="T88" i="3"/>
  <c r="S88" i="3"/>
  <c r="R88" i="3"/>
  <c r="AC87" i="3"/>
  <c r="AB87" i="3"/>
  <c r="AA87" i="3"/>
  <c r="Z87" i="3"/>
  <c r="Y87" i="3"/>
  <c r="X87" i="3"/>
  <c r="W87" i="3"/>
  <c r="V87" i="3"/>
  <c r="U87" i="3"/>
  <c r="T87" i="3"/>
  <c r="S87" i="3"/>
  <c r="R87" i="3"/>
  <c r="AC86" i="3"/>
  <c r="AB86" i="3"/>
  <c r="AA86" i="3"/>
  <c r="Z86" i="3"/>
  <c r="Y86" i="3"/>
  <c r="X86" i="3"/>
  <c r="W86" i="3"/>
  <c r="V86" i="3"/>
  <c r="U86" i="3"/>
  <c r="T86" i="3"/>
  <c r="S86" i="3"/>
  <c r="R86" i="3"/>
  <c r="AC85" i="3"/>
  <c r="AB85" i="3"/>
  <c r="AA85" i="3"/>
  <c r="Z85" i="3"/>
  <c r="Y85" i="3"/>
  <c r="X85" i="3"/>
  <c r="W85" i="3"/>
  <c r="V85" i="3"/>
  <c r="U85" i="3"/>
  <c r="T85" i="3"/>
  <c r="S85" i="3"/>
  <c r="R85" i="3"/>
  <c r="AC84" i="3"/>
  <c r="AB84" i="3"/>
  <c r="AA84" i="3"/>
  <c r="Z84" i="3"/>
  <c r="Y84" i="3"/>
  <c r="X84" i="3"/>
  <c r="W84" i="3"/>
  <c r="V84" i="3"/>
  <c r="U84" i="3"/>
  <c r="T84" i="3"/>
  <c r="S84" i="3"/>
  <c r="R84" i="3"/>
  <c r="AC83" i="3"/>
  <c r="AB83" i="3"/>
  <c r="AA83" i="3"/>
  <c r="Z83" i="3"/>
  <c r="Y83" i="3"/>
  <c r="X83" i="3"/>
  <c r="W83" i="3"/>
  <c r="V83" i="3"/>
  <c r="U83" i="3"/>
  <c r="T83" i="3"/>
  <c r="S83" i="3"/>
  <c r="R83" i="3"/>
  <c r="AC82" i="3"/>
  <c r="AB82" i="3"/>
  <c r="AA82" i="3"/>
  <c r="Z82" i="3"/>
  <c r="Y82" i="3"/>
  <c r="X82" i="3"/>
  <c r="W82" i="3"/>
  <c r="V82" i="3"/>
  <c r="U82" i="3"/>
  <c r="T82" i="3"/>
  <c r="S82" i="3"/>
  <c r="R82" i="3"/>
  <c r="AC81" i="3"/>
  <c r="AB81" i="3"/>
  <c r="AA81" i="3"/>
  <c r="Z81" i="3"/>
  <c r="Y81" i="3"/>
  <c r="X81" i="3"/>
  <c r="W81" i="3"/>
  <c r="V81" i="3"/>
  <c r="U81" i="3"/>
  <c r="T81" i="3"/>
  <c r="S81" i="3"/>
  <c r="R81" i="3"/>
  <c r="C82" i="3"/>
  <c r="D82" i="3"/>
  <c r="E82" i="3"/>
  <c r="F82" i="3"/>
  <c r="G82" i="3"/>
  <c r="H82" i="3"/>
  <c r="I82" i="3"/>
  <c r="J82" i="3"/>
  <c r="K82" i="3"/>
  <c r="L82" i="3"/>
  <c r="M82" i="3"/>
  <c r="N82" i="3"/>
  <c r="C83" i="3"/>
  <c r="D83" i="3"/>
  <c r="E83" i="3"/>
  <c r="F83" i="3"/>
  <c r="G83" i="3"/>
  <c r="H83" i="3"/>
  <c r="I83" i="3"/>
  <c r="J83" i="3"/>
  <c r="K83" i="3"/>
  <c r="L83" i="3"/>
  <c r="M83" i="3"/>
  <c r="N83" i="3"/>
  <c r="C84" i="3"/>
  <c r="D84" i="3"/>
  <c r="E84" i="3"/>
  <c r="F84" i="3"/>
  <c r="G84" i="3"/>
  <c r="H84" i="3"/>
  <c r="I84" i="3"/>
  <c r="J84" i="3"/>
  <c r="K84" i="3"/>
  <c r="L84" i="3"/>
  <c r="M84" i="3"/>
  <c r="N84" i="3"/>
  <c r="C85" i="3"/>
  <c r="D85" i="3"/>
  <c r="E85" i="3"/>
  <c r="F85" i="3"/>
  <c r="G85" i="3"/>
  <c r="H85" i="3"/>
  <c r="I85" i="3"/>
  <c r="J85" i="3"/>
  <c r="K85" i="3"/>
  <c r="L85" i="3"/>
  <c r="M85" i="3"/>
  <c r="N85" i="3"/>
  <c r="C86" i="3"/>
  <c r="D86" i="3"/>
  <c r="E86" i="3"/>
  <c r="F86" i="3"/>
  <c r="G86" i="3"/>
  <c r="H86" i="3"/>
  <c r="I86" i="3"/>
  <c r="J86" i="3"/>
  <c r="K86" i="3"/>
  <c r="L86" i="3"/>
  <c r="M86" i="3"/>
  <c r="N86" i="3"/>
  <c r="C87" i="3"/>
  <c r="D87" i="3"/>
  <c r="E87" i="3"/>
  <c r="F87" i="3"/>
  <c r="G87" i="3"/>
  <c r="H87" i="3"/>
  <c r="I87" i="3"/>
  <c r="J87" i="3"/>
  <c r="K87" i="3"/>
  <c r="L87" i="3"/>
  <c r="M87" i="3"/>
  <c r="N87" i="3"/>
  <c r="C88" i="3"/>
  <c r="D88" i="3"/>
  <c r="E88" i="3"/>
  <c r="F88" i="3"/>
  <c r="G88" i="3"/>
  <c r="H88" i="3"/>
  <c r="I88" i="3"/>
  <c r="J88" i="3"/>
  <c r="K88" i="3"/>
  <c r="L88" i="3"/>
  <c r="M88" i="3"/>
  <c r="N88" i="3"/>
  <c r="C89" i="3"/>
  <c r="D89" i="3"/>
  <c r="E89" i="3"/>
  <c r="F89" i="3"/>
  <c r="G89" i="3"/>
  <c r="H89" i="3"/>
  <c r="I89" i="3"/>
  <c r="J89" i="3"/>
  <c r="K89" i="3"/>
  <c r="L89" i="3"/>
  <c r="M89" i="3"/>
  <c r="N89" i="3"/>
  <c r="C90" i="3"/>
  <c r="D90" i="3"/>
  <c r="E90" i="3"/>
  <c r="F90" i="3"/>
  <c r="G90" i="3"/>
  <c r="H90" i="3"/>
  <c r="I90" i="3"/>
  <c r="J90" i="3"/>
  <c r="K90" i="3"/>
  <c r="L90" i="3"/>
  <c r="M90" i="3"/>
  <c r="N90" i="3"/>
  <c r="C91" i="3"/>
  <c r="D91" i="3"/>
  <c r="E91" i="3"/>
  <c r="F91" i="3"/>
  <c r="G91" i="3"/>
  <c r="H91" i="3"/>
  <c r="I91" i="3"/>
  <c r="J91" i="3"/>
  <c r="K91" i="3"/>
  <c r="L91" i="3"/>
  <c r="M91" i="3"/>
  <c r="N91" i="3"/>
  <c r="C92" i="3"/>
  <c r="D92" i="3"/>
  <c r="E92" i="3"/>
  <c r="F92" i="3"/>
  <c r="G92" i="3"/>
  <c r="H92" i="3"/>
  <c r="I92" i="3"/>
  <c r="J92" i="3"/>
  <c r="K92" i="3"/>
  <c r="L92" i="3"/>
  <c r="M92" i="3"/>
  <c r="N92" i="3"/>
  <c r="C93" i="3"/>
  <c r="D93" i="3"/>
  <c r="E93" i="3"/>
  <c r="F93" i="3"/>
  <c r="G93" i="3"/>
  <c r="H93" i="3"/>
  <c r="I93" i="3"/>
  <c r="J93" i="3"/>
  <c r="K93" i="3"/>
  <c r="L93" i="3"/>
  <c r="M93" i="3"/>
  <c r="N93" i="3"/>
  <c r="C94" i="3"/>
  <c r="D94" i="3"/>
  <c r="E94" i="3"/>
  <c r="F94" i="3"/>
  <c r="G94" i="3"/>
  <c r="H94" i="3"/>
  <c r="I94" i="3"/>
  <c r="J94" i="3"/>
  <c r="K94" i="3"/>
  <c r="L94" i="3"/>
  <c r="M94" i="3"/>
  <c r="N94" i="3"/>
  <c r="D81" i="3"/>
  <c r="E81" i="3"/>
  <c r="F81" i="3"/>
  <c r="G81" i="3"/>
  <c r="H81" i="3"/>
  <c r="I81" i="3"/>
  <c r="J81" i="3"/>
  <c r="K81" i="3"/>
  <c r="L81" i="3"/>
  <c r="M81" i="3"/>
  <c r="N81" i="3"/>
  <c r="C81" i="3"/>
  <c r="AD76" i="3"/>
  <c r="AD78" i="3"/>
  <c r="AD77" i="3"/>
  <c r="AD75" i="3"/>
  <c r="O78" i="3"/>
  <c r="O76" i="3"/>
  <c r="O77" i="3"/>
  <c r="O75" i="3"/>
  <c r="AD58" i="3"/>
  <c r="AD57" i="3"/>
  <c r="AD56" i="3"/>
  <c r="AD55" i="3"/>
  <c r="O56" i="3"/>
  <c r="O57" i="3"/>
  <c r="O58" i="3"/>
  <c r="O55" i="3"/>
  <c r="R68" i="3"/>
  <c r="Z66" i="3"/>
  <c r="V65" i="3"/>
  <c r="R64" i="3"/>
  <c r="Z62" i="3"/>
  <c r="V61" i="3"/>
  <c r="Z54" i="3"/>
  <c r="Z74" i="3" s="1"/>
  <c r="Z53" i="3"/>
  <c r="Z73" i="3" s="1"/>
  <c r="U53" i="3"/>
  <c r="U73" i="3" s="1"/>
  <c r="V52" i="3"/>
  <c r="V72" i="3" s="1"/>
  <c r="R52" i="3"/>
  <c r="R72" i="3" s="1"/>
  <c r="AC51" i="3"/>
  <c r="R51" i="3"/>
  <c r="R71" i="3" s="1"/>
  <c r="Z50" i="3"/>
  <c r="Z70" i="3" s="1"/>
  <c r="Y50" i="3"/>
  <c r="Y70" i="3" s="1"/>
  <c r="Z49" i="3"/>
  <c r="Z69" i="3" s="1"/>
  <c r="V49" i="3"/>
  <c r="V69" i="3" s="1"/>
  <c r="U49" i="3"/>
  <c r="U69" i="3" s="1"/>
  <c r="V48" i="3"/>
  <c r="R48" i="3"/>
  <c r="AC47" i="3"/>
  <c r="R47" i="3"/>
  <c r="R67" i="3" s="1"/>
  <c r="Z46" i="3"/>
  <c r="Y46" i="3"/>
  <c r="Y66" i="3" s="1"/>
  <c r="Z45" i="3"/>
  <c r="Z65" i="3" s="1"/>
  <c r="V45" i="3"/>
  <c r="U45" i="3"/>
  <c r="U65" i="3" s="1"/>
  <c r="V44" i="3"/>
  <c r="V64" i="3" s="1"/>
  <c r="R44" i="3"/>
  <c r="AC43" i="3"/>
  <c r="R43" i="3"/>
  <c r="R63" i="3" s="1"/>
  <c r="Z42" i="3"/>
  <c r="Y42" i="3"/>
  <c r="Y62" i="3" s="1"/>
  <c r="Z41" i="3"/>
  <c r="V41" i="3"/>
  <c r="U41" i="3"/>
  <c r="AC38" i="3"/>
  <c r="AC54" i="3" s="1"/>
  <c r="AB38" i="3"/>
  <c r="AB54" i="3" s="1"/>
  <c r="AB74" i="3" s="1"/>
  <c r="AA38" i="3"/>
  <c r="AA54" i="3" s="1"/>
  <c r="AA74" i="3" s="1"/>
  <c r="Z38" i="3"/>
  <c r="Z52" i="3" s="1"/>
  <c r="Z72" i="3" s="1"/>
  <c r="Y38" i="3"/>
  <c r="Y54" i="3" s="1"/>
  <c r="Y74" i="3" s="1"/>
  <c r="X38" i="3"/>
  <c r="X52" i="3" s="1"/>
  <c r="X72" i="3" s="1"/>
  <c r="W38" i="3"/>
  <c r="W54" i="3" s="1"/>
  <c r="W74" i="3" s="1"/>
  <c r="V38" i="3"/>
  <c r="V53" i="3" s="1"/>
  <c r="V73" i="3" s="1"/>
  <c r="U38" i="3"/>
  <c r="U54" i="3" s="1"/>
  <c r="U74" i="3" s="1"/>
  <c r="T38" i="3"/>
  <c r="T50" i="3" s="1"/>
  <c r="T70" i="3" s="1"/>
  <c r="S38" i="3"/>
  <c r="S54" i="3" s="1"/>
  <c r="S74" i="3" s="1"/>
  <c r="R38" i="3"/>
  <c r="R54" i="3" s="1"/>
  <c r="R74" i="3" s="1"/>
  <c r="W77" i="6" l="1"/>
  <c r="AC78" i="6"/>
  <c r="Y78" i="6"/>
  <c r="U78" i="6"/>
  <c r="AB76" i="6"/>
  <c r="S78" i="6"/>
  <c r="R78" i="6"/>
  <c r="U77" i="6"/>
  <c r="U96" i="6" s="1"/>
  <c r="U101" i="6" s="1"/>
  <c r="R76" i="6"/>
  <c r="AC77" i="6"/>
  <c r="AC96" i="6" s="1"/>
  <c r="AC101" i="6" s="1"/>
  <c r="X76" i="6"/>
  <c r="AA78" i="6"/>
  <c r="Z77" i="6"/>
  <c r="Z78" i="6"/>
  <c r="AB78" i="6"/>
  <c r="AB77" i="6"/>
  <c r="X78" i="6"/>
  <c r="X77" i="6"/>
  <c r="T78" i="6"/>
  <c r="T77" i="6"/>
  <c r="Y77" i="6"/>
  <c r="T76" i="6"/>
  <c r="Z76" i="6"/>
  <c r="AA77" i="6"/>
  <c r="AA96" i="6" s="1"/>
  <c r="AA101" i="6" s="1"/>
  <c r="W78" i="6"/>
  <c r="W96" i="6" s="1"/>
  <c r="W101" i="6" s="1"/>
  <c r="S96" i="6"/>
  <c r="S101" i="6" s="1"/>
  <c r="S46" i="5"/>
  <c r="S66" i="5" s="1"/>
  <c r="S86" i="5" s="1"/>
  <c r="W44" i="5"/>
  <c r="W64" i="5" s="1"/>
  <c r="W84" i="5" s="1"/>
  <c r="W45" i="5"/>
  <c r="W65" i="5" s="1"/>
  <c r="W85" i="5" s="1"/>
  <c r="W52" i="5"/>
  <c r="W72" i="5" s="1"/>
  <c r="W92" i="5" s="1"/>
  <c r="W53" i="5"/>
  <c r="W73" i="5" s="1"/>
  <c r="W93" i="5" s="1"/>
  <c r="AA43" i="5"/>
  <c r="AA63" i="5" s="1"/>
  <c r="AA83" i="5" s="1"/>
  <c r="AA51" i="5"/>
  <c r="AA71" i="5" s="1"/>
  <c r="AA91" i="5" s="1"/>
  <c r="AA45" i="5"/>
  <c r="AA65" i="5" s="1"/>
  <c r="AA85" i="5" s="1"/>
  <c r="W46" i="5"/>
  <c r="W66" i="5" s="1"/>
  <c r="W86" i="5" s="1"/>
  <c r="W47" i="5"/>
  <c r="W67" i="5" s="1"/>
  <c r="W87" i="5" s="1"/>
  <c r="S48" i="5"/>
  <c r="S68" i="5" s="1"/>
  <c r="W41" i="5"/>
  <c r="S42" i="5"/>
  <c r="S62" i="5" s="1"/>
  <c r="S82" i="5" s="1"/>
  <c r="AA47" i="5"/>
  <c r="AA67" i="5" s="1"/>
  <c r="AA87" i="5" s="1"/>
  <c r="W48" i="5"/>
  <c r="W68" i="5" s="1"/>
  <c r="W49" i="5"/>
  <c r="W69" i="5" s="1"/>
  <c r="W89" i="5" s="1"/>
  <c r="S50" i="5"/>
  <c r="S70" i="5" s="1"/>
  <c r="S90" i="5" s="1"/>
  <c r="AA41" i="5"/>
  <c r="W42" i="5"/>
  <c r="W62" i="5" s="1"/>
  <c r="W82" i="5" s="1"/>
  <c r="W43" i="5"/>
  <c r="W63" i="5" s="1"/>
  <c r="W83" i="5" s="1"/>
  <c r="S44" i="5"/>
  <c r="S64" i="5" s="1"/>
  <c r="S84" i="5" s="1"/>
  <c r="AA49" i="5"/>
  <c r="AA69" i="5" s="1"/>
  <c r="AA89" i="5" s="1"/>
  <c r="W50" i="5"/>
  <c r="W70" i="5" s="1"/>
  <c r="W90" i="5" s="1"/>
  <c r="W51" i="5"/>
  <c r="W71" i="5" s="1"/>
  <c r="W91" i="5" s="1"/>
  <c r="S52" i="5"/>
  <c r="S72" i="5" s="1"/>
  <c r="S92" i="5" s="1"/>
  <c r="M93" i="5"/>
  <c r="N73" i="5"/>
  <c r="N93" i="5" s="1"/>
  <c r="AB94" i="5"/>
  <c r="AC74" i="5"/>
  <c r="AC94" i="5" s="1"/>
  <c r="Y54" i="5"/>
  <c r="Y74" i="5" s="1"/>
  <c r="Y94" i="5" s="1"/>
  <c r="Y53" i="5"/>
  <c r="Y73" i="5" s="1"/>
  <c r="Y93" i="5" s="1"/>
  <c r="AC54" i="5"/>
  <c r="AC53" i="5"/>
  <c r="M61" i="5"/>
  <c r="U41" i="5"/>
  <c r="AA61" i="5"/>
  <c r="E42" i="5"/>
  <c r="E62" i="5" s="1"/>
  <c r="E82" i="5" s="1"/>
  <c r="J42" i="5"/>
  <c r="J62" i="5" s="1"/>
  <c r="J82" i="5" s="1"/>
  <c r="X42" i="5"/>
  <c r="X62" i="5" s="1"/>
  <c r="X82" i="5" s="1"/>
  <c r="AC42" i="5"/>
  <c r="X44" i="5"/>
  <c r="X64" i="5" s="1"/>
  <c r="X84" i="5" s="1"/>
  <c r="AC44" i="5"/>
  <c r="M45" i="5"/>
  <c r="M65" i="5" s="1"/>
  <c r="U45" i="5"/>
  <c r="U65" i="5" s="1"/>
  <c r="U85" i="5" s="1"/>
  <c r="X46" i="5"/>
  <c r="X66" i="5" s="1"/>
  <c r="X86" i="5" s="1"/>
  <c r="AC46" i="5"/>
  <c r="J48" i="5"/>
  <c r="D61" i="5"/>
  <c r="D56" i="5"/>
  <c r="D55" i="5"/>
  <c r="D57" i="5"/>
  <c r="I41" i="5"/>
  <c r="N41" i="5"/>
  <c r="AB41" i="5"/>
  <c r="F42" i="5"/>
  <c r="F62" i="5" s="1"/>
  <c r="F82" i="5" s="1"/>
  <c r="T42" i="5"/>
  <c r="T62" i="5" s="1"/>
  <c r="T82" i="5" s="1"/>
  <c r="Y42" i="5"/>
  <c r="Y62" i="5" s="1"/>
  <c r="Y82" i="5" s="1"/>
  <c r="I43" i="5"/>
  <c r="I63" i="5" s="1"/>
  <c r="I83" i="5" s="1"/>
  <c r="N43" i="5"/>
  <c r="AB43" i="5"/>
  <c r="AB63" i="5" s="1"/>
  <c r="F44" i="5"/>
  <c r="F64" i="5" s="1"/>
  <c r="F84" i="5" s="1"/>
  <c r="T44" i="5"/>
  <c r="T64" i="5" s="1"/>
  <c r="T84" i="5" s="1"/>
  <c r="Y44" i="5"/>
  <c r="Y64" i="5" s="1"/>
  <c r="Y84" i="5" s="1"/>
  <c r="I45" i="5"/>
  <c r="I65" i="5" s="1"/>
  <c r="I85" i="5" s="1"/>
  <c r="N45" i="5"/>
  <c r="AB45" i="5"/>
  <c r="AB65" i="5" s="1"/>
  <c r="F46" i="5"/>
  <c r="F66" i="5" s="1"/>
  <c r="F86" i="5" s="1"/>
  <c r="T46" i="5"/>
  <c r="T66" i="5" s="1"/>
  <c r="T86" i="5" s="1"/>
  <c r="Y46" i="5"/>
  <c r="Y66" i="5" s="1"/>
  <c r="Y86" i="5" s="1"/>
  <c r="I47" i="5"/>
  <c r="I67" i="5" s="1"/>
  <c r="I87" i="5" s="1"/>
  <c r="N47" i="5"/>
  <c r="AB47" i="5"/>
  <c r="AB67" i="5" s="1"/>
  <c r="F48" i="5"/>
  <c r="L68" i="5"/>
  <c r="L58" i="5"/>
  <c r="T48" i="5"/>
  <c r="Y48" i="5"/>
  <c r="I49" i="5"/>
  <c r="I69" i="5" s="1"/>
  <c r="I89" i="5" s="1"/>
  <c r="N49" i="5"/>
  <c r="AB49" i="5"/>
  <c r="AB69" i="5" s="1"/>
  <c r="F50" i="5"/>
  <c r="F70" i="5" s="1"/>
  <c r="F90" i="5" s="1"/>
  <c r="T50" i="5"/>
  <c r="T70" i="5" s="1"/>
  <c r="T90" i="5" s="1"/>
  <c r="Y50" i="5"/>
  <c r="Y70" i="5" s="1"/>
  <c r="Y90" i="5" s="1"/>
  <c r="I51" i="5"/>
  <c r="I71" i="5" s="1"/>
  <c r="I91" i="5" s="1"/>
  <c r="N51" i="5"/>
  <c r="AB51" i="5"/>
  <c r="AB71" i="5" s="1"/>
  <c r="F52" i="5"/>
  <c r="F72" i="5" s="1"/>
  <c r="F92" i="5" s="1"/>
  <c r="T52" i="5"/>
  <c r="T72" i="5" s="1"/>
  <c r="T92" i="5" s="1"/>
  <c r="Y52" i="5"/>
  <c r="Y72" i="5" s="1"/>
  <c r="Y92" i="5" s="1"/>
  <c r="I53" i="5"/>
  <c r="I73" i="5" s="1"/>
  <c r="I93" i="5" s="1"/>
  <c r="N53" i="5"/>
  <c r="X53" i="5"/>
  <c r="X73" i="5" s="1"/>
  <c r="X93" i="5" s="1"/>
  <c r="E54" i="5"/>
  <c r="E74" i="5" s="1"/>
  <c r="E94" i="5" s="1"/>
  <c r="M54" i="5"/>
  <c r="M74" i="5" s="1"/>
  <c r="X54" i="5"/>
  <c r="X74" i="5" s="1"/>
  <c r="X94" i="5" s="1"/>
  <c r="E41" i="5"/>
  <c r="J41" i="5"/>
  <c r="S41" i="5"/>
  <c r="X41" i="5"/>
  <c r="AC41" i="5"/>
  <c r="H42" i="5"/>
  <c r="H62" i="5" s="1"/>
  <c r="H82" i="5" s="1"/>
  <c r="M42" i="5"/>
  <c r="M62" i="5" s="1"/>
  <c r="U42" i="5"/>
  <c r="U62" i="5" s="1"/>
  <c r="U82" i="5" s="1"/>
  <c r="AA42" i="5"/>
  <c r="AA62" i="5" s="1"/>
  <c r="AA82" i="5" s="1"/>
  <c r="E43" i="5"/>
  <c r="E63" i="5" s="1"/>
  <c r="E83" i="5" s="1"/>
  <c r="J43" i="5"/>
  <c r="J63" i="5" s="1"/>
  <c r="J83" i="5" s="1"/>
  <c r="S43" i="5"/>
  <c r="S63" i="5" s="1"/>
  <c r="S83" i="5" s="1"/>
  <c r="X43" i="5"/>
  <c r="X63" i="5" s="1"/>
  <c r="X83" i="5" s="1"/>
  <c r="AC43" i="5"/>
  <c r="H44" i="5"/>
  <c r="H64" i="5" s="1"/>
  <c r="H84" i="5" s="1"/>
  <c r="M44" i="5"/>
  <c r="M64" i="5" s="1"/>
  <c r="U44" i="5"/>
  <c r="U64" i="5" s="1"/>
  <c r="U84" i="5" s="1"/>
  <c r="AA44" i="5"/>
  <c r="AA64" i="5" s="1"/>
  <c r="AA84" i="5" s="1"/>
  <c r="E45" i="5"/>
  <c r="E65" i="5" s="1"/>
  <c r="E85" i="5" s="1"/>
  <c r="J45" i="5"/>
  <c r="J65" i="5" s="1"/>
  <c r="J85" i="5" s="1"/>
  <c r="S45" i="5"/>
  <c r="S65" i="5" s="1"/>
  <c r="S85" i="5" s="1"/>
  <c r="X45" i="5"/>
  <c r="X65" i="5" s="1"/>
  <c r="X85" i="5" s="1"/>
  <c r="AC45" i="5"/>
  <c r="H46" i="5"/>
  <c r="H66" i="5" s="1"/>
  <c r="H86" i="5" s="1"/>
  <c r="M46" i="5"/>
  <c r="M66" i="5" s="1"/>
  <c r="U46" i="5"/>
  <c r="U66" i="5" s="1"/>
  <c r="U86" i="5" s="1"/>
  <c r="AA46" i="5"/>
  <c r="AA66" i="5" s="1"/>
  <c r="AA86" i="5" s="1"/>
  <c r="E47" i="5"/>
  <c r="E67" i="5" s="1"/>
  <c r="E87" i="5" s="1"/>
  <c r="J47" i="5"/>
  <c r="J67" i="5" s="1"/>
  <c r="J87" i="5" s="1"/>
  <c r="S47" i="5"/>
  <c r="S67" i="5" s="1"/>
  <c r="S87" i="5" s="1"/>
  <c r="X47" i="5"/>
  <c r="X67" i="5" s="1"/>
  <c r="X87" i="5" s="1"/>
  <c r="AC47" i="5"/>
  <c r="H48" i="5"/>
  <c r="M48" i="5"/>
  <c r="U48" i="5"/>
  <c r="AA48" i="5"/>
  <c r="E49" i="5"/>
  <c r="E69" i="5" s="1"/>
  <c r="E89" i="5" s="1"/>
  <c r="J49" i="5"/>
  <c r="J69" i="5" s="1"/>
  <c r="J89" i="5" s="1"/>
  <c r="S49" i="5"/>
  <c r="S69" i="5" s="1"/>
  <c r="S89" i="5" s="1"/>
  <c r="X49" i="5"/>
  <c r="X69" i="5" s="1"/>
  <c r="X89" i="5" s="1"/>
  <c r="AC49" i="5"/>
  <c r="H50" i="5"/>
  <c r="H70" i="5" s="1"/>
  <c r="H90" i="5" s="1"/>
  <c r="M50" i="5"/>
  <c r="M70" i="5" s="1"/>
  <c r="U50" i="5"/>
  <c r="U70" i="5" s="1"/>
  <c r="U90" i="5" s="1"/>
  <c r="AA50" i="5"/>
  <c r="AA70" i="5" s="1"/>
  <c r="AA90" i="5" s="1"/>
  <c r="E51" i="5"/>
  <c r="E71" i="5" s="1"/>
  <c r="E91" i="5" s="1"/>
  <c r="J51" i="5"/>
  <c r="J71" i="5" s="1"/>
  <c r="J91" i="5" s="1"/>
  <c r="S51" i="5"/>
  <c r="S71" i="5" s="1"/>
  <c r="S91" i="5" s="1"/>
  <c r="X51" i="5"/>
  <c r="X71" i="5" s="1"/>
  <c r="X91" i="5" s="1"/>
  <c r="AC51" i="5"/>
  <c r="H52" i="5"/>
  <c r="H72" i="5" s="1"/>
  <c r="H92" i="5" s="1"/>
  <c r="M52" i="5"/>
  <c r="M72" i="5" s="1"/>
  <c r="AA52" i="5"/>
  <c r="AA72" i="5" s="1"/>
  <c r="AA92" i="5" s="1"/>
  <c r="E53" i="5"/>
  <c r="E73" i="5" s="1"/>
  <c r="E93" i="5" s="1"/>
  <c r="J53" i="5"/>
  <c r="J73" i="5" s="1"/>
  <c r="J93" i="5" s="1"/>
  <c r="S53" i="5"/>
  <c r="S73" i="5" s="1"/>
  <c r="S93" i="5" s="1"/>
  <c r="AA53" i="5"/>
  <c r="AA73" i="5" s="1"/>
  <c r="AA93" i="5" s="1"/>
  <c r="F41" i="5"/>
  <c r="L56" i="5"/>
  <c r="L57" i="5"/>
  <c r="L61" i="5"/>
  <c r="T41" i="5"/>
  <c r="Y41" i="5"/>
  <c r="I42" i="5"/>
  <c r="I62" i="5" s="1"/>
  <c r="I82" i="5" s="1"/>
  <c r="N42" i="5"/>
  <c r="AB42" i="5"/>
  <c r="AB62" i="5" s="1"/>
  <c r="F43" i="5"/>
  <c r="F63" i="5" s="1"/>
  <c r="F83" i="5" s="1"/>
  <c r="T43" i="5"/>
  <c r="T63" i="5" s="1"/>
  <c r="T83" i="5" s="1"/>
  <c r="Y43" i="5"/>
  <c r="Y63" i="5" s="1"/>
  <c r="Y83" i="5" s="1"/>
  <c r="I44" i="5"/>
  <c r="I64" i="5" s="1"/>
  <c r="I84" i="5" s="1"/>
  <c r="N44" i="5"/>
  <c r="AB44" i="5"/>
  <c r="AB64" i="5" s="1"/>
  <c r="F45" i="5"/>
  <c r="F65" i="5" s="1"/>
  <c r="F85" i="5" s="1"/>
  <c r="T45" i="5"/>
  <c r="T65" i="5" s="1"/>
  <c r="T85" i="5" s="1"/>
  <c r="Y45" i="5"/>
  <c r="Y65" i="5" s="1"/>
  <c r="Y85" i="5" s="1"/>
  <c r="I46" i="5"/>
  <c r="I66" i="5" s="1"/>
  <c r="I86" i="5" s="1"/>
  <c r="N46" i="5"/>
  <c r="AB46" i="5"/>
  <c r="AB66" i="5" s="1"/>
  <c r="F47" i="5"/>
  <c r="F67" i="5" s="1"/>
  <c r="F87" i="5" s="1"/>
  <c r="T47" i="5"/>
  <c r="T67" i="5" s="1"/>
  <c r="T87" i="5" s="1"/>
  <c r="Y47" i="5"/>
  <c r="Y67" i="5" s="1"/>
  <c r="Y87" i="5" s="1"/>
  <c r="D68" i="5"/>
  <c r="D58" i="5"/>
  <c r="I48" i="5"/>
  <c r="N48" i="5"/>
  <c r="AB48" i="5"/>
  <c r="F49" i="5"/>
  <c r="F69" i="5" s="1"/>
  <c r="F89" i="5" s="1"/>
  <c r="T49" i="5"/>
  <c r="T69" i="5" s="1"/>
  <c r="T89" i="5" s="1"/>
  <c r="Y49" i="5"/>
  <c r="Y69" i="5" s="1"/>
  <c r="Y89" i="5" s="1"/>
  <c r="I50" i="5"/>
  <c r="I70" i="5" s="1"/>
  <c r="I90" i="5" s="1"/>
  <c r="N50" i="5"/>
  <c r="AB50" i="5"/>
  <c r="AB70" i="5" s="1"/>
  <c r="F51" i="5"/>
  <c r="F71" i="5" s="1"/>
  <c r="F91" i="5" s="1"/>
  <c r="T51" i="5"/>
  <c r="T71" i="5" s="1"/>
  <c r="T91" i="5" s="1"/>
  <c r="Y51" i="5"/>
  <c r="Y71" i="5" s="1"/>
  <c r="Y91" i="5" s="1"/>
  <c r="I52" i="5"/>
  <c r="I72" i="5" s="1"/>
  <c r="I92" i="5" s="1"/>
  <c r="N52" i="5"/>
  <c r="AB52" i="5"/>
  <c r="AB72" i="5" s="1"/>
  <c r="F53" i="5"/>
  <c r="F73" i="5" s="1"/>
  <c r="F93" i="5" s="1"/>
  <c r="T53" i="5"/>
  <c r="T73" i="5" s="1"/>
  <c r="T93" i="5" s="1"/>
  <c r="AB53" i="5"/>
  <c r="AB73" i="5" s="1"/>
  <c r="L55" i="5"/>
  <c r="U54" i="5"/>
  <c r="U74" i="5" s="1"/>
  <c r="U94" i="5" s="1"/>
  <c r="U53" i="5"/>
  <c r="U73" i="5" s="1"/>
  <c r="U93" i="5" s="1"/>
  <c r="H61" i="5"/>
  <c r="M43" i="5"/>
  <c r="M63" i="5" s="1"/>
  <c r="U43" i="5"/>
  <c r="U63" i="5" s="1"/>
  <c r="U83" i="5" s="1"/>
  <c r="E44" i="5"/>
  <c r="E64" i="5" s="1"/>
  <c r="E84" i="5" s="1"/>
  <c r="J44" i="5"/>
  <c r="J64" i="5" s="1"/>
  <c r="J84" i="5" s="1"/>
  <c r="E46" i="5"/>
  <c r="E66" i="5" s="1"/>
  <c r="E86" i="5" s="1"/>
  <c r="J46" i="5"/>
  <c r="J66" i="5" s="1"/>
  <c r="J86" i="5" s="1"/>
  <c r="M47" i="5"/>
  <c r="M67" i="5" s="1"/>
  <c r="U47" i="5"/>
  <c r="U67" i="5" s="1"/>
  <c r="U87" i="5" s="1"/>
  <c r="E48" i="5"/>
  <c r="X48" i="5"/>
  <c r="AC48" i="5"/>
  <c r="M49" i="5"/>
  <c r="M69" i="5" s="1"/>
  <c r="U49" i="5"/>
  <c r="U69" i="5" s="1"/>
  <c r="U89" i="5" s="1"/>
  <c r="E50" i="5"/>
  <c r="E70" i="5" s="1"/>
  <c r="E90" i="5" s="1"/>
  <c r="J50" i="5"/>
  <c r="J70" i="5" s="1"/>
  <c r="J90" i="5" s="1"/>
  <c r="X50" i="5"/>
  <c r="X70" i="5" s="1"/>
  <c r="X90" i="5" s="1"/>
  <c r="AC50" i="5"/>
  <c r="M51" i="5"/>
  <c r="M71" i="5" s="1"/>
  <c r="U51" i="5"/>
  <c r="U71" i="5" s="1"/>
  <c r="U91" i="5" s="1"/>
  <c r="J52" i="5"/>
  <c r="J72" i="5" s="1"/>
  <c r="J92" i="5" s="1"/>
  <c r="AC52" i="5"/>
  <c r="C41" i="5"/>
  <c r="G41" i="5"/>
  <c r="K41" i="5"/>
  <c r="R41" i="5"/>
  <c r="V41" i="5"/>
  <c r="Z41" i="5"/>
  <c r="C42" i="5"/>
  <c r="C62" i="5" s="1"/>
  <c r="C82" i="5" s="1"/>
  <c r="G42" i="5"/>
  <c r="G62" i="5" s="1"/>
  <c r="G82" i="5" s="1"/>
  <c r="K42" i="5"/>
  <c r="K62" i="5" s="1"/>
  <c r="K82" i="5" s="1"/>
  <c r="R42" i="5"/>
  <c r="R62" i="5" s="1"/>
  <c r="R82" i="5" s="1"/>
  <c r="V42" i="5"/>
  <c r="V62" i="5" s="1"/>
  <c r="V82" i="5" s="1"/>
  <c r="Z42" i="5"/>
  <c r="Z62" i="5" s="1"/>
  <c r="Z82" i="5" s="1"/>
  <c r="C43" i="5"/>
  <c r="C63" i="5" s="1"/>
  <c r="C83" i="5" s="1"/>
  <c r="G43" i="5"/>
  <c r="G63" i="5" s="1"/>
  <c r="G83" i="5" s="1"/>
  <c r="K43" i="5"/>
  <c r="K63" i="5" s="1"/>
  <c r="K83" i="5" s="1"/>
  <c r="R43" i="5"/>
  <c r="R63" i="5" s="1"/>
  <c r="R83" i="5" s="1"/>
  <c r="V43" i="5"/>
  <c r="V63" i="5" s="1"/>
  <c r="V83" i="5" s="1"/>
  <c r="Z43" i="5"/>
  <c r="Z63" i="5" s="1"/>
  <c r="Z83" i="5" s="1"/>
  <c r="C44" i="5"/>
  <c r="C64" i="5" s="1"/>
  <c r="C84" i="5" s="1"/>
  <c r="G44" i="5"/>
  <c r="G64" i="5" s="1"/>
  <c r="G84" i="5" s="1"/>
  <c r="K44" i="5"/>
  <c r="K64" i="5" s="1"/>
  <c r="K84" i="5" s="1"/>
  <c r="R44" i="5"/>
  <c r="R64" i="5" s="1"/>
  <c r="R84" i="5" s="1"/>
  <c r="V44" i="5"/>
  <c r="V64" i="5" s="1"/>
  <c r="V84" i="5" s="1"/>
  <c r="Z44" i="5"/>
  <c r="Z64" i="5" s="1"/>
  <c r="Z84" i="5" s="1"/>
  <c r="C45" i="5"/>
  <c r="C65" i="5" s="1"/>
  <c r="C85" i="5" s="1"/>
  <c r="G45" i="5"/>
  <c r="G65" i="5" s="1"/>
  <c r="G85" i="5" s="1"/>
  <c r="K45" i="5"/>
  <c r="K65" i="5" s="1"/>
  <c r="K85" i="5" s="1"/>
  <c r="R45" i="5"/>
  <c r="R65" i="5" s="1"/>
  <c r="R85" i="5" s="1"/>
  <c r="V45" i="5"/>
  <c r="V65" i="5" s="1"/>
  <c r="V85" i="5" s="1"/>
  <c r="Z45" i="5"/>
  <c r="Z65" i="5" s="1"/>
  <c r="Z85" i="5" s="1"/>
  <c r="C46" i="5"/>
  <c r="C66" i="5" s="1"/>
  <c r="C86" i="5" s="1"/>
  <c r="G46" i="5"/>
  <c r="G66" i="5" s="1"/>
  <c r="G86" i="5" s="1"/>
  <c r="K46" i="5"/>
  <c r="K66" i="5" s="1"/>
  <c r="K86" i="5" s="1"/>
  <c r="R46" i="5"/>
  <c r="R66" i="5" s="1"/>
  <c r="R86" i="5" s="1"/>
  <c r="V46" i="5"/>
  <c r="V66" i="5" s="1"/>
  <c r="V86" i="5" s="1"/>
  <c r="Z46" i="5"/>
  <c r="Z66" i="5" s="1"/>
  <c r="Z86" i="5" s="1"/>
  <c r="C47" i="5"/>
  <c r="C67" i="5" s="1"/>
  <c r="C87" i="5" s="1"/>
  <c r="G47" i="5"/>
  <c r="G67" i="5" s="1"/>
  <c r="G87" i="5" s="1"/>
  <c r="K47" i="5"/>
  <c r="K67" i="5" s="1"/>
  <c r="K87" i="5" s="1"/>
  <c r="R47" i="5"/>
  <c r="R67" i="5" s="1"/>
  <c r="R87" i="5" s="1"/>
  <c r="V47" i="5"/>
  <c r="V67" i="5" s="1"/>
  <c r="V87" i="5" s="1"/>
  <c r="Z47" i="5"/>
  <c r="Z67" i="5" s="1"/>
  <c r="Z87" i="5" s="1"/>
  <c r="C48" i="5"/>
  <c r="G48" i="5"/>
  <c r="K48" i="5"/>
  <c r="R48" i="5"/>
  <c r="V48" i="5"/>
  <c r="Z48" i="5"/>
  <c r="C49" i="5"/>
  <c r="C69" i="5" s="1"/>
  <c r="C89" i="5" s="1"/>
  <c r="G49" i="5"/>
  <c r="G69" i="5" s="1"/>
  <c r="G89" i="5" s="1"/>
  <c r="K49" i="5"/>
  <c r="K69" i="5" s="1"/>
  <c r="K89" i="5" s="1"/>
  <c r="R49" i="5"/>
  <c r="R69" i="5" s="1"/>
  <c r="R89" i="5" s="1"/>
  <c r="V49" i="5"/>
  <c r="V69" i="5" s="1"/>
  <c r="V89" i="5" s="1"/>
  <c r="Z49" i="5"/>
  <c r="Z69" i="5" s="1"/>
  <c r="Z89" i="5" s="1"/>
  <c r="C50" i="5"/>
  <c r="C70" i="5" s="1"/>
  <c r="C90" i="5" s="1"/>
  <c r="G50" i="5"/>
  <c r="G70" i="5" s="1"/>
  <c r="G90" i="5" s="1"/>
  <c r="K50" i="5"/>
  <c r="K70" i="5" s="1"/>
  <c r="K90" i="5" s="1"/>
  <c r="R50" i="5"/>
  <c r="R70" i="5" s="1"/>
  <c r="R90" i="5" s="1"/>
  <c r="V50" i="5"/>
  <c r="V70" i="5" s="1"/>
  <c r="V90" i="5" s="1"/>
  <c r="Z50" i="5"/>
  <c r="Z70" i="5" s="1"/>
  <c r="Z90" i="5" s="1"/>
  <c r="C51" i="5"/>
  <c r="C71" i="5" s="1"/>
  <c r="C91" i="5" s="1"/>
  <c r="G51" i="5"/>
  <c r="G71" i="5" s="1"/>
  <c r="G91" i="5" s="1"/>
  <c r="K51" i="5"/>
  <c r="K71" i="5" s="1"/>
  <c r="K91" i="5" s="1"/>
  <c r="R51" i="5"/>
  <c r="R71" i="5" s="1"/>
  <c r="R91" i="5" s="1"/>
  <c r="V51" i="5"/>
  <c r="V71" i="5" s="1"/>
  <c r="V91" i="5" s="1"/>
  <c r="Z51" i="5"/>
  <c r="Z71" i="5" s="1"/>
  <c r="Z91" i="5" s="1"/>
  <c r="C52" i="5"/>
  <c r="C72" i="5" s="1"/>
  <c r="C92" i="5" s="1"/>
  <c r="G52" i="5"/>
  <c r="G72" i="5" s="1"/>
  <c r="G92" i="5" s="1"/>
  <c r="K52" i="5"/>
  <c r="K72" i="5" s="1"/>
  <c r="K92" i="5" s="1"/>
  <c r="R52" i="5"/>
  <c r="R72" i="5" s="1"/>
  <c r="R92" i="5" s="1"/>
  <c r="V52" i="5"/>
  <c r="V72" i="5" s="1"/>
  <c r="V92" i="5" s="1"/>
  <c r="Z52" i="5"/>
  <c r="Z72" i="5" s="1"/>
  <c r="Z92" i="5" s="1"/>
  <c r="C53" i="5"/>
  <c r="C73" i="5" s="1"/>
  <c r="C93" i="5" s="1"/>
  <c r="G53" i="5"/>
  <c r="G73" i="5" s="1"/>
  <c r="G93" i="5" s="1"/>
  <c r="K53" i="5"/>
  <c r="K73" i="5" s="1"/>
  <c r="K93" i="5" s="1"/>
  <c r="R53" i="5"/>
  <c r="R73" i="5" s="1"/>
  <c r="R93" i="5" s="1"/>
  <c r="V53" i="5"/>
  <c r="V73" i="5" s="1"/>
  <c r="V93" i="5" s="1"/>
  <c r="Z53" i="5"/>
  <c r="Z73" i="5" s="1"/>
  <c r="Z93" i="5" s="1"/>
  <c r="AC74" i="3"/>
  <c r="X43" i="3"/>
  <c r="X63" i="3" s="1"/>
  <c r="AB44" i="3"/>
  <c r="AB64" i="3" s="1"/>
  <c r="X47" i="3"/>
  <c r="X67" i="3" s="1"/>
  <c r="AB48" i="3"/>
  <c r="AB52" i="3"/>
  <c r="AB72" i="3" s="1"/>
  <c r="T54" i="3"/>
  <c r="T74" i="3" s="1"/>
  <c r="V77" i="3"/>
  <c r="AB41" i="3"/>
  <c r="T43" i="3"/>
  <c r="T63" i="3" s="1"/>
  <c r="X44" i="3"/>
  <c r="X64" i="3" s="1"/>
  <c r="AC44" i="3"/>
  <c r="AB45" i="3"/>
  <c r="AB65" i="3" s="1"/>
  <c r="U46" i="3"/>
  <c r="U66" i="3" s="1"/>
  <c r="T47" i="3"/>
  <c r="T67" i="3" s="1"/>
  <c r="X48" i="3"/>
  <c r="AC48" i="3"/>
  <c r="AB49" i="3"/>
  <c r="AB69" i="3" s="1"/>
  <c r="U50" i="3"/>
  <c r="U70" i="3" s="1"/>
  <c r="T51" i="3"/>
  <c r="T71" i="3" s="1"/>
  <c r="Y51" i="3"/>
  <c r="Y71" i="3" s="1"/>
  <c r="R41" i="3"/>
  <c r="X41" i="3"/>
  <c r="AC41" i="3"/>
  <c r="V42" i="3"/>
  <c r="AB42" i="3"/>
  <c r="AB62" i="3" s="1"/>
  <c r="U43" i="3"/>
  <c r="U63" i="3" s="1"/>
  <c r="Z43" i="3"/>
  <c r="Z63" i="3" s="1"/>
  <c r="T44" i="3"/>
  <c r="T64" i="3" s="1"/>
  <c r="Y44" i="3"/>
  <c r="Y64" i="3" s="1"/>
  <c r="R45" i="3"/>
  <c r="R65" i="3" s="1"/>
  <c r="X45" i="3"/>
  <c r="X65" i="3" s="1"/>
  <c r="AC45" i="3"/>
  <c r="V46" i="3"/>
  <c r="V66" i="3" s="1"/>
  <c r="AB46" i="3"/>
  <c r="AB66" i="3" s="1"/>
  <c r="U47" i="3"/>
  <c r="U67" i="3" s="1"/>
  <c r="Z47" i="3"/>
  <c r="Z67" i="3" s="1"/>
  <c r="T48" i="3"/>
  <c r="Y48" i="3"/>
  <c r="R49" i="3"/>
  <c r="X49" i="3"/>
  <c r="X69" i="3" s="1"/>
  <c r="AC49" i="3"/>
  <c r="V50" i="3"/>
  <c r="V70" i="3" s="1"/>
  <c r="AB50" i="3"/>
  <c r="AB70" i="3" s="1"/>
  <c r="U51" i="3"/>
  <c r="U71" i="3" s="1"/>
  <c r="Z51" i="3"/>
  <c r="Z71" i="3" s="1"/>
  <c r="T52" i="3"/>
  <c r="T72" i="3" s="1"/>
  <c r="Y52" i="3"/>
  <c r="Y72" i="3" s="1"/>
  <c r="R53" i="3"/>
  <c r="R73" i="3" s="1"/>
  <c r="X53" i="3"/>
  <c r="X73" i="3" s="1"/>
  <c r="AC53" i="3"/>
  <c r="V54" i="3"/>
  <c r="V74" i="3" s="1"/>
  <c r="Z57" i="3"/>
  <c r="V58" i="3"/>
  <c r="Z61" i="3"/>
  <c r="V68" i="3"/>
  <c r="T41" i="3"/>
  <c r="Y41" i="3"/>
  <c r="R42" i="3"/>
  <c r="R62" i="3" s="1"/>
  <c r="X42" i="3"/>
  <c r="X62" i="3" s="1"/>
  <c r="AC42" i="3"/>
  <c r="V43" i="3"/>
  <c r="V63" i="3" s="1"/>
  <c r="AB43" i="3"/>
  <c r="AB63" i="3" s="1"/>
  <c r="U44" i="3"/>
  <c r="U64" i="3" s="1"/>
  <c r="Z44" i="3"/>
  <c r="Z64" i="3" s="1"/>
  <c r="T45" i="3"/>
  <c r="T65" i="3" s="1"/>
  <c r="Y45" i="3"/>
  <c r="Y65" i="3" s="1"/>
  <c r="R46" i="3"/>
  <c r="R66" i="3" s="1"/>
  <c r="X46" i="3"/>
  <c r="X66" i="3" s="1"/>
  <c r="AC46" i="3"/>
  <c r="V47" i="3"/>
  <c r="V67" i="3" s="1"/>
  <c r="AB47" i="3"/>
  <c r="AB67" i="3" s="1"/>
  <c r="U48" i="3"/>
  <c r="Z48" i="3"/>
  <c r="T49" i="3"/>
  <c r="T69" i="3" s="1"/>
  <c r="Y49" i="3"/>
  <c r="Y69" i="3" s="1"/>
  <c r="R50" i="3"/>
  <c r="R70" i="3" s="1"/>
  <c r="X50" i="3"/>
  <c r="X70" i="3" s="1"/>
  <c r="AC50" i="3"/>
  <c r="V51" i="3"/>
  <c r="V71" i="3" s="1"/>
  <c r="AB51" i="3"/>
  <c r="AB71" i="3" s="1"/>
  <c r="U52" i="3"/>
  <c r="U72" i="3" s="1"/>
  <c r="T53" i="3"/>
  <c r="T73" i="3" s="1"/>
  <c r="Y53" i="3"/>
  <c r="Y73" i="3" s="1"/>
  <c r="X54" i="3"/>
  <c r="X74" i="3" s="1"/>
  <c r="T42" i="3"/>
  <c r="T62" i="3" s="1"/>
  <c r="T46" i="3"/>
  <c r="T66" i="3" s="1"/>
  <c r="X51" i="3"/>
  <c r="X71" i="3" s="1"/>
  <c r="U61" i="3"/>
  <c r="U56" i="3"/>
  <c r="U42" i="3"/>
  <c r="U62" i="3" s="1"/>
  <c r="Y43" i="3"/>
  <c r="Y63" i="3" s="1"/>
  <c r="Y47" i="3"/>
  <c r="Y67" i="3" s="1"/>
  <c r="AC52" i="3"/>
  <c r="AB53" i="3"/>
  <c r="AB73" i="3" s="1"/>
  <c r="S41" i="3"/>
  <c r="W41" i="3"/>
  <c r="AA41" i="3"/>
  <c r="S42" i="3"/>
  <c r="S62" i="3" s="1"/>
  <c r="W42" i="3"/>
  <c r="W62" i="3" s="1"/>
  <c r="AA42" i="3"/>
  <c r="AA62" i="3" s="1"/>
  <c r="S43" i="3"/>
  <c r="S63" i="3" s="1"/>
  <c r="W43" i="3"/>
  <c r="W63" i="3" s="1"/>
  <c r="AA43" i="3"/>
  <c r="AA63" i="3" s="1"/>
  <c r="S44" i="3"/>
  <c r="S64" i="3" s="1"/>
  <c r="W44" i="3"/>
  <c r="W64" i="3" s="1"/>
  <c r="AA44" i="3"/>
  <c r="AA64" i="3" s="1"/>
  <c r="S45" i="3"/>
  <c r="S65" i="3" s="1"/>
  <c r="W45" i="3"/>
  <c r="W65" i="3" s="1"/>
  <c r="AA45" i="3"/>
  <c r="AA65" i="3" s="1"/>
  <c r="S46" i="3"/>
  <c r="S66" i="3" s="1"/>
  <c r="W46" i="3"/>
  <c r="W66" i="3" s="1"/>
  <c r="AA46" i="3"/>
  <c r="AA66" i="3" s="1"/>
  <c r="S47" i="3"/>
  <c r="S67" i="3" s="1"/>
  <c r="W47" i="3"/>
  <c r="W67" i="3" s="1"/>
  <c r="AA47" i="3"/>
  <c r="AA67" i="3" s="1"/>
  <c r="S48" i="3"/>
  <c r="W48" i="3"/>
  <c r="AA48" i="3"/>
  <c r="S49" i="3"/>
  <c r="S69" i="3" s="1"/>
  <c r="W49" i="3"/>
  <c r="W69" i="3" s="1"/>
  <c r="AA49" i="3"/>
  <c r="AA69" i="3" s="1"/>
  <c r="S50" i="3"/>
  <c r="S70" i="3" s="1"/>
  <c r="W50" i="3"/>
  <c r="W70" i="3" s="1"/>
  <c r="AA50" i="3"/>
  <c r="AA70" i="3" s="1"/>
  <c r="S51" i="3"/>
  <c r="S71" i="3" s="1"/>
  <c r="W51" i="3"/>
  <c r="W71" i="3" s="1"/>
  <c r="AA51" i="3"/>
  <c r="AA71" i="3" s="1"/>
  <c r="S52" i="3"/>
  <c r="S72" i="3" s="1"/>
  <c r="W52" i="3"/>
  <c r="W72" i="3" s="1"/>
  <c r="AA52" i="3"/>
  <c r="AA72" i="3" s="1"/>
  <c r="S53" i="3"/>
  <c r="S73" i="3" s="1"/>
  <c r="W53" i="3"/>
  <c r="W73" i="3" s="1"/>
  <c r="AA53" i="3"/>
  <c r="AA73" i="3" s="1"/>
  <c r="Y96" i="6" l="1"/>
  <c r="Y101" i="6" s="1"/>
  <c r="AB96" i="6"/>
  <c r="AB101" i="6" s="1"/>
  <c r="R77" i="6"/>
  <c r="R96" i="6" s="1"/>
  <c r="R101" i="6" s="1"/>
  <c r="T96" i="6"/>
  <c r="T101" i="6" s="1"/>
  <c r="X96" i="6"/>
  <c r="X101" i="6" s="1"/>
  <c r="Z96" i="6"/>
  <c r="Z101" i="6" s="1"/>
  <c r="V77" i="6"/>
  <c r="V78" i="6"/>
  <c r="W56" i="5"/>
  <c r="W55" i="5"/>
  <c r="W57" i="5"/>
  <c r="W61" i="5"/>
  <c r="W77" i="5" s="1"/>
  <c r="W58" i="5"/>
  <c r="M57" i="5"/>
  <c r="V68" i="5"/>
  <c r="V58" i="5"/>
  <c r="M89" i="5"/>
  <c r="N69" i="5"/>
  <c r="N89" i="5" s="1"/>
  <c r="S88" i="5"/>
  <c r="S98" i="5" s="1"/>
  <c r="S78" i="5"/>
  <c r="H81" i="5"/>
  <c r="AB92" i="5"/>
  <c r="AC72" i="5"/>
  <c r="AC92" i="5" s="1"/>
  <c r="AB68" i="5"/>
  <c r="AB58" i="5"/>
  <c r="I68" i="5"/>
  <c r="I58" i="5"/>
  <c r="AB84" i="5"/>
  <c r="AC64" i="5"/>
  <c r="AC84" i="5" s="1"/>
  <c r="H68" i="5"/>
  <c r="H77" i="5" s="1"/>
  <c r="H58" i="5"/>
  <c r="N66" i="5"/>
  <c r="N86" i="5" s="1"/>
  <c r="M86" i="5"/>
  <c r="AC57" i="5"/>
  <c r="AC55" i="5"/>
  <c r="AC56" i="5"/>
  <c r="E56" i="5"/>
  <c r="E57" i="5"/>
  <c r="E61" i="5"/>
  <c r="E55" i="5"/>
  <c r="AB89" i="5"/>
  <c r="AC69" i="5"/>
  <c r="AC89" i="5" s="1"/>
  <c r="T58" i="5"/>
  <c r="T68" i="5"/>
  <c r="AB87" i="5"/>
  <c r="AC67" i="5"/>
  <c r="AC87" i="5" s="1"/>
  <c r="AB83" i="5"/>
  <c r="AC63" i="5"/>
  <c r="AC83" i="5" s="1"/>
  <c r="J68" i="5"/>
  <c r="J58" i="5"/>
  <c r="M85" i="5"/>
  <c r="N65" i="5"/>
  <c r="N85" i="5" s="1"/>
  <c r="AA55" i="5"/>
  <c r="M55" i="5"/>
  <c r="R58" i="5"/>
  <c r="R68" i="5"/>
  <c r="Z61" i="5"/>
  <c r="Z57" i="5"/>
  <c r="Z56" i="5"/>
  <c r="Z55" i="5"/>
  <c r="G61" i="5"/>
  <c r="G57" i="5"/>
  <c r="G55" i="5"/>
  <c r="G56" i="5"/>
  <c r="AC58" i="5"/>
  <c r="E58" i="5"/>
  <c r="E68" i="5"/>
  <c r="M83" i="5"/>
  <c r="N63" i="5"/>
  <c r="N83" i="5" s="1"/>
  <c r="H57" i="5"/>
  <c r="AB93" i="5"/>
  <c r="AC73" i="5"/>
  <c r="AC93" i="5" s="1"/>
  <c r="Y57" i="5"/>
  <c r="Y55" i="5"/>
  <c r="Y56" i="5"/>
  <c r="Y61" i="5"/>
  <c r="M92" i="5"/>
  <c r="N72" i="5"/>
  <c r="N92" i="5" s="1"/>
  <c r="AA68" i="5"/>
  <c r="AA58" i="5"/>
  <c r="N64" i="5"/>
  <c r="N84" i="5" s="1"/>
  <c r="M84" i="5"/>
  <c r="X57" i="5"/>
  <c r="X56" i="5"/>
  <c r="X61" i="5"/>
  <c r="X55" i="5"/>
  <c r="AA81" i="5"/>
  <c r="N61" i="5"/>
  <c r="M81" i="5"/>
  <c r="K61" i="5"/>
  <c r="K57" i="5"/>
  <c r="K55" i="5"/>
  <c r="K56" i="5"/>
  <c r="K68" i="5"/>
  <c r="K58" i="5"/>
  <c r="V61" i="5"/>
  <c r="V56" i="5"/>
  <c r="V55" i="5"/>
  <c r="V57" i="5"/>
  <c r="C61" i="5"/>
  <c r="C57" i="5"/>
  <c r="C55" i="5"/>
  <c r="C56" i="5"/>
  <c r="N71" i="5"/>
  <c r="N91" i="5" s="1"/>
  <c r="M91" i="5"/>
  <c r="X68" i="5"/>
  <c r="X58" i="5"/>
  <c r="H55" i="5"/>
  <c r="AB90" i="5"/>
  <c r="AC70" i="5"/>
  <c r="AC90" i="5" s="1"/>
  <c r="W88" i="5"/>
  <c r="W98" i="5" s="1"/>
  <c r="W78" i="5"/>
  <c r="D88" i="5"/>
  <c r="D98" i="5" s="1"/>
  <c r="D78" i="5"/>
  <c r="AB86" i="5"/>
  <c r="AC66" i="5"/>
  <c r="AC86" i="5" s="1"/>
  <c r="AB82" i="5"/>
  <c r="AC62" i="5"/>
  <c r="AC82" i="5" s="1"/>
  <c r="T57" i="5"/>
  <c r="T56" i="5"/>
  <c r="T61" i="5"/>
  <c r="T55" i="5"/>
  <c r="F57" i="5"/>
  <c r="F56" i="5"/>
  <c r="F61" i="5"/>
  <c r="F55" i="5"/>
  <c r="M90" i="5"/>
  <c r="N70" i="5"/>
  <c r="N90" i="5" s="1"/>
  <c r="U58" i="5"/>
  <c r="U68" i="5"/>
  <c r="N62" i="5"/>
  <c r="N82" i="5" s="1"/>
  <c r="M82" i="5"/>
  <c r="S56" i="5"/>
  <c r="S57" i="5"/>
  <c r="S61" i="5"/>
  <c r="S55" i="5"/>
  <c r="M94" i="5"/>
  <c r="N74" i="5"/>
  <c r="N94" i="5" s="1"/>
  <c r="AB91" i="5"/>
  <c r="AC71" i="5"/>
  <c r="AC91" i="5" s="1"/>
  <c r="L88" i="5"/>
  <c r="L98" i="5" s="1"/>
  <c r="L78" i="5"/>
  <c r="AB85" i="5"/>
  <c r="AC65" i="5"/>
  <c r="AC85" i="5" s="1"/>
  <c r="AB61" i="5"/>
  <c r="AB57" i="5"/>
  <c r="AB56" i="5"/>
  <c r="AB55" i="5"/>
  <c r="N55" i="5"/>
  <c r="N57" i="5"/>
  <c r="N56" i="5"/>
  <c r="AA56" i="5"/>
  <c r="C68" i="5"/>
  <c r="C58" i="5"/>
  <c r="Z58" i="5"/>
  <c r="Z68" i="5"/>
  <c r="G58" i="5"/>
  <c r="G68" i="5"/>
  <c r="R61" i="5"/>
  <c r="R56" i="5"/>
  <c r="R57" i="5"/>
  <c r="R55" i="5"/>
  <c r="S58" i="5"/>
  <c r="M87" i="5"/>
  <c r="N67" i="5"/>
  <c r="N87" i="5" s="1"/>
  <c r="H56" i="5"/>
  <c r="N58" i="5"/>
  <c r="L81" i="5"/>
  <c r="L77" i="5"/>
  <c r="L75" i="5"/>
  <c r="L76" i="5"/>
  <c r="M58" i="5"/>
  <c r="M68" i="5"/>
  <c r="J57" i="5"/>
  <c r="J56" i="5"/>
  <c r="J61" i="5"/>
  <c r="J55" i="5"/>
  <c r="Y58" i="5"/>
  <c r="Y68" i="5"/>
  <c r="F68" i="5"/>
  <c r="F58" i="5"/>
  <c r="I56" i="5"/>
  <c r="I61" i="5"/>
  <c r="I55" i="5"/>
  <c r="I57" i="5"/>
  <c r="D81" i="5"/>
  <c r="D77" i="5"/>
  <c r="D75" i="5"/>
  <c r="D76" i="5"/>
  <c r="AA57" i="5"/>
  <c r="U57" i="5"/>
  <c r="U55" i="5"/>
  <c r="U61" i="5"/>
  <c r="U56" i="5"/>
  <c r="M56" i="5"/>
  <c r="S61" i="3"/>
  <c r="S57" i="3"/>
  <c r="S56" i="3"/>
  <c r="S55" i="3"/>
  <c r="AC71" i="3"/>
  <c r="U68" i="3"/>
  <c r="U58" i="3"/>
  <c r="T56" i="3"/>
  <c r="T61" i="3"/>
  <c r="T57" i="3"/>
  <c r="T55" i="3"/>
  <c r="T68" i="3"/>
  <c r="T58" i="3"/>
  <c r="AC62" i="3"/>
  <c r="R61" i="3"/>
  <c r="R57" i="3"/>
  <c r="R55" i="3"/>
  <c r="R56" i="3"/>
  <c r="AC69" i="3"/>
  <c r="V56" i="3"/>
  <c r="AA68" i="3"/>
  <c r="AA58" i="3"/>
  <c r="U57" i="3"/>
  <c r="AC67" i="3"/>
  <c r="V78" i="3"/>
  <c r="V98" i="3"/>
  <c r="Z55" i="3"/>
  <c r="V55" i="3"/>
  <c r="V62" i="3"/>
  <c r="AC58" i="3"/>
  <c r="AC65" i="3"/>
  <c r="AB56" i="3"/>
  <c r="AB61" i="3"/>
  <c r="AB57" i="3"/>
  <c r="AB55" i="3"/>
  <c r="AC64" i="3"/>
  <c r="Z56" i="3"/>
  <c r="W68" i="3"/>
  <c r="W58" i="3"/>
  <c r="AA61" i="3"/>
  <c r="AA57" i="3"/>
  <c r="AA56" i="3"/>
  <c r="AA55" i="3"/>
  <c r="AC73" i="3"/>
  <c r="U75" i="3"/>
  <c r="U77" i="3"/>
  <c r="U76" i="3"/>
  <c r="AC63" i="3"/>
  <c r="Z77" i="3"/>
  <c r="Z76" i="3"/>
  <c r="AC70" i="3"/>
  <c r="R69" i="3"/>
  <c r="R58" i="3"/>
  <c r="AC57" i="3"/>
  <c r="AC56" i="3"/>
  <c r="AC55" i="3"/>
  <c r="X68" i="3"/>
  <c r="X58" i="3"/>
  <c r="AC72" i="3"/>
  <c r="S68" i="3"/>
  <c r="S58" i="3"/>
  <c r="W61" i="3"/>
  <c r="W57" i="3"/>
  <c r="W56" i="3"/>
  <c r="W55" i="3"/>
  <c r="U55" i="3"/>
  <c r="Z68" i="3"/>
  <c r="Z58" i="3"/>
  <c r="Y61" i="3"/>
  <c r="Y57" i="3"/>
  <c r="Y56" i="3"/>
  <c r="Y55" i="3"/>
  <c r="Y68" i="3"/>
  <c r="Y58" i="3"/>
  <c r="AC66" i="3"/>
  <c r="X61" i="3"/>
  <c r="X57" i="3"/>
  <c r="X55" i="3"/>
  <c r="X56" i="3"/>
  <c r="AB68" i="3"/>
  <c r="AB58" i="3"/>
  <c r="V57" i="3"/>
  <c r="V96" i="6" l="1"/>
  <c r="V101" i="6" s="1"/>
  <c r="W76" i="5"/>
  <c r="W75" i="5"/>
  <c r="W81" i="5"/>
  <c r="W97" i="5" s="1"/>
  <c r="AD55" i="5"/>
  <c r="AD57" i="5"/>
  <c r="H76" i="5"/>
  <c r="H75" i="5"/>
  <c r="F76" i="5"/>
  <c r="F81" i="5"/>
  <c r="F75" i="5"/>
  <c r="F77" i="5"/>
  <c r="E88" i="5"/>
  <c r="E98" i="5" s="1"/>
  <c r="E78" i="5"/>
  <c r="E77" i="5"/>
  <c r="E75" i="5"/>
  <c r="E81" i="5"/>
  <c r="E76" i="5"/>
  <c r="U75" i="5"/>
  <c r="U77" i="5"/>
  <c r="U81" i="5"/>
  <c r="U76" i="5"/>
  <c r="M88" i="5"/>
  <c r="M98" i="5" s="1"/>
  <c r="M78" i="5"/>
  <c r="N68" i="5"/>
  <c r="N76" i="5" s="1"/>
  <c r="C88" i="5"/>
  <c r="C98" i="5" s="1"/>
  <c r="C78" i="5"/>
  <c r="AB76" i="5"/>
  <c r="AB77" i="5"/>
  <c r="AB81" i="5"/>
  <c r="AB75" i="5"/>
  <c r="AC61" i="5"/>
  <c r="T76" i="5"/>
  <c r="T81" i="5"/>
  <c r="T77" i="5"/>
  <c r="T75" i="5"/>
  <c r="O57" i="5"/>
  <c r="M96" i="5"/>
  <c r="M77" i="5"/>
  <c r="AA88" i="5"/>
  <c r="AA98" i="5" s="1"/>
  <c r="AA78" i="5"/>
  <c r="AD58" i="5"/>
  <c r="F88" i="5"/>
  <c r="F98" i="5" s="1"/>
  <c r="F78" i="5"/>
  <c r="J76" i="5"/>
  <c r="J77" i="5"/>
  <c r="J81" i="5"/>
  <c r="J75" i="5"/>
  <c r="L96" i="5"/>
  <c r="L97" i="5"/>
  <c r="L95" i="5"/>
  <c r="AD56" i="5"/>
  <c r="Z88" i="5"/>
  <c r="Z98" i="5" s="1"/>
  <c r="Z78" i="5"/>
  <c r="C75" i="5"/>
  <c r="C81" i="5"/>
  <c r="C76" i="5"/>
  <c r="C77" i="5"/>
  <c r="V77" i="5"/>
  <c r="V75" i="5"/>
  <c r="V76" i="5"/>
  <c r="V81" i="5"/>
  <c r="M75" i="5"/>
  <c r="AA77" i="5"/>
  <c r="H88" i="5"/>
  <c r="H98" i="5" s="1"/>
  <c r="H78" i="5"/>
  <c r="I88" i="5"/>
  <c r="I98" i="5" s="1"/>
  <c r="I78" i="5"/>
  <c r="H97" i="5"/>
  <c r="I76" i="5"/>
  <c r="I75" i="5"/>
  <c r="I81" i="5"/>
  <c r="I77" i="5"/>
  <c r="Y88" i="5"/>
  <c r="Y98" i="5" s="1"/>
  <c r="Y78" i="5"/>
  <c r="R77" i="5"/>
  <c r="R75" i="5"/>
  <c r="R81" i="5"/>
  <c r="R76" i="5"/>
  <c r="S81" i="5"/>
  <c r="S76" i="5"/>
  <c r="S75" i="5"/>
  <c r="S77" i="5"/>
  <c r="O56" i="5"/>
  <c r="N75" i="5"/>
  <c r="N81" i="5"/>
  <c r="N77" i="5"/>
  <c r="AA75" i="5"/>
  <c r="X76" i="5"/>
  <c r="X75" i="5"/>
  <c r="X81" i="5"/>
  <c r="X77" i="5"/>
  <c r="G77" i="5"/>
  <c r="G76" i="5"/>
  <c r="G75" i="5"/>
  <c r="G81" i="5"/>
  <c r="Z77" i="5"/>
  <c r="Z75" i="5"/>
  <c r="Z76" i="5"/>
  <c r="Z81" i="5"/>
  <c r="J78" i="5"/>
  <c r="J88" i="5"/>
  <c r="J98" i="5" s="1"/>
  <c r="W96" i="5"/>
  <c r="D96" i="5"/>
  <c r="D97" i="5"/>
  <c r="D95" i="5"/>
  <c r="G88" i="5"/>
  <c r="G98" i="5" s="1"/>
  <c r="G78" i="5"/>
  <c r="O58" i="5"/>
  <c r="U88" i="5"/>
  <c r="U98" i="5" s="1"/>
  <c r="U78" i="5"/>
  <c r="X78" i="5"/>
  <c r="X88" i="5"/>
  <c r="X98" i="5" s="1"/>
  <c r="O55" i="5"/>
  <c r="K88" i="5"/>
  <c r="K98" i="5" s="1"/>
  <c r="K78" i="5"/>
  <c r="K81" i="5"/>
  <c r="K75" i="5"/>
  <c r="K76" i="5"/>
  <c r="K77" i="5"/>
  <c r="M76" i="5"/>
  <c r="AA76" i="5"/>
  <c r="Y81" i="5"/>
  <c r="Y77" i="5"/>
  <c r="Y76" i="5"/>
  <c r="Y75" i="5"/>
  <c r="R78" i="5"/>
  <c r="R88" i="5"/>
  <c r="R98" i="5" s="1"/>
  <c r="T88" i="5"/>
  <c r="T98" i="5" s="1"/>
  <c r="T78" i="5"/>
  <c r="AB78" i="5"/>
  <c r="AB88" i="5"/>
  <c r="AB98" i="5" s="1"/>
  <c r="AC68" i="5"/>
  <c r="V88" i="5"/>
  <c r="V98" i="5" s="1"/>
  <c r="V78" i="5"/>
  <c r="S98" i="3"/>
  <c r="S78" i="3"/>
  <c r="R98" i="3"/>
  <c r="R78" i="3"/>
  <c r="U97" i="3"/>
  <c r="U96" i="3"/>
  <c r="W98" i="3"/>
  <c r="W78" i="3"/>
  <c r="AA98" i="3"/>
  <c r="AA78" i="3"/>
  <c r="Z98" i="3"/>
  <c r="Z78" i="3"/>
  <c r="V97" i="3"/>
  <c r="Z75" i="3"/>
  <c r="U98" i="3"/>
  <c r="U78" i="3"/>
  <c r="W77" i="3"/>
  <c r="W76" i="3"/>
  <c r="W75" i="3"/>
  <c r="Z95" i="3"/>
  <c r="Z97" i="3"/>
  <c r="AA77" i="3"/>
  <c r="AA76" i="3"/>
  <c r="AA75" i="3"/>
  <c r="AC61" i="3"/>
  <c r="AB77" i="3"/>
  <c r="AB76" i="3"/>
  <c r="AB75" i="3"/>
  <c r="T76" i="3"/>
  <c r="T75" i="3"/>
  <c r="T77" i="3"/>
  <c r="AB78" i="3"/>
  <c r="AC68" i="3"/>
  <c r="AB98" i="3"/>
  <c r="X77" i="3"/>
  <c r="X76" i="3"/>
  <c r="X75" i="3"/>
  <c r="Y98" i="3"/>
  <c r="Y78" i="3"/>
  <c r="Y76" i="3"/>
  <c r="Y75" i="3"/>
  <c r="Y77" i="3"/>
  <c r="X98" i="3"/>
  <c r="X78" i="3"/>
  <c r="V76" i="3"/>
  <c r="V75" i="3"/>
  <c r="R77" i="3"/>
  <c r="R76" i="3"/>
  <c r="R75" i="3"/>
  <c r="T78" i="3"/>
  <c r="T98" i="3"/>
  <c r="S77" i="3"/>
  <c r="S76" i="3"/>
  <c r="S75" i="3"/>
  <c r="W95" i="5" l="1"/>
  <c r="AA96" i="5"/>
  <c r="AA95" i="5"/>
  <c r="M95" i="5"/>
  <c r="AC88" i="5"/>
  <c r="AC98" i="5" s="1"/>
  <c r="AD98" i="5" s="1"/>
  <c r="AC78" i="5"/>
  <c r="S97" i="5"/>
  <c r="S95" i="5"/>
  <c r="S96" i="5"/>
  <c r="I97" i="5"/>
  <c r="I95" i="5"/>
  <c r="I96" i="5"/>
  <c r="V96" i="5"/>
  <c r="V97" i="5"/>
  <c r="V95" i="5"/>
  <c r="AC75" i="5"/>
  <c r="AD75" i="5" s="1"/>
  <c r="AC77" i="5"/>
  <c r="AD77" i="5" s="1"/>
  <c r="AC81" i="5"/>
  <c r="AC76" i="5"/>
  <c r="AD76" i="5" s="1"/>
  <c r="N96" i="5"/>
  <c r="H96" i="5"/>
  <c r="F97" i="5"/>
  <c r="F95" i="5"/>
  <c r="F96" i="5"/>
  <c r="Z96" i="5"/>
  <c r="Z97" i="5"/>
  <c r="Z95" i="5"/>
  <c r="G96" i="5"/>
  <c r="G95" i="5"/>
  <c r="G97" i="5"/>
  <c r="H95" i="5"/>
  <c r="O75" i="5"/>
  <c r="J97" i="5"/>
  <c r="J95" i="5"/>
  <c r="J96" i="5"/>
  <c r="N78" i="5"/>
  <c r="O78" i="5" s="1"/>
  <c r="N88" i="5"/>
  <c r="N98" i="5" s="1"/>
  <c r="O98" i="5" s="1"/>
  <c r="U96" i="5"/>
  <c r="U97" i="5"/>
  <c r="U95" i="5"/>
  <c r="E97" i="5"/>
  <c r="E95" i="5"/>
  <c r="E96" i="5"/>
  <c r="K96" i="5"/>
  <c r="K97" i="5"/>
  <c r="K95" i="5"/>
  <c r="X97" i="5"/>
  <c r="X95" i="5"/>
  <c r="X96" i="5"/>
  <c r="O77" i="5"/>
  <c r="O76" i="5"/>
  <c r="AD78" i="5"/>
  <c r="Y96" i="5"/>
  <c r="Y95" i="5"/>
  <c r="Y97" i="5"/>
  <c r="R96" i="5"/>
  <c r="R97" i="5"/>
  <c r="R95" i="5"/>
  <c r="C96" i="5"/>
  <c r="C97" i="5"/>
  <c r="C95" i="5"/>
  <c r="M97" i="5"/>
  <c r="T97" i="5"/>
  <c r="T95" i="5"/>
  <c r="T96" i="5"/>
  <c r="AB97" i="5"/>
  <c r="AB95" i="5"/>
  <c r="AB96" i="5"/>
  <c r="AA97" i="5"/>
  <c r="AD98" i="3"/>
  <c r="AC77" i="3"/>
  <c r="AC76" i="3"/>
  <c r="AC75" i="3"/>
  <c r="Y97" i="3"/>
  <c r="Y96" i="3"/>
  <c r="Y95" i="3"/>
  <c r="AB97" i="3"/>
  <c r="AB96" i="3"/>
  <c r="AB95" i="3"/>
  <c r="X97" i="3"/>
  <c r="X96" i="3"/>
  <c r="X95" i="3"/>
  <c r="AC98" i="3"/>
  <c r="AC78" i="3"/>
  <c r="T97" i="3"/>
  <c r="T96" i="3"/>
  <c r="T95" i="3"/>
  <c r="Z96" i="3"/>
  <c r="U95" i="3"/>
  <c r="S97" i="3"/>
  <c r="S96" i="3"/>
  <c r="S95" i="3"/>
  <c r="W97" i="3"/>
  <c r="W96" i="3"/>
  <c r="W95" i="3"/>
  <c r="R96" i="3"/>
  <c r="R97" i="3"/>
  <c r="R95" i="3"/>
  <c r="V96" i="3"/>
  <c r="V95" i="3"/>
  <c r="AA97" i="3"/>
  <c r="AA96" i="3"/>
  <c r="AA95" i="3"/>
  <c r="O96" i="5" l="1"/>
  <c r="AC96" i="5"/>
  <c r="AD96" i="5" s="1"/>
  <c r="AC97" i="5"/>
  <c r="AC95" i="5"/>
  <c r="AD95" i="5" s="1"/>
  <c r="N95" i="5"/>
  <c r="O95" i="5" s="1"/>
  <c r="AD97" i="5"/>
  <c r="N97" i="5"/>
  <c r="O97" i="5"/>
  <c r="AC97" i="3"/>
  <c r="AD97" i="3" s="1"/>
  <c r="AC96" i="3"/>
  <c r="AD96" i="3" s="1"/>
  <c r="AC95" i="3"/>
  <c r="AD95" i="3" s="1"/>
  <c r="N38" i="3" l="1"/>
  <c r="N41" i="3" s="1"/>
  <c r="N57" i="3" s="1"/>
  <c r="E42" i="3"/>
  <c r="E62" i="3" s="1"/>
  <c r="I42" i="3"/>
  <c r="I62" i="3" s="1"/>
  <c r="M42" i="3"/>
  <c r="M62" i="3" s="1"/>
  <c r="N42" i="3"/>
  <c r="E43" i="3"/>
  <c r="E63" i="3" s="1"/>
  <c r="I43" i="3"/>
  <c r="I63" i="3" s="1"/>
  <c r="M43" i="3"/>
  <c r="M63" i="3" s="1"/>
  <c r="N43" i="3"/>
  <c r="E44" i="3"/>
  <c r="E64" i="3" s="1"/>
  <c r="I44" i="3"/>
  <c r="I64" i="3" s="1"/>
  <c r="M44" i="3"/>
  <c r="M64" i="3" s="1"/>
  <c r="N44" i="3"/>
  <c r="E45" i="3"/>
  <c r="E65" i="3" s="1"/>
  <c r="I45" i="3"/>
  <c r="I65" i="3" s="1"/>
  <c r="M45" i="3"/>
  <c r="M65" i="3" s="1"/>
  <c r="N45" i="3"/>
  <c r="E46" i="3"/>
  <c r="E66" i="3" s="1"/>
  <c r="I46" i="3"/>
  <c r="I66" i="3" s="1"/>
  <c r="M46" i="3"/>
  <c r="M66" i="3" s="1"/>
  <c r="N46" i="3"/>
  <c r="E47" i="3"/>
  <c r="E67" i="3" s="1"/>
  <c r="I47" i="3"/>
  <c r="I67" i="3" s="1"/>
  <c r="M47" i="3"/>
  <c r="M67" i="3" s="1"/>
  <c r="N47" i="3"/>
  <c r="E48" i="3"/>
  <c r="E68" i="3" s="1"/>
  <c r="I48" i="3"/>
  <c r="I68" i="3" s="1"/>
  <c r="M48" i="3"/>
  <c r="M68" i="3" s="1"/>
  <c r="M78" i="3" s="1"/>
  <c r="N48" i="3"/>
  <c r="N58" i="3" s="1"/>
  <c r="E49" i="3"/>
  <c r="E69" i="3" s="1"/>
  <c r="I49" i="3"/>
  <c r="I69" i="3" s="1"/>
  <c r="M49" i="3"/>
  <c r="M69" i="3" s="1"/>
  <c r="N49" i="3"/>
  <c r="E50" i="3"/>
  <c r="E70" i="3" s="1"/>
  <c r="I50" i="3"/>
  <c r="I70" i="3" s="1"/>
  <c r="M50" i="3"/>
  <c r="M70" i="3" s="1"/>
  <c r="N50" i="3"/>
  <c r="E51" i="3"/>
  <c r="E71" i="3" s="1"/>
  <c r="I51" i="3"/>
  <c r="I71" i="3" s="1"/>
  <c r="M51" i="3"/>
  <c r="M71" i="3" s="1"/>
  <c r="N51" i="3"/>
  <c r="E52" i="3"/>
  <c r="E72" i="3" s="1"/>
  <c r="I52" i="3"/>
  <c r="I72" i="3" s="1"/>
  <c r="M52" i="3"/>
  <c r="M72" i="3" s="1"/>
  <c r="N52" i="3"/>
  <c r="E53" i="3"/>
  <c r="E73" i="3" s="1"/>
  <c r="I53" i="3"/>
  <c r="I73" i="3" s="1"/>
  <c r="M53" i="3"/>
  <c r="M73" i="3" s="1"/>
  <c r="N53" i="3"/>
  <c r="E54" i="3"/>
  <c r="E74" i="3" s="1"/>
  <c r="I54" i="3"/>
  <c r="I74" i="3" s="1"/>
  <c r="M54" i="3"/>
  <c r="M74" i="3" s="1"/>
  <c r="N54" i="3"/>
  <c r="F41" i="3"/>
  <c r="F61" i="3" s="1"/>
  <c r="J41" i="3"/>
  <c r="J61" i="3" s="1"/>
  <c r="C41" i="3"/>
  <c r="C61" i="3" s="1"/>
  <c r="D38" i="3"/>
  <c r="D41" i="3" s="1"/>
  <c r="E38" i="3"/>
  <c r="E41" i="3" s="1"/>
  <c r="F38" i="3"/>
  <c r="F42" i="3" s="1"/>
  <c r="F62" i="3" s="1"/>
  <c r="G38" i="3"/>
  <c r="G41" i="3" s="1"/>
  <c r="H38" i="3"/>
  <c r="H41" i="3" s="1"/>
  <c r="I38" i="3"/>
  <c r="I41" i="3" s="1"/>
  <c r="J38" i="3"/>
  <c r="J42" i="3" s="1"/>
  <c r="J62" i="3" s="1"/>
  <c r="K38" i="3"/>
  <c r="K41" i="3" s="1"/>
  <c r="L38" i="3"/>
  <c r="L41" i="3" s="1"/>
  <c r="M38" i="3"/>
  <c r="M41" i="3" s="1"/>
  <c r="C38" i="3"/>
  <c r="C42" i="3" s="1"/>
  <c r="C62" i="3" s="1"/>
  <c r="M61" i="3" l="1"/>
  <c r="M57" i="3"/>
  <c r="M56" i="3"/>
  <c r="M55" i="3"/>
  <c r="I61" i="3"/>
  <c r="I57" i="3"/>
  <c r="I56" i="3"/>
  <c r="I55" i="3"/>
  <c r="E61" i="3"/>
  <c r="E57" i="3"/>
  <c r="E56" i="3"/>
  <c r="E55" i="3"/>
  <c r="H61" i="3"/>
  <c r="D61" i="3"/>
  <c r="L61" i="3"/>
  <c r="K61" i="3"/>
  <c r="G61" i="3"/>
  <c r="N73" i="3"/>
  <c r="N72" i="3"/>
  <c r="E98" i="3"/>
  <c r="N62" i="3"/>
  <c r="L54" i="3"/>
  <c r="L74" i="3" s="1"/>
  <c r="H54" i="3"/>
  <c r="H74" i="3" s="1"/>
  <c r="D54" i="3"/>
  <c r="D74" i="3" s="1"/>
  <c r="L53" i="3"/>
  <c r="L73" i="3" s="1"/>
  <c r="H53" i="3"/>
  <c r="H73" i="3" s="1"/>
  <c r="D53" i="3"/>
  <c r="D73" i="3" s="1"/>
  <c r="L52" i="3"/>
  <c r="L72" i="3" s="1"/>
  <c r="H52" i="3"/>
  <c r="H72" i="3" s="1"/>
  <c r="D52" i="3"/>
  <c r="D72" i="3" s="1"/>
  <c r="L51" i="3"/>
  <c r="L71" i="3" s="1"/>
  <c r="H51" i="3"/>
  <c r="H71" i="3" s="1"/>
  <c r="D51" i="3"/>
  <c r="D71" i="3" s="1"/>
  <c r="L50" i="3"/>
  <c r="L70" i="3" s="1"/>
  <c r="H50" i="3"/>
  <c r="H70" i="3" s="1"/>
  <c r="D50" i="3"/>
  <c r="D70" i="3" s="1"/>
  <c r="L49" i="3"/>
  <c r="L69" i="3" s="1"/>
  <c r="H49" i="3"/>
  <c r="H69" i="3" s="1"/>
  <c r="D49" i="3"/>
  <c r="D69" i="3" s="1"/>
  <c r="L48" i="3"/>
  <c r="L57" i="3" s="1"/>
  <c r="H48" i="3"/>
  <c r="H57" i="3" s="1"/>
  <c r="D48" i="3"/>
  <c r="L47" i="3"/>
  <c r="L67" i="3" s="1"/>
  <c r="H47" i="3"/>
  <c r="H67" i="3" s="1"/>
  <c r="D47" i="3"/>
  <c r="D67" i="3" s="1"/>
  <c r="L46" i="3"/>
  <c r="L66" i="3" s="1"/>
  <c r="H46" i="3"/>
  <c r="H66" i="3" s="1"/>
  <c r="D46" i="3"/>
  <c r="D66" i="3" s="1"/>
  <c r="L45" i="3"/>
  <c r="L65" i="3" s="1"/>
  <c r="H45" i="3"/>
  <c r="H65" i="3" s="1"/>
  <c r="D45" i="3"/>
  <c r="D65" i="3" s="1"/>
  <c r="L44" i="3"/>
  <c r="L64" i="3" s="1"/>
  <c r="H44" i="3"/>
  <c r="H64" i="3" s="1"/>
  <c r="D44" i="3"/>
  <c r="D64" i="3" s="1"/>
  <c r="L43" i="3"/>
  <c r="L63" i="3" s="1"/>
  <c r="H43" i="3"/>
  <c r="H63" i="3" s="1"/>
  <c r="D43" i="3"/>
  <c r="D63" i="3" s="1"/>
  <c r="L42" i="3"/>
  <c r="L62" i="3" s="1"/>
  <c r="H42" i="3"/>
  <c r="H62" i="3" s="1"/>
  <c r="D42" i="3"/>
  <c r="D62" i="3" s="1"/>
  <c r="N55" i="3"/>
  <c r="N56" i="3"/>
  <c r="N74" i="3"/>
  <c r="N71" i="3"/>
  <c r="N70" i="3"/>
  <c r="N69" i="3"/>
  <c r="I98" i="3"/>
  <c r="N65" i="3"/>
  <c r="N63" i="3"/>
  <c r="K54" i="3"/>
  <c r="K74" i="3" s="1"/>
  <c r="G54" i="3"/>
  <c r="G74" i="3" s="1"/>
  <c r="C54" i="3"/>
  <c r="C74" i="3" s="1"/>
  <c r="K53" i="3"/>
  <c r="K73" i="3" s="1"/>
  <c r="G53" i="3"/>
  <c r="G73" i="3" s="1"/>
  <c r="C53" i="3"/>
  <c r="C73" i="3" s="1"/>
  <c r="K52" i="3"/>
  <c r="K72" i="3" s="1"/>
  <c r="G52" i="3"/>
  <c r="G72" i="3" s="1"/>
  <c r="C52" i="3"/>
  <c r="C72" i="3" s="1"/>
  <c r="K51" i="3"/>
  <c r="K71" i="3" s="1"/>
  <c r="G51" i="3"/>
  <c r="G71" i="3" s="1"/>
  <c r="C51" i="3"/>
  <c r="C71" i="3" s="1"/>
  <c r="K50" i="3"/>
  <c r="K70" i="3" s="1"/>
  <c r="G50" i="3"/>
  <c r="G70" i="3" s="1"/>
  <c r="C50" i="3"/>
  <c r="C70" i="3" s="1"/>
  <c r="K49" i="3"/>
  <c r="K69" i="3" s="1"/>
  <c r="G49" i="3"/>
  <c r="G69" i="3" s="1"/>
  <c r="C49" i="3"/>
  <c r="C69" i="3" s="1"/>
  <c r="K48" i="3"/>
  <c r="G48" i="3"/>
  <c r="C48" i="3"/>
  <c r="C57" i="3" s="1"/>
  <c r="K47" i="3"/>
  <c r="K67" i="3" s="1"/>
  <c r="G47" i="3"/>
  <c r="G67" i="3" s="1"/>
  <c r="C47" i="3"/>
  <c r="C67" i="3" s="1"/>
  <c r="K46" i="3"/>
  <c r="K66" i="3" s="1"/>
  <c r="G46" i="3"/>
  <c r="G66" i="3" s="1"/>
  <c r="C46" i="3"/>
  <c r="C66" i="3" s="1"/>
  <c r="K45" i="3"/>
  <c r="K65" i="3" s="1"/>
  <c r="G45" i="3"/>
  <c r="G65" i="3" s="1"/>
  <c r="C45" i="3"/>
  <c r="C65" i="3" s="1"/>
  <c r="K44" i="3"/>
  <c r="K64" i="3" s="1"/>
  <c r="G44" i="3"/>
  <c r="G64" i="3" s="1"/>
  <c r="C44" i="3"/>
  <c r="C64" i="3" s="1"/>
  <c r="K43" i="3"/>
  <c r="K63" i="3" s="1"/>
  <c r="G43" i="3"/>
  <c r="G63" i="3" s="1"/>
  <c r="C43" i="3"/>
  <c r="C63" i="3" s="1"/>
  <c r="K42" i="3"/>
  <c r="K62" i="3" s="1"/>
  <c r="G42" i="3"/>
  <c r="G62" i="3" s="1"/>
  <c r="M58" i="3"/>
  <c r="I58" i="3"/>
  <c r="E58" i="3"/>
  <c r="M98" i="3"/>
  <c r="N68" i="3"/>
  <c r="N67" i="3"/>
  <c r="N66" i="3"/>
  <c r="N64" i="3"/>
  <c r="E78" i="3"/>
  <c r="J54" i="3"/>
  <c r="J74" i="3" s="1"/>
  <c r="F54" i="3"/>
  <c r="F74" i="3" s="1"/>
  <c r="J53" i="3"/>
  <c r="J73" i="3" s="1"/>
  <c r="F53" i="3"/>
  <c r="F73" i="3" s="1"/>
  <c r="J52" i="3"/>
  <c r="J72" i="3" s="1"/>
  <c r="F52" i="3"/>
  <c r="F72" i="3" s="1"/>
  <c r="J51" i="3"/>
  <c r="J71" i="3" s="1"/>
  <c r="F51" i="3"/>
  <c r="F71" i="3" s="1"/>
  <c r="J50" i="3"/>
  <c r="J70" i="3" s="1"/>
  <c r="F50" i="3"/>
  <c r="F70" i="3" s="1"/>
  <c r="J49" i="3"/>
  <c r="J69" i="3" s="1"/>
  <c r="F49" i="3"/>
  <c r="F69" i="3" s="1"/>
  <c r="J48" i="3"/>
  <c r="J57" i="3" s="1"/>
  <c r="F48" i="3"/>
  <c r="J47" i="3"/>
  <c r="J67" i="3" s="1"/>
  <c r="F47" i="3"/>
  <c r="F67" i="3" s="1"/>
  <c r="J46" i="3"/>
  <c r="J66" i="3" s="1"/>
  <c r="F46" i="3"/>
  <c r="F66" i="3" s="1"/>
  <c r="J45" i="3"/>
  <c r="J65" i="3" s="1"/>
  <c r="F45" i="3"/>
  <c r="F65" i="3" s="1"/>
  <c r="J44" i="3"/>
  <c r="J64" i="3" s="1"/>
  <c r="F44" i="3"/>
  <c r="F64" i="3" s="1"/>
  <c r="J43" i="3"/>
  <c r="J63" i="3" s="1"/>
  <c r="F43" i="3"/>
  <c r="F63" i="3" s="1"/>
  <c r="I78" i="3"/>
  <c r="E76" i="3"/>
  <c r="G55" i="3" l="1"/>
  <c r="K55" i="3"/>
  <c r="L55" i="3"/>
  <c r="D55" i="3"/>
  <c r="H55" i="3"/>
  <c r="G68" i="3"/>
  <c r="G58" i="3"/>
  <c r="F55" i="3"/>
  <c r="C55" i="3"/>
  <c r="G56" i="3"/>
  <c r="K56" i="3"/>
  <c r="L56" i="3"/>
  <c r="D56" i="3"/>
  <c r="H56" i="3"/>
  <c r="F57" i="3"/>
  <c r="F68" i="3"/>
  <c r="F58" i="3"/>
  <c r="K68" i="3"/>
  <c r="K58" i="3"/>
  <c r="C56" i="3"/>
  <c r="F56" i="3"/>
  <c r="J55" i="3"/>
  <c r="D68" i="3"/>
  <c r="D77" i="3" s="1"/>
  <c r="D58" i="3"/>
  <c r="G57" i="3"/>
  <c r="K57" i="3"/>
  <c r="D57" i="3"/>
  <c r="C68" i="3"/>
  <c r="C58" i="3"/>
  <c r="L68" i="3"/>
  <c r="L58" i="3"/>
  <c r="J68" i="3"/>
  <c r="J58" i="3"/>
  <c r="N98" i="3"/>
  <c r="N78" i="3"/>
  <c r="J76" i="3"/>
  <c r="J56" i="3"/>
  <c r="H68" i="3"/>
  <c r="H58" i="3"/>
  <c r="G75" i="3"/>
  <c r="G77" i="3"/>
  <c r="G76" i="3"/>
  <c r="K76" i="3"/>
  <c r="K75" i="3"/>
  <c r="K77" i="3"/>
  <c r="L76" i="3"/>
  <c r="L77" i="3"/>
  <c r="L75" i="3"/>
  <c r="D75" i="3"/>
  <c r="H77" i="3"/>
  <c r="H75" i="3"/>
  <c r="H76" i="3"/>
  <c r="E75" i="3"/>
  <c r="E77" i="3"/>
  <c r="I76" i="3"/>
  <c r="I77" i="3"/>
  <c r="I75" i="3"/>
  <c r="N61" i="3"/>
  <c r="M75" i="3"/>
  <c r="M77" i="3"/>
  <c r="M76" i="3"/>
  <c r="I95" i="3" l="1"/>
  <c r="I97" i="3"/>
  <c r="I96" i="3"/>
  <c r="D76" i="3"/>
  <c r="H98" i="3"/>
  <c r="H78" i="3"/>
  <c r="J78" i="3"/>
  <c r="J77" i="3"/>
  <c r="C78" i="3"/>
  <c r="C77" i="3"/>
  <c r="C76" i="3"/>
  <c r="F77" i="3"/>
  <c r="F75" i="3"/>
  <c r="F78" i="3"/>
  <c r="J75" i="3"/>
  <c r="M95" i="3"/>
  <c r="M97" i="3"/>
  <c r="M96" i="3"/>
  <c r="D98" i="3"/>
  <c r="D78" i="3"/>
  <c r="N75" i="3"/>
  <c r="N76" i="3"/>
  <c r="N77" i="3"/>
  <c r="E95" i="3"/>
  <c r="E97" i="3"/>
  <c r="E96" i="3"/>
  <c r="H97" i="3"/>
  <c r="H96" i="3"/>
  <c r="H95" i="3"/>
  <c r="D97" i="3"/>
  <c r="D96" i="3"/>
  <c r="D95" i="3"/>
  <c r="G96" i="3"/>
  <c r="L98" i="3"/>
  <c r="L78" i="3"/>
  <c r="K98" i="3"/>
  <c r="K78" i="3"/>
  <c r="C75" i="3"/>
  <c r="G98" i="3"/>
  <c r="G78" i="3"/>
  <c r="F76" i="3"/>
  <c r="G97" i="3" l="1"/>
  <c r="L95" i="3"/>
  <c r="J98" i="3"/>
  <c r="J97" i="3"/>
  <c r="J96" i="3"/>
  <c r="J95" i="3"/>
  <c r="F98" i="3"/>
  <c r="F97" i="3"/>
  <c r="F96" i="3"/>
  <c r="F95" i="3"/>
  <c r="K95" i="3"/>
  <c r="L96" i="3"/>
  <c r="N96" i="3"/>
  <c r="N95" i="3"/>
  <c r="N97" i="3"/>
  <c r="C98" i="3"/>
  <c r="O98" i="3" s="1"/>
  <c r="C97" i="3"/>
  <c r="C95" i="3"/>
  <c r="C96" i="3"/>
  <c r="K97" i="3"/>
  <c r="G95" i="3"/>
  <c r="K96" i="3"/>
  <c r="L97" i="3"/>
  <c r="O96" i="3" l="1"/>
  <c r="O95" i="3"/>
  <c r="O97" i="3"/>
</calcChain>
</file>

<file path=xl/sharedStrings.xml><?xml version="1.0" encoding="utf-8"?>
<sst xmlns="http://schemas.openxmlformats.org/spreadsheetml/2006/main" count="2989" uniqueCount="98">
  <si>
    <t>Year</t>
  </si>
  <si>
    <t>Month</t>
  </si>
  <si>
    <t>Channel</t>
  </si>
  <si>
    <t>Category</t>
  </si>
  <si>
    <t>Type Spot</t>
  </si>
  <si>
    <t>TimeBand</t>
  </si>
  <si>
    <t>Real Length</t>
  </si>
  <si>
    <t>INTER</t>
  </si>
  <si>
    <t>алкогольные напитки</t>
  </si>
  <si>
    <t>спонсорская заставка</t>
  </si>
  <si>
    <t>06:00:00 - 22:59:59</t>
  </si>
  <si>
    <t>23:00:00 - 25:59:59</t>
  </si>
  <si>
    <t>ENTER FILM</t>
  </si>
  <si>
    <t>ICTV</t>
  </si>
  <si>
    <t>M1</t>
  </si>
  <si>
    <t>NEW CHANNEL</t>
  </si>
  <si>
    <t>STB</t>
  </si>
  <si>
    <t>MEGA</t>
  </si>
  <si>
    <t>M2</t>
  </si>
  <si>
    <t>ZOOM</t>
  </si>
  <si>
    <t>NLO-TV</t>
  </si>
  <si>
    <t>NTN</t>
  </si>
  <si>
    <t>CHANNEL UKRAINE</t>
  </si>
  <si>
    <t>Night</t>
  </si>
  <si>
    <t>K1</t>
  </si>
  <si>
    <t>K2</t>
  </si>
  <si>
    <t>Db:</t>
  </si>
  <si>
    <t xml:space="preserve">     Nielsen Ukraine</t>
  </si>
  <si>
    <t>User:</t>
  </si>
  <si>
    <t xml:space="preserve">     inter</t>
  </si>
  <si>
    <t>Media:</t>
  </si>
  <si>
    <t xml:space="preserve">     Tv Advertising</t>
  </si>
  <si>
    <t>Dates:</t>
  </si>
  <si>
    <t xml:space="preserve">     01.01.2017 - 30.11.2017</t>
  </si>
  <si>
    <t>Targets:</t>
  </si>
  <si>
    <t xml:space="preserve">          • [Ind]:M18-50(50t+);  Ind [Demographic]</t>
  </si>
  <si>
    <t xml:space="preserve">               - Размер города (7 категорий): 50'000-100'000, 100'001-200'000, 200'001-500'000, 500'001-1'000'000, 1'000'001+</t>
  </si>
  <si>
    <t xml:space="preserve">               - Пол: Мужской</t>
  </si>
  <si>
    <t xml:space="preserve">               - Возраст: 18, 19, 20, 21, 22, 23, 24, 25, 26, 27, 28, 29, 30, 31, 32, 33, 34, 35, 36, 37, 38, 39, 40, 41, 42, 43, 44, 45, 46, 47, 48, 49, 50</t>
  </si>
  <si>
    <t xml:space="preserve">          • [Ind]:M18-54(50t+);  Ind [Demographic]</t>
  </si>
  <si>
    <t xml:space="preserve">               - Размер города (8 категорий): 50'000-100'000, 100'001-200'000, 200'001-500'000, 500'001-1'000'000, 1'000'001+</t>
  </si>
  <si>
    <t xml:space="preserve">               - Возраст: 18, 19, 20, 21, 22, 23, 24, 25, 26, 27, 28, 29, 30, 31, 32, 33, 34, 35, 36, 37, 38, 39, 40, 41, 42, 43, 44, 45, 46, 47, 48, 49, 50, 51, 52, 53, 54</t>
  </si>
  <si>
    <t xml:space="preserve">Reference Target: </t>
  </si>
  <si>
    <t xml:space="preserve">     Universe</t>
  </si>
  <si>
    <t>Channels:</t>
  </si>
  <si>
    <t xml:space="preserve">     INTER;   ENTER FILM;   ICTV;   M1;   NEW CHANNEL;   STB;   MEGA;   M2;   OCE;   ZOOM;   NLO-TV;   NTN;   CHANNEL UKRAINE;   K1;   K2;   </t>
  </si>
  <si>
    <t xml:space="preserve">base channel: </t>
  </si>
  <si>
    <t xml:space="preserve">     Total TV</t>
  </si>
  <si>
    <t>Product [ Category~Sub-Category~Group ] :</t>
  </si>
  <si>
    <t xml:space="preserve">     алкогольные напитки~крепкие алкогольные напитки;   алкогольные напитки~алкогольные напитки (mix);   алкогольные напитки~вина;   алкогольные напитки~вина газированные;   алкогольные напитки~слабоалкогольные напитки;   </t>
  </si>
  <si>
    <t>Type Spot:</t>
  </si>
  <si>
    <t xml:space="preserve">     спонсорская заставка;   </t>
  </si>
  <si>
    <t>Time bands</t>
  </si>
  <si>
    <t xml:space="preserve">     06:00:00 - 22:59:59</t>
  </si>
  <si>
    <t xml:space="preserve">     23:00:00 - 25:59:59</t>
  </si>
  <si>
    <t xml:space="preserve">     Night</t>
  </si>
  <si>
    <t xml:space="preserve">          26:00:00 - 27:00:00</t>
  </si>
  <si>
    <t xml:space="preserve">          03:00:00 - 05:59:59</t>
  </si>
  <si>
    <t>Presented in [ Crosstab ] mode analysis shows:</t>
  </si>
  <si>
    <t xml:space="preserve">     { Flatten nodes } </t>
  </si>
  <si>
    <t xml:space="preserve">     As Vertical:</t>
  </si>
  <si>
    <t xml:space="preserve">          Year; Month; Channel; Category; Type Spot; TimeBand; </t>
  </si>
  <si>
    <t xml:space="preserve">     As Horizontal:</t>
  </si>
  <si>
    <t xml:space="preserve">          Target; Real Length; WGRP% {Avr% * Real Length / 30 }; </t>
  </si>
  <si>
    <t>Universe:</t>
  </si>
  <si>
    <t xml:space="preserve">          For Target [M18-50(50t+)] ...</t>
  </si>
  <si>
    <t xml:space="preserve">               For Region [UA] [Good]Universe 40386.36; Sample 1002 ( 10.78% )</t>
  </si>
  <si>
    <t xml:space="preserve">          For Target [M18-54(50t+)] ...</t>
  </si>
  <si>
    <t xml:space="preserve">               For Region [UA] [Good]Universe 44774.76; Sample 1111 ( 11.95% )</t>
  </si>
  <si>
    <t xml:space="preserve">          For Target [Universe] ...</t>
  </si>
  <si>
    <t xml:space="preserve">               For Region [UA] [Good]Universe 374599.71; Sample 6924 ( 100.00% )</t>
  </si>
  <si>
    <t/>
  </si>
  <si>
    <t>пиво</t>
  </si>
  <si>
    <t>Плашка</t>
  </si>
  <si>
    <t>логотип</t>
  </si>
  <si>
    <t>WGRP% M18-50(50t+)</t>
  </si>
  <si>
    <t>WGRP% M18-54(50t+)</t>
  </si>
  <si>
    <t>Сума з Real Length</t>
  </si>
  <si>
    <t>(усі)</t>
  </si>
  <si>
    <t>алкогольные напитки Підсумок</t>
  </si>
  <si>
    <t>пиво Підсумок</t>
  </si>
  <si>
    <t>Сума з WGRP% M18-50(50t+)</t>
  </si>
  <si>
    <t>Сума з WGRP% M18-54(50t+)</t>
  </si>
  <si>
    <t>Днів</t>
  </si>
  <si>
    <t>Годин</t>
  </si>
  <si>
    <t>Середнє</t>
  </si>
  <si>
    <t>Середнє ТОП-7</t>
  </si>
  <si>
    <t>Середнє ТОП-5</t>
  </si>
  <si>
    <t>Пропозиція СЛМ</t>
  </si>
  <si>
    <t>Значення</t>
  </si>
  <si>
    <t>rat</t>
  </si>
  <si>
    <t>Розрахунок</t>
  </si>
  <si>
    <t>Розрахунок + корекція</t>
  </si>
  <si>
    <t>wgrp розрахунок</t>
  </si>
  <si>
    <t>wgrp розрахунок + кореуція</t>
  </si>
  <si>
    <t>SLM</t>
  </si>
  <si>
    <t>IMG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</si>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</sst>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₴_-;\-* #,##0.00_₴_-;_-* &quot;-&quot;??_₴_-;_-@_-"/>
    <numFmt numFmtId="164" formatCode="_-* #,##0_₴_-;\-* #,##0_₴_-;_-* &quot;-&quot;??_₴_-;_-@_-"/>
  </numFmts>
  <fonts count="7" x14ac:knownFonts="1">
    <font>
      <sz val="10"/>
      <name val="Arial"/>
    </font>
    <font>
      <sz val="9"/>
      <color rgb="FF000000"/>
      <name val="Arial"/>
      <family val="2"/>
      <charset val="204"/>
    </font>
    <font>
      <b/>
      <i/>
      <sz val="9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EE282"/>
        <bgColor indexed="64"/>
      </patternFill>
    </fill>
    <fill>
      <patternFill patternType="solid">
        <fgColor rgb="FFFA9172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84C8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5DB81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F8696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1">
    <xf numFmtId="0" fontId="0" fillId="0" borderId="0"/>
    <xf numFmtId="49" fontId="1" fillId="2" borderId="1">
      <alignment horizontal="left" vertical="top"/>
    </xf>
    <xf numFmtId="49" fontId="1" fillId="2" borderId="2">
      <alignment horizontal="left" vertical="top"/>
    </xf>
    <xf numFmtId="49" fontId="1" fillId="2" borderId="3">
      <alignment horizontal="left" vertical="top"/>
    </xf>
    <xf numFmtId="49" fontId="2" fillId="2" borderId="2">
      <alignment horizontal="left" vertical="top"/>
    </xf>
    <xf numFmtId="49" fontId="1" fillId="2" borderId="2">
      <alignment horizontal="center" vertical="top"/>
    </xf>
    <xf numFmtId="1" fontId="1" fillId="3" borderId="4">
      <alignment horizontal="right" vertical="top"/>
    </xf>
    <xf numFmtId="49" fontId="1" fillId="3" borderId="4">
      <alignment horizontal="left" vertical="top"/>
    </xf>
    <xf numFmtId="4" fontId="1" fillId="3" borderId="4">
      <alignment horizontal="right" vertical="top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49" fontId="1" fillId="2" borderId="1" xfId="1">
      <alignment horizontal="left" vertical="top"/>
    </xf>
    <xf numFmtId="49" fontId="1" fillId="2" borderId="2" xfId="2">
      <alignment horizontal="left" vertical="top"/>
    </xf>
    <xf numFmtId="1" fontId="1" fillId="3" borderId="4" xfId="6">
      <alignment horizontal="right" vertical="top"/>
    </xf>
    <xf numFmtId="49" fontId="1" fillId="3" borderId="4" xfId="7">
      <alignment horizontal="left" vertical="top"/>
    </xf>
    <xf numFmtId="4" fontId="1" fillId="3" borderId="4" xfId="8">
      <alignment horizontal="right" vertical="top"/>
    </xf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1" fontId="1" fillId="3" borderId="5" xfId="6" applyBorder="1">
      <alignment horizontal="right" vertical="top"/>
    </xf>
    <xf numFmtId="0" fontId="4" fillId="5" borderId="0" xfId="0" applyFont="1" applyFill="1"/>
    <xf numFmtId="164" fontId="3" fillId="5" borderId="0" xfId="0" applyNumberFormat="1" applyFont="1" applyFill="1"/>
    <xf numFmtId="164" fontId="4" fillId="5" borderId="0" xfId="0" applyNumberFormat="1" applyFont="1" applyFill="1"/>
    <xf numFmtId="1" fontId="6" fillId="6" borderId="6" xfId="0" applyNumberFormat="1" applyFont="1" applyFill="1" applyBorder="1"/>
    <xf numFmtId="0" fontId="6" fillId="6" borderId="6" xfId="0" applyFont="1" applyFill="1" applyBorder="1"/>
    <xf numFmtId="9" fontId="0" fillId="0" borderId="0" xfId="10" applyFont="1"/>
    <xf numFmtId="43" fontId="0" fillId="0" borderId="0" xfId="9" applyFont="1"/>
    <xf numFmtId="164" fontId="0" fillId="0" borderId="0" xfId="9" applyNumberFormat="1" applyFont="1"/>
    <xf numFmtId="0" fontId="4" fillId="3" borderId="0" xfId="0" applyFont="1" applyFill="1" applyAlignment="1">
      <alignment vertical="center"/>
    </xf>
    <xf numFmtId="0" fontId="4" fillId="7" borderId="0" xfId="0" applyFont="1" applyFill="1" applyAlignment="1">
      <alignment horizontal="right" vertical="center"/>
    </xf>
    <xf numFmtId="0" fontId="4" fillId="8" borderId="0" xfId="0" applyFont="1" applyFill="1" applyAlignment="1">
      <alignment horizontal="right" vertical="center"/>
    </xf>
    <xf numFmtId="0" fontId="4" fillId="9" borderId="0" xfId="0" applyFont="1" applyFill="1" applyAlignment="1">
      <alignment horizontal="right" vertical="center"/>
    </xf>
    <xf numFmtId="0" fontId="4" fillId="10" borderId="0" xfId="0" applyFont="1" applyFill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4" fillId="12" borderId="0" xfId="0" applyFont="1" applyFill="1" applyAlignment="1">
      <alignment horizontal="right" vertical="center"/>
    </xf>
    <xf numFmtId="0" fontId="4" fillId="13" borderId="0" xfId="0" applyFont="1" applyFill="1" applyAlignment="1">
      <alignment horizontal="right" vertical="center"/>
    </xf>
    <xf numFmtId="0" fontId="4" fillId="14" borderId="0" xfId="0" applyFont="1" applyFill="1" applyAlignment="1">
      <alignment horizontal="right" vertical="center"/>
    </xf>
    <xf numFmtId="0" fontId="4" fillId="15" borderId="0" xfId="0" applyFont="1" applyFill="1" applyAlignment="1">
      <alignment horizontal="right" vertical="center"/>
    </xf>
    <xf numFmtId="0" fontId="4" fillId="16" borderId="0" xfId="0" applyFont="1" applyFill="1" applyAlignment="1">
      <alignment horizontal="right" vertical="center"/>
    </xf>
    <xf numFmtId="9" fontId="0" fillId="4" borderId="0" xfId="10" applyFont="1" applyFill="1"/>
    <xf numFmtId="0" fontId="0" fillId="4" borderId="0" xfId="0" applyFill="1"/>
  </cellXfs>
  <cellStyles count="11">
    <cellStyle name="1" xfId="1"/>
    <cellStyle name="3" xfId="2"/>
    <cellStyle name="4" xfId="3"/>
    <cellStyle name="5" xfId="4"/>
    <cellStyle name="6" xfId="5"/>
    <cellStyle name="7" xfId="6"/>
    <cellStyle name="8" xfId="7"/>
    <cellStyle name="9" xfId="8"/>
    <cellStyle name="Відсотковий" xfId="10" builtinId="5"/>
    <cellStyle name="Звичайний" xfId="0" builtinId="0"/>
    <cellStyle name="Фінансовий" xfId="9" builtinId="3"/>
  </cellStyles>
  <dxfs count="7">
    <dxf>
      <numFmt numFmtId="164" formatCode="_-* #,##0_₴_-;\-* #,##0_₴_-;_-* &quot;-&quot;??_₴_-;_-@_-"/>
    </dxf>
    <dxf>
      <numFmt numFmtId="164" formatCode="_-* #,##0_₴_-;\-* #,##0_₴_-;_-* &quot;-&quot;??_₴_-;_-@_-"/>
    </dxf>
    <dxf>
      <numFmt numFmtId="164" formatCode="_-* #,##0_₴_-;\-* #,##0_₴_-;_-* &quot;-&quot;??_₴_-;_-@_-"/>
    </dxf>
    <dxf>
      <numFmt numFmtId="164" formatCode="_-* #,##0_₴_-;\-* #,##0_₴_-;_-* &quot;-&quot;??_₴_-;_-@_-"/>
    </dxf>
    <dxf>
      <numFmt numFmtId="164" formatCode="_-* #,##0_₴_-;\-* #,##0_₴_-;_-* &quot;-&quot;??_₴_-;_-@_-"/>
    </dxf>
    <dxf>
      <numFmt numFmtId="164" formatCode="_-* #,##0_₴_-;\-* #,##0_₴_-;_-* &quot;-&quot;??_₴_-;_-@_-"/>
    </dxf>
    <dxf>
      <numFmt numFmtId="164" formatCode="_-* #,##0_₴_-;\-* #,##0_₴_-;_-* &quot;-&quot;??_₴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лесник Євгенія Олександрівна" refreshedDate="43080.663229282407" createdVersion="5" refreshedVersion="5" minRefreshableVersion="3" recordCount="594">
  <cacheSource type="worksheet">
    <worksheetSource ref="A1:I595" sheet=" "/>
  </cacheSource>
  <cacheFields count="9">
    <cacheField name="Year" numFmtId="0">
      <sharedItems containsSemiMixedTypes="0" containsString="0" containsNumber="1" containsInteger="1" minValue="2017" maxValue="2017"/>
    </cacheField>
    <cacheField name="Month" numFmtId="0">
      <sharedItems containsSemiMixedTypes="0" containsString="0" containsNumber="1" containsInteger="1" minValue="1" maxValue="12" count="12">
        <n v="1"/>
        <n v="3"/>
        <n v="4"/>
        <n v="5"/>
        <n v="6"/>
        <n v="7"/>
        <n v="8"/>
        <n v="9"/>
        <n v="10"/>
        <n v="11"/>
        <n v="2"/>
        <n v="12"/>
      </sharedItems>
    </cacheField>
    <cacheField name="Channel" numFmtId="0">
      <sharedItems count="14">
        <s v="INTER"/>
        <s v="ENTER FILM"/>
        <s v="ICTV"/>
        <s v="M1"/>
        <s v="NEW CHANNEL"/>
        <s v="STB"/>
        <s v="MEGA"/>
        <s v="M2"/>
        <s v="ZOOM"/>
        <s v="NLO-TV"/>
        <s v="NTN"/>
        <s v="CHANNEL UKRAINE"/>
        <s v="K1"/>
        <s v="K2"/>
      </sharedItems>
    </cacheField>
    <cacheField name="Category" numFmtId="0">
      <sharedItems count="2">
        <s v="алкогольные напитки"/>
        <s v="пиво"/>
      </sharedItems>
    </cacheField>
    <cacheField name="Type Spot" numFmtId="0">
      <sharedItems count="3">
        <s v="спонсорская заставка"/>
        <s v="Плашка"/>
        <s v="логотип"/>
      </sharedItems>
    </cacheField>
    <cacheField name="TimeBand" numFmtId="0">
      <sharedItems count="3">
        <s v="06:00:00 - 22:59:59"/>
        <s v="23:00:00 - 25:59:59"/>
        <s v="Night"/>
      </sharedItems>
    </cacheField>
    <cacheField name="Real Length" numFmtId="1">
      <sharedItems containsSemiMixedTypes="0" containsString="0" containsNumber="1" containsInteger="1" minValue="0" maxValue="48375"/>
    </cacheField>
    <cacheField name="WGRP% M18-50(50t+)" numFmtId="0">
      <sharedItems containsSemiMixedTypes="0" containsString="0" containsNumber="1" minValue="0" maxValue="1101.1300000000001"/>
    </cacheField>
    <cacheField name="WGRP% M18-54(50t+)" numFmtId="0">
      <sharedItems containsSemiMixedTypes="0" containsString="0" containsNumber="1" minValue="0" maxValue="1177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Колесник Євгенія Олександрівна" refreshedDate="43080.675058912035" createdVersion="5" refreshedVersion="5" minRefreshableVersion="3" recordCount="595">
  <cacheSource type="worksheet">
    <worksheetSource ref="A1:I1048576" sheet=" "/>
  </cacheSource>
  <cacheFields count="9">
    <cacheField name="Year" numFmtId="0">
      <sharedItems containsString="0" containsBlank="1" containsNumber="1" containsInteger="1" minValue="2017" maxValue="2017"/>
    </cacheField>
    <cacheField name="Month" numFmtId="0">
      <sharedItems containsString="0" containsBlank="1" containsNumber="1" containsInteger="1" minValue="1" maxValue="12" count="13">
        <n v="1"/>
        <n v="3"/>
        <n v="4"/>
        <n v="5"/>
        <n v="6"/>
        <n v="7"/>
        <n v="8"/>
        <n v="9"/>
        <n v="10"/>
        <n v="11"/>
        <n v="2"/>
        <n v="12"/>
        <m/>
      </sharedItems>
    </cacheField>
    <cacheField name="Channel" numFmtId="0">
      <sharedItems containsBlank="1" count="15">
        <s v="INTER"/>
        <s v="ENTER FILM"/>
        <s v="ICTV"/>
        <s v="M1"/>
        <s v="NEW CHANNEL"/>
        <s v="STB"/>
        <s v="MEGA"/>
        <s v="M2"/>
        <s v="ZOOM"/>
        <s v="NLO-TV"/>
        <s v="NTN"/>
        <s v="CHANNEL UKRAINE"/>
        <s v="K1"/>
        <s v="K2"/>
        <m/>
      </sharedItems>
    </cacheField>
    <cacheField name="Category" numFmtId="0">
      <sharedItems containsBlank="1" count="3">
        <s v="алкогольные напитки"/>
        <s v="пиво"/>
        <m/>
      </sharedItems>
    </cacheField>
    <cacheField name="Type Spot" numFmtId="0">
      <sharedItems containsBlank="1" count="4">
        <s v="спонсорская заставка"/>
        <s v="Плашка"/>
        <s v="логотип"/>
        <m/>
      </sharedItems>
    </cacheField>
    <cacheField name="TimeBand" numFmtId="0">
      <sharedItems containsBlank="1" count="4">
        <s v="06:00:00 - 22:59:59"/>
        <s v="23:00:00 - 25:59:59"/>
        <s v="Night"/>
        <m/>
      </sharedItems>
    </cacheField>
    <cacheField name="Real Length" numFmtId="0">
      <sharedItems containsString="0" containsBlank="1" containsNumber="1" containsInteger="1" minValue="0" maxValue="48375"/>
    </cacheField>
    <cacheField name="WGRP% M18-50(50t+)" numFmtId="0">
      <sharedItems containsString="0" containsBlank="1" containsNumber="1" minValue="0" maxValue="1101.1300000000001"/>
    </cacheField>
    <cacheField name="WGRP% M18-54(50t+)" numFmtId="0">
      <sharedItems containsString="0" containsBlank="1" containsNumber="1" minValue="0" maxValue="1177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n v="2017"/>
    <x v="0"/>
    <x v="0"/>
    <x v="0"/>
    <x v="0"/>
    <x v="0"/>
    <n v="15880"/>
    <n v="397.75"/>
    <n v="428.97"/>
  </r>
  <r>
    <n v="2017"/>
    <x v="0"/>
    <x v="0"/>
    <x v="0"/>
    <x v="0"/>
    <x v="1"/>
    <n v="220"/>
    <n v="3.57"/>
    <n v="3.97"/>
  </r>
  <r>
    <n v="2017"/>
    <x v="0"/>
    <x v="1"/>
    <x v="0"/>
    <x v="0"/>
    <x v="0"/>
    <n v="15602"/>
    <n v="56.52"/>
    <n v="86.9"/>
  </r>
  <r>
    <n v="2017"/>
    <x v="0"/>
    <x v="2"/>
    <x v="0"/>
    <x v="0"/>
    <x v="0"/>
    <n v="10674"/>
    <n v="531.89"/>
    <n v="546.82000000000005"/>
  </r>
  <r>
    <n v="2017"/>
    <x v="0"/>
    <x v="2"/>
    <x v="0"/>
    <x v="0"/>
    <x v="1"/>
    <n v="886"/>
    <n v="69.989999999999995"/>
    <n v="68.7"/>
  </r>
  <r>
    <n v="2017"/>
    <x v="0"/>
    <x v="3"/>
    <x v="0"/>
    <x v="0"/>
    <x v="0"/>
    <n v="5124"/>
    <n v="39.5"/>
    <n v="38.06"/>
  </r>
  <r>
    <n v="2017"/>
    <x v="0"/>
    <x v="3"/>
    <x v="0"/>
    <x v="0"/>
    <x v="1"/>
    <n v="175"/>
    <n v="0.87"/>
    <n v="0.78"/>
  </r>
  <r>
    <n v="2017"/>
    <x v="0"/>
    <x v="4"/>
    <x v="0"/>
    <x v="0"/>
    <x v="0"/>
    <n v="7814"/>
    <n v="226.77"/>
    <n v="221.52"/>
  </r>
  <r>
    <n v="2017"/>
    <x v="0"/>
    <x v="4"/>
    <x v="0"/>
    <x v="0"/>
    <x v="1"/>
    <n v="315"/>
    <n v="9.23"/>
    <n v="8.89"/>
  </r>
  <r>
    <n v="2017"/>
    <x v="0"/>
    <x v="5"/>
    <x v="0"/>
    <x v="0"/>
    <x v="0"/>
    <n v="5213"/>
    <n v="130.13999999999999"/>
    <n v="134.53"/>
  </r>
  <r>
    <n v="2017"/>
    <x v="0"/>
    <x v="5"/>
    <x v="0"/>
    <x v="0"/>
    <x v="1"/>
    <n v="230"/>
    <n v="6.25"/>
    <n v="6.06"/>
  </r>
  <r>
    <n v="2017"/>
    <x v="0"/>
    <x v="6"/>
    <x v="0"/>
    <x v="0"/>
    <x v="0"/>
    <n v="25377"/>
    <n v="172.22"/>
    <n v="183.94"/>
  </r>
  <r>
    <n v="2017"/>
    <x v="0"/>
    <x v="6"/>
    <x v="0"/>
    <x v="0"/>
    <x v="1"/>
    <n v="79"/>
    <n v="0.53"/>
    <n v="0.66"/>
  </r>
  <r>
    <n v="2017"/>
    <x v="0"/>
    <x v="7"/>
    <x v="0"/>
    <x v="0"/>
    <x v="0"/>
    <n v="792"/>
    <n v="0.66"/>
    <n v="0.59"/>
  </r>
  <r>
    <n v="2017"/>
    <x v="0"/>
    <x v="7"/>
    <x v="0"/>
    <x v="0"/>
    <x v="1"/>
    <n v="70"/>
    <n v="7.0000000000000007E-2"/>
    <n v="0.06"/>
  </r>
  <r>
    <n v="2017"/>
    <x v="0"/>
    <x v="8"/>
    <x v="0"/>
    <x v="0"/>
    <x v="0"/>
    <n v="20936"/>
    <n v="31.99"/>
    <n v="31.97"/>
  </r>
  <r>
    <n v="2017"/>
    <x v="0"/>
    <x v="8"/>
    <x v="0"/>
    <x v="0"/>
    <x v="1"/>
    <n v="30"/>
    <n v="0.11"/>
    <n v="0.12"/>
  </r>
  <r>
    <n v="2017"/>
    <x v="0"/>
    <x v="9"/>
    <x v="0"/>
    <x v="0"/>
    <x v="0"/>
    <n v="3151"/>
    <n v="35.86"/>
    <n v="36.04"/>
  </r>
  <r>
    <n v="2017"/>
    <x v="0"/>
    <x v="9"/>
    <x v="0"/>
    <x v="0"/>
    <x v="1"/>
    <n v="110"/>
    <n v="1.86"/>
    <n v="1.7"/>
  </r>
  <r>
    <n v="2017"/>
    <x v="0"/>
    <x v="10"/>
    <x v="0"/>
    <x v="0"/>
    <x v="0"/>
    <n v="14227"/>
    <n v="200.93"/>
    <n v="237.39"/>
  </r>
  <r>
    <n v="2017"/>
    <x v="0"/>
    <x v="10"/>
    <x v="0"/>
    <x v="0"/>
    <x v="1"/>
    <n v="60"/>
    <n v="1.49"/>
    <n v="1.53"/>
  </r>
  <r>
    <n v="2017"/>
    <x v="0"/>
    <x v="11"/>
    <x v="0"/>
    <x v="0"/>
    <x v="0"/>
    <n v="4737"/>
    <n v="141.02000000000001"/>
    <n v="162.6"/>
  </r>
  <r>
    <n v="2017"/>
    <x v="0"/>
    <x v="11"/>
    <x v="0"/>
    <x v="0"/>
    <x v="1"/>
    <n v="309"/>
    <n v="10.37"/>
    <n v="11.36"/>
  </r>
  <r>
    <n v="2017"/>
    <x v="0"/>
    <x v="11"/>
    <x v="0"/>
    <x v="0"/>
    <x v="2"/>
    <n v="130"/>
    <n v="1.46"/>
    <n v="1.56"/>
  </r>
  <r>
    <n v="2017"/>
    <x v="0"/>
    <x v="12"/>
    <x v="0"/>
    <x v="0"/>
    <x v="0"/>
    <n v="20496"/>
    <n v="255.34"/>
    <n v="248.76"/>
  </r>
  <r>
    <n v="2017"/>
    <x v="0"/>
    <x v="13"/>
    <x v="0"/>
    <x v="0"/>
    <x v="0"/>
    <n v="6944"/>
    <n v="13.54"/>
    <n v="13.23"/>
  </r>
  <r>
    <n v="2017"/>
    <x v="1"/>
    <x v="0"/>
    <x v="0"/>
    <x v="0"/>
    <x v="0"/>
    <n v="1775"/>
    <n v="28.32"/>
    <n v="31.95"/>
  </r>
  <r>
    <n v="2017"/>
    <x v="1"/>
    <x v="1"/>
    <x v="0"/>
    <x v="0"/>
    <x v="0"/>
    <n v="1410"/>
    <n v="6.86"/>
    <n v="8.0399999999999991"/>
  </r>
  <r>
    <n v="2017"/>
    <x v="1"/>
    <x v="2"/>
    <x v="0"/>
    <x v="0"/>
    <x v="0"/>
    <n v="1590"/>
    <n v="67.709999999999994"/>
    <n v="72.42"/>
  </r>
  <r>
    <n v="2017"/>
    <x v="1"/>
    <x v="2"/>
    <x v="0"/>
    <x v="0"/>
    <x v="1"/>
    <n v="121"/>
    <n v="6.72"/>
    <n v="7.22"/>
  </r>
  <r>
    <n v="2017"/>
    <x v="1"/>
    <x v="4"/>
    <x v="0"/>
    <x v="0"/>
    <x v="0"/>
    <n v="1625"/>
    <n v="38"/>
    <n v="36.65"/>
  </r>
  <r>
    <n v="2017"/>
    <x v="1"/>
    <x v="4"/>
    <x v="0"/>
    <x v="0"/>
    <x v="1"/>
    <n v="110"/>
    <n v="3.85"/>
    <n v="3.9"/>
  </r>
  <r>
    <n v="2017"/>
    <x v="1"/>
    <x v="5"/>
    <x v="0"/>
    <x v="0"/>
    <x v="0"/>
    <n v="1284"/>
    <n v="26.24"/>
    <n v="26.44"/>
  </r>
  <r>
    <n v="2017"/>
    <x v="1"/>
    <x v="5"/>
    <x v="0"/>
    <x v="0"/>
    <x v="1"/>
    <n v="160"/>
    <n v="5.41"/>
    <n v="5.12"/>
  </r>
  <r>
    <n v="2017"/>
    <x v="1"/>
    <x v="6"/>
    <x v="0"/>
    <x v="0"/>
    <x v="0"/>
    <n v="1410"/>
    <n v="11.14"/>
    <n v="12.59"/>
  </r>
  <r>
    <n v="2017"/>
    <x v="1"/>
    <x v="8"/>
    <x v="0"/>
    <x v="0"/>
    <x v="0"/>
    <n v="1355"/>
    <n v="1.58"/>
    <n v="1.62"/>
  </r>
  <r>
    <n v="2017"/>
    <x v="1"/>
    <x v="9"/>
    <x v="0"/>
    <x v="0"/>
    <x v="0"/>
    <n v="1691"/>
    <n v="25.09"/>
    <n v="25.22"/>
  </r>
  <r>
    <n v="2017"/>
    <x v="1"/>
    <x v="9"/>
    <x v="0"/>
    <x v="0"/>
    <x v="1"/>
    <n v="60"/>
    <n v="0.59"/>
    <n v="0.66"/>
  </r>
  <r>
    <n v="2017"/>
    <x v="1"/>
    <x v="10"/>
    <x v="0"/>
    <x v="0"/>
    <x v="0"/>
    <n v="1630"/>
    <n v="23.19"/>
    <n v="28.08"/>
  </r>
  <r>
    <n v="2017"/>
    <x v="1"/>
    <x v="11"/>
    <x v="0"/>
    <x v="0"/>
    <x v="0"/>
    <n v="2047"/>
    <n v="42.52"/>
    <n v="50.99"/>
  </r>
  <r>
    <n v="2017"/>
    <x v="1"/>
    <x v="11"/>
    <x v="0"/>
    <x v="0"/>
    <x v="1"/>
    <n v="85"/>
    <n v="1.85"/>
    <n v="1.93"/>
  </r>
  <r>
    <n v="2017"/>
    <x v="1"/>
    <x v="12"/>
    <x v="0"/>
    <x v="0"/>
    <x v="0"/>
    <n v="1415"/>
    <n v="14.1"/>
    <n v="14.11"/>
  </r>
  <r>
    <n v="2017"/>
    <x v="1"/>
    <x v="13"/>
    <x v="0"/>
    <x v="0"/>
    <x v="0"/>
    <n v="1020"/>
    <n v="1.46"/>
    <n v="1.36"/>
  </r>
  <r>
    <n v="2017"/>
    <x v="2"/>
    <x v="0"/>
    <x v="0"/>
    <x v="0"/>
    <x v="0"/>
    <n v="12700"/>
    <n v="256.33999999999997"/>
    <n v="277.91000000000003"/>
  </r>
  <r>
    <n v="2017"/>
    <x v="2"/>
    <x v="0"/>
    <x v="0"/>
    <x v="0"/>
    <x v="1"/>
    <n v="170"/>
    <n v="5.34"/>
    <n v="6.08"/>
  </r>
  <r>
    <n v="2017"/>
    <x v="2"/>
    <x v="1"/>
    <x v="0"/>
    <x v="0"/>
    <x v="0"/>
    <n v="7473"/>
    <n v="42.25"/>
    <n v="52.59"/>
  </r>
  <r>
    <n v="2017"/>
    <x v="2"/>
    <x v="2"/>
    <x v="0"/>
    <x v="0"/>
    <x v="0"/>
    <n v="11979"/>
    <n v="573.63"/>
    <n v="597.66"/>
  </r>
  <r>
    <n v="2017"/>
    <x v="2"/>
    <x v="2"/>
    <x v="0"/>
    <x v="0"/>
    <x v="1"/>
    <n v="1649"/>
    <n v="104.06"/>
    <n v="105.32"/>
  </r>
  <r>
    <n v="2017"/>
    <x v="2"/>
    <x v="3"/>
    <x v="0"/>
    <x v="0"/>
    <x v="0"/>
    <n v="1116"/>
    <n v="7.22"/>
    <n v="6.99"/>
  </r>
  <r>
    <n v="2017"/>
    <x v="2"/>
    <x v="3"/>
    <x v="0"/>
    <x v="0"/>
    <x v="1"/>
    <n v="185"/>
    <n v="0.73"/>
    <n v="0.69"/>
  </r>
  <r>
    <n v="2017"/>
    <x v="2"/>
    <x v="4"/>
    <x v="0"/>
    <x v="0"/>
    <x v="0"/>
    <n v="10765"/>
    <n v="270.66000000000003"/>
    <n v="258.45999999999998"/>
  </r>
  <r>
    <n v="2017"/>
    <x v="2"/>
    <x v="4"/>
    <x v="0"/>
    <x v="0"/>
    <x v="1"/>
    <n v="1980"/>
    <n v="42.14"/>
    <n v="40"/>
  </r>
  <r>
    <n v="2017"/>
    <x v="2"/>
    <x v="5"/>
    <x v="0"/>
    <x v="0"/>
    <x v="0"/>
    <n v="9110"/>
    <n v="189.28"/>
    <n v="193.47"/>
  </r>
  <r>
    <n v="2017"/>
    <x v="2"/>
    <x v="5"/>
    <x v="0"/>
    <x v="0"/>
    <x v="1"/>
    <n v="1657"/>
    <n v="38.99"/>
    <n v="36.94"/>
  </r>
  <r>
    <n v="2017"/>
    <x v="2"/>
    <x v="6"/>
    <x v="0"/>
    <x v="0"/>
    <x v="0"/>
    <n v="10020"/>
    <n v="82.8"/>
    <n v="84.73"/>
  </r>
  <r>
    <n v="2017"/>
    <x v="2"/>
    <x v="6"/>
    <x v="0"/>
    <x v="0"/>
    <x v="1"/>
    <n v="50"/>
    <n v="0.78"/>
    <n v="0.77"/>
  </r>
  <r>
    <n v="2017"/>
    <x v="2"/>
    <x v="7"/>
    <x v="0"/>
    <x v="0"/>
    <x v="0"/>
    <n v="315"/>
    <n v="0.31"/>
    <n v="0.28000000000000003"/>
  </r>
  <r>
    <n v="2017"/>
    <x v="2"/>
    <x v="7"/>
    <x v="0"/>
    <x v="0"/>
    <x v="1"/>
    <n v="10"/>
    <n v="0.03"/>
    <n v="0.03"/>
  </r>
  <r>
    <n v="2017"/>
    <x v="2"/>
    <x v="8"/>
    <x v="0"/>
    <x v="0"/>
    <x v="0"/>
    <n v="9944"/>
    <n v="13.01"/>
    <n v="13.65"/>
  </r>
  <r>
    <n v="2017"/>
    <x v="2"/>
    <x v="8"/>
    <x v="0"/>
    <x v="0"/>
    <x v="1"/>
    <n v="160"/>
    <n v="0.56000000000000005"/>
    <n v="0.52"/>
  </r>
  <r>
    <n v="2017"/>
    <x v="2"/>
    <x v="9"/>
    <x v="0"/>
    <x v="0"/>
    <x v="0"/>
    <n v="7594"/>
    <n v="89.58"/>
    <n v="88.18"/>
  </r>
  <r>
    <n v="2017"/>
    <x v="2"/>
    <x v="10"/>
    <x v="0"/>
    <x v="0"/>
    <x v="0"/>
    <n v="13068"/>
    <n v="176.34"/>
    <n v="219.44"/>
  </r>
  <r>
    <n v="2017"/>
    <x v="2"/>
    <x v="10"/>
    <x v="0"/>
    <x v="0"/>
    <x v="1"/>
    <n v="120"/>
    <n v="2.71"/>
    <n v="2.65"/>
  </r>
  <r>
    <n v="2017"/>
    <x v="2"/>
    <x v="11"/>
    <x v="0"/>
    <x v="0"/>
    <x v="0"/>
    <n v="12743"/>
    <n v="269.14999999999998"/>
    <n v="315.58"/>
  </r>
  <r>
    <n v="2017"/>
    <x v="2"/>
    <x v="11"/>
    <x v="0"/>
    <x v="0"/>
    <x v="1"/>
    <n v="100"/>
    <n v="2.12"/>
    <n v="2.2200000000000002"/>
  </r>
  <r>
    <n v="2017"/>
    <x v="2"/>
    <x v="12"/>
    <x v="0"/>
    <x v="0"/>
    <x v="0"/>
    <n v="10491"/>
    <n v="113.45"/>
    <n v="109.93"/>
  </r>
  <r>
    <n v="2017"/>
    <x v="2"/>
    <x v="12"/>
    <x v="0"/>
    <x v="0"/>
    <x v="1"/>
    <n v="20"/>
    <n v="0.32"/>
    <n v="0.32"/>
  </r>
  <r>
    <n v="2017"/>
    <x v="2"/>
    <x v="13"/>
    <x v="0"/>
    <x v="0"/>
    <x v="0"/>
    <n v="8249"/>
    <n v="17.010000000000002"/>
    <n v="16.09"/>
  </r>
  <r>
    <n v="2017"/>
    <x v="3"/>
    <x v="0"/>
    <x v="0"/>
    <x v="0"/>
    <x v="0"/>
    <n v="14199"/>
    <n v="253.64"/>
    <n v="284.5"/>
  </r>
  <r>
    <n v="2017"/>
    <x v="3"/>
    <x v="0"/>
    <x v="0"/>
    <x v="0"/>
    <x v="1"/>
    <n v="400"/>
    <n v="7.25"/>
    <n v="7.96"/>
  </r>
  <r>
    <n v="2017"/>
    <x v="3"/>
    <x v="0"/>
    <x v="0"/>
    <x v="0"/>
    <x v="2"/>
    <n v="50"/>
    <n v="0.39"/>
    <n v="0.39"/>
  </r>
  <r>
    <n v="2017"/>
    <x v="3"/>
    <x v="1"/>
    <x v="0"/>
    <x v="0"/>
    <x v="0"/>
    <n v="7684"/>
    <n v="32.33"/>
    <n v="46.27"/>
  </r>
  <r>
    <n v="2017"/>
    <x v="3"/>
    <x v="1"/>
    <x v="0"/>
    <x v="0"/>
    <x v="1"/>
    <n v="150"/>
    <n v="0.31"/>
    <n v="0.43"/>
  </r>
  <r>
    <n v="2017"/>
    <x v="3"/>
    <x v="2"/>
    <x v="0"/>
    <x v="0"/>
    <x v="0"/>
    <n v="10218"/>
    <n v="451.5"/>
    <n v="471.43"/>
  </r>
  <r>
    <n v="2017"/>
    <x v="3"/>
    <x v="2"/>
    <x v="0"/>
    <x v="0"/>
    <x v="1"/>
    <n v="1100"/>
    <n v="66.45"/>
    <n v="69.03"/>
  </r>
  <r>
    <n v="2017"/>
    <x v="3"/>
    <x v="3"/>
    <x v="0"/>
    <x v="0"/>
    <x v="0"/>
    <n v="3442"/>
    <n v="20.37"/>
    <n v="19.73"/>
  </r>
  <r>
    <n v="2017"/>
    <x v="3"/>
    <x v="3"/>
    <x v="0"/>
    <x v="0"/>
    <x v="1"/>
    <n v="620"/>
    <n v="1.34"/>
    <n v="1.21"/>
  </r>
  <r>
    <n v="2017"/>
    <x v="3"/>
    <x v="4"/>
    <x v="0"/>
    <x v="0"/>
    <x v="0"/>
    <n v="13972"/>
    <n v="329.28"/>
    <n v="312.94"/>
  </r>
  <r>
    <n v="2017"/>
    <x v="3"/>
    <x v="4"/>
    <x v="0"/>
    <x v="0"/>
    <x v="1"/>
    <n v="2840"/>
    <n v="61.68"/>
    <n v="58.2"/>
  </r>
  <r>
    <n v="2017"/>
    <x v="3"/>
    <x v="5"/>
    <x v="0"/>
    <x v="0"/>
    <x v="0"/>
    <n v="11935"/>
    <n v="205.29"/>
    <n v="207.82"/>
  </r>
  <r>
    <n v="2017"/>
    <x v="3"/>
    <x v="5"/>
    <x v="0"/>
    <x v="0"/>
    <x v="1"/>
    <n v="2617"/>
    <n v="56.33"/>
    <n v="55.52"/>
  </r>
  <r>
    <n v="2017"/>
    <x v="3"/>
    <x v="5"/>
    <x v="0"/>
    <x v="0"/>
    <x v="2"/>
    <n v="45"/>
    <n v="0.49"/>
    <n v="0.49"/>
  </r>
  <r>
    <n v="2017"/>
    <x v="3"/>
    <x v="6"/>
    <x v="0"/>
    <x v="0"/>
    <x v="0"/>
    <n v="11949"/>
    <n v="82.45"/>
    <n v="84.98"/>
  </r>
  <r>
    <n v="2017"/>
    <x v="3"/>
    <x v="6"/>
    <x v="0"/>
    <x v="0"/>
    <x v="1"/>
    <n v="190"/>
    <n v="1.46"/>
    <n v="1.37"/>
  </r>
  <r>
    <n v="2017"/>
    <x v="3"/>
    <x v="7"/>
    <x v="0"/>
    <x v="0"/>
    <x v="0"/>
    <n v="926"/>
    <n v="0.97"/>
    <n v="0.87"/>
  </r>
  <r>
    <n v="2017"/>
    <x v="3"/>
    <x v="7"/>
    <x v="0"/>
    <x v="0"/>
    <x v="1"/>
    <n v="85"/>
    <n v="0.08"/>
    <n v="0.08"/>
  </r>
  <r>
    <n v="2017"/>
    <x v="3"/>
    <x v="8"/>
    <x v="0"/>
    <x v="0"/>
    <x v="0"/>
    <n v="15350"/>
    <n v="19.190000000000001"/>
    <n v="20.149999999999999"/>
  </r>
  <r>
    <n v="2017"/>
    <x v="3"/>
    <x v="8"/>
    <x v="0"/>
    <x v="0"/>
    <x v="1"/>
    <n v="319"/>
    <n v="0.76"/>
    <n v="0.87"/>
  </r>
  <r>
    <n v="2017"/>
    <x v="3"/>
    <x v="9"/>
    <x v="0"/>
    <x v="0"/>
    <x v="0"/>
    <n v="10688"/>
    <n v="116.3"/>
    <n v="116.2"/>
  </r>
  <r>
    <n v="2017"/>
    <x v="3"/>
    <x v="9"/>
    <x v="0"/>
    <x v="0"/>
    <x v="1"/>
    <n v="30"/>
    <n v="0.15"/>
    <n v="0.2"/>
  </r>
  <r>
    <n v="2017"/>
    <x v="3"/>
    <x v="10"/>
    <x v="0"/>
    <x v="0"/>
    <x v="0"/>
    <n v="13374"/>
    <n v="171.9"/>
    <n v="221.5"/>
  </r>
  <r>
    <n v="2017"/>
    <x v="3"/>
    <x v="10"/>
    <x v="0"/>
    <x v="0"/>
    <x v="1"/>
    <n v="435"/>
    <n v="8.09"/>
    <n v="8.06"/>
  </r>
  <r>
    <n v="2017"/>
    <x v="3"/>
    <x v="11"/>
    <x v="0"/>
    <x v="0"/>
    <x v="0"/>
    <n v="13893"/>
    <n v="305.39"/>
    <n v="355.25"/>
  </r>
  <r>
    <n v="2017"/>
    <x v="3"/>
    <x v="11"/>
    <x v="0"/>
    <x v="0"/>
    <x v="1"/>
    <n v="260"/>
    <n v="4.96"/>
    <n v="5.85"/>
  </r>
  <r>
    <n v="2017"/>
    <x v="3"/>
    <x v="12"/>
    <x v="0"/>
    <x v="0"/>
    <x v="0"/>
    <n v="14692"/>
    <n v="137.65"/>
    <n v="133.44"/>
  </r>
  <r>
    <n v="2017"/>
    <x v="3"/>
    <x v="12"/>
    <x v="0"/>
    <x v="0"/>
    <x v="1"/>
    <n v="330"/>
    <n v="4.46"/>
    <n v="4.29"/>
  </r>
  <r>
    <n v="2017"/>
    <x v="3"/>
    <x v="12"/>
    <x v="0"/>
    <x v="0"/>
    <x v="2"/>
    <n v="20"/>
    <n v="0"/>
    <n v="0"/>
  </r>
  <r>
    <n v="2017"/>
    <x v="3"/>
    <x v="13"/>
    <x v="0"/>
    <x v="0"/>
    <x v="0"/>
    <n v="13446"/>
    <n v="21.54"/>
    <n v="21.19"/>
  </r>
  <r>
    <n v="2017"/>
    <x v="3"/>
    <x v="13"/>
    <x v="0"/>
    <x v="0"/>
    <x v="1"/>
    <n v="170"/>
    <n v="0.08"/>
    <n v="0.11"/>
  </r>
  <r>
    <n v="2017"/>
    <x v="4"/>
    <x v="0"/>
    <x v="0"/>
    <x v="0"/>
    <x v="0"/>
    <n v="4093"/>
    <n v="84.35"/>
    <n v="93.37"/>
  </r>
  <r>
    <n v="2017"/>
    <x v="4"/>
    <x v="0"/>
    <x v="0"/>
    <x v="0"/>
    <x v="1"/>
    <n v="150"/>
    <n v="2.4700000000000002"/>
    <n v="2.84"/>
  </r>
  <r>
    <n v="2017"/>
    <x v="4"/>
    <x v="1"/>
    <x v="0"/>
    <x v="0"/>
    <x v="0"/>
    <n v="1229"/>
    <n v="4.3899999999999997"/>
    <n v="5.93"/>
  </r>
  <r>
    <n v="2017"/>
    <x v="4"/>
    <x v="2"/>
    <x v="0"/>
    <x v="0"/>
    <x v="0"/>
    <n v="2807"/>
    <n v="103"/>
    <n v="109.67"/>
  </r>
  <r>
    <n v="2017"/>
    <x v="4"/>
    <x v="2"/>
    <x v="0"/>
    <x v="0"/>
    <x v="1"/>
    <n v="210"/>
    <n v="13.49"/>
    <n v="14.09"/>
  </r>
  <r>
    <n v="2017"/>
    <x v="4"/>
    <x v="3"/>
    <x v="0"/>
    <x v="0"/>
    <x v="0"/>
    <n v="5958"/>
    <n v="28.83"/>
    <n v="29.06"/>
  </r>
  <r>
    <n v="2017"/>
    <x v="4"/>
    <x v="3"/>
    <x v="0"/>
    <x v="0"/>
    <x v="1"/>
    <n v="320"/>
    <n v="0.86"/>
    <n v="0.81"/>
  </r>
  <r>
    <n v="2017"/>
    <x v="4"/>
    <x v="4"/>
    <x v="0"/>
    <x v="0"/>
    <x v="0"/>
    <n v="13421"/>
    <n v="240.29"/>
    <n v="232.16"/>
  </r>
  <r>
    <n v="2017"/>
    <x v="4"/>
    <x v="4"/>
    <x v="0"/>
    <x v="0"/>
    <x v="1"/>
    <n v="1275"/>
    <n v="28.2"/>
    <n v="27.05"/>
  </r>
  <r>
    <n v="2017"/>
    <x v="4"/>
    <x v="5"/>
    <x v="0"/>
    <x v="0"/>
    <x v="0"/>
    <n v="8869"/>
    <n v="111.55"/>
    <n v="112.38"/>
  </r>
  <r>
    <n v="2017"/>
    <x v="4"/>
    <x v="5"/>
    <x v="0"/>
    <x v="0"/>
    <x v="1"/>
    <n v="1055"/>
    <n v="24.83"/>
    <n v="23.33"/>
  </r>
  <r>
    <n v="2017"/>
    <x v="4"/>
    <x v="6"/>
    <x v="0"/>
    <x v="0"/>
    <x v="0"/>
    <n v="835"/>
    <n v="4.96"/>
    <n v="5.45"/>
  </r>
  <r>
    <n v="2017"/>
    <x v="4"/>
    <x v="7"/>
    <x v="0"/>
    <x v="0"/>
    <x v="0"/>
    <n v="996"/>
    <n v="0.68"/>
    <n v="0.65"/>
  </r>
  <r>
    <n v="2017"/>
    <x v="4"/>
    <x v="7"/>
    <x v="0"/>
    <x v="0"/>
    <x v="1"/>
    <n v="65"/>
    <n v="0.03"/>
    <n v="0.03"/>
  </r>
  <r>
    <n v="2017"/>
    <x v="4"/>
    <x v="8"/>
    <x v="0"/>
    <x v="0"/>
    <x v="0"/>
    <n v="5620"/>
    <n v="7.32"/>
    <n v="7.31"/>
  </r>
  <r>
    <n v="2017"/>
    <x v="4"/>
    <x v="8"/>
    <x v="0"/>
    <x v="0"/>
    <x v="1"/>
    <n v="130"/>
    <n v="0.27"/>
    <n v="0.25"/>
  </r>
  <r>
    <n v="2017"/>
    <x v="4"/>
    <x v="9"/>
    <x v="0"/>
    <x v="0"/>
    <x v="0"/>
    <n v="2246"/>
    <n v="20.51"/>
    <n v="19.8"/>
  </r>
  <r>
    <n v="2017"/>
    <x v="4"/>
    <x v="10"/>
    <x v="0"/>
    <x v="0"/>
    <x v="0"/>
    <n v="2482"/>
    <n v="19.22"/>
    <n v="26.42"/>
  </r>
  <r>
    <n v="2017"/>
    <x v="4"/>
    <x v="10"/>
    <x v="0"/>
    <x v="0"/>
    <x v="1"/>
    <n v="140"/>
    <n v="2.59"/>
    <n v="2.83"/>
  </r>
  <r>
    <n v="2017"/>
    <x v="4"/>
    <x v="11"/>
    <x v="0"/>
    <x v="0"/>
    <x v="0"/>
    <n v="5511"/>
    <n v="116.35"/>
    <n v="132.68"/>
  </r>
  <r>
    <n v="2017"/>
    <x v="4"/>
    <x v="11"/>
    <x v="0"/>
    <x v="0"/>
    <x v="1"/>
    <n v="20"/>
    <n v="0.53"/>
    <n v="0.59"/>
  </r>
  <r>
    <n v="2017"/>
    <x v="4"/>
    <x v="12"/>
    <x v="0"/>
    <x v="0"/>
    <x v="0"/>
    <n v="8083"/>
    <n v="76.98"/>
    <n v="74.37"/>
  </r>
  <r>
    <n v="2017"/>
    <x v="4"/>
    <x v="12"/>
    <x v="0"/>
    <x v="0"/>
    <x v="1"/>
    <n v="200"/>
    <n v="2.98"/>
    <n v="2.74"/>
  </r>
  <r>
    <n v="2017"/>
    <x v="4"/>
    <x v="12"/>
    <x v="0"/>
    <x v="0"/>
    <x v="2"/>
    <n v="10"/>
    <n v="0"/>
    <n v="0"/>
  </r>
  <r>
    <n v="2017"/>
    <x v="4"/>
    <x v="13"/>
    <x v="0"/>
    <x v="0"/>
    <x v="0"/>
    <n v="9010"/>
    <n v="11.61"/>
    <n v="11.31"/>
  </r>
  <r>
    <n v="2017"/>
    <x v="4"/>
    <x v="13"/>
    <x v="0"/>
    <x v="0"/>
    <x v="1"/>
    <n v="20"/>
    <n v="0"/>
    <n v="0"/>
  </r>
  <r>
    <n v="2017"/>
    <x v="5"/>
    <x v="0"/>
    <x v="0"/>
    <x v="0"/>
    <x v="0"/>
    <n v="3705"/>
    <n v="69.67"/>
    <n v="72.95"/>
  </r>
  <r>
    <n v="2017"/>
    <x v="5"/>
    <x v="0"/>
    <x v="0"/>
    <x v="0"/>
    <x v="1"/>
    <n v="50"/>
    <n v="0.68"/>
    <n v="0.68"/>
  </r>
  <r>
    <n v="2017"/>
    <x v="5"/>
    <x v="1"/>
    <x v="0"/>
    <x v="0"/>
    <x v="0"/>
    <n v="2620"/>
    <n v="10.039999999999999"/>
    <n v="12.87"/>
  </r>
  <r>
    <n v="2017"/>
    <x v="5"/>
    <x v="2"/>
    <x v="0"/>
    <x v="0"/>
    <x v="0"/>
    <n v="2722"/>
    <n v="106.72"/>
    <n v="113.89"/>
  </r>
  <r>
    <n v="2017"/>
    <x v="5"/>
    <x v="2"/>
    <x v="0"/>
    <x v="0"/>
    <x v="1"/>
    <n v="350"/>
    <n v="17.489999999999998"/>
    <n v="18.38"/>
  </r>
  <r>
    <n v="2017"/>
    <x v="5"/>
    <x v="3"/>
    <x v="0"/>
    <x v="0"/>
    <x v="0"/>
    <n v="9963"/>
    <n v="55.11"/>
    <n v="54.19"/>
  </r>
  <r>
    <n v="2017"/>
    <x v="5"/>
    <x v="3"/>
    <x v="0"/>
    <x v="0"/>
    <x v="1"/>
    <n v="750"/>
    <n v="3.78"/>
    <n v="3.45"/>
  </r>
  <r>
    <n v="2017"/>
    <x v="5"/>
    <x v="4"/>
    <x v="0"/>
    <x v="0"/>
    <x v="0"/>
    <n v="13302"/>
    <n v="214.29"/>
    <n v="203.3"/>
  </r>
  <r>
    <n v="2017"/>
    <x v="5"/>
    <x v="4"/>
    <x v="0"/>
    <x v="0"/>
    <x v="1"/>
    <n v="1160"/>
    <n v="25.73"/>
    <n v="24.15"/>
  </r>
  <r>
    <n v="2017"/>
    <x v="5"/>
    <x v="5"/>
    <x v="0"/>
    <x v="0"/>
    <x v="0"/>
    <n v="8365"/>
    <n v="107.21"/>
    <n v="113.14"/>
  </r>
  <r>
    <n v="2017"/>
    <x v="5"/>
    <x v="5"/>
    <x v="0"/>
    <x v="0"/>
    <x v="1"/>
    <n v="1080"/>
    <n v="22.13"/>
    <n v="21.87"/>
  </r>
  <r>
    <n v="2017"/>
    <x v="5"/>
    <x v="6"/>
    <x v="0"/>
    <x v="0"/>
    <x v="0"/>
    <n v="3300"/>
    <n v="20.329999999999998"/>
    <n v="21.01"/>
  </r>
  <r>
    <n v="2017"/>
    <x v="5"/>
    <x v="7"/>
    <x v="0"/>
    <x v="0"/>
    <x v="0"/>
    <n v="1420"/>
    <n v="0.64"/>
    <n v="0.66"/>
  </r>
  <r>
    <n v="2017"/>
    <x v="5"/>
    <x v="7"/>
    <x v="0"/>
    <x v="0"/>
    <x v="1"/>
    <n v="90"/>
    <n v="0.05"/>
    <n v="0.05"/>
  </r>
  <r>
    <n v="2017"/>
    <x v="5"/>
    <x v="8"/>
    <x v="0"/>
    <x v="0"/>
    <x v="0"/>
    <n v="6230"/>
    <n v="6.84"/>
    <n v="7.12"/>
  </r>
  <r>
    <n v="2017"/>
    <x v="5"/>
    <x v="8"/>
    <x v="0"/>
    <x v="0"/>
    <x v="1"/>
    <n v="20"/>
    <n v="0.03"/>
    <n v="0.04"/>
  </r>
  <r>
    <n v="2017"/>
    <x v="5"/>
    <x v="9"/>
    <x v="0"/>
    <x v="0"/>
    <x v="0"/>
    <n v="6939"/>
    <n v="68.239999999999995"/>
    <n v="64.86"/>
  </r>
  <r>
    <n v="2017"/>
    <x v="5"/>
    <x v="10"/>
    <x v="0"/>
    <x v="0"/>
    <x v="0"/>
    <n v="4049"/>
    <n v="36.19"/>
    <n v="47.85"/>
  </r>
  <r>
    <n v="2017"/>
    <x v="5"/>
    <x v="11"/>
    <x v="0"/>
    <x v="0"/>
    <x v="0"/>
    <n v="6596"/>
    <n v="143.93"/>
    <n v="157.82"/>
  </r>
  <r>
    <n v="2017"/>
    <x v="5"/>
    <x v="12"/>
    <x v="0"/>
    <x v="0"/>
    <x v="0"/>
    <n v="9710"/>
    <n v="104.35"/>
    <n v="98.14"/>
  </r>
  <r>
    <n v="2017"/>
    <x v="5"/>
    <x v="13"/>
    <x v="0"/>
    <x v="0"/>
    <x v="0"/>
    <n v="8117"/>
    <n v="14.38"/>
    <n v="14.33"/>
  </r>
  <r>
    <n v="2017"/>
    <x v="6"/>
    <x v="0"/>
    <x v="0"/>
    <x v="0"/>
    <x v="0"/>
    <n v="2120"/>
    <n v="35.92"/>
    <n v="40.65"/>
  </r>
  <r>
    <n v="2017"/>
    <x v="6"/>
    <x v="0"/>
    <x v="0"/>
    <x v="0"/>
    <x v="1"/>
    <n v="15"/>
    <n v="0.3"/>
    <n v="0.39"/>
  </r>
  <r>
    <n v="2017"/>
    <x v="6"/>
    <x v="1"/>
    <x v="0"/>
    <x v="0"/>
    <x v="0"/>
    <n v="1050"/>
    <n v="4.3600000000000003"/>
    <n v="6.09"/>
  </r>
  <r>
    <n v="2017"/>
    <x v="6"/>
    <x v="2"/>
    <x v="0"/>
    <x v="0"/>
    <x v="0"/>
    <n v="1897"/>
    <n v="62.74"/>
    <n v="69.209999999999994"/>
  </r>
  <r>
    <n v="2017"/>
    <x v="6"/>
    <x v="2"/>
    <x v="0"/>
    <x v="0"/>
    <x v="1"/>
    <n v="295"/>
    <n v="10.73"/>
    <n v="11.22"/>
  </r>
  <r>
    <n v="2017"/>
    <x v="6"/>
    <x v="3"/>
    <x v="0"/>
    <x v="0"/>
    <x v="0"/>
    <n v="3017"/>
    <n v="18.600000000000001"/>
    <n v="18.86"/>
  </r>
  <r>
    <n v="2017"/>
    <x v="6"/>
    <x v="3"/>
    <x v="0"/>
    <x v="0"/>
    <x v="1"/>
    <n v="490"/>
    <n v="1.91"/>
    <n v="1.8"/>
  </r>
  <r>
    <n v="2017"/>
    <x v="6"/>
    <x v="4"/>
    <x v="0"/>
    <x v="0"/>
    <x v="0"/>
    <n v="5400"/>
    <n v="89.36"/>
    <n v="85.55"/>
  </r>
  <r>
    <n v="2017"/>
    <x v="6"/>
    <x v="4"/>
    <x v="0"/>
    <x v="0"/>
    <x v="1"/>
    <n v="826"/>
    <n v="15.04"/>
    <n v="14.5"/>
  </r>
  <r>
    <n v="2017"/>
    <x v="6"/>
    <x v="4"/>
    <x v="0"/>
    <x v="0"/>
    <x v="2"/>
    <n v="60"/>
    <n v="0.26"/>
    <n v="0.26"/>
  </r>
  <r>
    <n v="2017"/>
    <x v="6"/>
    <x v="5"/>
    <x v="0"/>
    <x v="0"/>
    <x v="0"/>
    <n v="2785"/>
    <n v="33.520000000000003"/>
    <n v="34.43"/>
  </r>
  <r>
    <n v="2017"/>
    <x v="6"/>
    <x v="5"/>
    <x v="0"/>
    <x v="0"/>
    <x v="1"/>
    <n v="815"/>
    <n v="14.2"/>
    <n v="14.34"/>
  </r>
  <r>
    <n v="2017"/>
    <x v="6"/>
    <x v="6"/>
    <x v="0"/>
    <x v="0"/>
    <x v="0"/>
    <n v="2563"/>
    <n v="14.85"/>
    <n v="15.35"/>
  </r>
  <r>
    <n v="2017"/>
    <x v="6"/>
    <x v="7"/>
    <x v="0"/>
    <x v="0"/>
    <x v="0"/>
    <n v="571"/>
    <n v="0.3"/>
    <n v="0.28000000000000003"/>
  </r>
  <r>
    <n v="2017"/>
    <x v="6"/>
    <x v="7"/>
    <x v="0"/>
    <x v="0"/>
    <x v="1"/>
    <n v="65"/>
    <n v="0.15"/>
    <n v="0.13"/>
  </r>
  <r>
    <n v="2017"/>
    <x v="6"/>
    <x v="8"/>
    <x v="0"/>
    <x v="0"/>
    <x v="0"/>
    <n v="3950"/>
    <n v="4.79"/>
    <n v="4.96"/>
  </r>
  <r>
    <n v="2017"/>
    <x v="6"/>
    <x v="8"/>
    <x v="0"/>
    <x v="0"/>
    <x v="1"/>
    <n v="45"/>
    <n v="0.05"/>
    <n v="0.05"/>
  </r>
  <r>
    <n v="2017"/>
    <x v="6"/>
    <x v="9"/>
    <x v="0"/>
    <x v="0"/>
    <x v="0"/>
    <n v="4855"/>
    <n v="59.9"/>
    <n v="57.52"/>
  </r>
  <r>
    <n v="2017"/>
    <x v="6"/>
    <x v="9"/>
    <x v="0"/>
    <x v="0"/>
    <x v="1"/>
    <n v="80"/>
    <n v="1.1499999999999999"/>
    <n v="1.07"/>
  </r>
  <r>
    <n v="2017"/>
    <x v="6"/>
    <x v="10"/>
    <x v="0"/>
    <x v="0"/>
    <x v="0"/>
    <n v="1760"/>
    <n v="19.100000000000001"/>
    <n v="24.39"/>
  </r>
  <r>
    <n v="2017"/>
    <x v="6"/>
    <x v="11"/>
    <x v="0"/>
    <x v="0"/>
    <x v="0"/>
    <n v="2980"/>
    <n v="55.23"/>
    <n v="61.05"/>
  </r>
  <r>
    <n v="2017"/>
    <x v="6"/>
    <x v="11"/>
    <x v="0"/>
    <x v="0"/>
    <x v="1"/>
    <n v="80"/>
    <n v="1.62"/>
    <n v="1.69"/>
  </r>
  <r>
    <n v="2017"/>
    <x v="6"/>
    <x v="12"/>
    <x v="0"/>
    <x v="0"/>
    <x v="0"/>
    <n v="4092"/>
    <n v="44.99"/>
    <n v="43.45"/>
  </r>
  <r>
    <n v="2017"/>
    <x v="6"/>
    <x v="13"/>
    <x v="0"/>
    <x v="0"/>
    <x v="0"/>
    <n v="3345"/>
    <n v="5.37"/>
    <n v="5.44"/>
  </r>
  <r>
    <n v="2017"/>
    <x v="7"/>
    <x v="0"/>
    <x v="0"/>
    <x v="0"/>
    <x v="0"/>
    <n v="100"/>
    <n v="1.92"/>
    <n v="2.09"/>
  </r>
  <r>
    <n v="2017"/>
    <x v="7"/>
    <x v="1"/>
    <x v="0"/>
    <x v="0"/>
    <x v="0"/>
    <n v="150"/>
    <n v="0.19"/>
    <n v="0.42"/>
  </r>
  <r>
    <n v="2017"/>
    <x v="7"/>
    <x v="6"/>
    <x v="0"/>
    <x v="0"/>
    <x v="0"/>
    <n v="290"/>
    <n v="1.44"/>
    <n v="1.34"/>
  </r>
  <r>
    <n v="2017"/>
    <x v="7"/>
    <x v="8"/>
    <x v="0"/>
    <x v="0"/>
    <x v="0"/>
    <n v="310"/>
    <n v="0.3"/>
    <n v="0.39"/>
  </r>
  <r>
    <n v="2017"/>
    <x v="7"/>
    <x v="9"/>
    <x v="0"/>
    <x v="0"/>
    <x v="0"/>
    <n v="180"/>
    <n v="1.97"/>
    <n v="1.97"/>
  </r>
  <r>
    <n v="2017"/>
    <x v="7"/>
    <x v="10"/>
    <x v="0"/>
    <x v="0"/>
    <x v="0"/>
    <n v="230"/>
    <n v="2.34"/>
    <n v="2.93"/>
  </r>
  <r>
    <n v="2017"/>
    <x v="7"/>
    <x v="11"/>
    <x v="0"/>
    <x v="0"/>
    <x v="0"/>
    <n v="110"/>
    <n v="2.4500000000000002"/>
    <n v="2.5"/>
  </r>
  <r>
    <n v="2017"/>
    <x v="7"/>
    <x v="12"/>
    <x v="0"/>
    <x v="0"/>
    <x v="0"/>
    <n v="120"/>
    <n v="1.36"/>
    <n v="1.38"/>
  </r>
  <r>
    <n v="2017"/>
    <x v="7"/>
    <x v="13"/>
    <x v="0"/>
    <x v="0"/>
    <x v="0"/>
    <n v="330"/>
    <n v="0.81"/>
    <n v="0.77"/>
  </r>
  <r>
    <n v="2017"/>
    <x v="8"/>
    <x v="0"/>
    <x v="0"/>
    <x v="0"/>
    <x v="0"/>
    <n v="240"/>
    <n v="4.2699999999999996"/>
    <n v="4.7"/>
  </r>
  <r>
    <n v="2017"/>
    <x v="8"/>
    <x v="1"/>
    <x v="0"/>
    <x v="0"/>
    <x v="0"/>
    <n v="420"/>
    <n v="0.85"/>
    <n v="1.6"/>
  </r>
  <r>
    <n v="2017"/>
    <x v="8"/>
    <x v="2"/>
    <x v="0"/>
    <x v="0"/>
    <x v="0"/>
    <n v="1419"/>
    <n v="62.2"/>
    <n v="67.040000000000006"/>
  </r>
  <r>
    <n v="2017"/>
    <x v="8"/>
    <x v="2"/>
    <x v="0"/>
    <x v="0"/>
    <x v="1"/>
    <n v="20"/>
    <n v="0.86"/>
    <n v="0.84"/>
  </r>
  <r>
    <n v="2017"/>
    <x v="8"/>
    <x v="3"/>
    <x v="0"/>
    <x v="0"/>
    <x v="0"/>
    <n v="655"/>
    <n v="3.39"/>
    <n v="3.82"/>
  </r>
  <r>
    <n v="2017"/>
    <x v="8"/>
    <x v="4"/>
    <x v="0"/>
    <x v="0"/>
    <x v="0"/>
    <n v="590"/>
    <n v="11.65"/>
    <n v="11.14"/>
  </r>
  <r>
    <n v="2017"/>
    <x v="8"/>
    <x v="4"/>
    <x v="0"/>
    <x v="0"/>
    <x v="2"/>
    <n v="30"/>
    <n v="0.12"/>
    <n v="0.11"/>
  </r>
  <r>
    <n v="2017"/>
    <x v="8"/>
    <x v="5"/>
    <x v="0"/>
    <x v="0"/>
    <x v="0"/>
    <n v="767"/>
    <n v="25.3"/>
    <n v="25.28"/>
  </r>
  <r>
    <n v="2017"/>
    <x v="8"/>
    <x v="5"/>
    <x v="0"/>
    <x v="0"/>
    <x v="1"/>
    <n v="30"/>
    <n v="1.05"/>
    <n v="1.04"/>
  </r>
  <r>
    <n v="2017"/>
    <x v="8"/>
    <x v="6"/>
    <x v="0"/>
    <x v="0"/>
    <x v="0"/>
    <n v="350"/>
    <n v="2.52"/>
    <n v="2.81"/>
  </r>
  <r>
    <n v="2017"/>
    <x v="8"/>
    <x v="9"/>
    <x v="0"/>
    <x v="0"/>
    <x v="0"/>
    <n v="691"/>
    <n v="4.63"/>
    <n v="4.6100000000000003"/>
  </r>
  <r>
    <n v="2017"/>
    <x v="8"/>
    <x v="10"/>
    <x v="0"/>
    <x v="0"/>
    <x v="0"/>
    <n v="500"/>
    <n v="4.13"/>
    <n v="5.38"/>
  </r>
  <r>
    <n v="2017"/>
    <x v="8"/>
    <x v="11"/>
    <x v="0"/>
    <x v="0"/>
    <x v="0"/>
    <n v="1166"/>
    <n v="34.03"/>
    <n v="38.36"/>
  </r>
  <r>
    <n v="2017"/>
    <x v="8"/>
    <x v="12"/>
    <x v="0"/>
    <x v="0"/>
    <x v="0"/>
    <n v="737"/>
    <n v="8.09"/>
    <n v="7.54"/>
  </r>
  <r>
    <n v="2017"/>
    <x v="8"/>
    <x v="13"/>
    <x v="0"/>
    <x v="0"/>
    <x v="0"/>
    <n v="400"/>
    <n v="0.4"/>
    <n v="0.36"/>
  </r>
  <r>
    <n v="2017"/>
    <x v="9"/>
    <x v="0"/>
    <x v="0"/>
    <x v="0"/>
    <x v="0"/>
    <n v="15630"/>
    <n v="240.07"/>
    <n v="267.06"/>
  </r>
  <r>
    <n v="2017"/>
    <x v="9"/>
    <x v="0"/>
    <x v="0"/>
    <x v="0"/>
    <x v="1"/>
    <n v="10"/>
    <n v="0.14000000000000001"/>
    <n v="0.18"/>
  </r>
  <r>
    <n v="2017"/>
    <x v="9"/>
    <x v="1"/>
    <x v="0"/>
    <x v="0"/>
    <x v="0"/>
    <n v="16011"/>
    <n v="54.08"/>
    <n v="81.290000000000006"/>
  </r>
  <r>
    <n v="2017"/>
    <x v="9"/>
    <x v="1"/>
    <x v="0"/>
    <x v="0"/>
    <x v="1"/>
    <n v="70"/>
    <n v="0.74"/>
    <n v="1.01"/>
  </r>
  <r>
    <n v="2017"/>
    <x v="9"/>
    <x v="1"/>
    <x v="0"/>
    <x v="0"/>
    <x v="2"/>
    <n v="10"/>
    <n v="0.04"/>
    <n v="0.03"/>
  </r>
  <r>
    <n v="2017"/>
    <x v="9"/>
    <x v="2"/>
    <x v="0"/>
    <x v="0"/>
    <x v="0"/>
    <n v="20958"/>
    <n v="901.64"/>
    <n v="970.67"/>
  </r>
  <r>
    <n v="2017"/>
    <x v="9"/>
    <x v="2"/>
    <x v="0"/>
    <x v="0"/>
    <x v="1"/>
    <n v="3000"/>
    <n v="115.01"/>
    <n v="119.74"/>
  </r>
  <r>
    <n v="2017"/>
    <x v="9"/>
    <x v="3"/>
    <x v="0"/>
    <x v="0"/>
    <x v="0"/>
    <n v="7290"/>
    <n v="39.22"/>
    <n v="41.62"/>
  </r>
  <r>
    <n v="2017"/>
    <x v="9"/>
    <x v="3"/>
    <x v="0"/>
    <x v="0"/>
    <x v="1"/>
    <n v="952"/>
    <n v="3.25"/>
    <n v="2.98"/>
  </r>
  <r>
    <n v="2017"/>
    <x v="9"/>
    <x v="4"/>
    <x v="0"/>
    <x v="0"/>
    <x v="0"/>
    <n v="18600"/>
    <n v="449.39"/>
    <n v="432.38"/>
  </r>
  <r>
    <n v="2017"/>
    <x v="9"/>
    <x v="4"/>
    <x v="0"/>
    <x v="0"/>
    <x v="1"/>
    <n v="2990"/>
    <n v="63.89"/>
    <n v="61.2"/>
  </r>
  <r>
    <n v="2017"/>
    <x v="9"/>
    <x v="4"/>
    <x v="0"/>
    <x v="0"/>
    <x v="2"/>
    <n v="2020"/>
    <n v="10.67"/>
    <n v="10.32"/>
  </r>
  <r>
    <n v="2017"/>
    <x v="9"/>
    <x v="5"/>
    <x v="0"/>
    <x v="0"/>
    <x v="0"/>
    <n v="9760"/>
    <n v="226.7"/>
    <n v="227.77"/>
  </r>
  <r>
    <n v="2017"/>
    <x v="9"/>
    <x v="5"/>
    <x v="0"/>
    <x v="0"/>
    <x v="1"/>
    <n v="1630"/>
    <n v="48.51"/>
    <n v="47.14"/>
  </r>
  <r>
    <n v="2017"/>
    <x v="9"/>
    <x v="5"/>
    <x v="0"/>
    <x v="0"/>
    <x v="2"/>
    <n v="20"/>
    <n v="0.4"/>
    <n v="0.36"/>
  </r>
  <r>
    <n v="2017"/>
    <x v="9"/>
    <x v="6"/>
    <x v="0"/>
    <x v="0"/>
    <x v="0"/>
    <n v="19019"/>
    <n v="131.91"/>
    <n v="145.47999999999999"/>
  </r>
  <r>
    <n v="2017"/>
    <x v="9"/>
    <x v="6"/>
    <x v="0"/>
    <x v="0"/>
    <x v="1"/>
    <n v="10"/>
    <n v="0.09"/>
    <n v="0.09"/>
  </r>
  <r>
    <n v="2017"/>
    <x v="9"/>
    <x v="7"/>
    <x v="0"/>
    <x v="0"/>
    <x v="0"/>
    <n v="3723"/>
    <n v="3.68"/>
    <n v="3.57"/>
  </r>
  <r>
    <n v="2017"/>
    <x v="9"/>
    <x v="7"/>
    <x v="0"/>
    <x v="0"/>
    <x v="1"/>
    <n v="362"/>
    <n v="0.33"/>
    <n v="0.3"/>
  </r>
  <r>
    <n v="2017"/>
    <x v="9"/>
    <x v="8"/>
    <x v="0"/>
    <x v="0"/>
    <x v="0"/>
    <n v="18300"/>
    <n v="35.79"/>
    <n v="36.76"/>
  </r>
  <r>
    <n v="2017"/>
    <x v="9"/>
    <x v="8"/>
    <x v="0"/>
    <x v="0"/>
    <x v="1"/>
    <n v="200"/>
    <n v="0.33"/>
    <n v="0.33"/>
  </r>
  <r>
    <n v="2017"/>
    <x v="9"/>
    <x v="8"/>
    <x v="0"/>
    <x v="0"/>
    <x v="2"/>
    <n v="30"/>
    <n v="0"/>
    <n v="0"/>
  </r>
  <r>
    <n v="2017"/>
    <x v="9"/>
    <x v="9"/>
    <x v="0"/>
    <x v="0"/>
    <x v="0"/>
    <n v="11852"/>
    <n v="143.63999999999999"/>
    <n v="143.13"/>
  </r>
  <r>
    <n v="2017"/>
    <x v="9"/>
    <x v="9"/>
    <x v="0"/>
    <x v="0"/>
    <x v="1"/>
    <n v="1531"/>
    <n v="16.78"/>
    <n v="15.91"/>
  </r>
  <r>
    <n v="2017"/>
    <x v="9"/>
    <x v="10"/>
    <x v="0"/>
    <x v="0"/>
    <x v="0"/>
    <n v="28701"/>
    <n v="236.5"/>
    <n v="304.77"/>
  </r>
  <r>
    <n v="2017"/>
    <x v="9"/>
    <x v="11"/>
    <x v="0"/>
    <x v="0"/>
    <x v="0"/>
    <n v="13610"/>
    <n v="394.45"/>
    <n v="442.66"/>
  </r>
  <r>
    <n v="2017"/>
    <x v="9"/>
    <x v="11"/>
    <x v="0"/>
    <x v="0"/>
    <x v="1"/>
    <n v="1400"/>
    <n v="32.409999999999997"/>
    <n v="33.57"/>
  </r>
  <r>
    <n v="2017"/>
    <x v="9"/>
    <x v="12"/>
    <x v="0"/>
    <x v="0"/>
    <x v="0"/>
    <n v="19397"/>
    <n v="236.41"/>
    <n v="232.51"/>
  </r>
  <r>
    <n v="2017"/>
    <x v="9"/>
    <x v="12"/>
    <x v="0"/>
    <x v="0"/>
    <x v="1"/>
    <n v="20"/>
    <n v="0.23"/>
    <n v="0.21"/>
  </r>
  <r>
    <n v="2017"/>
    <x v="9"/>
    <x v="13"/>
    <x v="0"/>
    <x v="0"/>
    <x v="0"/>
    <n v="16420"/>
    <n v="31.56"/>
    <n v="32.770000000000003"/>
  </r>
  <r>
    <n v="2017"/>
    <x v="9"/>
    <x v="13"/>
    <x v="0"/>
    <x v="0"/>
    <x v="2"/>
    <n v="30"/>
    <n v="7.0000000000000007E-2"/>
    <n v="7.0000000000000007E-2"/>
  </r>
  <r>
    <n v="2017"/>
    <x v="0"/>
    <x v="0"/>
    <x v="1"/>
    <x v="0"/>
    <x v="0"/>
    <n v="1460"/>
    <n v="36.979999999999997"/>
    <n v="40.76"/>
  </r>
  <r>
    <n v="2017"/>
    <x v="0"/>
    <x v="1"/>
    <x v="1"/>
    <x v="0"/>
    <x v="0"/>
    <n v="298"/>
    <n v="0.74"/>
    <n v="1.65"/>
  </r>
  <r>
    <n v="2017"/>
    <x v="0"/>
    <x v="2"/>
    <x v="1"/>
    <x v="0"/>
    <x v="0"/>
    <n v="2178"/>
    <n v="92.85"/>
    <n v="95.05"/>
  </r>
  <r>
    <n v="2017"/>
    <x v="0"/>
    <x v="2"/>
    <x v="1"/>
    <x v="0"/>
    <x v="1"/>
    <n v="419"/>
    <n v="24.11"/>
    <n v="23.27"/>
  </r>
  <r>
    <n v="2017"/>
    <x v="0"/>
    <x v="3"/>
    <x v="1"/>
    <x v="0"/>
    <x v="0"/>
    <n v="200"/>
    <n v="1.5"/>
    <n v="1.47"/>
  </r>
  <r>
    <n v="2017"/>
    <x v="0"/>
    <x v="3"/>
    <x v="1"/>
    <x v="0"/>
    <x v="1"/>
    <n v="40"/>
    <n v="0.3"/>
    <n v="0.27"/>
  </r>
  <r>
    <n v="2017"/>
    <x v="0"/>
    <x v="4"/>
    <x v="1"/>
    <x v="0"/>
    <x v="0"/>
    <n v="2080"/>
    <n v="53.45"/>
    <n v="51.75"/>
  </r>
  <r>
    <n v="2017"/>
    <x v="0"/>
    <x v="4"/>
    <x v="1"/>
    <x v="0"/>
    <x v="1"/>
    <n v="20"/>
    <n v="0.43"/>
    <n v="0.39"/>
  </r>
  <r>
    <n v="2017"/>
    <x v="0"/>
    <x v="5"/>
    <x v="1"/>
    <x v="0"/>
    <x v="0"/>
    <n v="940"/>
    <n v="16.399999999999999"/>
    <n v="16.440000000000001"/>
  </r>
  <r>
    <n v="2017"/>
    <x v="0"/>
    <x v="6"/>
    <x v="1"/>
    <x v="0"/>
    <x v="0"/>
    <n v="978"/>
    <n v="6.53"/>
    <n v="6.81"/>
  </r>
  <r>
    <n v="2017"/>
    <x v="0"/>
    <x v="7"/>
    <x v="1"/>
    <x v="0"/>
    <x v="0"/>
    <n v="720"/>
    <n v="0.44"/>
    <n v="0.45"/>
  </r>
  <r>
    <n v="2017"/>
    <x v="0"/>
    <x v="7"/>
    <x v="1"/>
    <x v="0"/>
    <x v="1"/>
    <n v="80"/>
    <n v="0.08"/>
    <n v="7.0000000000000007E-2"/>
  </r>
  <r>
    <n v="2017"/>
    <x v="0"/>
    <x v="8"/>
    <x v="1"/>
    <x v="0"/>
    <x v="0"/>
    <n v="498"/>
    <n v="0.72"/>
    <n v="0.73"/>
  </r>
  <r>
    <n v="2017"/>
    <x v="0"/>
    <x v="9"/>
    <x v="1"/>
    <x v="0"/>
    <x v="0"/>
    <n v="700"/>
    <n v="10.47"/>
    <n v="10.32"/>
  </r>
  <r>
    <n v="2017"/>
    <x v="0"/>
    <x v="10"/>
    <x v="1"/>
    <x v="0"/>
    <x v="0"/>
    <n v="1408"/>
    <n v="19.21"/>
    <n v="23.28"/>
  </r>
  <r>
    <n v="2017"/>
    <x v="0"/>
    <x v="11"/>
    <x v="1"/>
    <x v="0"/>
    <x v="0"/>
    <n v="1100"/>
    <n v="40.99"/>
    <n v="48.05"/>
  </r>
  <r>
    <n v="2017"/>
    <x v="0"/>
    <x v="12"/>
    <x v="1"/>
    <x v="0"/>
    <x v="0"/>
    <n v="1440"/>
    <n v="18.34"/>
    <n v="17.690000000000001"/>
  </r>
  <r>
    <n v="2017"/>
    <x v="0"/>
    <x v="13"/>
    <x v="1"/>
    <x v="0"/>
    <x v="0"/>
    <n v="802"/>
    <n v="1.89"/>
    <n v="1.92"/>
  </r>
  <r>
    <n v="2017"/>
    <x v="1"/>
    <x v="0"/>
    <x v="1"/>
    <x v="0"/>
    <x v="0"/>
    <n v="4457"/>
    <n v="71.62"/>
    <n v="79.98"/>
  </r>
  <r>
    <n v="2017"/>
    <x v="1"/>
    <x v="0"/>
    <x v="1"/>
    <x v="0"/>
    <x v="1"/>
    <n v="10"/>
    <n v="0.34"/>
    <n v="0.39"/>
  </r>
  <r>
    <n v="2017"/>
    <x v="1"/>
    <x v="1"/>
    <x v="1"/>
    <x v="0"/>
    <x v="0"/>
    <n v="2750"/>
    <n v="10.34"/>
    <n v="13.44"/>
  </r>
  <r>
    <n v="2017"/>
    <x v="1"/>
    <x v="1"/>
    <x v="1"/>
    <x v="0"/>
    <x v="1"/>
    <n v="10"/>
    <n v="0.06"/>
    <n v="0.06"/>
  </r>
  <r>
    <n v="2017"/>
    <x v="1"/>
    <x v="2"/>
    <x v="1"/>
    <x v="0"/>
    <x v="0"/>
    <n v="4238"/>
    <n v="189.58"/>
    <n v="201.97"/>
  </r>
  <r>
    <n v="2017"/>
    <x v="1"/>
    <x v="2"/>
    <x v="1"/>
    <x v="0"/>
    <x v="1"/>
    <n v="150"/>
    <n v="10.41"/>
    <n v="10.86"/>
  </r>
  <r>
    <n v="2017"/>
    <x v="1"/>
    <x v="3"/>
    <x v="1"/>
    <x v="0"/>
    <x v="0"/>
    <n v="2680"/>
    <n v="13.43"/>
    <n v="12.95"/>
  </r>
  <r>
    <n v="2017"/>
    <x v="1"/>
    <x v="3"/>
    <x v="1"/>
    <x v="0"/>
    <x v="1"/>
    <n v="120"/>
    <n v="0.28000000000000003"/>
    <n v="0.25"/>
  </r>
  <r>
    <n v="2017"/>
    <x v="1"/>
    <x v="4"/>
    <x v="1"/>
    <x v="0"/>
    <x v="0"/>
    <n v="4881"/>
    <n v="119.06"/>
    <n v="113.69"/>
  </r>
  <r>
    <n v="2017"/>
    <x v="1"/>
    <x v="4"/>
    <x v="1"/>
    <x v="0"/>
    <x v="1"/>
    <n v="411"/>
    <n v="12.32"/>
    <n v="12.74"/>
  </r>
  <r>
    <n v="2017"/>
    <x v="1"/>
    <x v="5"/>
    <x v="1"/>
    <x v="0"/>
    <x v="0"/>
    <n v="2390"/>
    <n v="40.270000000000003"/>
    <n v="40.229999999999997"/>
  </r>
  <r>
    <n v="2017"/>
    <x v="1"/>
    <x v="5"/>
    <x v="1"/>
    <x v="0"/>
    <x v="1"/>
    <n v="140"/>
    <n v="3.92"/>
    <n v="3.7"/>
  </r>
  <r>
    <n v="2017"/>
    <x v="1"/>
    <x v="6"/>
    <x v="1"/>
    <x v="0"/>
    <x v="0"/>
    <n v="4551"/>
    <n v="35.81"/>
    <n v="39.200000000000003"/>
  </r>
  <r>
    <n v="2017"/>
    <x v="1"/>
    <x v="6"/>
    <x v="1"/>
    <x v="0"/>
    <x v="1"/>
    <n v="10"/>
    <n v="0.03"/>
    <n v="0.03"/>
  </r>
  <r>
    <n v="2017"/>
    <x v="1"/>
    <x v="7"/>
    <x v="1"/>
    <x v="0"/>
    <x v="0"/>
    <n v="1289"/>
    <n v="0.83"/>
    <n v="0.75"/>
  </r>
  <r>
    <n v="2017"/>
    <x v="1"/>
    <x v="7"/>
    <x v="1"/>
    <x v="0"/>
    <x v="1"/>
    <n v="20"/>
    <n v="0"/>
    <n v="0"/>
  </r>
  <r>
    <n v="2017"/>
    <x v="1"/>
    <x v="8"/>
    <x v="1"/>
    <x v="0"/>
    <x v="0"/>
    <n v="3416"/>
    <n v="4.53"/>
    <n v="4.84"/>
  </r>
  <r>
    <n v="2017"/>
    <x v="1"/>
    <x v="9"/>
    <x v="1"/>
    <x v="0"/>
    <x v="0"/>
    <n v="5604"/>
    <n v="76.17"/>
    <n v="75.040000000000006"/>
  </r>
  <r>
    <n v="2017"/>
    <x v="1"/>
    <x v="9"/>
    <x v="1"/>
    <x v="0"/>
    <x v="1"/>
    <n v="20"/>
    <n v="0.06"/>
    <n v="0.05"/>
  </r>
  <r>
    <n v="2017"/>
    <x v="1"/>
    <x v="10"/>
    <x v="1"/>
    <x v="0"/>
    <x v="0"/>
    <n v="4585"/>
    <n v="61.94"/>
    <n v="75.56"/>
  </r>
  <r>
    <n v="2017"/>
    <x v="1"/>
    <x v="10"/>
    <x v="1"/>
    <x v="0"/>
    <x v="1"/>
    <n v="10"/>
    <n v="0.15"/>
    <n v="0.16"/>
  </r>
  <r>
    <n v="2017"/>
    <x v="1"/>
    <x v="11"/>
    <x v="1"/>
    <x v="0"/>
    <x v="0"/>
    <n v="3980"/>
    <n v="81.459999999999994"/>
    <n v="99.92"/>
  </r>
  <r>
    <n v="2017"/>
    <x v="1"/>
    <x v="11"/>
    <x v="1"/>
    <x v="0"/>
    <x v="1"/>
    <n v="10"/>
    <n v="0.1"/>
    <n v="0.17"/>
  </r>
  <r>
    <n v="2017"/>
    <x v="1"/>
    <x v="12"/>
    <x v="1"/>
    <x v="0"/>
    <x v="0"/>
    <n v="3209"/>
    <n v="30.02"/>
    <n v="30.01"/>
  </r>
  <r>
    <n v="2017"/>
    <x v="1"/>
    <x v="13"/>
    <x v="1"/>
    <x v="0"/>
    <x v="0"/>
    <n v="2136"/>
    <n v="3.65"/>
    <n v="3.54"/>
  </r>
  <r>
    <n v="2017"/>
    <x v="2"/>
    <x v="0"/>
    <x v="1"/>
    <x v="0"/>
    <x v="0"/>
    <n v="11931"/>
    <n v="230.84"/>
    <n v="248.35"/>
  </r>
  <r>
    <n v="2017"/>
    <x v="2"/>
    <x v="1"/>
    <x v="1"/>
    <x v="0"/>
    <x v="0"/>
    <n v="6749"/>
    <n v="35.28"/>
    <n v="45.28"/>
  </r>
  <r>
    <n v="2017"/>
    <x v="2"/>
    <x v="2"/>
    <x v="1"/>
    <x v="0"/>
    <x v="0"/>
    <n v="13898"/>
    <n v="590.78"/>
    <n v="614.29999999999995"/>
  </r>
  <r>
    <n v="2017"/>
    <x v="2"/>
    <x v="2"/>
    <x v="1"/>
    <x v="0"/>
    <x v="1"/>
    <n v="2189"/>
    <n v="112.64"/>
    <n v="113.7"/>
  </r>
  <r>
    <n v="2017"/>
    <x v="2"/>
    <x v="3"/>
    <x v="1"/>
    <x v="0"/>
    <x v="0"/>
    <n v="8615"/>
    <n v="45.35"/>
    <n v="42.84"/>
  </r>
  <r>
    <n v="2017"/>
    <x v="2"/>
    <x v="3"/>
    <x v="1"/>
    <x v="0"/>
    <x v="1"/>
    <n v="880"/>
    <n v="2.95"/>
    <n v="2.66"/>
  </r>
  <r>
    <n v="2017"/>
    <x v="2"/>
    <x v="4"/>
    <x v="1"/>
    <x v="0"/>
    <x v="0"/>
    <n v="16932"/>
    <n v="359.23"/>
    <n v="341.5"/>
  </r>
  <r>
    <n v="2017"/>
    <x v="2"/>
    <x v="4"/>
    <x v="1"/>
    <x v="0"/>
    <x v="1"/>
    <n v="3010"/>
    <n v="63.48"/>
    <n v="59.68"/>
  </r>
  <r>
    <n v="2017"/>
    <x v="2"/>
    <x v="5"/>
    <x v="1"/>
    <x v="0"/>
    <x v="0"/>
    <n v="5730"/>
    <n v="105.56"/>
    <n v="107"/>
  </r>
  <r>
    <n v="2017"/>
    <x v="2"/>
    <x v="5"/>
    <x v="1"/>
    <x v="0"/>
    <x v="1"/>
    <n v="1680"/>
    <n v="34.35"/>
    <n v="32.880000000000003"/>
  </r>
  <r>
    <n v="2017"/>
    <x v="2"/>
    <x v="6"/>
    <x v="1"/>
    <x v="0"/>
    <x v="0"/>
    <n v="11236"/>
    <n v="87.15"/>
    <n v="89.97"/>
  </r>
  <r>
    <n v="2017"/>
    <x v="2"/>
    <x v="7"/>
    <x v="1"/>
    <x v="0"/>
    <x v="0"/>
    <n v="3913"/>
    <n v="3.03"/>
    <n v="2.87"/>
  </r>
  <r>
    <n v="2017"/>
    <x v="2"/>
    <x v="7"/>
    <x v="1"/>
    <x v="0"/>
    <x v="1"/>
    <n v="171"/>
    <n v="0.13"/>
    <n v="0.12"/>
  </r>
  <r>
    <n v="2017"/>
    <x v="2"/>
    <x v="8"/>
    <x v="1"/>
    <x v="0"/>
    <x v="0"/>
    <n v="10380"/>
    <n v="12.99"/>
    <n v="13.85"/>
  </r>
  <r>
    <n v="2017"/>
    <x v="2"/>
    <x v="9"/>
    <x v="1"/>
    <x v="0"/>
    <x v="0"/>
    <n v="12674"/>
    <n v="137.44"/>
    <n v="133.38"/>
  </r>
  <r>
    <n v="2017"/>
    <x v="2"/>
    <x v="10"/>
    <x v="1"/>
    <x v="0"/>
    <x v="0"/>
    <n v="14593"/>
    <n v="194.25"/>
    <n v="244.16"/>
  </r>
  <r>
    <n v="2017"/>
    <x v="2"/>
    <x v="11"/>
    <x v="1"/>
    <x v="0"/>
    <x v="0"/>
    <n v="13612"/>
    <n v="286.63"/>
    <n v="331.76"/>
  </r>
  <r>
    <n v="2017"/>
    <x v="2"/>
    <x v="12"/>
    <x v="1"/>
    <x v="0"/>
    <x v="0"/>
    <n v="9912"/>
    <n v="112.59"/>
    <n v="109.31"/>
  </r>
  <r>
    <n v="2017"/>
    <x v="2"/>
    <x v="13"/>
    <x v="1"/>
    <x v="0"/>
    <x v="0"/>
    <n v="8126"/>
    <n v="16.96"/>
    <n v="16.010000000000002"/>
  </r>
  <r>
    <n v="2017"/>
    <x v="3"/>
    <x v="0"/>
    <x v="1"/>
    <x v="0"/>
    <x v="0"/>
    <n v="19751"/>
    <n v="342.35"/>
    <n v="390.37"/>
  </r>
  <r>
    <n v="2017"/>
    <x v="3"/>
    <x v="0"/>
    <x v="1"/>
    <x v="0"/>
    <x v="1"/>
    <n v="120"/>
    <n v="1.86"/>
    <n v="1.84"/>
  </r>
  <r>
    <n v="2017"/>
    <x v="3"/>
    <x v="0"/>
    <x v="1"/>
    <x v="0"/>
    <x v="2"/>
    <n v="45"/>
    <n v="0.35"/>
    <n v="0.32"/>
  </r>
  <r>
    <n v="2017"/>
    <x v="3"/>
    <x v="1"/>
    <x v="1"/>
    <x v="0"/>
    <x v="0"/>
    <n v="7942"/>
    <n v="29.16"/>
    <n v="44.44"/>
  </r>
  <r>
    <n v="2017"/>
    <x v="3"/>
    <x v="1"/>
    <x v="1"/>
    <x v="0"/>
    <x v="1"/>
    <n v="10"/>
    <n v="0.03"/>
    <n v="0.05"/>
  </r>
  <r>
    <n v="2017"/>
    <x v="3"/>
    <x v="2"/>
    <x v="1"/>
    <x v="0"/>
    <x v="0"/>
    <n v="20860"/>
    <n v="861.17"/>
    <n v="904.06"/>
  </r>
  <r>
    <n v="2017"/>
    <x v="3"/>
    <x v="2"/>
    <x v="1"/>
    <x v="0"/>
    <x v="1"/>
    <n v="3355"/>
    <n v="186.02"/>
    <n v="190.66"/>
  </r>
  <r>
    <n v="2017"/>
    <x v="3"/>
    <x v="3"/>
    <x v="1"/>
    <x v="0"/>
    <x v="0"/>
    <n v="11840"/>
    <n v="69.989999999999995"/>
    <n v="68.78"/>
  </r>
  <r>
    <n v="2017"/>
    <x v="3"/>
    <x v="3"/>
    <x v="1"/>
    <x v="0"/>
    <x v="1"/>
    <n v="489"/>
    <n v="1.37"/>
    <n v="1.3"/>
  </r>
  <r>
    <n v="2017"/>
    <x v="3"/>
    <x v="4"/>
    <x v="1"/>
    <x v="0"/>
    <x v="0"/>
    <n v="23844"/>
    <n v="501.47"/>
    <n v="473.7"/>
  </r>
  <r>
    <n v="2017"/>
    <x v="3"/>
    <x v="4"/>
    <x v="1"/>
    <x v="0"/>
    <x v="1"/>
    <n v="3535"/>
    <n v="79.37"/>
    <n v="75.59"/>
  </r>
  <r>
    <n v="2017"/>
    <x v="3"/>
    <x v="5"/>
    <x v="1"/>
    <x v="0"/>
    <x v="0"/>
    <n v="9596"/>
    <n v="145.32"/>
    <n v="145.85"/>
  </r>
  <r>
    <n v="2017"/>
    <x v="3"/>
    <x v="5"/>
    <x v="1"/>
    <x v="0"/>
    <x v="1"/>
    <n v="1750"/>
    <n v="29.26"/>
    <n v="29.36"/>
  </r>
  <r>
    <n v="2017"/>
    <x v="3"/>
    <x v="5"/>
    <x v="1"/>
    <x v="0"/>
    <x v="2"/>
    <n v="10"/>
    <n v="0.12"/>
    <n v="0.14000000000000001"/>
  </r>
  <r>
    <n v="2017"/>
    <x v="3"/>
    <x v="6"/>
    <x v="1"/>
    <x v="0"/>
    <x v="0"/>
    <n v="15944"/>
    <n v="100.85"/>
    <n v="105.73"/>
  </r>
  <r>
    <n v="2017"/>
    <x v="3"/>
    <x v="7"/>
    <x v="1"/>
    <x v="0"/>
    <x v="0"/>
    <n v="4506"/>
    <n v="4.3499999999999996"/>
    <n v="4"/>
  </r>
  <r>
    <n v="2017"/>
    <x v="3"/>
    <x v="7"/>
    <x v="1"/>
    <x v="0"/>
    <x v="1"/>
    <n v="225"/>
    <n v="0.24"/>
    <n v="0.21"/>
  </r>
  <r>
    <n v="2017"/>
    <x v="3"/>
    <x v="8"/>
    <x v="1"/>
    <x v="0"/>
    <x v="0"/>
    <n v="16878"/>
    <n v="20.100000000000001"/>
    <n v="21.12"/>
  </r>
  <r>
    <n v="2017"/>
    <x v="3"/>
    <x v="8"/>
    <x v="1"/>
    <x v="0"/>
    <x v="1"/>
    <n v="10"/>
    <n v="0.13"/>
    <n v="0.12"/>
  </r>
  <r>
    <n v="2017"/>
    <x v="3"/>
    <x v="9"/>
    <x v="1"/>
    <x v="0"/>
    <x v="0"/>
    <n v="20909"/>
    <n v="187.65"/>
    <n v="189.62"/>
  </r>
  <r>
    <n v="2017"/>
    <x v="3"/>
    <x v="10"/>
    <x v="1"/>
    <x v="0"/>
    <x v="0"/>
    <n v="21018"/>
    <n v="247.65"/>
    <n v="323.67"/>
  </r>
  <r>
    <n v="2017"/>
    <x v="3"/>
    <x v="10"/>
    <x v="1"/>
    <x v="0"/>
    <x v="1"/>
    <n v="205"/>
    <n v="2.68"/>
    <n v="2.85"/>
  </r>
  <r>
    <n v="2017"/>
    <x v="3"/>
    <x v="11"/>
    <x v="1"/>
    <x v="0"/>
    <x v="0"/>
    <n v="19728"/>
    <n v="371.94"/>
    <n v="422.4"/>
  </r>
  <r>
    <n v="2017"/>
    <x v="3"/>
    <x v="12"/>
    <x v="1"/>
    <x v="0"/>
    <x v="0"/>
    <n v="18623"/>
    <n v="159.69999999999999"/>
    <n v="153.56"/>
  </r>
  <r>
    <n v="2017"/>
    <x v="3"/>
    <x v="12"/>
    <x v="1"/>
    <x v="0"/>
    <x v="1"/>
    <n v="165"/>
    <n v="2.27"/>
    <n v="2.16"/>
  </r>
  <r>
    <n v="2017"/>
    <x v="3"/>
    <x v="13"/>
    <x v="1"/>
    <x v="0"/>
    <x v="0"/>
    <n v="17282"/>
    <n v="25.1"/>
    <n v="24.97"/>
  </r>
  <r>
    <n v="2017"/>
    <x v="3"/>
    <x v="13"/>
    <x v="1"/>
    <x v="0"/>
    <x v="1"/>
    <n v="60"/>
    <n v="0.12"/>
    <n v="0.11"/>
  </r>
  <r>
    <n v="2017"/>
    <x v="4"/>
    <x v="0"/>
    <x v="1"/>
    <x v="0"/>
    <x v="0"/>
    <n v="12933"/>
    <n v="276.63"/>
    <n v="301.56"/>
  </r>
  <r>
    <n v="2017"/>
    <x v="4"/>
    <x v="0"/>
    <x v="1"/>
    <x v="0"/>
    <x v="1"/>
    <n v="45"/>
    <n v="0.82"/>
    <n v="0.79"/>
  </r>
  <r>
    <n v="2017"/>
    <x v="4"/>
    <x v="1"/>
    <x v="1"/>
    <x v="0"/>
    <x v="0"/>
    <n v="9177"/>
    <n v="34.75"/>
    <n v="45.61"/>
  </r>
  <r>
    <n v="2017"/>
    <x v="4"/>
    <x v="1"/>
    <x v="1"/>
    <x v="0"/>
    <x v="1"/>
    <n v="10"/>
    <n v="0.15"/>
    <n v="0.17"/>
  </r>
  <r>
    <n v="2017"/>
    <x v="4"/>
    <x v="2"/>
    <x v="1"/>
    <x v="0"/>
    <x v="0"/>
    <n v="17030"/>
    <n v="646.55999999999995"/>
    <n v="687.7"/>
  </r>
  <r>
    <n v="2017"/>
    <x v="4"/>
    <x v="2"/>
    <x v="1"/>
    <x v="0"/>
    <x v="1"/>
    <n v="2870"/>
    <n v="146.97"/>
    <n v="152.74"/>
  </r>
  <r>
    <n v="2017"/>
    <x v="4"/>
    <x v="3"/>
    <x v="1"/>
    <x v="0"/>
    <x v="0"/>
    <n v="13886"/>
    <n v="71.2"/>
    <n v="71.510000000000005"/>
  </r>
  <r>
    <n v="2017"/>
    <x v="4"/>
    <x v="3"/>
    <x v="1"/>
    <x v="0"/>
    <x v="1"/>
    <n v="1265"/>
    <n v="4.6100000000000003"/>
    <n v="4.6399999999999997"/>
  </r>
  <r>
    <n v="2017"/>
    <x v="4"/>
    <x v="4"/>
    <x v="1"/>
    <x v="0"/>
    <x v="0"/>
    <n v="28070"/>
    <n v="439.48"/>
    <n v="425.65"/>
  </r>
  <r>
    <n v="2017"/>
    <x v="4"/>
    <x v="4"/>
    <x v="1"/>
    <x v="0"/>
    <x v="1"/>
    <n v="5431"/>
    <n v="112.41"/>
    <n v="107.34"/>
  </r>
  <r>
    <n v="2017"/>
    <x v="4"/>
    <x v="5"/>
    <x v="1"/>
    <x v="0"/>
    <x v="0"/>
    <n v="10945"/>
    <n v="131.66999999999999"/>
    <n v="132.53"/>
  </r>
  <r>
    <n v="2017"/>
    <x v="4"/>
    <x v="5"/>
    <x v="1"/>
    <x v="0"/>
    <x v="1"/>
    <n v="2310"/>
    <n v="45.59"/>
    <n v="43.08"/>
  </r>
  <r>
    <n v="2017"/>
    <x v="4"/>
    <x v="6"/>
    <x v="1"/>
    <x v="0"/>
    <x v="0"/>
    <n v="15077"/>
    <n v="96.25"/>
    <n v="103.07"/>
  </r>
  <r>
    <n v="2017"/>
    <x v="4"/>
    <x v="7"/>
    <x v="1"/>
    <x v="0"/>
    <x v="0"/>
    <n v="4131"/>
    <n v="2.38"/>
    <n v="2.34"/>
  </r>
  <r>
    <n v="2017"/>
    <x v="4"/>
    <x v="7"/>
    <x v="1"/>
    <x v="0"/>
    <x v="1"/>
    <n v="180"/>
    <n v="0.3"/>
    <n v="0.27"/>
  </r>
  <r>
    <n v="2017"/>
    <x v="4"/>
    <x v="8"/>
    <x v="1"/>
    <x v="0"/>
    <x v="0"/>
    <n v="15705"/>
    <n v="18.25"/>
    <n v="18.23"/>
  </r>
  <r>
    <n v="2017"/>
    <x v="4"/>
    <x v="9"/>
    <x v="1"/>
    <x v="0"/>
    <x v="0"/>
    <n v="16428"/>
    <n v="155.76"/>
    <n v="150.76"/>
  </r>
  <r>
    <n v="2017"/>
    <x v="4"/>
    <x v="9"/>
    <x v="1"/>
    <x v="0"/>
    <x v="1"/>
    <n v="200"/>
    <n v="1.78"/>
    <n v="1.75"/>
  </r>
  <r>
    <n v="2017"/>
    <x v="4"/>
    <x v="10"/>
    <x v="1"/>
    <x v="0"/>
    <x v="0"/>
    <n v="25850"/>
    <n v="217.2"/>
    <n v="299.27999999999997"/>
  </r>
  <r>
    <n v="2017"/>
    <x v="4"/>
    <x v="11"/>
    <x v="1"/>
    <x v="0"/>
    <x v="0"/>
    <n v="17010"/>
    <n v="350.74"/>
    <n v="394.42"/>
  </r>
  <r>
    <n v="2017"/>
    <x v="4"/>
    <x v="11"/>
    <x v="1"/>
    <x v="0"/>
    <x v="1"/>
    <n v="100"/>
    <n v="2.54"/>
    <n v="2.75"/>
  </r>
  <r>
    <n v="2017"/>
    <x v="4"/>
    <x v="12"/>
    <x v="1"/>
    <x v="0"/>
    <x v="0"/>
    <n v="17209"/>
    <n v="160.65"/>
    <n v="155.97"/>
  </r>
  <r>
    <n v="2017"/>
    <x v="4"/>
    <x v="13"/>
    <x v="1"/>
    <x v="0"/>
    <x v="0"/>
    <n v="12337"/>
    <n v="14.43"/>
    <n v="14.16"/>
  </r>
  <r>
    <n v="2017"/>
    <x v="5"/>
    <x v="0"/>
    <x v="1"/>
    <x v="0"/>
    <x v="0"/>
    <n v="17905"/>
    <n v="348.76"/>
    <n v="361.18"/>
  </r>
  <r>
    <n v="2017"/>
    <x v="5"/>
    <x v="0"/>
    <x v="1"/>
    <x v="0"/>
    <x v="1"/>
    <n v="90"/>
    <n v="1.31"/>
    <n v="1.41"/>
  </r>
  <r>
    <n v="2017"/>
    <x v="5"/>
    <x v="1"/>
    <x v="1"/>
    <x v="0"/>
    <x v="0"/>
    <n v="10930"/>
    <n v="38.799999999999997"/>
    <n v="49.35"/>
  </r>
  <r>
    <n v="2017"/>
    <x v="5"/>
    <x v="2"/>
    <x v="1"/>
    <x v="0"/>
    <x v="0"/>
    <n v="24314"/>
    <n v="853.48"/>
    <n v="903.79"/>
  </r>
  <r>
    <n v="2017"/>
    <x v="5"/>
    <x v="2"/>
    <x v="1"/>
    <x v="0"/>
    <x v="1"/>
    <n v="4233"/>
    <n v="176.21"/>
    <n v="181.19"/>
  </r>
  <r>
    <n v="2017"/>
    <x v="5"/>
    <x v="3"/>
    <x v="1"/>
    <x v="0"/>
    <x v="0"/>
    <n v="16144"/>
    <n v="91.45"/>
    <n v="90.23"/>
  </r>
  <r>
    <n v="2017"/>
    <x v="5"/>
    <x v="3"/>
    <x v="1"/>
    <x v="0"/>
    <x v="1"/>
    <n v="2282"/>
    <n v="9.89"/>
    <n v="9"/>
  </r>
  <r>
    <n v="2017"/>
    <x v="5"/>
    <x v="4"/>
    <x v="1"/>
    <x v="0"/>
    <x v="0"/>
    <n v="34345"/>
    <n v="495.76"/>
    <n v="469.47"/>
  </r>
  <r>
    <n v="2017"/>
    <x v="5"/>
    <x v="4"/>
    <x v="1"/>
    <x v="0"/>
    <x v="1"/>
    <n v="6075"/>
    <n v="128.66999999999999"/>
    <n v="120.51"/>
  </r>
  <r>
    <n v="2017"/>
    <x v="5"/>
    <x v="5"/>
    <x v="1"/>
    <x v="0"/>
    <x v="0"/>
    <n v="16721"/>
    <n v="203.23"/>
    <n v="211.84"/>
  </r>
  <r>
    <n v="2017"/>
    <x v="5"/>
    <x v="5"/>
    <x v="1"/>
    <x v="0"/>
    <x v="1"/>
    <n v="3195"/>
    <n v="64.58"/>
    <n v="64.19"/>
  </r>
  <r>
    <n v="2017"/>
    <x v="5"/>
    <x v="5"/>
    <x v="1"/>
    <x v="0"/>
    <x v="2"/>
    <n v="10"/>
    <n v="0.08"/>
    <n v="7.0000000000000007E-2"/>
  </r>
  <r>
    <n v="2017"/>
    <x v="5"/>
    <x v="6"/>
    <x v="1"/>
    <x v="0"/>
    <x v="0"/>
    <n v="18442"/>
    <n v="108.37"/>
    <n v="115.2"/>
  </r>
  <r>
    <n v="2017"/>
    <x v="5"/>
    <x v="7"/>
    <x v="1"/>
    <x v="0"/>
    <x v="0"/>
    <n v="4536"/>
    <n v="3.69"/>
    <n v="3.47"/>
  </r>
  <r>
    <n v="2017"/>
    <x v="5"/>
    <x v="7"/>
    <x v="1"/>
    <x v="0"/>
    <x v="1"/>
    <n v="230"/>
    <n v="0"/>
    <n v="0"/>
  </r>
  <r>
    <n v="2017"/>
    <x v="5"/>
    <x v="8"/>
    <x v="1"/>
    <x v="0"/>
    <x v="0"/>
    <n v="15831"/>
    <n v="18.809999999999999"/>
    <n v="19.850000000000001"/>
  </r>
  <r>
    <n v="2017"/>
    <x v="5"/>
    <x v="8"/>
    <x v="1"/>
    <x v="0"/>
    <x v="1"/>
    <n v="30"/>
    <n v="0.22"/>
    <n v="0.2"/>
  </r>
  <r>
    <n v="2017"/>
    <x v="5"/>
    <x v="9"/>
    <x v="1"/>
    <x v="0"/>
    <x v="0"/>
    <n v="21763"/>
    <n v="200.89"/>
    <n v="193.86"/>
  </r>
  <r>
    <n v="2017"/>
    <x v="5"/>
    <x v="9"/>
    <x v="1"/>
    <x v="0"/>
    <x v="1"/>
    <n v="221"/>
    <n v="1.6"/>
    <n v="1.64"/>
  </r>
  <r>
    <n v="2017"/>
    <x v="5"/>
    <x v="10"/>
    <x v="1"/>
    <x v="0"/>
    <x v="0"/>
    <n v="32257"/>
    <n v="284.07"/>
    <n v="380.3"/>
  </r>
  <r>
    <n v="2017"/>
    <x v="5"/>
    <x v="11"/>
    <x v="1"/>
    <x v="0"/>
    <x v="0"/>
    <n v="23380"/>
    <n v="473.67"/>
    <n v="522.66999999999996"/>
  </r>
  <r>
    <n v="2017"/>
    <x v="5"/>
    <x v="11"/>
    <x v="1"/>
    <x v="0"/>
    <x v="1"/>
    <n v="140"/>
    <n v="3.17"/>
    <n v="3.53"/>
  </r>
  <r>
    <n v="2017"/>
    <x v="5"/>
    <x v="12"/>
    <x v="1"/>
    <x v="0"/>
    <x v="0"/>
    <n v="16785"/>
    <n v="186.48"/>
    <n v="175.54"/>
  </r>
  <r>
    <n v="2017"/>
    <x v="5"/>
    <x v="13"/>
    <x v="1"/>
    <x v="0"/>
    <x v="0"/>
    <n v="11287"/>
    <n v="18.329999999999998"/>
    <n v="18.2"/>
  </r>
  <r>
    <n v="2017"/>
    <x v="5"/>
    <x v="13"/>
    <x v="1"/>
    <x v="0"/>
    <x v="1"/>
    <n v="20"/>
    <n v="0"/>
    <n v="0"/>
  </r>
  <r>
    <n v="2017"/>
    <x v="6"/>
    <x v="0"/>
    <x v="1"/>
    <x v="0"/>
    <x v="0"/>
    <n v="33567"/>
    <n v="604.28"/>
    <n v="675.09"/>
  </r>
  <r>
    <n v="2017"/>
    <x v="6"/>
    <x v="0"/>
    <x v="1"/>
    <x v="0"/>
    <x v="1"/>
    <n v="210"/>
    <n v="3.67"/>
    <n v="4.03"/>
  </r>
  <r>
    <n v="2017"/>
    <x v="6"/>
    <x v="1"/>
    <x v="1"/>
    <x v="0"/>
    <x v="0"/>
    <n v="17549"/>
    <n v="55.96"/>
    <n v="75.94"/>
  </r>
  <r>
    <n v="2017"/>
    <x v="6"/>
    <x v="1"/>
    <x v="1"/>
    <x v="0"/>
    <x v="1"/>
    <n v="30"/>
    <n v="7.0000000000000007E-2"/>
    <n v="0.13"/>
  </r>
  <r>
    <n v="2017"/>
    <x v="6"/>
    <x v="2"/>
    <x v="1"/>
    <x v="0"/>
    <x v="0"/>
    <n v="34320"/>
    <n v="1101.1300000000001"/>
    <n v="1177.55"/>
  </r>
  <r>
    <n v="2017"/>
    <x v="6"/>
    <x v="2"/>
    <x v="1"/>
    <x v="0"/>
    <x v="1"/>
    <n v="7705"/>
    <n v="230.03"/>
    <n v="234.4"/>
  </r>
  <r>
    <n v="2017"/>
    <x v="6"/>
    <x v="2"/>
    <x v="1"/>
    <x v="0"/>
    <x v="2"/>
    <n v="10"/>
    <n v="0.03"/>
    <n v="0.03"/>
  </r>
  <r>
    <n v="2017"/>
    <x v="6"/>
    <x v="3"/>
    <x v="1"/>
    <x v="0"/>
    <x v="0"/>
    <n v="18239"/>
    <n v="100.76"/>
    <n v="99.84"/>
  </r>
  <r>
    <n v="2017"/>
    <x v="6"/>
    <x v="3"/>
    <x v="1"/>
    <x v="0"/>
    <x v="1"/>
    <n v="2159"/>
    <n v="7.84"/>
    <n v="7.34"/>
  </r>
  <r>
    <n v="2017"/>
    <x v="6"/>
    <x v="4"/>
    <x v="1"/>
    <x v="0"/>
    <x v="0"/>
    <n v="33460"/>
    <n v="561.86"/>
    <n v="541.82000000000005"/>
  </r>
  <r>
    <n v="2017"/>
    <x v="6"/>
    <x v="4"/>
    <x v="1"/>
    <x v="0"/>
    <x v="1"/>
    <n v="5765"/>
    <n v="118.13"/>
    <n v="111.31"/>
  </r>
  <r>
    <n v="2017"/>
    <x v="6"/>
    <x v="4"/>
    <x v="1"/>
    <x v="0"/>
    <x v="2"/>
    <n v="2310"/>
    <n v="15.13"/>
    <n v="13.86"/>
  </r>
  <r>
    <n v="2017"/>
    <x v="6"/>
    <x v="5"/>
    <x v="1"/>
    <x v="0"/>
    <x v="0"/>
    <n v="18691"/>
    <n v="240.53"/>
    <n v="243.29"/>
  </r>
  <r>
    <n v="2017"/>
    <x v="6"/>
    <x v="5"/>
    <x v="1"/>
    <x v="0"/>
    <x v="1"/>
    <n v="2785"/>
    <n v="62.78"/>
    <n v="61.96"/>
  </r>
  <r>
    <n v="2017"/>
    <x v="6"/>
    <x v="5"/>
    <x v="1"/>
    <x v="0"/>
    <x v="2"/>
    <n v="20"/>
    <n v="0.19"/>
    <n v="0.17"/>
  </r>
  <r>
    <n v="2017"/>
    <x v="6"/>
    <x v="6"/>
    <x v="1"/>
    <x v="0"/>
    <x v="0"/>
    <n v="36956"/>
    <n v="192.92"/>
    <n v="199.8"/>
  </r>
  <r>
    <n v="2017"/>
    <x v="6"/>
    <x v="6"/>
    <x v="1"/>
    <x v="0"/>
    <x v="1"/>
    <n v="55"/>
    <n v="0.66"/>
    <n v="0.6"/>
  </r>
  <r>
    <n v="2017"/>
    <x v="6"/>
    <x v="7"/>
    <x v="1"/>
    <x v="0"/>
    <x v="0"/>
    <n v="5511"/>
    <n v="2.86"/>
    <n v="2.94"/>
  </r>
  <r>
    <n v="2017"/>
    <x v="6"/>
    <x v="7"/>
    <x v="1"/>
    <x v="0"/>
    <x v="1"/>
    <n v="220"/>
    <n v="0.34"/>
    <n v="0.31"/>
  </r>
  <r>
    <n v="2017"/>
    <x v="6"/>
    <x v="8"/>
    <x v="1"/>
    <x v="0"/>
    <x v="0"/>
    <n v="23172"/>
    <n v="34.64"/>
    <n v="35.18"/>
  </r>
  <r>
    <n v="2017"/>
    <x v="6"/>
    <x v="8"/>
    <x v="1"/>
    <x v="0"/>
    <x v="1"/>
    <n v="70"/>
    <n v="0"/>
    <n v="0.08"/>
  </r>
  <r>
    <n v="2017"/>
    <x v="6"/>
    <x v="9"/>
    <x v="1"/>
    <x v="0"/>
    <x v="0"/>
    <n v="31956"/>
    <n v="349.17"/>
    <n v="335.53"/>
  </r>
  <r>
    <n v="2017"/>
    <x v="6"/>
    <x v="9"/>
    <x v="1"/>
    <x v="0"/>
    <x v="1"/>
    <n v="1220"/>
    <n v="12.15"/>
    <n v="11.44"/>
  </r>
  <r>
    <n v="2017"/>
    <x v="6"/>
    <x v="10"/>
    <x v="1"/>
    <x v="0"/>
    <x v="0"/>
    <n v="48375"/>
    <n v="434.41"/>
    <n v="564.58000000000004"/>
  </r>
  <r>
    <n v="2017"/>
    <x v="6"/>
    <x v="10"/>
    <x v="1"/>
    <x v="0"/>
    <x v="1"/>
    <n v="130"/>
    <n v="1.27"/>
    <n v="1.37"/>
  </r>
  <r>
    <n v="2017"/>
    <x v="6"/>
    <x v="11"/>
    <x v="1"/>
    <x v="0"/>
    <x v="0"/>
    <n v="31591"/>
    <n v="586.54"/>
    <n v="647.22"/>
  </r>
  <r>
    <n v="2017"/>
    <x v="6"/>
    <x v="11"/>
    <x v="1"/>
    <x v="0"/>
    <x v="1"/>
    <n v="1160"/>
    <n v="20.83"/>
    <n v="22.87"/>
  </r>
  <r>
    <n v="2017"/>
    <x v="6"/>
    <x v="12"/>
    <x v="1"/>
    <x v="0"/>
    <x v="0"/>
    <n v="29271"/>
    <n v="326.38"/>
    <n v="312.93"/>
  </r>
  <r>
    <n v="2017"/>
    <x v="6"/>
    <x v="12"/>
    <x v="1"/>
    <x v="0"/>
    <x v="1"/>
    <n v="60"/>
    <n v="0.62"/>
    <n v="0.56000000000000005"/>
  </r>
  <r>
    <n v="2017"/>
    <x v="6"/>
    <x v="13"/>
    <x v="1"/>
    <x v="0"/>
    <x v="0"/>
    <n v="18290"/>
    <n v="29.56"/>
    <n v="29.43"/>
  </r>
  <r>
    <n v="2017"/>
    <x v="6"/>
    <x v="13"/>
    <x v="1"/>
    <x v="0"/>
    <x v="1"/>
    <n v="70"/>
    <n v="0"/>
    <n v="0"/>
  </r>
  <r>
    <n v="2017"/>
    <x v="7"/>
    <x v="0"/>
    <x v="1"/>
    <x v="0"/>
    <x v="0"/>
    <n v="24300"/>
    <n v="390.74"/>
    <n v="426.96"/>
  </r>
  <r>
    <n v="2017"/>
    <x v="7"/>
    <x v="0"/>
    <x v="1"/>
    <x v="0"/>
    <x v="1"/>
    <n v="500"/>
    <n v="12.42"/>
    <n v="13.89"/>
  </r>
  <r>
    <n v="2017"/>
    <x v="7"/>
    <x v="1"/>
    <x v="1"/>
    <x v="0"/>
    <x v="0"/>
    <n v="15823"/>
    <n v="39.29"/>
    <n v="59.8"/>
  </r>
  <r>
    <n v="2017"/>
    <x v="7"/>
    <x v="1"/>
    <x v="1"/>
    <x v="0"/>
    <x v="1"/>
    <n v="220"/>
    <n v="0.27"/>
    <n v="0.46"/>
  </r>
  <r>
    <n v="2017"/>
    <x v="7"/>
    <x v="2"/>
    <x v="1"/>
    <x v="0"/>
    <x v="0"/>
    <n v="22888"/>
    <n v="789.31"/>
    <n v="824.22"/>
  </r>
  <r>
    <n v="2017"/>
    <x v="7"/>
    <x v="2"/>
    <x v="1"/>
    <x v="0"/>
    <x v="1"/>
    <n v="4690"/>
    <n v="147.87"/>
    <n v="157.57"/>
  </r>
  <r>
    <n v="2017"/>
    <x v="7"/>
    <x v="3"/>
    <x v="1"/>
    <x v="0"/>
    <x v="0"/>
    <n v="19771"/>
    <n v="81.61"/>
    <n v="89.18"/>
  </r>
  <r>
    <n v="2017"/>
    <x v="7"/>
    <x v="3"/>
    <x v="1"/>
    <x v="0"/>
    <x v="1"/>
    <n v="2486"/>
    <n v="5.07"/>
    <n v="4.76"/>
  </r>
  <r>
    <n v="2017"/>
    <x v="7"/>
    <x v="4"/>
    <x v="1"/>
    <x v="0"/>
    <x v="0"/>
    <n v="27906"/>
    <n v="487.75"/>
    <n v="461.2"/>
  </r>
  <r>
    <n v="2017"/>
    <x v="7"/>
    <x v="4"/>
    <x v="1"/>
    <x v="0"/>
    <x v="1"/>
    <n v="4300"/>
    <n v="72.209999999999994"/>
    <n v="69.19"/>
  </r>
  <r>
    <n v="2017"/>
    <x v="7"/>
    <x v="4"/>
    <x v="1"/>
    <x v="0"/>
    <x v="2"/>
    <n v="2425"/>
    <n v="15.29"/>
    <n v="13.98"/>
  </r>
  <r>
    <n v="2017"/>
    <x v="7"/>
    <x v="5"/>
    <x v="1"/>
    <x v="0"/>
    <x v="0"/>
    <n v="10365"/>
    <n v="163.26"/>
    <n v="162.51"/>
  </r>
  <r>
    <n v="2017"/>
    <x v="7"/>
    <x v="5"/>
    <x v="1"/>
    <x v="0"/>
    <x v="1"/>
    <n v="2270"/>
    <n v="42.84"/>
    <n v="40.85"/>
  </r>
  <r>
    <n v="2017"/>
    <x v="7"/>
    <x v="6"/>
    <x v="1"/>
    <x v="0"/>
    <x v="0"/>
    <n v="20975"/>
    <n v="123.83"/>
    <n v="125.19"/>
  </r>
  <r>
    <n v="2017"/>
    <x v="7"/>
    <x v="6"/>
    <x v="1"/>
    <x v="0"/>
    <x v="1"/>
    <n v="360"/>
    <n v="4.33"/>
    <n v="4.05"/>
  </r>
  <r>
    <n v="2017"/>
    <x v="7"/>
    <x v="7"/>
    <x v="1"/>
    <x v="0"/>
    <x v="0"/>
    <n v="5799"/>
    <n v="4.1100000000000003"/>
    <n v="4.33"/>
  </r>
  <r>
    <n v="2017"/>
    <x v="7"/>
    <x v="7"/>
    <x v="1"/>
    <x v="0"/>
    <x v="1"/>
    <n v="429"/>
    <n v="0.13"/>
    <n v="0.12"/>
  </r>
  <r>
    <n v="2017"/>
    <x v="7"/>
    <x v="8"/>
    <x v="1"/>
    <x v="0"/>
    <x v="0"/>
    <n v="15339"/>
    <n v="23.04"/>
    <n v="23.54"/>
  </r>
  <r>
    <n v="2017"/>
    <x v="7"/>
    <x v="8"/>
    <x v="1"/>
    <x v="0"/>
    <x v="1"/>
    <n v="100"/>
    <n v="0.15"/>
    <n v="0.19"/>
  </r>
  <r>
    <n v="2017"/>
    <x v="7"/>
    <x v="9"/>
    <x v="1"/>
    <x v="0"/>
    <x v="0"/>
    <n v="18419"/>
    <n v="163.82"/>
    <n v="157.12"/>
  </r>
  <r>
    <n v="2017"/>
    <x v="7"/>
    <x v="10"/>
    <x v="1"/>
    <x v="0"/>
    <x v="0"/>
    <n v="28263"/>
    <n v="285.24"/>
    <n v="349.77"/>
  </r>
  <r>
    <n v="2017"/>
    <x v="7"/>
    <x v="10"/>
    <x v="1"/>
    <x v="0"/>
    <x v="1"/>
    <n v="410"/>
    <n v="6.53"/>
    <n v="7.18"/>
  </r>
  <r>
    <n v="2017"/>
    <x v="7"/>
    <x v="11"/>
    <x v="1"/>
    <x v="0"/>
    <x v="0"/>
    <n v="22949"/>
    <n v="415.36"/>
    <n v="453.99"/>
  </r>
  <r>
    <n v="2017"/>
    <x v="7"/>
    <x v="11"/>
    <x v="1"/>
    <x v="0"/>
    <x v="1"/>
    <n v="35"/>
    <n v="3.27"/>
    <n v="3.27"/>
  </r>
  <r>
    <n v="2017"/>
    <x v="7"/>
    <x v="12"/>
    <x v="1"/>
    <x v="0"/>
    <x v="0"/>
    <n v="18251"/>
    <n v="167.25"/>
    <n v="158.27000000000001"/>
  </r>
  <r>
    <n v="2017"/>
    <x v="7"/>
    <x v="12"/>
    <x v="1"/>
    <x v="0"/>
    <x v="1"/>
    <n v="150"/>
    <n v="1.73"/>
    <n v="1.76"/>
  </r>
  <r>
    <n v="2017"/>
    <x v="7"/>
    <x v="13"/>
    <x v="1"/>
    <x v="0"/>
    <x v="0"/>
    <n v="10144"/>
    <n v="12.59"/>
    <n v="12.21"/>
  </r>
  <r>
    <n v="2017"/>
    <x v="7"/>
    <x v="13"/>
    <x v="1"/>
    <x v="0"/>
    <x v="1"/>
    <n v="110"/>
    <n v="0.16"/>
    <n v="0.15"/>
  </r>
  <r>
    <n v="2017"/>
    <x v="8"/>
    <x v="0"/>
    <x v="1"/>
    <x v="0"/>
    <x v="0"/>
    <n v="16221"/>
    <n v="301.76"/>
    <n v="322.27"/>
  </r>
  <r>
    <n v="2017"/>
    <x v="8"/>
    <x v="1"/>
    <x v="1"/>
    <x v="0"/>
    <x v="0"/>
    <n v="12702"/>
    <n v="38.68"/>
    <n v="62.23"/>
  </r>
  <r>
    <n v="2017"/>
    <x v="8"/>
    <x v="2"/>
    <x v="1"/>
    <x v="0"/>
    <x v="0"/>
    <n v="19152"/>
    <n v="763.98"/>
    <n v="817.75"/>
  </r>
  <r>
    <n v="2017"/>
    <x v="8"/>
    <x v="2"/>
    <x v="1"/>
    <x v="0"/>
    <x v="1"/>
    <n v="3383"/>
    <n v="117.84"/>
    <n v="120.99"/>
  </r>
  <r>
    <n v="2017"/>
    <x v="8"/>
    <x v="3"/>
    <x v="1"/>
    <x v="0"/>
    <x v="0"/>
    <n v="17631"/>
    <n v="87.97"/>
    <n v="93.59"/>
  </r>
  <r>
    <n v="2017"/>
    <x v="8"/>
    <x v="3"/>
    <x v="1"/>
    <x v="0"/>
    <x v="1"/>
    <n v="2380"/>
    <n v="7.02"/>
    <n v="7.08"/>
  </r>
  <r>
    <n v="2017"/>
    <x v="8"/>
    <x v="4"/>
    <x v="1"/>
    <x v="0"/>
    <x v="0"/>
    <n v="19832"/>
    <n v="395.61"/>
    <n v="380.51"/>
  </r>
  <r>
    <n v="2017"/>
    <x v="8"/>
    <x v="4"/>
    <x v="1"/>
    <x v="0"/>
    <x v="1"/>
    <n v="3155"/>
    <n v="52.14"/>
    <n v="49.01"/>
  </r>
  <r>
    <n v="2017"/>
    <x v="8"/>
    <x v="4"/>
    <x v="1"/>
    <x v="0"/>
    <x v="2"/>
    <n v="2450"/>
    <n v="9.5299999999999994"/>
    <n v="8.85"/>
  </r>
  <r>
    <n v="2017"/>
    <x v="8"/>
    <x v="5"/>
    <x v="1"/>
    <x v="0"/>
    <x v="0"/>
    <n v="8295"/>
    <n v="155.22"/>
    <n v="159.91999999999999"/>
  </r>
  <r>
    <n v="2017"/>
    <x v="8"/>
    <x v="5"/>
    <x v="1"/>
    <x v="0"/>
    <x v="1"/>
    <n v="1630"/>
    <n v="43.57"/>
    <n v="42.38"/>
  </r>
  <r>
    <n v="2017"/>
    <x v="8"/>
    <x v="6"/>
    <x v="1"/>
    <x v="0"/>
    <x v="0"/>
    <n v="12591"/>
    <n v="79.599999999999994"/>
    <n v="89.97"/>
  </r>
  <r>
    <n v="2017"/>
    <x v="8"/>
    <x v="7"/>
    <x v="1"/>
    <x v="0"/>
    <x v="0"/>
    <n v="5575"/>
    <n v="4.63"/>
    <n v="4.41"/>
  </r>
  <r>
    <n v="2017"/>
    <x v="8"/>
    <x v="7"/>
    <x v="1"/>
    <x v="0"/>
    <x v="1"/>
    <n v="500"/>
    <n v="0.49"/>
    <n v="0.45"/>
  </r>
  <r>
    <n v="2017"/>
    <x v="8"/>
    <x v="8"/>
    <x v="1"/>
    <x v="0"/>
    <x v="0"/>
    <n v="10500"/>
    <n v="14.6"/>
    <n v="15.51"/>
  </r>
  <r>
    <n v="2017"/>
    <x v="8"/>
    <x v="9"/>
    <x v="1"/>
    <x v="0"/>
    <x v="0"/>
    <n v="11107"/>
    <n v="82.64"/>
    <n v="81.260000000000005"/>
  </r>
  <r>
    <n v="2017"/>
    <x v="8"/>
    <x v="10"/>
    <x v="1"/>
    <x v="0"/>
    <x v="0"/>
    <n v="22033"/>
    <n v="219.7"/>
    <n v="279.68"/>
  </r>
  <r>
    <n v="2017"/>
    <x v="8"/>
    <x v="11"/>
    <x v="1"/>
    <x v="0"/>
    <x v="0"/>
    <n v="18274"/>
    <n v="391.66"/>
    <n v="432.89"/>
  </r>
  <r>
    <n v="2017"/>
    <x v="8"/>
    <x v="11"/>
    <x v="1"/>
    <x v="0"/>
    <x v="1"/>
    <n v="10"/>
    <n v="0.47"/>
    <n v="0.52"/>
  </r>
  <r>
    <n v="2017"/>
    <x v="8"/>
    <x v="12"/>
    <x v="1"/>
    <x v="0"/>
    <x v="0"/>
    <n v="13555"/>
    <n v="134.08000000000001"/>
    <n v="127.93"/>
  </r>
  <r>
    <n v="2017"/>
    <x v="8"/>
    <x v="12"/>
    <x v="1"/>
    <x v="0"/>
    <x v="1"/>
    <n v="130"/>
    <n v="1.39"/>
    <n v="1.3"/>
  </r>
  <r>
    <n v="2017"/>
    <x v="8"/>
    <x v="13"/>
    <x v="1"/>
    <x v="0"/>
    <x v="0"/>
    <n v="10022"/>
    <n v="14.21"/>
    <n v="14.45"/>
  </r>
  <r>
    <n v="2017"/>
    <x v="8"/>
    <x v="13"/>
    <x v="1"/>
    <x v="0"/>
    <x v="1"/>
    <n v="560"/>
    <n v="0.1"/>
    <n v="0.09"/>
  </r>
  <r>
    <n v="2017"/>
    <x v="9"/>
    <x v="0"/>
    <x v="1"/>
    <x v="0"/>
    <x v="0"/>
    <n v="12130"/>
    <n v="200.75"/>
    <n v="217.71"/>
  </r>
  <r>
    <n v="2017"/>
    <x v="9"/>
    <x v="0"/>
    <x v="1"/>
    <x v="0"/>
    <x v="1"/>
    <n v="80"/>
    <n v="0.9"/>
    <n v="1.0900000000000001"/>
  </r>
  <r>
    <n v="2017"/>
    <x v="9"/>
    <x v="1"/>
    <x v="1"/>
    <x v="0"/>
    <x v="0"/>
    <n v="10710"/>
    <n v="37.64"/>
    <n v="59.59"/>
  </r>
  <r>
    <n v="2017"/>
    <x v="9"/>
    <x v="2"/>
    <x v="1"/>
    <x v="0"/>
    <x v="0"/>
    <n v="16323"/>
    <n v="671.99"/>
    <n v="716.25"/>
  </r>
  <r>
    <n v="2017"/>
    <x v="9"/>
    <x v="2"/>
    <x v="1"/>
    <x v="0"/>
    <x v="1"/>
    <n v="2570"/>
    <n v="100.99"/>
    <n v="104.69"/>
  </r>
  <r>
    <n v="2017"/>
    <x v="9"/>
    <x v="3"/>
    <x v="1"/>
    <x v="0"/>
    <x v="0"/>
    <n v="8732"/>
    <n v="46.93"/>
    <n v="50.1"/>
  </r>
  <r>
    <n v="2017"/>
    <x v="9"/>
    <x v="3"/>
    <x v="1"/>
    <x v="0"/>
    <x v="1"/>
    <n v="1009"/>
    <n v="3.49"/>
    <n v="3.33"/>
  </r>
  <r>
    <n v="2017"/>
    <x v="9"/>
    <x v="4"/>
    <x v="1"/>
    <x v="0"/>
    <x v="0"/>
    <n v="10470"/>
    <n v="216.91"/>
    <n v="208.63"/>
  </r>
  <r>
    <n v="2017"/>
    <x v="9"/>
    <x v="4"/>
    <x v="1"/>
    <x v="0"/>
    <x v="1"/>
    <n v="2280"/>
    <n v="42.17"/>
    <n v="40.17"/>
  </r>
  <r>
    <n v="2017"/>
    <x v="9"/>
    <x v="4"/>
    <x v="1"/>
    <x v="0"/>
    <x v="2"/>
    <n v="1820"/>
    <n v="9.51"/>
    <n v="8.92"/>
  </r>
  <r>
    <n v="2017"/>
    <x v="9"/>
    <x v="5"/>
    <x v="1"/>
    <x v="0"/>
    <x v="0"/>
    <n v="3883"/>
    <n v="74.95"/>
    <n v="75.319999999999993"/>
  </r>
  <r>
    <n v="2017"/>
    <x v="9"/>
    <x v="5"/>
    <x v="1"/>
    <x v="0"/>
    <x v="1"/>
    <n v="851"/>
    <n v="25.98"/>
    <n v="24.97"/>
  </r>
  <r>
    <n v="2017"/>
    <x v="9"/>
    <x v="5"/>
    <x v="1"/>
    <x v="0"/>
    <x v="2"/>
    <n v="10"/>
    <n v="0.2"/>
    <n v="0.18"/>
  </r>
  <r>
    <n v="2017"/>
    <x v="9"/>
    <x v="6"/>
    <x v="1"/>
    <x v="0"/>
    <x v="0"/>
    <n v="13509"/>
    <n v="89.43"/>
    <n v="101.62"/>
  </r>
  <r>
    <n v="2017"/>
    <x v="9"/>
    <x v="6"/>
    <x v="1"/>
    <x v="0"/>
    <x v="1"/>
    <n v="20"/>
    <n v="0.13"/>
    <n v="0.11"/>
  </r>
  <r>
    <n v="2017"/>
    <x v="9"/>
    <x v="7"/>
    <x v="1"/>
    <x v="0"/>
    <x v="0"/>
    <n v="5069"/>
    <n v="3.73"/>
    <n v="3.61"/>
  </r>
  <r>
    <n v="2017"/>
    <x v="9"/>
    <x v="7"/>
    <x v="1"/>
    <x v="0"/>
    <x v="1"/>
    <n v="430"/>
    <n v="0.35"/>
    <n v="0.32"/>
  </r>
  <r>
    <n v="2017"/>
    <x v="9"/>
    <x v="8"/>
    <x v="1"/>
    <x v="0"/>
    <x v="0"/>
    <n v="7189"/>
    <n v="14.27"/>
    <n v="14.52"/>
  </r>
  <r>
    <n v="2017"/>
    <x v="9"/>
    <x v="9"/>
    <x v="1"/>
    <x v="0"/>
    <x v="0"/>
    <n v="15218"/>
    <n v="130.16"/>
    <n v="133.22"/>
  </r>
  <r>
    <n v="2017"/>
    <x v="9"/>
    <x v="10"/>
    <x v="1"/>
    <x v="0"/>
    <x v="0"/>
    <n v="18829"/>
    <n v="145.19"/>
    <n v="189.63"/>
  </r>
  <r>
    <n v="2017"/>
    <x v="9"/>
    <x v="11"/>
    <x v="1"/>
    <x v="0"/>
    <x v="0"/>
    <n v="13910"/>
    <n v="276.99"/>
    <n v="306.77999999999997"/>
  </r>
  <r>
    <n v="2017"/>
    <x v="9"/>
    <x v="12"/>
    <x v="1"/>
    <x v="0"/>
    <x v="0"/>
    <n v="8650"/>
    <n v="103.8"/>
    <n v="100.23"/>
  </r>
  <r>
    <n v="2017"/>
    <x v="9"/>
    <x v="13"/>
    <x v="1"/>
    <x v="0"/>
    <x v="0"/>
    <n v="6120"/>
    <n v="11.62"/>
    <n v="11.65"/>
  </r>
  <r>
    <n v="2017"/>
    <x v="0"/>
    <x v="2"/>
    <x v="0"/>
    <x v="1"/>
    <x v="0"/>
    <n v="145"/>
    <n v="8.1300000000000008"/>
    <n v="8.48"/>
  </r>
  <r>
    <n v="2017"/>
    <x v="0"/>
    <x v="2"/>
    <x v="0"/>
    <x v="1"/>
    <x v="1"/>
    <n v="19"/>
    <n v="1.21"/>
    <n v="1.1399999999999999"/>
  </r>
  <r>
    <n v="2017"/>
    <x v="0"/>
    <x v="3"/>
    <x v="0"/>
    <x v="1"/>
    <x v="0"/>
    <n v="3143"/>
    <n v="24.99"/>
    <n v="24.36"/>
  </r>
  <r>
    <n v="2017"/>
    <x v="0"/>
    <x v="3"/>
    <x v="0"/>
    <x v="1"/>
    <x v="1"/>
    <n v="42"/>
    <n v="0.23"/>
    <n v="0.21"/>
  </r>
  <r>
    <n v="2017"/>
    <x v="0"/>
    <x v="11"/>
    <x v="0"/>
    <x v="2"/>
    <x v="0"/>
    <n v="629"/>
    <n v="17.059999999999999"/>
    <n v="19.649999999999999"/>
  </r>
  <r>
    <n v="2017"/>
    <x v="0"/>
    <x v="11"/>
    <x v="0"/>
    <x v="2"/>
    <x v="1"/>
    <n v="107"/>
    <n v="3.47"/>
    <n v="3.75"/>
  </r>
  <r>
    <n v="2017"/>
    <x v="0"/>
    <x v="11"/>
    <x v="0"/>
    <x v="2"/>
    <x v="2"/>
    <n v="74"/>
    <n v="0.78"/>
    <n v="0.84"/>
  </r>
  <r>
    <n v="2017"/>
    <x v="2"/>
    <x v="0"/>
    <x v="0"/>
    <x v="2"/>
    <x v="0"/>
    <n v="440"/>
    <n v="10.29"/>
    <n v="10.88"/>
  </r>
  <r>
    <n v="2017"/>
    <x v="2"/>
    <x v="0"/>
    <x v="0"/>
    <x v="2"/>
    <x v="1"/>
    <n v="38"/>
    <n v="0.74"/>
    <n v="0.96"/>
  </r>
  <r>
    <n v="2017"/>
    <x v="2"/>
    <x v="10"/>
    <x v="0"/>
    <x v="1"/>
    <x v="0"/>
    <n v="421"/>
    <n v="6.53"/>
    <n v="7.7"/>
  </r>
  <r>
    <n v="2017"/>
    <x v="3"/>
    <x v="10"/>
    <x v="0"/>
    <x v="1"/>
    <x v="0"/>
    <n v="569"/>
    <n v="8.14"/>
    <n v="10.46"/>
  </r>
  <r>
    <n v="2017"/>
    <x v="3"/>
    <x v="10"/>
    <x v="0"/>
    <x v="1"/>
    <x v="1"/>
    <n v="28"/>
    <n v="0.89"/>
    <n v="0.83"/>
  </r>
  <r>
    <n v="2017"/>
    <x v="5"/>
    <x v="11"/>
    <x v="0"/>
    <x v="2"/>
    <x v="0"/>
    <n v="287"/>
    <n v="8.5500000000000007"/>
    <n v="9.64"/>
  </r>
  <r>
    <n v="2017"/>
    <x v="5"/>
    <x v="11"/>
    <x v="0"/>
    <x v="2"/>
    <x v="1"/>
    <n v="20"/>
    <n v="0.45"/>
    <n v="0.57999999999999996"/>
  </r>
  <r>
    <n v="2017"/>
    <x v="3"/>
    <x v="11"/>
    <x v="1"/>
    <x v="2"/>
    <x v="0"/>
    <n v="10"/>
    <n v="0.17"/>
    <n v="0.2"/>
  </r>
  <r>
    <n v="2017"/>
    <x v="3"/>
    <x v="11"/>
    <x v="1"/>
    <x v="2"/>
    <x v="1"/>
    <n v="5"/>
    <n v="0.02"/>
    <n v="0.05"/>
  </r>
  <r>
    <n v="2017"/>
    <x v="4"/>
    <x v="11"/>
    <x v="1"/>
    <x v="2"/>
    <x v="0"/>
    <n v="113"/>
    <n v="2.84"/>
    <n v="3.48"/>
  </r>
  <r>
    <n v="2017"/>
    <x v="4"/>
    <x v="11"/>
    <x v="1"/>
    <x v="2"/>
    <x v="1"/>
    <n v="15"/>
    <n v="0.16"/>
    <n v="0.18"/>
  </r>
  <r>
    <n v="2017"/>
    <x v="6"/>
    <x v="0"/>
    <x v="1"/>
    <x v="2"/>
    <x v="0"/>
    <n v="265"/>
    <n v="3.02"/>
    <n v="3.68"/>
  </r>
  <r>
    <n v="2017"/>
    <x v="6"/>
    <x v="0"/>
    <x v="1"/>
    <x v="2"/>
    <x v="1"/>
    <n v="49"/>
    <n v="0.69"/>
    <n v="0.83"/>
  </r>
  <r>
    <n v="2017"/>
    <x v="7"/>
    <x v="0"/>
    <x v="1"/>
    <x v="2"/>
    <x v="0"/>
    <n v="1574"/>
    <n v="26.48"/>
    <n v="29.13"/>
  </r>
  <r>
    <n v="2017"/>
    <x v="7"/>
    <x v="0"/>
    <x v="1"/>
    <x v="2"/>
    <x v="1"/>
    <n v="108"/>
    <n v="2.5099999999999998"/>
    <n v="2.74"/>
  </r>
  <r>
    <n v="2017"/>
    <x v="9"/>
    <x v="0"/>
    <x v="1"/>
    <x v="2"/>
    <x v="0"/>
    <n v="100"/>
    <n v="1.82"/>
    <n v="1.82"/>
  </r>
  <r>
    <n v="2017"/>
    <x v="9"/>
    <x v="0"/>
    <x v="1"/>
    <x v="2"/>
    <x v="1"/>
    <n v="30"/>
    <n v="0.41"/>
    <n v="0.46"/>
  </r>
  <r>
    <n v="2017"/>
    <x v="9"/>
    <x v="11"/>
    <x v="1"/>
    <x v="2"/>
    <x v="0"/>
    <n v="134"/>
    <n v="4.13"/>
    <n v="4.83"/>
  </r>
  <r>
    <n v="2017"/>
    <x v="10"/>
    <x v="0"/>
    <x v="0"/>
    <x v="0"/>
    <x v="0"/>
    <n v="0"/>
    <n v="0"/>
    <n v="0"/>
  </r>
  <r>
    <n v="2017"/>
    <x v="10"/>
    <x v="0"/>
    <x v="0"/>
    <x v="0"/>
    <x v="1"/>
    <n v="0"/>
    <n v="0"/>
    <n v="0"/>
  </r>
  <r>
    <n v="2017"/>
    <x v="10"/>
    <x v="1"/>
    <x v="0"/>
    <x v="0"/>
    <x v="0"/>
    <n v="0"/>
    <n v="0"/>
    <n v="0"/>
  </r>
  <r>
    <n v="2017"/>
    <x v="10"/>
    <x v="2"/>
    <x v="0"/>
    <x v="0"/>
    <x v="0"/>
    <n v="0"/>
    <n v="0"/>
    <n v="0"/>
  </r>
  <r>
    <n v="2017"/>
    <x v="10"/>
    <x v="2"/>
    <x v="0"/>
    <x v="0"/>
    <x v="1"/>
    <n v="0"/>
    <n v="0"/>
    <n v="0"/>
  </r>
  <r>
    <n v="2017"/>
    <x v="10"/>
    <x v="3"/>
    <x v="0"/>
    <x v="0"/>
    <x v="0"/>
    <n v="0"/>
    <n v="0"/>
    <n v="0"/>
  </r>
  <r>
    <n v="2017"/>
    <x v="10"/>
    <x v="3"/>
    <x v="0"/>
    <x v="0"/>
    <x v="1"/>
    <n v="0"/>
    <n v="0"/>
    <n v="0"/>
  </r>
  <r>
    <n v="2017"/>
    <x v="10"/>
    <x v="4"/>
    <x v="0"/>
    <x v="0"/>
    <x v="0"/>
    <n v="0"/>
    <n v="0"/>
    <n v="0"/>
  </r>
  <r>
    <n v="2017"/>
    <x v="10"/>
    <x v="4"/>
    <x v="0"/>
    <x v="0"/>
    <x v="1"/>
    <n v="0"/>
    <n v="0"/>
    <n v="0"/>
  </r>
  <r>
    <n v="2017"/>
    <x v="10"/>
    <x v="5"/>
    <x v="0"/>
    <x v="0"/>
    <x v="0"/>
    <n v="0"/>
    <n v="0"/>
    <n v="0"/>
  </r>
  <r>
    <n v="2017"/>
    <x v="10"/>
    <x v="5"/>
    <x v="0"/>
    <x v="0"/>
    <x v="1"/>
    <n v="0"/>
    <n v="0"/>
    <n v="0"/>
  </r>
  <r>
    <n v="2017"/>
    <x v="10"/>
    <x v="6"/>
    <x v="0"/>
    <x v="0"/>
    <x v="0"/>
    <n v="0"/>
    <n v="0"/>
    <n v="0"/>
  </r>
  <r>
    <n v="2017"/>
    <x v="10"/>
    <x v="6"/>
    <x v="0"/>
    <x v="0"/>
    <x v="1"/>
    <n v="0"/>
    <n v="0"/>
    <n v="0"/>
  </r>
  <r>
    <n v="2017"/>
    <x v="10"/>
    <x v="7"/>
    <x v="0"/>
    <x v="0"/>
    <x v="0"/>
    <n v="0"/>
    <n v="0"/>
    <n v="0"/>
  </r>
  <r>
    <n v="2017"/>
    <x v="10"/>
    <x v="7"/>
    <x v="0"/>
    <x v="0"/>
    <x v="1"/>
    <n v="0"/>
    <n v="0"/>
    <n v="0"/>
  </r>
  <r>
    <n v="2017"/>
    <x v="10"/>
    <x v="8"/>
    <x v="0"/>
    <x v="0"/>
    <x v="0"/>
    <n v="0"/>
    <n v="0"/>
    <n v="0"/>
  </r>
  <r>
    <n v="2017"/>
    <x v="10"/>
    <x v="8"/>
    <x v="0"/>
    <x v="0"/>
    <x v="1"/>
    <n v="0"/>
    <n v="0"/>
    <n v="0"/>
  </r>
  <r>
    <n v="2017"/>
    <x v="10"/>
    <x v="9"/>
    <x v="0"/>
    <x v="0"/>
    <x v="0"/>
    <n v="0"/>
    <n v="0"/>
    <n v="0"/>
  </r>
  <r>
    <n v="2017"/>
    <x v="10"/>
    <x v="9"/>
    <x v="0"/>
    <x v="0"/>
    <x v="1"/>
    <n v="0"/>
    <n v="0"/>
    <n v="0"/>
  </r>
  <r>
    <n v="2017"/>
    <x v="10"/>
    <x v="10"/>
    <x v="0"/>
    <x v="0"/>
    <x v="0"/>
    <n v="0"/>
    <n v="0"/>
    <n v="0"/>
  </r>
  <r>
    <n v="2017"/>
    <x v="10"/>
    <x v="10"/>
    <x v="0"/>
    <x v="0"/>
    <x v="1"/>
    <n v="0"/>
    <n v="0"/>
    <n v="0"/>
  </r>
  <r>
    <n v="2017"/>
    <x v="10"/>
    <x v="11"/>
    <x v="0"/>
    <x v="0"/>
    <x v="0"/>
    <n v="0"/>
    <n v="0"/>
    <n v="0"/>
  </r>
  <r>
    <n v="2017"/>
    <x v="10"/>
    <x v="11"/>
    <x v="0"/>
    <x v="0"/>
    <x v="1"/>
    <n v="0"/>
    <n v="0"/>
    <n v="0"/>
  </r>
  <r>
    <n v="2017"/>
    <x v="10"/>
    <x v="11"/>
    <x v="0"/>
    <x v="0"/>
    <x v="2"/>
    <n v="0"/>
    <n v="0"/>
    <n v="0"/>
  </r>
  <r>
    <n v="2017"/>
    <x v="10"/>
    <x v="12"/>
    <x v="0"/>
    <x v="0"/>
    <x v="0"/>
    <n v="0"/>
    <n v="0"/>
    <n v="0"/>
  </r>
  <r>
    <n v="2017"/>
    <x v="10"/>
    <x v="13"/>
    <x v="0"/>
    <x v="0"/>
    <x v="0"/>
    <n v="0"/>
    <n v="0"/>
    <n v="0"/>
  </r>
  <r>
    <n v="2017"/>
    <x v="10"/>
    <x v="0"/>
    <x v="1"/>
    <x v="0"/>
    <x v="0"/>
    <n v="0"/>
    <n v="0"/>
    <n v="0"/>
  </r>
  <r>
    <n v="2017"/>
    <x v="10"/>
    <x v="1"/>
    <x v="1"/>
    <x v="0"/>
    <x v="0"/>
    <n v="0"/>
    <n v="0"/>
    <n v="0"/>
  </r>
  <r>
    <n v="2017"/>
    <x v="10"/>
    <x v="2"/>
    <x v="1"/>
    <x v="0"/>
    <x v="0"/>
    <n v="0"/>
    <n v="0"/>
    <n v="0"/>
  </r>
  <r>
    <n v="2017"/>
    <x v="10"/>
    <x v="2"/>
    <x v="1"/>
    <x v="0"/>
    <x v="1"/>
    <n v="0"/>
    <n v="0"/>
    <n v="0"/>
  </r>
  <r>
    <n v="2017"/>
    <x v="10"/>
    <x v="3"/>
    <x v="1"/>
    <x v="0"/>
    <x v="0"/>
    <n v="0"/>
    <n v="0"/>
    <n v="0"/>
  </r>
  <r>
    <n v="2017"/>
    <x v="10"/>
    <x v="3"/>
    <x v="1"/>
    <x v="0"/>
    <x v="1"/>
    <n v="0"/>
    <n v="0"/>
    <n v="0"/>
  </r>
  <r>
    <n v="2017"/>
    <x v="10"/>
    <x v="4"/>
    <x v="1"/>
    <x v="0"/>
    <x v="0"/>
    <n v="0"/>
    <n v="0"/>
    <n v="0"/>
  </r>
  <r>
    <n v="2017"/>
    <x v="10"/>
    <x v="4"/>
    <x v="1"/>
    <x v="0"/>
    <x v="1"/>
    <n v="0"/>
    <n v="0"/>
    <n v="0"/>
  </r>
  <r>
    <n v="2017"/>
    <x v="10"/>
    <x v="5"/>
    <x v="1"/>
    <x v="0"/>
    <x v="0"/>
    <n v="0"/>
    <n v="0"/>
    <n v="0"/>
  </r>
  <r>
    <n v="2017"/>
    <x v="10"/>
    <x v="6"/>
    <x v="1"/>
    <x v="0"/>
    <x v="0"/>
    <n v="0"/>
    <n v="0"/>
    <n v="0"/>
  </r>
  <r>
    <n v="2017"/>
    <x v="10"/>
    <x v="7"/>
    <x v="1"/>
    <x v="0"/>
    <x v="0"/>
    <n v="0"/>
    <n v="0"/>
    <n v="0"/>
  </r>
  <r>
    <n v="2017"/>
    <x v="10"/>
    <x v="7"/>
    <x v="1"/>
    <x v="0"/>
    <x v="1"/>
    <n v="0"/>
    <n v="0"/>
    <n v="0"/>
  </r>
  <r>
    <n v="2017"/>
    <x v="10"/>
    <x v="8"/>
    <x v="1"/>
    <x v="0"/>
    <x v="0"/>
    <n v="0"/>
    <n v="0"/>
    <n v="0"/>
  </r>
  <r>
    <n v="2017"/>
    <x v="10"/>
    <x v="9"/>
    <x v="1"/>
    <x v="0"/>
    <x v="0"/>
    <n v="0"/>
    <n v="0"/>
    <n v="0"/>
  </r>
  <r>
    <n v="2017"/>
    <x v="10"/>
    <x v="10"/>
    <x v="1"/>
    <x v="0"/>
    <x v="0"/>
    <n v="0"/>
    <n v="0"/>
    <n v="0"/>
  </r>
  <r>
    <n v="2017"/>
    <x v="10"/>
    <x v="11"/>
    <x v="1"/>
    <x v="0"/>
    <x v="0"/>
    <n v="0"/>
    <n v="0"/>
    <n v="0"/>
  </r>
  <r>
    <n v="2017"/>
    <x v="10"/>
    <x v="12"/>
    <x v="1"/>
    <x v="0"/>
    <x v="0"/>
    <n v="0"/>
    <n v="0"/>
    <n v="0"/>
  </r>
  <r>
    <n v="2017"/>
    <x v="10"/>
    <x v="13"/>
    <x v="1"/>
    <x v="0"/>
    <x v="0"/>
    <n v="0"/>
    <n v="0"/>
    <n v="0"/>
  </r>
  <r>
    <n v="2017"/>
    <x v="10"/>
    <x v="2"/>
    <x v="0"/>
    <x v="1"/>
    <x v="0"/>
    <n v="0"/>
    <n v="0"/>
    <n v="0"/>
  </r>
  <r>
    <n v="2017"/>
    <x v="10"/>
    <x v="2"/>
    <x v="0"/>
    <x v="1"/>
    <x v="1"/>
    <n v="0"/>
    <n v="0"/>
    <n v="0"/>
  </r>
  <r>
    <n v="2017"/>
    <x v="10"/>
    <x v="3"/>
    <x v="0"/>
    <x v="1"/>
    <x v="0"/>
    <n v="0"/>
    <n v="0"/>
    <n v="0"/>
  </r>
  <r>
    <n v="2017"/>
    <x v="10"/>
    <x v="3"/>
    <x v="0"/>
    <x v="1"/>
    <x v="1"/>
    <n v="0"/>
    <n v="0"/>
    <n v="0"/>
  </r>
  <r>
    <n v="2017"/>
    <x v="10"/>
    <x v="11"/>
    <x v="0"/>
    <x v="2"/>
    <x v="0"/>
    <n v="0"/>
    <n v="0"/>
    <n v="0"/>
  </r>
  <r>
    <n v="2017"/>
    <x v="10"/>
    <x v="11"/>
    <x v="0"/>
    <x v="2"/>
    <x v="1"/>
    <n v="0"/>
    <n v="0"/>
    <n v="0"/>
  </r>
  <r>
    <n v="2017"/>
    <x v="10"/>
    <x v="11"/>
    <x v="0"/>
    <x v="2"/>
    <x v="2"/>
    <n v="0"/>
    <n v="0"/>
    <n v="0"/>
  </r>
  <r>
    <n v="2017"/>
    <x v="11"/>
    <x v="0"/>
    <x v="0"/>
    <x v="0"/>
    <x v="0"/>
    <n v="0"/>
    <n v="0"/>
    <n v="0"/>
  </r>
  <r>
    <n v="2017"/>
    <x v="11"/>
    <x v="0"/>
    <x v="0"/>
    <x v="0"/>
    <x v="1"/>
    <n v="0"/>
    <n v="0"/>
    <n v="0"/>
  </r>
  <r>
    <n v="2017"/>
    <x v="11"/>
    <x v="1"/>
    <x v="0"/>
    <x v="0"/>
    <x v="0"/>
    <n v="0"/>
    <n v="0"/>
    <n v="0"/>
  </r>
  <r>
    <n v="2017"/>
    <x v="11"/>
    <x v="2"/>
    <x v="0"/>
    <x v="0"/>
    <x v="0"/>
    <n v="0"/>
    <n v="0"/>
    <n v="0"/>
  </r>
  <r>
    <n v="2017"/>
    <x v="11"/>
    <x v="2"/>
    <x v="0"/>
    <x v="0"/>
    <x v="1"/>
    <n v="0"/>
    <n v="0"/>
    <n v="0"/>
  </r>
  <r>
    <n v="2017"/>
    <x v="11"/>
    <x v="3"/>
    <x v="0"/>
    <x v="0"/>
    <x v="0"/>
    <n v="0"/>
    <n v="0"/>
    <n v="0"/>
  </r>
  <r>
    <n v="2017"/>
    <x v="11"/>
    <x v="3"/>
    <x v="0"/>
    <x v="0"/>
    <x v="1"/>
    <n v="0"/>
    <n v="0"/>
    <n v="0"/>
  </r>
  <r>
    <n v="2017"/>
    <x v="11"/>
    <x v="4"/>
    <x v="0"/>
    <x v="0"/>
    <x v="0"/>
    <n v="0"/>
    <n v="0"/>
    <n v="0"/>
  </r>
  <r>
    <n v="2017"/>
    <x v="11"/>
    <x v="4"/>
    <x v="0"/>
    <x v="0"/>
    <x v="1"/>
    <n v="0"/>
    <n v="0"/>
    <n v="0"/>
  </r>
  <r>
    <n v="2017"/>
    <x v="11"/>
    <x v="5"/>
    <x v="0"/>
    <x v="0"/>
    <x v="0"/>
    <n v="0"/>
    <n v="0"/>
    <n v="0"/>
  </r>
  <r>
    <n v="2017"/>
    <x v="11"/>
    <x v="5"/>
    <x v="0"/>
    <x v="0"/>
    <x v="1"/>
    <n v="0"/>
    <n v="0"/>
    <n v="0"/>
  </r>
  <r>
    <n v="2017"/>
    <x v="11"/>
    <x v="6"/>
    <x v="0"/>
    <x v="0"/>
    <x v="0"/>
    <n v="0"/>
    <n v="0"/>
    <n v="0"/>
  </r>
  <r>
    <n v="2017"/>
    <x v="11"/>
    <x v="6"/>
    <x v="0"/>
    <x v="0"/>
    <x v="1"/>
    <n v="0"/>
    <n v="0"/>
    <n v="0"/>
  </r>
  <r>
    <n v="2017"/>
    <x v="11"/>
    <x v="7"/>
    <x v="0"/>
    <x v="0"/>
    <x v="0"/>
    <n v="0"/>
    <n v="0"/>
    <n v="0"/>
  </r>
  <r>
    <n v="2017"/>
    <x v="11"/>
    <x v="7"/>
    <x v="0"/>
    <x v="0"/>
    <x v="1"/>
    <n v="0"/>
    <n v="0"/>
    <n v="0"/>
  </r>
  <r>
    <n v="2017"/>
    <x v="11"/>
    <x v="8"/>
    <x v="0"/>
    <x v="0"/>
    <x v="0"/>
    <n v="0"/>
    <n v="0"/>
    <n v="0"/>
  </r>
  <r>
    <n v="2017"/>
    <x v="11"/>
    <x v="8"/>
    <x v="0"/>
    <x v="0"/>
    <x v="1"/>
    <n v="0"/>
    <n v="0"/>
    <n v="0"/>
  </r>
  <r>
    <n v="2017"/>
    <x v="11"/>
    <x v="9"/>
    <x v="0"/>
    <x v="0"/>
    <x v="0"/>
    <n v="0"/>
    <n v="0"/>
    <n v="0"/>
  </r>
  <r>
    <n v="2017"/>
    <x v="11"/>
    <x v="9"/>
    <x v="0"/>
    <x v="0"/>
    <x v="1"/>
    <n v="0"/>
    <n v="0"/>
    <n v="0"/>
  </r>
  <r>
    <n v="2017"/>
    <x v="11"/>
    <x v="10"/>
    <x v="0"/>
    <x v="0"/>
    <x v="0"/>
    <n v="0"/>
    <n v="0"/>
    <n v="0"/>
  </r>
  <r>
    <n v="2017"/>
    <x v="11"/>
    <x v="10"/>
    <x v="0"/>
    <x v="0"/>
    <x v="1"/>
    <n v="0"/>
    <n v="0"/>
    <n v="0"/>
  </r>
  <r>
    <n v="2017"/>
    <x v="11"/>
    <x v="11"/>
    <x v="0"/>
    <x v="0"/>
    <x v="0"/>
    <n v="0"/>
    <n v="0"/>
    <n v="0"/>
  </r>
  <r>
    <n v="2017"/>
    <x v="11"/>
    <x v="11"/>
    <x v="0"/>
    <x v="0"/>
    <x v="1"/>
    <n v="0"/>
    <n v="0"/>
    <n v="0"/>
  </r>
  <r>
    <n v="2017"/>
    <x v="11"/>
    <x v="11"/>
    <x v="0"/>
    <x v="0"/>
    <x v="2"/>
    <n v="0"/>
    <n v="0"/>
    <n v="0"/>
  </r>
  <r>
    <n v="2017"/>
    <x v="11"/>
    <x v="12"/>
    <x v="0"/>
    <x v="0"/>
    <x v="0"/>
    <n v="0"/>
    <n v="0"/>
    <n v="0"/>
  </r>
  <r>
    <n v="2017"/>
    <x v="11"/>
    <x v="13"/>
    <x v="0"/>
    <x v="0"/>
    <x v="0"/>
    <n v="0"/>
    <n v="0"/>
    <n v="0"/>
  </r>
  <r>
    <n v="2017"/>
    <x v="11"/>
    <x v="0"/>
    <x v="1"/>
    <x v="0"/>
    <x v="0"/>
    <n v="0"/>
    <n v="0"/>
    <n v="0"/>
  </r>
  <r>
    <n v="2017"/>
    <x v="11"/>
    <x v="1"/>
    <x v="1"/>
    <x v="0"/>
    <x v="0"/>
    <n v="0"/>
    <n v="0"/>
    <n v="0"/>
  </r>
  <r>
    <n v="2017"/>
    <x v="11"/>
    <x v="2"/>
    <x v="1"/>
    <x v="0"/>
    <x v="0"/>
    <n v="0"/>
    <n v="0"/>
    <n v="0"/>
  </r>
  <r>
    <n v="2017"/>
    <x v="11"/>
    <x v="2"/>
    <x v="1"/>
    <x v="0"/>
    <x v="1"/>
    <n v="0"/>
    <n v="0"/>
    <n v="0"/>
  </r>
  <r>
    <n v="2017"/>
    <x v="11"/>
    <x v="3"/>
    <x v="1"/>
    <x v="0"/>
    <x v="0"/>
    <n v="0"/>
    <n v="0"/>
    <n v="0"/>
  </r>
  <r>
    <n v="2017"/>
    <x v="11"/>
    <x v="3"/>
    <x v="1"/>
    <x v="0"/>
    <x v="1"/>
    <n v="0"/>
    <n v="0"/>
    <n v="0"/>
  </r>
  <r>
    <n v="2017"/>
    <x v="11"/>
    <x v="4"/>
    <x v="1"/>
    <x v="0"/>
    <x v="0"/>
    <n v="0"/>
    <n v="0"/>
    <n v="0"/>
  </r>
  <r>
    <n v="2017"/>
    <x v="11"/>
    <x v="4"/>
    <x v="1"/>
    <x v="0"/>
    <x v="1"/>
    <n v="0"/>
    <n v="0"/>
    <n v="0"/>
  </r>
  <r>
    <n v="2017"/>
    <x v="11"/>
    <x v="5"/>
    <x v="1"/>
    <x v="0"/>
    <x v="0"/>
    <n v="0"/>
    <n v="0"/>
    <n v="0"/>
  </r>
  <r>
    <n v="2017"/>
    <x v="11"/>
    <x v="6"/>
    <x v="1"/>
    <x v="0"/>
    <x v="0"/>
    <n v="0"/>
    <n v="0"/>
    <n v="0"/>
  </r>
  <r>
    <n v="2017"/>
    <x v="11"/>
    <x v="7"/>
    <x v="1"/>
    <x v="0"/>
    <x v="0"/>
    <n v="0"/>
    <n v="0"/>
    <n v="0"/>
  </r>
  <r>
    <n v="2017"/>
    <x v="11"/>
    <x v="7"/>
    <x v="1"/>
    <x v="0"/>
    <x v="1"/>
    <n v="0"/>
    <n v="0"/>
    <n v="0"/>
  </r>
  <r>
    <n v="2017"/>
    <x v="11"/>
    <x v="8"/>
    <x v="1"/>
    <x v="0"/>
    <x v="0"/>
    <n v="0"/>
    <n v="0"/>
    <n v="0"/>
  </r>
  <r>
    <n v="2017"/>
    <x v="11"/>
    <x v="9"/>
    <x v="1"/>
    <x v="0"/>
    <x v="0"/>
    <n v="0"/>
    <n v="0"/>
    <n v="0"/>
  </r>
  <r>
    <n v="2017"/>
    <x v="11"/>
    <x v="10"/>
    <x v="1"/>
    <x v="0"/>
    <x v="0"/>
    <n v="0"/>
    <n v="0"/>
    <n v="0"/>
  </r>
  <r>
    <n v="2017"/>
    <x v="11"/>
    <x v="11"/>
    <x v="1"/>
    <x v="0"/>
    <x v="0"/>
    <n v="0"/>
    <n v="0"/>
    <n v="0"/>
  </r>
  <r>
    <n v="2017"/>
    <x v="11"/>
    <x v="12"/>
    <x v="1"/>
    <x v="0"/>
    <x v="0"/>
    <n v="0"/>
    <n v="0"/>
    <n v="0"/>
  </r>
  <r>
    <n v="2017"/>
    <x v="11"/>
    <x v="13"/>
    <x v="1"/>
    <x v="0"/>
    <x v="0"/>
    <n v="0"/>
    <n v="0"/>
    <n v="0"/>
  </r>
  <r>
    <n v="2017"/>
    <x v="11"/>
    <x v="2"/>
    <x v="0"/>
    <x v="1"/>
    <x v="0"/>
    <n v="0"/>
    <n v="0"/>
    <n v="0"/>
  </r>
  <r>
    <n v="2017"/>
    <x v="11"/>
    <x v="2"/>
    <x v="0"/>
    <x v="1"/>
    <x v="1"/>
    <n v="0"/>
    <n v="0"/>
    <n v="0"/>
  </r>
  <r>
    <n v="2017"/>
    <x v="11"/>
    <x v="3"/>
    <x v="0"/>
    <x v="1"/>
    <x v="0"/>
    <n v="0"/>
    <n v="0"/>
    <n v="0"/>
  </r>
  <r>
    <n v="2017"/>
    <x v="11"/>
    <x v="3"/>
    <x v="0"/>
    <x v="1"/>
    <x v="1"/>
    <n v="0"/>
    <n v="0"/>
    <n v="0"/>
  </r>
  <r>
    <n v="2017"/>
    <x v="11"/>
    <x v="11"/>
    <x v="0"/>
    <x v="2"/>
    <x v="0"/>
    <n v="0"/>
    <n v="0"/>
    <n v="0"/>
  </r>
  <r>
    <n v="2017"/>
    <x v="11"/>
    <x v="11"/>
    <x v="0"/>
    <x v="2"/>
    <x v="1"/>
    <n v="0"/>
    <n v="0"/>
    <n v="0"/>
  </r>
  <r>
    <n v="2017"/>
    <x v="11"/>
    <x v="11"/>
    <x v="0"/>
    <x v="2"/>
    <x v="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5">
  <r>
    <n v="2017"/>
    <x v="0"/>
    <x v="0"/>
    <x v="0"/>
    <x v="0"/>
    <x v="0"/>
    <n v="15880"/>
    <n v="397.75"/>
    <n v="428.97"/>
  </r>
  <r>
    <n v="2017"/>
    <x v="0"/>
    <x v="0"/>
    <x v="0"/>
    <x v="0"/>
    <x v="1"/>
    <n v="220"/>
    <n v="3.57"/>
    <n v="3.97"/>
  </r>
  <r>
    <n v="2017"/>
    <x v="0"/>
    <x v="1"/>
    <x v="0"/>
    <x v="0"/>
    <x v="0"/>
    <n v="15602"/>
    <n v="56.52"/>
    <n v="86.9"/>
  </r>
  <r>
    <n v="2017"/>
    <x v="0"/>
    <x v="2"/>
    <x v="0"/>
    <x v="0"/>
    <x v="0"/>
    <n v="10674"/>
    <n v="531.89"/>
    <n v="546.82000000000005"/>
  </r>
  <r>
    <n v="2017"/>
    <x v="0"/>
    <x v="2"/>
    <x v="0"/>
    <x v="0"/>
    <x v="1"/>
    <n v="886"/>
    <n v="69.989999999999995"/>
    <n v="68.7"/>
  </r>
  <r>
    <n v="2017"/>
    <x v="0"/>
    <x v="3"/>
    <x v="0"/>
    <x v="0"/>
    <x v="0"/>
    <n v="5124"/>
    <n v="39.5"/>
    <n v="38.06"/>
  </r>
  <r>
    <n v="2017"/>
    <x v="0"/>
    <x v="3"/>
    <x v="0"/>
    <x v="0"/>
    <x v="1"/>
    <n v="175"/>
    <n v="0.87"/>
    <n v="0.78"/>
  </r>
  <r>
    <n v="2017"/>
    <x v="0"/>
    <x v="4"/>
    <x v="0"/>
    <x v="0"/>
    <x v="0"/>
    <n v="7814"/>
    <n v="226.77"/>
    <n v="221.52"/>
  </r>
  <r>
    <n v="2017"/>
    <x v="0"/>
    <x v="4"/>
    <x v="0"/>
    <x v="0"/>
    <x v="1"/>
    <n v="315"/>
    <n v="9.23"/>
    <n v="8.89"/>
  </r>
  <r>
    <n v="2017"/>
    <x v="0"/>
    <x v="5"/>
    <x v="0"/>
    <x v="0"/>
    <x v="0"/>
    <n v="5213"/>
    <n v="130.13999999999999"/>
    <n v="134.53"/>
  </r>
  <r>
    <n v="2017"/>
    <x v="0"/>
    <x v="5"/>
    <x v="0"/>
    <x v="0"/>
    <x v="1"/>
    <n v="230"/>
    <n v="6.25"/>
    <n v="6.06"/>
  </r>
  <r>
    <n v="2017"/>
    <x v="0"/>
    <x v="6"/>
    <x v="0"/>
    <x v="0"/>
    <x v="0"/>
    <n v="25377"/>
    <n v="172.22"/>
    <n v="183.94"/>
  </r>
  <r>
    <n v="2017"/>
    <x v="0"/>
    <x v="6"/>
    <x v="0"/>
    <x v="0"/>
    <x v="1"/>
    <n v="79"/>
    <n v="0.53"/>
    <n v="0.66"/>
  </r>
  <r>
    <n v="2017"/>
    <x v="0"/>
    <x v="7"/>
    <x v="0"/>
    <x v="0"/>
    <x v="0"/>
    <n v="792"/>
    <n v="0.66"/>
    <n v="0.59"/>
  </r>
  <r>
    <n v="2017"/>
    <x v="0"/>
    <x v="7"/>
    <x v="0"/>
    <x v="0"/>
    <x v="1"/>
    <n v="70"/>
    <n v="7.0000000000000007E-2"/>
    <n v="0.06"/>
  </r>
  <r>
    <n v="2017"/>
    <x v="0"/>
    <x v="8"/>
    <x v="0"/>
    <x v="0"/>
    <x v="0"/>
    <n v="20936"/>
    <n v="31.99"/>
    <n v="31.97"/>
  </r>
  <r>
    <n v="2017"/>
    <x v="0"/>
    <x v="8"/>
    <x v="0"/>
    <x v="0"/>
    <x v="1"/>
    <n v="30"/>
    <n v="0.11"/>
    <n v="0.12"/>
  </r>
  <r>
    <n v="2017"/>
    <x v="0"/>
    <x v="9"/>
    <x v="0"/>
    <x v="0"/>
    <x v="0"/>
    <n v="3151"/>
    <n v="35.86"/>
    <n v="36.04"/>
  </r>
  <r>
    <n v="2017"/>
    <x v="0"/>
    <x v="9"/>
    <x v="0"/>
    <x v="0"/>
    <x v="1"/>
    <n v="110"/>
    <n v="1.86"/>
    <n v="1.7"/>
  </r>
  <r>
    <n v="2017"/>
    <x v="0"/>
    <x v="10"/>
    <x v="0"/>
    <x v="0"/>
    <x v="0"/>
    <n v="14227"/>
    <n v="200.93"/>
    <n v="237.39"/>
  </r>
  <r>
    <n v="2017"/>
    <x v="0"/>
    <x v="10"/>
    <x v="0"/>
    <x v="0"/>
    <x v="1"/>
    <n v="60"/>
    <n v="1.49"/>
    <n v="1.53"/>
  </r>
  <r>
    <n v="2017"/>
    <x v="0"/>
    <x v="11"/>
    <x v="0"/>
    <x v="0"/>
    <x v="0"/>
    <n v="4737"/>
    <n v="141.02000000000001"/>
    <n v="162.6"/>
  </r>
  <r>
    <n v="2017"/>
    <x v="0"/>
    <x v="11"/>
    <x v="0"/>
    <x v="0"/>
    <x v="1"/>
    <n v="309"/>
    <n v="10.37"/>
    <n v="11.36"/>
  </r>
  <r>
    <n v="2017"/>
    <x v="0"/>
    <x v="11"/>
    <x v="0"/>
    <x v="0"/>
    <x v="2"/>
    <n v="130"/>
    <n v="1.46"/>
    <n v="1.56"/>
  </r>
  <r>
    <n v="2017"/>
    <x v="0"/>
    <x v="12"/>
    <x v="0"/>
    <x v="0"/>
    <x v="0"/>
    <n v="20496"/>
    <n v="255.34"/>
    <n v="248.76"/>
  </r>
  <r>
    <n v="2017"/>
    <x v="0"/>
    <x v="13"/>
    <x v="0"/>
    <x v="0"/>
    <x v="0"/>
    <n v="6944"/>
    <n v="13.54"/>
    <n v="13.23"/>
  </r>
  <r>
    <n v="2017"/>
    <x v="1"/>
    <x v="0"/>
    <x v="0"/>
    <x v="0"/>
    <x v="0"/>
    <n v="1775"/>
    <n v="28.32"/>
    <n v="31.95"/>
  </r>
  <r>
    <n v="2017"/>
    <x v="1"/>
    <x v="1"/>
    <x v="0"/>
    <x v="0"/>
    <x v="0"/>
    <n v="1410"/>
    <n v="6.86"/>
    <n v="8.0399999999999991"/>
  </r>
  <r>
    <n v="2017"/>
    <x v="1"/>
    <x v="2"/>
    <x v="0"/>
    <x v="0"/>
    <x v="0"/>
    <n v="1590"/>
    <n v="67.709999999999994"/>
    <n v="72.42"/>
  </r>
  <r>
    <n v="2017"/>
    <x v="1"/>
    <x v="2"/>
    <x v="0"/>
    <x v="0"/>
    <x v="1"/>
    <n v="121"/>
    <n v="6.72"/>
    <n v="7.22"/>
  </r>
  <r>
    <n v="2017"/>
    <x v="1"/>
    <x v="4"/>
    <x v="0"/>
    <x v="0"/>
    <x v="0"/>
    <n v="1625"/>
    <n v="38"/>
    <n v="36.65"/>
  </r>
  <r>
    <n v="2017"/>
    <x v="1"/>
    <x v="4"/>
    <x v="0"/>
    <x v="0"/>
    <x v="1"/>
    <n v="110"/>
    <n v="3.85"/>
    <n v="3.9"/>
  </r>
  <r>
    <n v="2017"/>
    <x v="1"/>
    <x v="5"/>
    <x v="0"/>
    <x v="0"/>
    <x v="0"/>
    <n v="1284"/>
    <n v="26.24"/>
    <n v="26.44"/>
  </r>
  <r>
    <n v="2017"/>
    <x v="1"/>
    <x v="5"/>
    <x v="0"/>
    <x v="0"/>
    <x v="1"/>
    <n v="160"/>
    <n v="5.41"/>
    <n v="5.12"/>
  </r>
  <r>
    <n v="2017"/>
    <x v="1"/>
    <x v="6"/>
    <x v="0"/>
    <x v="0"/>
    <x v="0"/>
    <n v="1410"/>
    <n v="11.14"/>
    <n v="12.59"/>
  </r>
  <r>
    <n v="2017"/>
    <x v="1"/>
    <x v="8"/>
    <x v="0"/>
    <x v="0"/>
    <x v="0"/>
    <n v="1355"/>
    <n v="1.58"/>
    <n v="1.62"/>
  </r>
  <r>
    <n v="2017"/>
    <x v="1"/>
    <x v="9"/>
    <x v="0"/>
    <x v="0"/>
    <x v="0"/>
    <n v="1691"/>
    <n v="25.09"/>
    <n v="25.22"/>
  </r>
  <r>
    <n v="2017"/>
    <x v="1"/>
    <x v="9"/>
    <x v="0"/>
    <x v="0"/>
    <x v="1"/>
    <n v="60"/>
    <n v="0.59"/>
    <n v="0.66"/>
  </r>
  <r>
    <n v="2017"/>
    <x v="1"/>
    <x v="10"/>
    <x v="0"/>
    <x v="0"/>
    <x v="0"/>
    <n v="1630"/>
    <n v="23.19"/>
    <n v="28.08"/>
  </r>
  <r>
    <n v="2017"/>
    <x v="1"/>
    <x v="11"/>
    <x v="0"/>
    <x v="0"/>
    <x v="0"/>
    <n v="2047"/>
    <n v="42.52"/>
    <n v="50.99"/>
  </r>
  <r>
    <n v="2017"/>
    <x v="1"/>
    <x v="11"/>
    <x v="0"/>
    <x v="0"/>
    <x v="1"/>
    <n v="85"/>
    <n v="1.85"/>
    <n v="1.93"/>
  </r>
  <r>
    <n v="2017"/>
    <x v="1"/>
    <x v="12"/>
    <x v="0"/>
    <x v="0"/>
    <x v="0"/>
    <n v="1415"/>
    <n v="14.1"/>
    <n v="14.11"/>
  </r>
  <r>
    <n v="2017"/>
    <x v="1"/>
    <x v="13"/>
    <x v="0"/>
    <x v="0"/>
    <x v="0"/>
    <n v="1020"/>
    <n v="1.46"/>
    <n v="1.36"/>
  </r>
  <r>
    <n v="2017"/>
    <x v="2"/>
    <x v="0"/>
    <x v="0"/>
    <x v="0"/>
    <x v="0"/>
    <n v="12700"/>
    <n v="256.33999999999997"/>
    <n v="277.91000000000003"/>
  </r>
  <r>
    <n v="2017"/>
    <x v="2"/>
    <x v="0"/>
    <x v="0"/>
    <x v="0"/>
    <x v="1"/>
    <n v="170"/>
    <n v="5.34"/>
    <n v="6.08"/>
  </r>
  <r>
    <n v="2017"/>
    <x v="2"/>
    <x v="1"/>
    <x v="0"/>
    <x v="0"/>
    <x v="0"/>
    <n v="7473"/>
    <n v="42.25"/>
    <n v="52.59"/>
  </r>
  <r>
    <n v="2017"/>
    <x v="2"/>
    <x v="2"/>
    <x v="0"/>
    <x v="0"/>
    <x v="0"/>
    <n v="11979"/>
    <n v="573.63"/>
    <n v="597.66"/>
  </r>
  <r>
    <n v="2017"/>
    <x v="2"/>
    <x v="2"/>
    <x v="0"/>
    <x v="0"/>
    <x v="1"/>
    <n v="1649"/>
    <n v="104.06"/>
    <n v="105.32"/>
  </r>
  <r>
    <n v="2017"/>
    <x v="2"/>
    <x v="3"/>
    <x v="0"/>
    <x v="0"/>
    <x v="0"/>
    <n v="1116"/>
    <n v="7.22"/>
    <n v="6.99"/>
  </r>
  <r>
    <n v="2017"/>
    <x v="2"/>
    <x v="3"/>
    <x v="0"/>
    <x v="0"/>
    <x v="1"/>
    <n v="185"/>
    <n v="0.73"/>
    <n v="0.69"/>
  </r>
  <r>
    <n v="2017"/>
    <x v="2"/>
    <x v="4"/>
    <x v="0"/>
    <x v="0"/>
    <x v="0"/>
    <n v="10765"/>
    <n v="270.66000000000003"/>
    <n v="258.45999999999998"/>
  </r>
  <r>
    <n v="2017"/>
    <x v="2"/>
    <x v="4"/>
    <x v="0"/>
    <x v="0"/>
    <x v="1"/>
    <n v="1980"/>
    <n v="42.14"/>
    <n v="40"/>
  </r>
  <r>
    <n v="2017"/>
    <x v="2"/>
    <x v="5"/>
    <x v="0"/>
    <x v="0"/>
    <x v="0"/>
    <n v="9110"/>
    <n v="189.28"/>
    <n v="193.47"/>
  </r>
  <r>
    <n v="2017"/>
    <x v="2"/>
    <x v="5"/>
    <x v="0"/>
    <x v="0"/>
    <x v="1"/>
    <n v="1657"/>
    <n v="38.99"/>
    <n v="36.94"/>
  </r>
  <r>
    <n v="2017"/>
    <x v="2"/>
    <x v="6"/>
    <x v="0"/>
    <x v="0"/>
    <x v="0"/>
    <n v="10020"/>
    <n v="82.8"/>
    <n v="84.73"/>
  </r>
  <r>
    <n v="2017"/>
    <x v="2"/>
    <x v="6"/>
    <x v="0"/>
    <x v="0"/>
    <x v="1"/>
    <n v="50"/>
    <n v="0.78"/>
    <n v="0.77"/>
  </r>
  <r>
    <n v="2017"/>
    <x v="2"/>
    <x v="7"/>
    <x v="0"/>
    <x v="0"/>
    <x v="0"/>
    <n v="315"/>
    <n v="0.31"/>
    <n v="0.28000000000000003"/>
  </r>
  <r>
    <n v="2017"/>
    <x v="2"/>
    <x v="7"/>
    <x v="0"/>
    <x v="0"/>
    <x v="1"/>
    <n v="10"/>
    <n v="0.03"/>
    <n v="0.03"/>
  </r>
  <r>
    <n v="2017"/>
    <x v="2"/>
    <x v="8"/>
    <x v="0"/>
    <x v="0"/>
    <x v="0"/>
    <n v="9944"/>
    <n v="13.01"/>
    <n v="13.65"/>
  </r>
  <r>
    <n v="2017"/>
    <x v="2"/>
    <x v="8"/>
    <x v="0"/>
    <x v="0"/>
    <x v="1"/>
    <n v="160"/>
    <n v="0.56000000000000005"/>
    <n v="0.52"/>
  </r>
  <r>
    <n v="2017"/>
    <x v="2"/>
    <x v="9"/>
    <x v="0"/>
    <x v="0"/>
    <x v="0"/>
    <n v="7594"/>
    <n v="89.58"/>
    <n v="88.18"/>
  </r>
  <r>
    <n v="2017"/>
    <x v="2"/>
    <x v="10"/>
    <x v="0"/>
    <x v="0"/>
    <x v="0"/>
    <n v="13068"/>
    <n v="176.34"/>
    <n v="219.44"/>
  </r>
  <r>
    <n v="2017"/>
    <x v="2"/>
    <x v="10"/>
    <x v="0"/>
    <x v="0"/>
    <x v="1"/>
    <n v="120"/>
    <n v="2.71"/>
    <n v="2.65"/>
  </r>
  <r>
    <n v="2017"/>
    <x v="2"/>
    <x v="11"/>
    <x v="0"/>
    <x v="0"/>
    <x v="0"/>
    <n v="12743"/>
    <n v="269.14999999999998"/>
    <n v="315.58"/>
  </r>
  <r>
    <n v="2017"/>
    <x v="2"/>
    <x v="11"/>
    <x v="0"/>
    <x v="0"/>
    <x v="1"/>
    <n v="100"/>
    <n v="2.12"/>
    <n v="2.2200000000000002"/>
  </r>
  <r>
    <n v="2017"/>
    <x v="2"/>
    <x v="12"/>
    <x v="0"/>
    <x v="0"/>
    <x v="0"/>
    <n v="10491"/>
    <n v="113.45"/>
    <n v="109.93"/>
  </r>
  <r>
    <n v="2017"/>
    <x v="2"/>
    <x v="12"/>
    <x v="0"/>
    <x v="0"/>
    <x v="1"/>
    <n v="20"/>
    <n v="0.32"/>
    <n v="0.32"/>
  </r>
  <r>
    <n v="2017"/>
    <x v="2"/>
    <x v="13"/>
    <x v="0"/>
    <x v="0"/>
    <x v="0"/>
    <n v="8249"/>
    <n v="17.010000000000002"/>
    <n v="16.09"/>
  </r>
  <r>
    <n v="2017"/>
    <x v="3"/>
    <x v="0"/>
    <x v="0"/>
    <x v="0"/>
    <x v="0"/>
    <n v="14199"/>
    <n v="253.64"/>
    <n v="284.5"/>
  </r>
  <r>
    <n v="2017"/>
    <x v="3"/>
    <x v="0"/>
    <x v="0"/>
    <x v="0"/>
    <x v="1"/>
    <n v="400"/>
    <n v="7.25"/>
    <n v="7.96"/>
  </r>
  <r>
    <n v="2017"/>
    <x v="3"/>
    <x v="0"/>
    <x v="0"/>
    <x v="0"/>
    <x v="2"/>
    <n v="50"/>
    <n v="0.39"/>
    <n v="0.39"/>
  </r>
  <r>
    <n v="2017"/>
    <x v="3"/>
    <x v="1"/>
    <x v="0"/>
    <x v="0"/>
    <x v="0"/>
    <n v="7684"/>
    <n v="32.33"/>
    <n v="46.27"/>
  </r>
  <r>
    <n v="2017"/>
    <x v="3"/>
    <x v="1"/>
    <x v="0"/>
    <x v="0"/>
    <x v="1"/>
    <n v="150"/>
    <n v="0.31"/>
    <n v="0.43"/>
  </r>
  <r>
    <n v="2017"/>
    <x v="3"/>
    <x v="2"/>
    <x v="0"/>
    <x v="0"/>
    <x v="0"/>
    <n v="10218"/>
    <n v="451.5"/>
    <n v="471.43"/>
  </r>
  <r>
    <n v="2017"/>
    <x v="3"/>
    <x v="2"/>
    <x v="0"/>
    <x v="0"/>
    <x v="1"/>
    <n v="1100"/>
    <n v="66.45"/>
    <n v="69.03"/>
  </r>
  <r>
    <n v="2017"/>
    <x v="3"/>
    <x v="3"/>
    <x v="0"/>
    <x v="0"/>
    <x v="0"/>
    <n v="3442"/>
    <n v="20.37"/>
    <n v="19.73"/>
  </r>
  <r>
    <n v="2017"/>
    <x v="3"/>
    <x v="3"/>
    <x v="0"/>
    <x v="0"/>
    <x v="1"/>
    <n v="620"/>
    <n v="1.34"/>
    <n v="1.21"/>
  </r>
  <r>
    <n v="2017"/>
    <x v="3"/>
    <x v="4"/>
    <x v="0"/>
    <x v="0"/>
    <x v="0"/>
    <n v="13972"/>
    <n v="329.28"/>
    <n v="312.94"/>
  </r>
  <r>
    <n v="2017"/>
    <x v="3"/>
    <x v="4"/>
    <x v="0"/>
    <x v="0"/>
    <x v="1"/>
    <n v="2840"/>
    <n v="61.68"/>
    <n v="58.2"/>
  </r>
  <r>
    <n v="2017"/>
    <x v="3"/>
    <x v="5"/>
    <x v="0"/>
    <x v="0"/>
    <x v="0"/>
    <n v="11935"/>
    <n v="205.29"/>
    <n v="207.82"/>
  </r>
  <r>
    <n v="2017"/>
    <x v="3"/>
    <x v="5"/>
    <x v="0"/>
    <x v="0"/>
    <x v="1"/>
    <n v="2617"/>
    <n v="56.33"/>
    <n v="55.52"/>
  </r>
  <r>
    <n v="2017"/>
    <x v="3"/>
    <x v="5"/>
    <x v="0"/>
    <x v="0"/>
    <x v="2"/>
    <n v="45"/>
    <n v="0.49"/>
    <n v="0.49"/>
  </r>
  <r>
    <n v="2017"/>
    <x v="3"/>
    <x v="6"/>
    <x v="0"/>
    <x v="0"/>
    <x v="0"/>
    <n v="11949"/>
    <n v="82.45"/>
    <n v="84.98"/>
  </r>
  <r>
    <n v="2017"/>
    <x v="3"/>
    <x v="6"/>
    <x v="0"/>
    <x v="0"/>
    <x v="1"/>
    <n v="190"/>
    <n v="1.46"/>
    <n v="1.37"/>
  </r>
  <r>
    <n v="2017"/>
    <x v="3"/>
    <x v="7"/>
    <x v="0"/>
    <x v="0"/>
    <x v="0"/>
    <n v="926"/>
    <n v="0.97"/>
    <n v="0.87"/>
  </r>
  <r>
    <n v="2017"/>
    <x v="3"/>
    <x v="7"/>
    <x v="0"/>
    <x v="0"/>
    <x v="1"/>
    <n v="85"/>
    <n v="0.08"/>
    <n v="0.08"/>
  </r>
  <r>
    <n v="2017"/>
    <x v="3"/>
    <x v="8"/>
    <x v="0"/>
    <x v="0"/>
    <x v="0"/>
    <n v="15350"/>
    <n v="19.190000000000001"/>
    <n v="20.149999999999999"/>
  </r>
  <r>
    <n v="2017"/>
    <x v="3"/>
    <x v="8"/>
    <x v="0"/>
    <x v="0"/>
    <x v="1"/>
    <n v="319"/>
    <n v="0.76"/>
    <n v="0.87"/>
  </r>
  <r>
    <n v="2017"/>
    <x v="3"/>
    <x v="9"/>
    <x v="0"/>
    <x v="0"/>
    <x v="0"/>
    <n v="10688"/>
    <n v="116.3"/>
    <n v="116.2"/>
  </r>
  <r>
    <n v="2017"/>
    <x v="3"/>
    <x v="9"/>
    <x v="0"/>
    <x v="0"/>
    <x v="1"/>
    <n v="30"/>
    <n v="0.15"/>
    <n v="0.2"/>
  </r>
  <r>
    <n v="2017"/>
    <x v="3"/>
    <x v="10"/>
    <x v="0"/>
    <x v="0"/>
    <x v="0"/>
    <n v="13374"/>
    <n v="171.9"/>
    <n v="221.5"/>
  </r>
  <r>
    <n v="2017"/>
    <x v="3"/>
    <x v="10"/>
    <x v="0"/>
    <x v="0"/>
    <x v="1"/>
    <n v="435"/>
    <n v="8.09"/>
    <n v="8.06"/>
  </r>
  <r>
    <n v="2017"/>
    <x v="3"/>
    <x v="11"/>
    <x v="0"/>
    <x v="0"/>
    <x v="0"/>
    <n v="13893"/>
    <n v="305.39"/>
    <n v="355.25"/>
  </r>
  <r>
    <n v="2017"/>
    <x v="3"/>
    <x v="11"/>
    <x v="0"/>
    <x v="0"/>
    <x v="1"/>
    <n v="260"/>
    <n v="4.96"/>
    <n v="5.85"/>
  </r>
  <r>
    <n v="2017"/>
    <x v="3"/>
    <x v="12"/>
    <x v="0"/>
    <x v="0"/>
    <x v="0"/>
    <n v="14692"/>
    <n v="137.65"/>
    <n v="133.44"/>
  </r>
  <r>
    <n v="2017"/>
    <x v="3"/>
    <x v="12"/>
    <x v="0"/>
    <x v="0"/>
    <x v="1"/>
    <n v="330"/>
    <n v="4.46"/>
    <n v="4.29"/>
  </r>
  <r>
    <n v="2017"/>
    <x v="3"/>
    <x v="12"/>
    <x v="0"/>
    <x v="0"/>
    <x v="2"/>
    <n v="20"/>
    <n v="0"/>
    <n v="0"/>
  </r>
  <r>
    <n v="2017"/>
    <x v="3"/>
    <x v="13"/>
    <x v="0"/>
    <x v="0"/>
    <x v="0"/>
    <n v="13446"/>
    <n v="21.54"/>
    <n v="21.19"/>
  </r>
  <r>
    <n v="2017"/>
    <x v="3"/>
    <x v="13"/>
    <x v="0"/>
    <x v="0"/>
    <x v="1"/>
    <n v="170"/>
    <n v="0.08"/>
    <n v="0.11"/>
  </r>
  <r>
    <n v="2017"/>
    <x v="4"/>
    <x v="0"/>
    <x v="0"/>
    <x v="0"/>
    <x v="0"/>
    <n v="4093"/>
    <n v="84.35"/>
    <n v="93.37"/>
  </r>
  <r>
    <n v="2017"/>
    <x v="4"/>
    <x v="0"/>
    <x v="0"/>
    <x v="0"/>
    <x v="1"/>
    <n v="150"/>
    <n v="2.4700000000000002"/>
    <n v="2.84"/>
  </r>
  <r>
    <n v="2017"/>
    <x v="4"/>
    <x v="1"/>
    <x v="0"/>
    <x v="0"/>
    <x v="0"/>
    <n v="1229"/>
    <n v="4.3899999999999997"/>
    <n v="5.93"/>
  </r>
  <r>
    <n v="2017"/>
    <x v="4"/>
    <x v="2"/>
    <x v="0"/>
    <x v="0"/>
    <x v="0"/>
    <n v="2807"/>
    <n v="103"/>
    <n v="109.67"/>
  </r>
  <r>
    <n v="2017"/>
    <x v="4"/>
    <x v="2"/>
    <x v="0"/>
    <x v="0"/>
    <x v="1"/>
    <n v="210"/>
    <n v="13.49"/>
    <n v="14.09"/>
  </r>
  <r>
    <n v="2017"/>
    <x v="4"/>
    <x v="3"/>
    <x v="0"/>
    <x v="0"/>
    <x v="0"/>
    <n v="5958"/>
    <n v="28.83"/>
    <n v="29.06"/>
  </r>
  <r>
    <n v="2017"/>
    <x v="4"/>
    <x v="3"/>
    <x v="0"/>
    <x v="0"/>
    <x v="1"/>
    <n v="320"/>
    <n v="0.86"/>
    <n v="0.81"/>
  </r>
  <r>
    <n v="2017"/>
    <x v="4"/>
    <x v="4"/>
    <x v="0"/>
    <x v="0"/>
    <x v="0"/>
    <n v="13421"/>
    <n v="240.29"/>
    <n v="232.16"/>
  </r>
  <r>
    <n v="2017"/>
    <x v="4"/>
    <x v="4"/>
    <x v="0"/>
    <x v="0"/>
    <x v="1"/>
    <n v="1275"/>
    <n v="28.2"/>
    <n v="27.05"/>
  </r>
  <r>
    <n v="2017"/>
    <x v="4"/>
    <x v="5"/>
    <x v="0"/>
    <x v="0"/>
    <x v="0"/>
    <n v="8869"/>
    <n v="111.55"/>
    <n v="112.38"/>
  </r>
  <r>
    <n v="2017"/>
    <x v="4"/>
    <x v="5"/>
    <x v="0"/>
    <x v="0"/>
    <x v="1"/>
    <n v="1055"/>
    <n v="24.83"/>
    <n v="23.33"/>
  </r>
  <r>
    <n v="2017"/>
    <x v="4"/>
    <x v="6"/>
    <x v="0"/>
    <x v="0"/>
    <x v="0"/>
    <n v="835"/>
    <n v="4.96"/>
    <n v="5.45"/>
  </r>
  <r>
    <n v="2017"/>
    <x v="4"/>
    <x v="7"/>
    <x v="0"/>
    <x v="0"/>
    <x v="0"/>
    <n v="996"/>
    <n v="0.68"/>
    <n v="0.65"/>
  </r>
  <r>
    <n v="2017"/>
    <x v="4"/>
    <x v="7"/>
    <x v="0"/>
    <x v="0"/>
    <x v="1"/>
    <n v="65"/>
    <n v="0.03"/>
    <n v="0.03"/>
  </r>
  <r>
    <n v="2017"/>
    <x v="4"/>
    <x v="8"/>
    <x v="0"/>
    <x v="0"/>
    <x v="0"/>
    <n v="5620"/>
    <n v="7.32"/>
    <n v="7.31"/>
  </r>
  <r>
    <n v="2017"/>
    <x v="4"/>
    <x v="8"/>
    <x v="0"/>
    <x v="0"/>
    <x v="1"/>
    <n v="130"/>
    <n v="0.27"/>
    <n v="0.25"/>
  </r>
  <r>
    <n v="2017"/>
    <x v="4"/>
    <x v="9"/>
    <x v="0"/>
    <x v="0"/>
    <x v="0"/>
    <n v="2246"/>
    <n v="20.51"/>
    <n v="19.8"/>
  </r>
  <r>
    <n v="2017"/>
    <x v="4"/>
    <x v="10"/>
    <x v="0"/>
    <x v="0"/>
    <x v="0"/>
    <n v="2482"/>
    <n v="19.22"/>
    <n v="26.42"/>
  </r>
  <r>
    <n v="2017"/>
    <x v="4"/>
    <x v="10"/>
    <x v="0"/>
    <x v="0"/>
    <x v="1"/>
    <n v="140"/>
    <n v="2.59"/>
    <n v="2.83"/>
  </r>
  <r>
    <n v="2017"/>
    <x v="4"/>
    <x v="11"/>
    <x v="0"/>
    <x v="0"/>
    <x v="0"/>
    <n v="5511"/>
    <n v="116.35"/>
    <n v="132.68"/>
  </r>
  <r>
    <n v="2017"/>
    <x v="4"/>
    <x v="11"/>
    <x v="0"/>
    <x v="0"/>
    <x v="1"/>
    <n v="20"/>
    <n v="0.53"/>
    <n v="0.59"/>
  </r>
  <r>
    <n v="2017"/>
    <x v="4"/>
    <x v="12"/>
    <x v="0"/>
    <x v="0"/>
    <x v="0"/>
    <n v="8083"/>
    <n v="76.98"/>
    <n v="74.37"/>
  </r>
  <r>
    <n v="2017"/>
    <x v="4"/>
    <x v="12"/>
    <x v="0"/>
    <x v="0"/>
    <x v="1"/>
    <n v="200"/>
    <n v="2.98"/>
    <n v="2.74"/>
  </r>
  <r>
    <n v="2017"/>
    <x v="4"/>
    <x v="12"/>
    <x v="0"/>
    <x v="0"/>
    <x v="2"/>
    <n v="10"/>
    <n v="0"/>
    <n v="0"/>
  </r>
  <r>
    <n v="2017"/>
    <x v="4"/>
    <x v="13"/>
    <x v="0"/>
    <x v="0"/>
    <x v="0"/>
    <n v="9010"/>
    <n v="11.61"/>
    <n v="11.31"/>
  </r>
  <r>
    <n v="2017"/>
    <x v="4"/>
    <x v="13"/>
    <x v="0"/>
    <x v="0"/>
    <x v="1"/>
    <n v="20"/>
    <n v="0"/>
    <n v="0"/>
  </r>
  <r>
    <n v="2017"/>
    <x v="5"/>
    <x v="0"/>
    <x v="0"/>
    <x v="0"/>
    <x v="0"/>
    <n v="3705"/>
    <n v="69.67"/>
    <n v="72.95"/>
  </r>
  <r>
    <n v="2017"/>
    <x v="5"/>
    <x v="0"/>
    <x v="0"/>
    <x v="0"/>
    <x v="1"/>
    <n v="50"/>
    <n v="0.68"/>
    <n v="0.68"/>
  </r>
  <r>
    <n v="2017"/>
    <x v="5"/>
    <x v="1"/>
    <x v="0"/>
    <x v="0"/>
    <x v="0"/>
    <n v="2620"/>
    <n v="10.039999999999999"/>
    <n v="12.87"/>
  </r>
  <r>
    <n v="2017"/>
    <x v="5"/>
    <x v="2"/>
    <x v="0"/>
    <x v="0"/>
    <x v="0"/>
    <n v="2722"/>
    <n v="106.72"/>
    <n v="113.89"/>
  </r>
  <r>
    <n v="2017"/>
    <x v="5"/>
    <x v="2"/>
    <x v="0"/>
    <x v="0"/>
    <x v="1"/>
    <n v="350"/>
    <n v="17.489999999999998"/>
    <n v="18.38"/>
  </r>
  <r>
    <n v="2017"/>
    <x v="5"/>
    <x v="3"/>
    <x v="0"/>
    <x v="0"/>
    <x v="0"/>
    <n v="9963"/>
    <n v="55.11"/>
    <n v="54.19"/>
  </r>
  <r>
    <n v="2017"/>
    <x v="5"/>
    <x v="3"/>
    <x v="0"/>
    <x v="0"/>
    <x v="1"/>
    <n v="750"/>
    <n v="3.78"/>
    <n v="3.45"/>
  </r>
  <r>
    <n v="2017"/>
    <x v="5"/>
    <x v="4"/>
    <x v="0"/>
    <x v="0"/>
    <x v="0"/>
    <n v="13302"/>
    <n v="214.29"/>
    <n v="203.3"/>
  </r>
  <r>
    <n v="2017"/>
    <x v="5"/>
    <x v="4"/>
    <x v="0"/>
    <x v="0"/>
    <x v="1"/>
    <n v="1160"/>
    <n v="25.73"/>
    <n v="24.15"/>
  </r>
  <r>
    <n v="2017"/>
    <x v="5"/>
    <x v="5"/>
    <x v="0"/>
    <x v="0"/>
    <x v="0"/>
    <n v="8365"/>
    <n v="107.21"/>
    <n v="113.14"/>
  </r>
  <r>
    <n v="2017"/>
    <x v="5"/>
    <x v="5"/>
    <x v="0"/>
    <x v="0"/>
    <x v="1"/>
    <n v="1080"/>
    <n v="22.13"/>
    <n v="21.87"/>
  </r>
  <r>
    <n v="2017"/>
    <x v="5"/>
    <x v="6"/>
    <x v="0"/>
    <x v="0"/>
    <x v="0"/>
    <n v="3300"/>
    <n v="20.329999999999998"/>
    <n v="21.01"/>
  </r>
  <r>
    <n v="2017"/>
    <x v="5"/>
    <x v="7"/>
    <x v="0"/>
    <x v="0"/>
    <x v="0"/>
    <n v="1420"/>
    <n v="0.64"/>
    <n v="0.66"/>
  </r>
  <r>
    <n v="2017"/>
    <x v="5"/>
    <x v="7"/>
    <x v="0"/>
    <x v="0"/>
    <x v="1"/>
    <n v="90"/>
    <n v="0.05"/>
    <n v="0.05"/>
  </r>
  <r>
    <n v="2017"/>
    <x v="5"/>
    <x v="8"/>
    <x v="0"/>
    <x v="0"/>
    <x v="0"/>
    <n v="6230"/>
    <n v="6.84"/>
    <n v="7.12"/>
  </r>
  <r>
    <n v="2017"/>
    <x v="5"/>
    <x v="8"/>
    <x v="0"/>
    <x v="0"/>
    <x v="1"/>
    <n v="20"/>
    <n v="0.03"/>
    <n v="0.04"/>
  </r>
  <r>
    <n v="2017"/>
    <x v="5"/>
    <x v="9"/>
    <x v="0"/>
    <x v="0"/>
    <x v="0"/>
    <n v="6939"/>
    <n v="68.239999999999995"/>
    <n v="64.86"/>
  </r>
  <r>
    <n v="2017"/>
    <x v="5"/>
    <x v="10"/>
    <x v="0"/>
    <x v="0"/>
    <x v="0"/>
    <n v="4049"/>
    <n v="36.19"/>
    <n v="47.85"/>
  </r>
  <r>
    <n v="2017"/>
    <x v="5"/>
    <x v="11"/>
    <x v="0"/>
    <x v="0"/>
    <x v="0"/>
    <n v="6596"/>
    <n v="143.93"/>
    <n v="157.82"/>
  </r>
  <r>
    <n v="2017"/>
    <x v="5"/>
    <x v="12"/>
    <x v="0"/>
    <x v="0"/>
    <x v="0"/>
    <n v="9710"/>
    <n v="104.35"/>
    <n v="98.14"/>
  </r>
  <r>
    <n v="2017"/>
    <x v="5"/>
    <x v="13"/>
    <x v="0"/>
    <x v="0"/>
    <x v="0"/>
    <n v="8117"/>
    <n v="14.38"/>
    <n v="14.33"/>
  </r>
  <r>
    <n v="2017"/>
    <x v="6"/>
    <x v="0"/>
    <x v="0"/>
    <x v="0"/>
    <x v="0"/>
    <n v="2120"/>
    <n v="35.92"/>
    <n v="40.65"/>
  </r>
  <r>
    <n v="2017"/>
    <x v="6"/>
    <x v="0"/>
    <x v="0"/>
    <x v="0"/>
    <x v="1"/>
    <n v="15"/>
    <n v="0.3"/>
    <n v="0.39"/>
  </r>
  <r>
    <n v="2017"/>
    <x v="6"/>
    <x v="1"/>
    <x v="0"/>
    <x v="0"/>
    <x v="0"/>
    <n v="1050"/>
    <n v="4.3600000000000003"/>
    <n v="6.09"/>
  </r>
  <r>
    <n v="2017"/>
    <x v="6"/>
    <x v="2"/>
    <x v="0"/>
    <x v="0"/>
    <x v="0"/>
    <n v="1897"/>
    <n v="62.74"/>
    <n v="69.209999999999994"/>
  </r>
  <r>
    <n v="2017"/>
    <x v="6"/>
    <x v="2"/>
    <x v="0"/>
    <x v="0"/>
    <x v="1"/>
    <n v="295"/>
    <n v="10.73"/>
    <n v="11.22"/>
  </r>
  <r>
    <n v="2017"/>
    <x v="6"/>
    <x v="3"/>
    <x v="0"/>
    <x v="0"/>
    <x v="0"/>
    <n v="3017"/>
    <n v="18.600000000000001"/>
    <n v="18.86"/>
  </r>
  <r>
    <n v="2017"/>
    <x v="6"/>
    <x v="3"/>
    <x v="0"/>
    <x v="0"/>
    <x v="1"/>
    <n v="490"/>
    <n v="1.91"/>
    <n v="1.8"/>
  </r>
  <r>
    <n v="2017"/>
    <x v="6"/>
    <x v="4"/>
    <x v="0"/>
    <x v="0"/>
    <x v="0"/>
    <n v="5400"/>
    <n v="89.36"/>
    <n v="85.55"/>
  </r>
  <r>
    <n v="2017"/>
    <x v="6"/>
    <x v="4"/>
    <x v="0"/>
    <x v="0"/>
    <x v="1"/>
    <n v="826"/>
    <n v="15.04"/>
    <n v="14.5"/>
  </r>
  <r>
    <n v="2017"/>
    <x v="6"/>
    <x v="4"/>
    <x v="0"/>
    <x v="0"/>
    <x v="2"/>
    <n v="60"/>
    <n v="0.26"/>
    <n v="0.26"/>
  </r>
  <r>
    <n v="2017"/>
    <x v="6"/>
    <x v="5"/>
    <x v="0"/>
    <x v="0"/>
    <x v="0"/>
    <n v="2785"/>
    <n v="33.520000000000003"/>
    <n v="34.43"/>
  </r>
  <r>
    <n v="2017"/>
    <x v="6"/>
    <x v="5"/>
    <x v="0"/>
    <x v="0"/>
    <x v="1"/>
    <n v="815"/>
    <n v="14.2"/>
    <n v="14.34"/>
  </r>
  <r>
    <n v="2017"/>
    <x v="6"/>
    <x v="6"/>
    <x v="0"/>
    <x v="0"/>
    <x v="0"/>
    <n v="2563"/>
    <n v="14.85"/>
    <n v="15.35"/>
  </r>
  <r>
    <n v="2017"/>
    <x v="6"/>
    <x v="7"/>
    <x v="0"/>
    <x v="0"/>
    <x v="0"/>
    <n v="571"/>
    <n v="0.3"/>
    <n v="0.28000000000000003"/>
  </r>
  <r>
    <n v="2017"/>
    <x v="6"/>
    <x v="7"/>
    <x v="0"/>
    <x v="0"/>
    <x v="1"/>
    <n v="65"/>
    <n v="0.15"/>
    <n v="0.13"/>
  </r>
  <r>
    <n v="2017"/>
    <x v="6"/>
    <x v="8"/>
    <x v="0"/>
    <x v="0"/>
    <x v="0"/>
    <n v="3950"/>
    <n v="4.79"/>
    <n v="4.96"/>
  </r>
  <r>
    <n v="2017"/>
    <x v="6"/>
    <x v="8"/>
    <x v="0"/>
    <x v="0"/>
    <x v="1"/>
    <n v="45"/>
    <n v="0.05"/>
    <n v="0.05"/>
  </r>
  <r>
    <n v="2017"/>
    <x v="6"/>
    <x v="9"/>
    <x v="0"/>
    <x v="0"/>
    <x v="0"/>
    <n v="4855"/>
    <n v="59.9"/>
    <n v="57.52"/>
  </r>
  <r>
    <n v="2017"/>
    <x v="6"/>
    <x v="9"/>
    <x v="0"/>
    <x v="0"/>
    <x v="1"/>
    <n v="80"/>
    <n v="1.1499999999999999"/>
    <n v="1.07"/>
  </r>
  <r>
    <n v="2017"/>
    <x v="6"/>
    <x v="10"/>
    <x v="0"/>
    <x v="0"/>
    <x v="0"/>
    <n v="1760"/>
    <n v="19.100000000000001"/>
    <n v="24.39"/>
  </r>
  <r>
    <n v="2017"/>
    <x v="6"/>
    <x v="11"/>
    <x v="0"/>
    <x v="0"/>
    <x v="0"/>
    <n v="2980"/>
    <n v="55.23"/>
    <n v="61.05"/>
  </r>
  <r>
    <n v="2017"/>
    <x v="6"/>
    <x v="11"/>
    <x v="0"/>
    <x v="0"/>
    <x v="1"/>
    <n v="80"/>
    <n v="1.62"/>
    <n v="1.69"/>
  </r>
  <r>
    <n v="2017"/>
    <x v="6"/>
    <x v="12"/>
    <x v="0"/>
    <x v="0"/>
    <x v="0"/>
    <n v="4092"/>
    <n v="44.99"/>
    <n v="43.45"/>
  </r>
  <r>
    <n v="2017"/>
    <x v="6"/>
    <x v="13"/>
    <x v="0"/>
    <x v="0"/>
    <x v="0"/>
    <n v="3345"/>
    <n v="5.37"/>
    <n v="5.44"/>
  </r>
  <r>
    <n v="2017"/>
    <x v="7"/>
    <x v="0"/>
    <x v="0"/>
    <x v="0"/>
    <x v="0"/>
    <n v="100"/>
    <n v="1.92"/>
    <n v="2.09"/>
  </r>
  <r>
    <n v="2017"/>
    <x v="7"/>
    <x v="1"/>
    <x v="0"/>
    <x v="0"/>
    <x v="0"/>
    <n v="150"/>
    <n v="0.19"/>
    <n v="0.42"/>
  </r>
  <r>
    <n v="2017"/>
    <x v="7"/>
    <x v="6"/>
    <x v="0"/>
    <x v="0"/>
    <x v="0"/>
    <n v="290"/>
    <n v="1.44"/>
    <n v="1.34"/>
  </r>
  <r>
    <n v="2017"/>
    <x v="7"/>
    <x v="8"/>
    <x v="0"/>
    <x v="0"/>
    <x v="0"/>
    <n v="310"/>
    <n v="0.3"/>
    <n v="0.39"/>
  </r>
  <r>
    <n v="2017"/>
    <x v="7"/>
    <x v="9"/>
    <x v="0"/>
    <x v="0"/>
    <x v="0"/>
    <n v="180"/>
    <n v="1.97"/>
    <n v="1.97"/>
  </r>
  <r>
    <n v="2017"/>
    <x v="7"/>
    <x v="10"/>
    <x v="0"/>
    <x v="0"/>
    <x v="0"/>
    <n v="230"/>
    <n v="2.34"/>
    <n v="2.93"/>
  </r>
  <r>
    <n v="2017"/>
    <x v="7"/>
    <x v="11"/>
    <x v="0"/>
    <x v="0"/>
    <x v="0"/>
    <n v="110"/>
    <n v="2.4500000000000002"/>
    <n v="2.5"/>
  </r>
  <r>
    <n v="2017"/>
    <x v="7"/>
    <x v="12"/>
    <x v="0"/>
    <x v="0"/>
    <x v="0"/>
    <n v="120"/>
    <n v="1.36"/>
    <n v="1.38"/>
  </r>
  <r>
    <n v="2017"/>
    <x v="7"/>
    <x v="13"/>
    <x v="0"/>
    <x v="0"/>
    <x v="0"/>
    <n v="330"/>
    <n v="0.81"/>
    <n v="0.77"/>
  </r>
  <r>
    <n v="2017"/>
    <x v="8"/>
    <x v="0"/>
    <x v="0"/>
    <x v="0"/>
    <x v="0"/>
    <n v="240"/>
    <n v="4.2699999999999996"/>
    <n v="4.7"/>
  </r>
  <r>
    <n v="2017"/>
    <x v="8"/>
    <x v="1"/>
    <x v="0"/>
    <x v="0"/>
    <x v="0"/>
    <n v="420"/>
    <n v="0.85"/>
    <n v="1.6"/>
  </r>
  <r>
    <n v="2017"/>
    <x v="8"/>
    <x v="2"/>
    <x v="0"/>
    <x v="0"/>
    <x v="0"/>
    <n v="1419"/>
    <n v="62.2"/>
    <n v="67.040000000000006"/>
  </r>
  <r>
    <n v="2017"/>
    <x v="8"/>
    <x v="2"/>
    <x v="0"/>
    <x v="0"/>
    <x v="1"/>
    <n v="20"/>
    <n v="0.86"/>
    <n v="0.84"/>
  </r>
  <r>
    <n v="2017"/>
    <x v="8"/>
    <x v="3"/>
    <x v="0"/>
    <x v="0"/>
    <x v="0"/>
    <n v="655"/>
    <n v="3.39"/>
    <n v="3.82"/>
  </r>
  <r>
    <n v="2017"/>
    <x v="8"/>
    <x v="4"/>
    <x v="0"/>
    <x v="0"/>
    <x v="0"/>
    <n v="590"/>
    <n v="11.65"/>
    <n v="11.14"/>
  </r>
  <r>
    <n v="2017"/>
    <x v="8"/>
    <x v="4"/>
    <x v="0"/>
    <x v="0"/>
    <x v="2"/>
    <n v="30"/>
    <n v="0.12"/>
    <n v="0.11"/>
  </r>
  <r>
    <n v="2017"/>
    <x v="8"/>
    <x v="5"/>
    <x v="0"/>
    <x v="0"/>
    <x v="0"/>
    <n v="767"/>
    <n v="25.3"/>
    <n v="25.28"/>
  </r>
  <r>
    <n v="2017"/>
    <x v="8"/>
    <x v="5"/>
    <x v="0"/>
    <x v="0"/>
    <x v="1"/>
    <n v="30"/>
    <n v="1.05"/>
    <n v="1.04"/>
  </r>
  <r>
    <n v="2017"/>
    <x v="8"/>
    <x v="6"/>
    <x v="0"/>
    <x v="0"/>
    <x v="0"/>
    <n v="350"/>
    <n v="2.52"/>
    <n v="2.81"/>
  </r>
  <r>
    <n v="2017"/>
    <x v="8"/>
    <x v="9"/>
    <x v="0"/>
    <x v="0"/>
    <x v="0"/>
    <n v="691"/>
    <n v="4.63"/>
    <n v="4.6100000000000003"/>
  </r>
  <r>
    <n v="2017"/>
    <x v="8"/>
    <x v="10"/>
    <x v="0"/>
    <x v="0"/>
    <x v="0"/>
    <n v="500"/>
    <n v="4.13"/>
    <n v="5.38"/>
  </r>
  <r>
    <n v="2017"/>
    <x v="8"/>
    <x v="11"/>
    <x v="0"/>
    <x v="0"/>
    <x v="0"/>
    <n v="1166"/>
    <n v="34.03"/>
    <n v="38.36"/>
  </r>
  <r>
    <n v="2017"/>
    <x v="8"/>
    <x v="12"/>
    <x v="0"/>
    <x v="0"/>
    <x v="0"/>
    <n v="737"/>
    <n v="8.09"/>
    <n v="7.54"/>
  </r>
  <r>
    <n v="2017"/>
    <x v="8"/>
    <x v="13"/>
    <x v="0"/>
    <x v="0"/>
    <x v="0"/>
    <n v="400"/>
    <n v="0.4"/>
    <n v="0.36"/>
  </r>
  <r>
    <n v="2017"/>
    <x v="9"/>
    <x v="0"/>
    <x v="0"/>
    <x v="0"/>
    <x v="0"/>
    <n v="15630"/>
    <n v="240.07"/>
    <n v="267.06"/>
  </r>
  <r>
    <n v="2017"/>
    <x v="9"/>
    <x v="0"/>
    <x v="0"/>
    <x v="0"/>
    <x v="1"/>
    <n v="10"/>
    <n v="0.14000000000000001"/>
    <n v="0.18"/>
  </r>
  <r>
    <n v="2017"/>
    <x v="9"/>
    <x v="1"/>
    <x v="0"/>
    <x v="0"/>
    <x v="0"/>
    <n v="16011"/>
    <n v="54.08"/>
    <n v="81.290000000000006"/>
  </r>
  <r>
    <n v="2017"/>
    <x v="9"/>
    <x v="1"/>
    <x v="0"/>
    <x v="0"/>
    <x v="1"/>
    <n v="70"/>
    <n v="0.74"/>
    <n v="1.01"/>
  </r>
  <r>
    <n v="2017"/>
    <x v="9"/>
    <x v="1"/>
    <x v="0"/>
    <x v="0"/>
    <x v="2"/>
    <n v="10"/>
    <n v="0.04"/>
    <n v="0.03"/>
  </r>
  <r>
    <n v="2017"/>
    <x v="9"/>
    <x v="2"/>
    <x v="0"/>
    <x v="0"/>
    <x v="0"/>
    <n v="20958"/>
    <n v="901.64"/>
    <n v="970.67"/>
  </r>
  <r>
    <n v="2017"/>
    <x v="9"/>
    <x v="2"/>
    <x v="0"/>
    <x v="0"/>
    <x v="1"/>
    <n v="3000"/>
    <n v="115.01"/>
    <n v="119.74"/>
  </r>
  <r>
    <n v="2017"/>
    <x v="9"/>
    <x v="3"/>
    <x v="0"/>
    <x v="0"/>
    <x v="0"/>
    <n v="7290"/>
    <n v="39.22"/>
    <n v="41.62"/>
  </r>
  <r>
    <n v="2017"/>
    <x v="9"/>
    <x v="3"/>
    <x v="0"/>
    <x v="0"/>
    <x v="1"/>
    <n v="952"/>
    <n v="3.25"/>
    <n v="2.98"/>
  </r>
  <r>
    <n v="2017"/>
    <x v="9"/>
    <x v="4"/>
    <x v="0"/>
    <x v="0"/>
    <x v="0"/>
    <n v="18600"/>
    <n v="449.39"/>
    <n v="432.38"/>
  </r>
  <r>
    <n v="2017"/>
    <x v="9"/>
    <x v="4"/>
    <x v="0"/>
    <x v="0"/>
    <x v="1"/>
    <n v="2990"/>
    <n v="63.89"/>
    <n v="61.2"/>
  </r>
  <r>
    <n v="2017"/>
    <x v="9"/>
    <x v="4"/>
    <x v="0"/>
    <x v="0"/>
    <x v="2"/>
    <n v="2020"/>
    <n v="10.67"/>
    <n v="10.32"/>
  </r>
  <r>
    <n v="2017"/>
    <x v="9"/>
    <x v="5"/>
    <x v="0"/>
    <x v="0"/>
    <x v="0"/>
    <n v="9760"/>
    <n v="226.7"/>
    <n v="227.77"/>
  </r>
  <r>
    <n v="2017"/>
    <x v="9"/>
    <x v="5"/>
    <x v="0"/>
    <x v="0"/>
    <x v="1"/>
    <n v="1630"/>
    <n v="48.51"/>
    <n v="47.14"/>
  </r>
  <r>
    <n v="2017"/>
    <x v="9"/>
    <x v="5"/>
    <x v="0"/>
    <x v="0"/>
    <x v="2"/>
    <n v="20"/>
    <n v="0.4"/>
    <n v="0.36"/>
  </r>
  <r>
    <n v="2017"/>
    <x v="9"/>
    <x v="6"/>
    <x v="0"/>
    <x v="0"/>
    <x v="0"/>
    <n v="19019"/>
    <n v="131.91"/>
    <n v="145.47999999999999"/>
  </r>
  <r>
    <n v="2017"/>
    <x v="9"/>
    <x v="6"/>
    <x v="0"/>
    <x v="0"/>
    <x v="1"/>
    <n v="10"/>
    <n v="0.09"/>
    <n v="0.09"/>
  </r>
  <r>
    <n v="2017"/>
    <x v="9"/>
    <x v="7"/>
    <x v="0"/>
    <x v="0"/>
    <x v="0"/>
    <n v="3723"/>
    <n v="3.68"/>
    <n v="3.57"/>
  </r>
  <r>
    <n v="2017"/>
    <x v="9"/>
    <x v="7"/>
    <x v="0"/>
    <x v="0"/>
    <x v="1"/>
    <n v="362"/>
    <n v="0.33"/>
    <n v="0.3"/>
  </r>
  <r>
    <n v="2017"/>
    <x v="9"/>
    <x v="8"/>
    <x v="0"/>
    <x v="0"/>
    <x v="0"/>
    <n v="18300"/>
    <n v="35.79"/>
    <n v="36.76"/>
  </r>
  <r>
    <n v="2017"/>
    <x v="9"/>
    <x v="8"/>
    <x v="0"/>
    <x v="0"/>
    <x v="1"/>
    <n v="200"/>
    <n v="0.33"/>
    <n v="0.33"/>
  </r>
  <r>
    <n v="2017"/>
    <x v="9"/>
    <x v="8"/>
    <x v="0"/>
    <x v="0"/>
    <x v="2"/>
    <n v="30"/>
    <n v="0"/>
    <n v="0"/>
  </r>
  <r>
    <n v="2017"/>
    <x v="9"/>
    <x v="9"/>
    <x v="0"/>
    <x v="0"/>
    <x v="0"/>
    <n v="11852"/>
    <n v="143.63999999999999"/>
    <n v="143.13"/>
  </r>
  <r>
    <n v="2017"/>
    <x v="9"/>
    <x v="9"/>
    <x v="0"/>
    <x v="0"/>
    <x v="1"/>
    <n v="1531"/>
    <n v="16.78"/>
    <n v="15.91"/>
  </r>
  <r>
    <n v="2017"/>
    <x v="9"/>
    <x v="10"/>
    <x v="0"/>
    <x v="0"/>
    <x v="0"/>
    <n v="28701"/>
    <n v="236.5"/>
    <n v="304.77"/>
  </r>
  <r>
    <n v="2017"/>
    <x v="9"/>
    <x v="11"/>
    <x v="0"/>
    <x v="0"/>
    <x v="0"/>
    <n v="13610"/>
    <n v="394.45"/>
    <n v="442.66"/>
  </r>
  <r>
    <n v="2017"/>
    <x v="9"/>
    <x v="11"/>
    <x v="0"/>
    <x v="0"/>
    <x v="1"/>
    <n v="1400"/>
    <n v="32.409999999999997"/>
    <n v="33.57"/>
  </r>
  <r>
    <n v="2017"/>
    <x v="9"/>
    <x v="12"/>
    <x v="0"/>
    <x v="0"/>
    <x v="0"/>
    <n v="19397"/>
    <n v="236.41"/>
    <n v="232.51"/>
  </r>
  <r>
    <n v="2017"/>
    <x v="9"/>
    <x v="12"/>
    <x v="0"/>
    <x v="0"/>
    <x v="1"/>
    <n v="20"/>
    <n v="0.23"/>
    <n v="0.21"/>
  </r>
  <r>
    <n v="2017"/>
    <x v="9"/>
    <x v="13"/>
    <x v="0"/>
    <x v="0"/>
    <x v="0"/>
    <n v="16420"/>
    <n v="31.56"/>
    <n v="32.770000000000003"/>
  </r>
  <r>
    <n v="2017"/>
    <x v="9"/>
    <x v="13"/>
    <x v="0"/>
    <x v="0"/>
    <x v="2"/>
    <n v="30"/>
    <n v="7.0000000000000007E-2"/>
    <n v="7.0000000000000007E-2"/>
  </r>
  <r>
    <n v="2017"/>
    <x v="0"/>
    <x v="0"/>
    <x v="1"/>
    <x v="0"/>
    <x v="0"/>
    <n v="1460"/>
    <n v="36.979999999999997"/>
    <n v="40.76"/>
  </r>
  <r>
    <n v="2017"/>
    <x v="0"/>
    <x v="1"/>
    <x v="1"/>
    <x v="0"/>
    <x v="0"/>
    <n v="298"/>
    <n v="0.74"/>
    <n v="1.65"/>
  </r>
  <r>
    <n v="2017"/>
    <x v="0"/>
    <x v="2"/>
    <x v="1"/>
    <x v="0"/>
    <x v="0"/>
    <n v="2178"/>
    <n v="92.85"/>
    <n v="95.05"/>
  </r>
  <r>
    <n v="2017"/>
    <x v="0"/>
    <x v="2"/>
    <x v="1"/>
    <x v="0"/>
    <x v="1"/>
    <n v="419"/>
    <n v="24.11"/>
    <n v="23.27"/>
  </r>
  <r>
    <n v="2017"/>
    <x v="0"/>
    <x v="3"/>
    <x v="1"/>
    <x v="0"/>
    <x v="0"/>
    <n v="200"/>
    <n v="1.5"/>
    <n v="1.47"/>
  </r>
  <r>
    <n v="2017"/>
    <x v="0"/>
    <x v="3"/>
    <x v="1"/>
    <x v="0"/>
    <x v="1"/>
    <n v="40"/>
    <n v="0.3"/>
    <n v="0.27"/>
  </r>
  <r>
    <n v="2017"/>
    <x v="0"/>
    <x v="4"/>
    <x v="1"/>
    <x v="0"/>
    <x v="0"/>
    <n v="2080"/>
    <n v="53.45"/>
    <n v="51.75"/>
  </r>
  <r>
    <n v="2017"/>
    <x v="0"/>
    <x v="4"/>
    <x v="1"/>
    <x v="0"/>
    <x v="1"/>
    <n v="20"/>
    <n v="0.43"/>
    <n v="0.39"/>
  </r>
  <r>
    <n v="2017"/>
    <x v="0"/>
    <x v="5"/>
    <x v="1"/>
    <x v="0"/>
    <x v="0"/>
    <n v="940"/>
    <n v="16.399999999999999"/>
    <n v="16.440000000000001"/>
  </r>
  <r>
    <n v="2017"/>
    <x v="0"/>
    <x v="6"/>
    <x v="1"/>
    <x v="0"/>
    <x v="0"/>
    <n v="978"/>
    <n v="6.53"/>
    <n v="6.81"/>
  </r>
  <r>
    <n v="2017"/>
    <x v="0"/>
    <x v="7"/>
    <x v="1"/>
    <x v="0"/>
    <x v="0"/>
    <n v="720"/>
    <n v="0.44"/>
    <n v="0.45"/>
  </r>
  <r>
    <n v="2017"/>
    <x v="0"/>
    <x v="7"/>
    <x v="1"/>
    <x v="0"/>
    <x v="1"/>
    <n v="80"/>
    <n v="0.08"/>
    <n v="7.0000000000000007E-2"/>
  </r>
  <r>
    <n v="2017"/>
    <x v="0"/>
    <x v="8"/>
    <x v="1"/>
    <x v="0"/>
    <x v="0"/>
    <n v="498"/>
    <n v="0.72"/>
    <n v="0.73"/>
  </r>
  <r>
    <n v="2017"/>
    <x v="0"/>
    <x v="9"/>
    <x v="1"/>
    <x v="0"/>
    <x v="0"/>
    <n v="700"/>
    <n v="10.47"/>
    <n v="10.32"/>
  </r>
  <r>
    <n v="2017"/>
    <x v="0"/>
    <x v="10"/>
    <x v="1"/>
    <x v="0"/>
    <x v="0"/>
    <n v="1408"/>
    <n v="19.21"/>
    <n v="23.28"/>
  </r>
  <r>
    <n v="2017"/>
    <x v="0"/>
    <x v="11"/>
    <x v="1"/>
    <x v="0"/>
    <x v="0"/>
    <n v="1100"/>
    <n v="40.99"/>
    <n v="48.05"/>
  </r>
  <r>
    <n v="2017"/>
    <x v="0"/>
    <x v="12"/>
    <x v="1"/>
    <x v="0"/>
    <x v="0"/>
    <n v="1440"/>
    <n v="18.34"/>
    <n v="17.690000000000001"/>
  </r>
  <r>
    <n v="2017"/>
    <x v="0"/>
    <x v="13"/>
    <x v="1"/>
    <x v="0"/>
    <x v="0"/>
    <n v="802"/>
    <n v="1.89"/>
    <n v="1.92"/>
  </r>
  <r>
    <n v="2017"/>
    <x v="1"/>
    <x v="0"/>
    <x v="1"/>
    <x v="0"/>
    <x v="0"/>
    <n v="4457"/>
    <n v="71.62"/>
    <n v="79.98"/>
  </r>
  <r>
    <n v="2017"/>
    <x v="1"/>
    <x v="0"/>
    <x v="1"/>
    <x v="0"/>
    <x v="1"/>
    <n v="10"/>
    <n v="0.34"/>
    <n v="0.39"/>
  </r>
  <r>
    <n v="2017"/>
    <x v="1"/>
    <x v="1"/>
    <x v="1"/>
    <x v="0"/>
    <x v="0"/>
    <n v="2750"/>
    <n v="10.34"/>
    <n v="13.44"/>
  </r>
  <r>
    <n v="2017"/>
    <x v="1"/>
    <x v="1"/>
    <x v="1"/>
    <x v="0"/>
    <x v="1"/>
    <n v="10"/>
    <n v="0.06"/>
    <n v="0.06"/>
  </r>
  <r>
    <n v="2017"/>
    <x v="1"/>
    <x v="2"/>
    <x v="1"/>
    <x v="0"/>
    <x v="0"/>
    <n v="4238"/>
    <n v="189.58"/>
    <n v="201.97"/>
  </r>
  <r>
    <n v="2017"/>
    <x v="1"/>
    <x v="2"/>
    <x v="1"/>
    <x v="0"/>
    <x v="1"/>
    <n v="150"/>
    <n v="10.41"/>
    <n v="10.86"/>
  </r>
  <r>
    <n v="2017"/>
    <x v="1"/>
    <x v="3"/>
    <x v="1"/>
    <x v="0"/>
    <x v="0"/>
    <n v="2680"/>
    <n v="13.43"/>
    <n v="12.95"/>
  </r>
  <r>
    <n v="2017"/>
    <x v="1"/>
    <x v="3"/>
    <x v="1"/>
    <x v="0"/>
    <x v="1"/>
    <n v="120"/>
    <n v="0.28000000000000003"/>
    <n v="0.25"/>
  </r>
  <r>
    <n v="2017"/>
    <x v="1"/>
    <x v="4"/>
    <x v="1"/>
    <x v="0"/>
    <x v="0"/>
    <n v="4881"/>
    <n v="119.06"/>
    <n v="113.69"/>
  </r>
  <r>
    <n v="2017"/>
    <x v="1"/>
    <x v="4"/>
    <x v="1"/>
    <x v="0"/>
    <x v="1"/>
    <n v="411"/>
    <n v="12.32"/>
    <n v="12.74"/>
  </r>
  <r>
    <n v="2017"/>
    <x v="1"/>
    <x v="5"/>
    <x v="1"/>
    <x v="0"/>
    <x v="0"/>
    <n v="2390"/>
    <n v="40.270000000000003"/>
    <n v="40.229999999999997"/>
  </r>
  <r>
    <n v="2017"/>
    <x v="1"/>
    <x v="5"/>
    <x v="1"/>
    <x v="0"/>
    <x v="1"/>
    <n v="140"/>
    <n v="3.92"/>
    <n v="3.7"/>
  </r>
  <r>
    <n v="2017"/>
    <x v="1"/>
    <x v="6"/>
    <x v="1"/>
    <x v="0"/>
    <x v="0"/>
    <n v="4551"/>
    <n v="35.81"/>
    <n v="39.200000000000003"/>
  </r>
  <r>
    <n v="2017"/>
    <x v="1"/>
    <x v="6"/>
    <x v="1"/>
    <x v="0"/>
    <x v="1"/>
    <n v="10"/>
    <n v="0.03"/>
    <n v="0.03"/>
  </r>
  <r>
    <n v="2017"/>
    <x v="1"/>
    <x v="7"/>
    <x v="1"/>
    <x v="0"/>
    <x v="0"/>
    <n v="1289"/>
    <n v="0.83"/>
    <n v="0.75"/>
  </r>
  <r>
    <n v="2017"/>
    <x v="1"/>
    <x v="7"/>
    <x v="1"/>
    <x v="0"/>
    <x v="1"/>
    <n v="20"/>
    <n v="0"/>
    <n v="0"/>
  </r>
  <r>
    <n v="2017"/>
    <x v="1"/>
    <x v="8"/>
    <x v="1"/>
    <x v="0"/>
    <x v="0"/>
    <n v="3416"/>
    <n v="4.53"/>
    <n v="4.84"/>
  </r>
  <r>
    <n v="2017"/>
    <x v="1"/>
    <x v="9"/>
    <x v="1"/>
    <x v="0"/>
    <x v="0"/>
    <n v="5604"/>
    <n v="76.17"/>
    <n v="75.040000000000006"/>
  </r>
  <r>
    <n v="2017"/>
    <x v="1"/>
    <x v="9"/>
    <x v="1"/>
    <x v="0"/>
    <x v="1"/>
    <n v="20"/>
    <n v="0.06"/>
    <n v="0.05"/>
  </r>
  <r>
    <n v="2017"/>
    <x v="1"/>
    <x v="10"/>
    <x v="1"/>
    <x v="0"/>
    <x v="0"/>
    <n v="4585"/>
    <n v="61.94"/>
    <n v="75.56"/>
  </r>
  <r>
    <n v="2017"/>
    <x v="1"/>
    <x v="10"/>
    <x v="1"/>
    <x v="0"/>
    <x v="1"/>
    <n v="10"/>
    <n v="0.15"/>
    <n v="0.16"/>
  </r>
  <r>
    <n v="2017"/>
    <x v="1"/>
    <x v="11"/>
    <x v="1"/>
    <x v="0"/>
    <x v="0"/>
    <n v="3980"/>
    <n v="81.459999999999994"/>
    <n v="99.92"/>
  </r>
  <r>
    <n v="2017"/>
    <x v="1"/>
    <x v="11"/>
    <x v="1"/>
    <x v="0"/>
    <x v="1"/>
    <n v="10"/>
    <n v="0.1"/>
    <n v="0.17"/>
  </r>
  <r>
    <n v="2017"/>
    <x v="1"/>
    <x v="12"/>
    <x v="1"/>
    <x v="0"/>
    <x v="0"/>
    <n v="3209"/>
    <n v="30.02"/>
    <n v="30.01"/>
  </r>
  <r>
    <n v="2017"/>
    <x v="1"/>
    <x v="13"/>
    <x v="1"/>
    <x v="0"/>
    <x v="0"/>
    <n v="2136"/>
    <n v="3.65"/>
    <n v="3.54"/>
  </r>
  <r>
    <n v="2017"/>
    <x v="2"/>
    <x v="0"/>
    <x v="1"/>
    <x v="0"/>
    <x v="0"/>
    <n v="11931"/>
    <n v="230.84"/>
    <n v="248.35"/>
  </r>
  <r>
    <n v="2017"/>
    <x v="2"/>
    <x v="1"/>
    <x v="1"/>
    <x v="0"/>
    <x v="0"/>
    <n v="6749"/>
    <n v="35.28"/>
    <n v="45.28"/>
  </r>
  <r>
    <n v="2017"/>
    <x v="2"/>
    <x v="2"/>
    <x v="1"/>
    <x v="0"/>
    <x v="0"/>
    <n v="13898"/>
    <n v="590.78"/>
    <n v="614.29999999999995"/>
  </r>
  <r>
    <n v="2017"/>
    <x v="2"/>
    <x v="2"/>
    <x v="1"/>
    <x v="0"/>
    <x v="1"/>
    <n v="2189"/>
    <n v="112.64"/>
    <n v="113.7"/>
  </r>
  <r>
    <n v="2017"/>
    <x v="2"/>
    <x v="3"/>
    <x v="1"/>
    <x v="0"/>
    <x v="0"/>
    <n v="8615"/>
    <n v="45.35"/>
    <n v="42.84"/>
  </r>
  <r>
    <n v="2017"/>
    <x v="2"/>
    <x v="3"/>
    <x v="1"/>
    <x v="0"/>
    <x v="1"/>
    <n v="880"/>
    <n v="2.95"/>
    <n v="2.66"/>
  </r>
  <r>
    <n v="2017"/>
    <x v="2"/>
    <x v="4"/>
    <x v="1"/>
    <x v="0"/>
    <x v="0"/>
    <n v="16932"/>
    <n v="359.23"/>
    <n v="341.5"/>
  </r>
  <r>
    <n v="2017"/>
    <x v="2"/>
    <x v="4"/>
    <x v="1"/>
    <x v="0"/>
    <x v="1"/>
    <n v="3010"/>
    <n v="63.48"/>
    <n v="59.68"/>
  </r>
  <r>
    <n v="2017"/>
    <x v="2"/>
    <x v="5"/>
    <x v="1"/>
    <x v="0"/>
    <x v="0"/>
    <n v="5730"/>
    <n v="105.56"/>
    <n v="107"/>
  </r>
  <r>
    <n v="2017"/>
    <x v="2"/>
    <x v="5"/>
    <x v="1"/>
    <x v="0"/>
    <x v="1"/>
    <n v="1680"/>
    <n v="34.35"/>
    <n v="32.880000000000003"/>
  </r>
  <r>
    <n v="2017"/>
    <x v="2"/>
    <x v="6"/>
    <x v="1"/>
    <x v="0"/>
    <x v="0"/>
    <n v="11236"/>
    <n v="87.15"/>
    <n v="89.97"/>
  </r>
  <r>
    <n v="2017"/>
    <x v="2"/>
    <x v="7"/>
    <x v="1"/>
    <x v="0"/>
    <x v="0"/>
    <n v="3913"/>
    <n v="3.03"/>
    <n v="2.87"/>
  </r>
  <r>
    <n v="2017"/>
    <x v="2"/>
    <x v="7"/>
    <x v="1"/>
    <x v="0"/>
    <x v="1"/>
    <n v="171"/>
    <n v="0.13"/>
    <n v="0.12"/>
  </r>
  <r>
    <n v="2017"/>
    <x v="2"/>
    <x v="8"/>
    <x v="1"/>
    <x v="0"/>
    <x v="0"/>
    <n v="10380"/>
    <n v="12.99"/>
    <n v="13.85"/>
  </r>
  <r>
    <n v="2017"/>
    <x v="2"/>
    <x v="9"/>
    <x v="1"/>
    <x v="0"/>
    <x v="0"/>
    <n v="12674"/>
    <n v="137.44"/>
    <n v="133.38"/>
  </r>
  <r>
    <n v="2017"/>
    <x v="2"/>
    <x v="10"/>
    <x v="1"/>
    <x v="0"/>
    <x v="0"/>
    <n v="14593"/>
    <n v="194.25"/>
    <n v="244.16"/>
  </r>
  <r>
    <n v="2017"/>
    <x v="2"/>
    <x v="11"/>
    <x v="1"/>
    <x v="0"/>
    <x v="0"/>
    <n v="13612"/>
    <n v="286.63"/>
    <n v="331.76"/>
  </r>
  <r>
    <n v="2017"/>
    <x v="2"/>
    <x v="12"/>
    <x v="1"/>
    <x v="0"/>
    <x v="0"/>
    <n v="9912"/>
    <n v="112.59"/>
    <n v="109.31"/>
  </r>
  <r>
    <n v="2017"/>
    <x v="2"/>
    <x v="13"/>
    <x v="1"/>
    <x v="0"/>
    <x v="0"/>
    <n v="8126"/>
    <n v="16.96"/>
    <n v="16.010000000000002"/>
  </r>
  <r>
    <n v="2017"/>
    <x v="3"/>
    <x v="0"/>
    <x v="1"/>
    <x v="0"/>
    <x v="0"/>
    <n v="19751"/>
    <n v="342.35"/>
    <n v="390.37"/>
  </r>
  <r>
    <n v="2017"/>
    <x v="3"/>
    <x v="0"/>
    <x v="1"/>
    <x v="0"/>
    <x v="1"/>
    <n v="120"/>
    <n v="1.86"/>
    <n v="1.84"/>
  </r>
  <r>
    <n v="2017"/>
    <x v="3"/>
    <x v="0"/>
    <x v="1"/>
    <x v="0"/>
    <x v="2"/>
    <n v="45"/>
    <n v="0.35"/>
    <n v="0.32"/>
  </r>
  <r>
    <n v="2017"/>
    <x v="3"/>
    <x v="1"/>
    <x v="1"/>
    <x v="0"/>
    <x v="0"/>
    <n v="7942"/>
    <n v="29.16"/>
    <n v="44.44"/>
  </r>
  <r>
    <n v="2017"/>
    <x v="3"/>
    <x v="1"/>
    <x v="1"/>
    <x v="0"/>
    <x v="1"/>
    <n v="10"/>
    <n v="0.03"/>
    <n v="0.05"/>
  </r>
  <r>
    <n v="2017"/>
    <x v="3"/>
    <x v="2"/>
    <x v="1"/>
    <x v="0"/>
    <x v="0"/>
    <n v="20860"/>
    <n v="861.17"/>
    <n v="904.06"/>
  </r>
  <r>
    <n v="2017"/>
    <x v="3"/>
    <x v="2"/>
    <x v="1"/>
    <x v="0"/>
    <x v="1"/>
    <n v="3355"/>
    <n v="186.02"/>
    <n v="190.66"/>
  </r>
  <r>
    <n v="2017"/>
    <x v="3"/>
    <x v="3"/>
    <x v="1"/>
    <x v="0"/>
    <x v="0"/>
    <n v="11840"/>
    <n v="69.989999999999995"/>
    <n v="68.78"/>
  </r>
  <r>
    <n v="2017"/>
    <x v="3"/>
    <x v="3"/>
    <x v="1"/>
    <x v="0"/>
    <x v="1"/>
    <n v="489"/>
    <n v="1.37"/>
    <n v="1.3"/>
  </r>
  <r>
    <n v="2017"/>
    <x v="3"/>
    <x v="4"/>
    <x v="1"/>
    <x v="0"/>
    <x v="0"/>
    <n v="23844"/>
    <n v="501.47"/>
    <n v="473.7"/>
  </r>
  <r>
    <n v="2017"/>
    <x v="3"/>
    <x v="4"/>
    <x v="1"/>
    <x v="0"/>
    <x v="1"/>
    <n v="3535"/>
    <n v="79.37"/>
    <n v="75.59"/>
  </r>
  <r>
    <n v="2017"/>
    <x v="3"/>
    <x v="5"/>
    <x v="1"/>
    <x v="0"/>
    <x v="0"/>
    <n v="9596"/>
    <n v="145.32"/>
    <n v="145.85"/>
  </r>
  <r>
    <n v="2017"/>
    <x v="3"/>
    <x v="5"/>
    <x v="1"/>
    <x v="0"/>
    <x v="1"/>
    <n v="1750"/>
    <n v="29.26"/>
    <n v="29.36"/>
  </r>
  <r>
    <n v="2017"/>
    <x v="3"/>
    <x v="5"/>
    <x v="1"/>
    <x v="0"/>
    <x v="2"/>
    <n v="10"/>
    <n v="0.12"/>
    <n v="0.14000000000000001"/>
  </r>
  <r>
    <n v="2017"/>
    <x v="3"/>
    <x v="6"/>
    <x v="1"/>
    <x v="0"/>
    <x v="0"/>
    <n v="15944"/>
    <n v="100.85"/>
    <n v="105.73"/>
  </r>
  <r>
    <n v="2017"/>
    <x v="3"/>
    <x v="7"/>
    <x v="1"/>
    <x v="0"/>
    <x v="0"/>
    <n v="4506"/>
    <n v="4.3499999999999996"/>
    <n v="4"/>
  </r>
  <r>
    <n v="2017"/>
    <x v="3"/>
    <x v="7"/>
    <x v="1"/>
    <x v="0"/>
    <x v="1"/>
    <n v="225"/>
    <n v="0.24"/>
    <n v="0.21"/>
  </r>
  <r>
    <n v="2017"/>
    <x v="3"/>
    <x v="8"/>
    <x v="1"/>
    <x v="0"/>
    <x v="0"/>
    <n v="16878"/>
    <n v="20.100000000000001"/>
    <n v="21.12"/>
  </r>
  <r>
    <n v="2017"/>
    <x v="3"/>
    <x v="8"/>
    <x v="1"/>
    <x v="0"/>
    <x v="1"/>
    <n v="10"/>
    <n v="0.13"/>
    <n v="0.12"/>
  </r>
  <r>
    <n v="2017"/>
    <x v="3"/>
    <x v="9"/>
    <x v="1"/>
    <x v="0"/>
    <x v="0"/>
    <n v="20909"/>
    <n v="187.65"/>
    <n v="189.62"/>
  </r>
  <r>
    <n v="2017"/>
    <x v="3"/>
    <x v="10"/>
    <x v="1"/>
    <x v="0"/>
    <x v="0"/>
    <n v="21018"/>
    <n v="247.65"/>
    <n v="323.67"/>
  </r>
  <r>
    <n v="2017"/>
    <x v="3"/>
    <x v="10"/>
    <x v="1"/>
    <x v="0"/>
    <x v="1"/>
    <n v="205"/>
    <n v="2.68"/>
    <n v="2.85"/>
  </r>
  <r>
    <n v="2017"/>
    <x v="3"/>
    <x v="11"/>
    <x v="1"/>
    <x v="0"/>
    <x v="0"/>
    <n v="19728"/>
    <n v="371.94"/>
    <n v="422.4"/>
  </r>
  <r>
    <n v="2017"/>
    <x v="3"/>
    <x v="12"/>
    <x v="1"/>
    <x v="0"/>
    <x v="0"/>
    <n v="18623"/>
    <n v="159.69999999999999"/>
    <n v="153.56"/>
  </r>
  <r>
    <n v="2017"/>
    <x v="3"/>
    <x v="12"/>
    <x v="1"/>
    <x v="0"/>
    <x v="1"/>
    <n v="165"/>
    <n v="2.27"/>
    <n v="2.16"/>
  </r>
  <r>
    <n v="2017"/>
    <x v="3"/>
    <x v="13"/>
    <x v="1"/>
    <x v="0"/>
    <x v="0"/>
    <n v="17282"/>
    <n v="25.1"/>
    <n v="24.97"/>
  </r>
  <r>
    <n v="2017"/>
    <x v="3"/>
    <x v="13"/>
    <x v="1"/>
    <x v="0"/>
    <x v="1"/>
    <n v="60"/>
    <n v="0.12"/>
    <n v="0.11"/>
  </r>
  <r>
    <n v="2017"/>
    <x v="4"/>
    <x v="0"/>
    <x v="1"/>
    <x v="0"/>
    <x v="0"/>
    <n v="12933"/>
    <n v="276.63"/>
    <n v="301.56"/>
  </r>
  <r>
    <n v="2017"/>
    <x v="4"/>
    <x v="0"/>
    <x v="1"/>
    <x v="0"/>
    <x v="1"/>
    <n v="45"/>
    <n v="0.82"/>
    <n v="0.79"/>
  </r>
  <r>
    <n v="2017"/>
    <x v="4"/>
    <x v="1"/>
    <x v="1"/>
    <x v="0"/>
    <x v="0"/>
    <n v="9177"/>
    <n v="34.75"/>
    <n v="45.61"/>
  </r>
  <r>
    <n v="2017"/>
    <x v="4"/>
    <x v="1"/>
    <x v="1"/>
    <x v="0"/>
    <x v="1"/>
    <n v="10"/>
    <n v="0.15"/>
    <n v="0.17"/>
  </r>
  <r>
    <n v="2017"/>
    <x v="4"/>
    <x v="2"/>
    <x v="1"/>
    <x v="0"/>
    <x v="0"/>
    <n v="17030"/>
    <n v="646.55999999999995"/>
    <n v="687.7"/>
  </r>
  <r>
    <n v="2017"/>
    <x v="4"/>
    <x v="2"/>
    <x v="1"/>
    <x v="0"/>
    <x v="1"/>
    <n v="2870"/>
    <n v="146.97"/>
    <n v="152.74"/>
  </r>
  <r>
    <n v="2017"/>
    <x v="4"/>
    <x v="3"/>
    <x v="1"/>
    <x v="0"/>
    <x v="0"/>
    <n v="13886"/>
    <n v="71.2"/>
    <n v="71.510000000000005"/>
  </r>
  <r>
    <n v="2017"/>
    <x v="4"/>
    <x v="3"/>
    <x v="1"/>
    <x v="0"/>
    <x v="1"/>
    <n v="1265"/>
    <n v="4.6100000000000003"/>
    <n v="4.6399999999999997"/>
  </r>
  <r>
    <n v="2017"/>
    <x v="4"/>
    <x v="4"/>
    <x v="1"/>
    <x v="0"/>
    <x v="0"/>
    <n v="28070"/>
    <n v="439.48"/>
    <n v="425.65"/>
  </r>
  <r>
    <n v="2017"/>
    <x v="4"/>
    <x v="4"/>
    <x v="1"/>
    <x v="0"/>
    <x v="1"/>
    <n v="5431"/>
    <n v="112.41"/>
    <n v="107.34"/>
  </r>
  <r>
    <n v="2017"/>
    <x v="4"/>
    <x v="5"/>
    <x v="1"/>
    <x v="0"/>
    <x v="0"/>
    <n v="10945"/>
    <n v="131.66999999999999"/>
    <n v="132.53"/>
  </r>
  <r>
    <n v="2017"/>
    <x v="4"/>
    <x v="5"/>
    <x v="1"/>
    <x v="0"/>
    <x v="1"/>
    <n v="2310"/>
    <n v="45.59"/>
    <n v="43.08"/>
  </r>
  <r>
    <n v="2017"/>
    <x v="4"/>
    <x v="6"/>
    <x v="1"/>
    <x v="0"/>
    <x v="0"/>
    <n v="15077"/>
    <n v="96.25"/>
    <n v="103.07"/>
  </r>
  <r>
    <n v="2017"/>
    <x v="4"/>
    <x v="7"/>
    <x v="1"/>
    <x v="0"/>
    <x v="0"/>
    <n v="4131"/>
    <n v="2.38"/>
    <n v="2.34"/>
  </r>
  <r>
    <n v="2017"/>
    <x v="4"/>
    <x v="7"/>
    <x v="1"/>
    <x v="0"/>
    <x v="1"/>
    <n v="180"/>
    <n v="0.3"/>
    <n v="0.27"/>
  </r>
  <r>
    <n v="2017"/>
    <x v="4"/>
    <x v="8"/>
    <x v="1"/>
    <x v="0"/>
    <x v="0"/>
    <n v="15705"/>
    <n v="18.25"/>
    <n v="18.23"/>
  </r>
  <r>
    <n v="2017"/>
    <x v="4"/>
    <x v="9"/>
    <x v="1"/>
    <x v="0"/>
    <x v="0"/>
    <n v="16428"/>
    <n v="155.76"/>
    <n v="150.76"/>
  </r>
  <r>
    <n v="2017"/>
    <x v="4"/>
    <x v="9"/>
    <x v="1"/>
    <x v="0"/>
    <x v="1"/>
    <n v="200"/>
    <n v="1.78"/>
    <n v="1.75"/>
  </r>
  <r>
    <n v="2017"/>
    <x v="4"/>
    <x v="10"/>
    <x v="1"/>
    <x v="0"/>
    <x v="0"/>
    <n v="25850"/>
    <n v="217.2"/>
    <n v="299.27999999999997"/>
  </r>
  <r>
    <n v="2017"/>
    <x v="4"/>
    <x v="11"/>
    <x v="1"/>
    <x v="0"/>
    <x v="0"/>
    <n v="17010"/>
    <n v="350.74"/>
    <n v="394.42"/>
  </r>
  <r>
    <n v="2017"/>
    <x v="4"/>
    <x v="11"/>
    <x v="1"/>
    <x v="0"/>
    <x v="1"/>
    <n v="100"/>
    <n v="2.54"/>
    <n v="2.75"/>
  </r>
  <r>
    <n v="2017"/>
    <x v="4"/>
    <x v="12"/>
    <x v="1"/>
    <x v="0"/>
    <x v="0"/>
    <n v="17209"/>
    <n v="160.65"/>
    <n v="155.97"/>
  </r>
  <r>
    <n v="2017"/>
    <x v="4"/>
    <x v="13"/>
    <x v="1"/>
    <x v="0"/>
    <x v="0"/>
    <n v="12337"/>
    <n v="14.43"/>
    <n v="14.16"/>
  </r>
  <r>
    <n v="2017"/>
    <x v="5"/>
    <x v="0"/>
    <x v="1"/>
    <x v="0"/>
    <x v="0"/>
    <n v="17905"/>
    <n v="348.76"/>
    <n v="361.18"/>
  </r>
  <r>
    <n v="2017"/>
    <x v="5"/>
    <x v="0"/>
    <x v="1"/>
    <x v="0"/>
    <x v="1"/>
    <n v="90"/>
    <n v="1.31"/>
    <n v="1.41"/>
  </r>
  <r>
    <n v="2017"/>
    <x v="5"/>
    <x v="1"/>
    <x v="1"/>
    <x v="0"/>
    <x v="0"/>
    <n v="10930"/>
    <n v="38.799999999999997"/>
    <n v="49.35"/>
  </r>
  <r>
    <n v="2017"/>
    <x v="5"/>
    <x v="2"/>
    <x v="1"/>
    <x v="0"/>
    <x v="0"/>
    <n v="24314"/>
    <n v="853.48"/>
    <n v="903.79"/>
  </r>
  <r>
    <n v="2017"/>
    <x v="5"/>
    <x v="2"/>
    <x v="1"/>
    <x v="0"/>
    <x v="1"/>
    <n v="4233"/>
    <n v="176.21"/>
    <n v="181.19"/>
  </r>
  <r>
    <n v="2017"/>
    <x v="5"/>
    <x v="3"/>
    <x v="1"/>
    <x v="0"/>
    <x v="0"/>
    <n v="16144"/>
    <n v="91.45"/>
    <n v="90.23"/>
  </r>
  <r>
    <n v="2017"/>
    <x v="5"/>
    <x v="3"/>
    <x v="1"/>
    <x v="0"/>
    <x v="1"/>
    <n v="2282"/>
    <n v="9.89"/>
    <n v="9"/>
  </r>
  <r>
    <n v="2017"/>
    <x v="5"/>
    <x v="4"/>
    <x v="1"/>
    <x v="0"/>
    <x v="0"/>
    <n v="34345"/>
    <n v="495.76"/>
    <n v="469.47"/>
  </r>
  <r>
    <n v="2017"/>
    <x v="5"/>
    <x v="4"/>
    <x v="1"/>
    <x v="0"/>
    <x v="1"/>
    <n v="6075"/>
    <n v="128.66999999999999"/>
    <n v="120.51"/>
  </r>
  <r>
    <n v="2017"/>
    <x v="5"/>
    <x v="5"/>
    <x v="1"/>
    <x v="0"/>
    <x v="0"/>
    <n v="16721"/>
    <n v="203.23"/>
    <n v="211.84"/>
  </r>
  <r>
    <n v="2017"/>
    <x v="5"/>
    <x v="5"/>
    <x v="1"/>
    <x v="0"/>
    <x v="1"/>
    <n v="3195"/>
    <n v="64.58"/>
    <n v="64.19"/>
  </r>
  <r>
    <n v="2017"/>
    <x v="5"/>
    <x v="5"/>
    <x v="1"/>
    <x v="0"/>
    <x v="2"/>
    <n v="10"/>
    <n v="0.08"/>
    <n v="7.0000000000000007E-2"/>
  </r>
  <r>
    <n v="2017"/>
    <x v="5"/>
    <x v="6"/>
    <x v="1"/>
    <x v="0"/>
    <x v="0"/>
    <n v="18442"/>
    <n v="108.37"/>
    <n v="115.2"/>
  </r>
  <r>
    <n v="2017"/>
    <x v="5"/>
    <x v="7"/>
    <x v="1"/>
    <x v="0"/>
    <x v="0"/>
    <n v="4536"/>
    <n v="3.69"/>
    <n v="3.47"/>
  </r>
  <r>
    <n v="2017"/>
    <x v="5"/>
    <x v="7"/>
    <x v="1"/>
    <x v="0"/>
    <x v="1"/>
    <n v="230"/>
    <n v="0"/>
    <n v="0"/>
  </r>
  <r>
    <n v="2017"/>
    <x v="5"/>
    <x v="8"/>
    <x v="1"/>
    <x v="0"/>
    <x v="0"/>
    <n v="15831"/>
    <n v="18.809999999999999"/>
    <n v="19.850000000000001"/>
  </r>
  <r>
    <n v="2017"/>
    <x v="5"/>
    <x v="8"/>
    <x v="1"/>
    <x v="0"/>
    <x v="1"/>
    <n v="30"/>
    <n v="0.22"/>
    <n v="0.2"/>
  </r>
  <r>
    <n v="2017"/>
    <x v="5"/>
    <x v="9"/>
    <x v="1"/>
    <x v="0"/>
    <x v="0"/>
    <n v="21763"/>
    <n v="200.89"/>
    <n v="193.86"/>
  </r>
  <r>
    <n v="2017"/>
    <x v="5"/>
    <x v="9"/>
    <x v="1"/>
    <x v="0"/>
    <x v="1"/>
    <n v="221"/>
    <n v="1.6"/>
    <n v="1.64"/>
  </r>
  <r>
    <n v="2017"/>
    <x v="5"/>
    <x v="10"/>
    <x v="1"/>
    <x v="0"/>
    <x v="0"/>
    <n v="32257"/>
    <n v="284.07"/>
    <n v="380.3"/>
  </r>
  <r>
    <n v="2017"/>
    <x v="5"/>
    <x v="11"/>
    <x v="1"/>
    <x v="0"/>
    <x v="0"/>
    <n v="23380"/>
    <n v="473.67"/>
    <n v="522.66999999999996"/>
  </r>
  <r>
    <n v="2017"/>
    <x v="5"/>
    <x v="11"/>
    <x v="1"/>
    <x v="0"/>
    <x v="1"/>
    <n v="140"/>
    <n v="3.17"/>
    <n v="3.53"/>
  </r>
  <r>
    <n v="2017"/>
    <x v="5"/>
    <x v="12"/>
    <x v="1"/>
    <x v="0"/>
    <x v="0"/>
    <n v="16785"/>
    <n v="186.48"/>
    <n v="175.54"/>
  </r>
  <r>
    <n v="2017"/>
    <x v="5"/>
    <x v="13"/>
    <x v="1"/>
    <x v="0"/>
    <x v="0"/>
    <n v="11287"/>
    <n v="18.329999999999998"/>
    <n v="18.2"/>
  </r>
  <r>
    <n v="2017"/>
    <x v="5"/>
    <x v="13"/>
    <x v="1"/>
    <x v="0"/>
    <x v="1"/>
    <n v="20"/>
    <n v="0"/>
    <n v="0"/>
  </r>
  <r>
    <n v="2017"/>
    <x v="6"/>
    <x v="0"/>
    <x v="1"/>
    <x v="0"/>
    <x v="0"/>
    <n v="33567"/>
    <n v="604.28"/>
    <n v="675.09"/>
  </r>
  <r>
    <n v="2017"/>
    <x v="6"/>
    <x v="0"/>
    <x v="1"/>
    <x v="0"/>
    <x v="1"/>
    <n v="210"/>
    <n v="3.67"/>
    <n v="4.03"/>
  </r>
  <r>
    <n v="2017"/>
    <x v="6"/>
    <x v="1"/>
    <x v="1"/>
    <x v="0"/>
    <x v="0"/>
    <n v="17549"/>
    <n v="55.96"/>
    <n v="75.94"/>
  </r>
  <r>
    <n v="2017"/>
    <x v="6"/>
    <x v="1"/>
    <x v="1"/>
    <x v="0"/>
    <x v="1"/>
    <n v="30"/>
    <n v="7.0000000000000007E-2"/>
    <n v="0.13"/>
  </r>
  <r>
    <n v="2017"/>
    <x v="6"/>
    <x v="2"/>
    <x v="1"/>
    <x v="0"/>
    <x v="0"/>
    <n v="34320"/>
    <n v="1101.1300000000001"/>
    <n v="1177.55"/>
  </r>
  <r>
    <n v="2017"/>
    <x v="6"/>
    <x v="2"/>
    <x v="1"/>
    <x v="0"/>
    <x v="1"/>
    <n v="7705"/>
    <n v="230.03"/>
    <n v="234.4"/>
  </r>
  <r>
    <n v="2017"/>
    <x v="6"/>
    <x v="2"/>
    <x v="1"/>
    <x v="0"/>
    <x v="2"/>
    <n v="10"/>
    <n v="0.03"/>
    <n v="0.03"/>
  </r>
  <r>
    <n v="2017"/>
    <x v="6"/>
    <x v="3"/>
    <x v="1"/>
    <x v="0"/>
    <x v="0"/>
    <n v="18239"/>
    <n v="100.76"/>
    <n v="99.84"/>
  </r>
  <r>
    <n v="2017"/>
    <x v="6"/>
    <x v="3"/>
    <x v="1"/>
    <x v="0"/>
    <x v="1"/>
    <n v="2159"/>
    <n v="7.84"/>
    <n v="7.34"/>
  </r>
  <r>
    <n v="2017"/>
    <x v="6"/>
    <x v="4"/>
    <x v="1"/>
    <x v="0"/>
    <x v="0"/>
    <n v="33460"/>
    <n v="561.86"/>
    <n v="541.82000000000005"/>
  </r>
  <r>
    <n v="2017"/>
    <x v="6"/>
    <x v="4"/>
    <x v="1"/>
    <x v="0"/>
    <x v="1"/>
    <n v="5765"/>
    <n v="118.13"/>
    <n v="111.31"/>
  </r>
  <r>
    <n v="2017"/>
    <x v="6"/>
    <x v="4"/>
    <x v="1"/>
    <x v="0"/>
    <x v="2"/>
    <n v="2310"/>
    <n v="15.13"/>
    <n v="13.86"/>
  </r>
  <r>
    <n v="2017"/>
    <x v="6"/>
    <x v="5"/>
    <x v="1"/>
    <x v="0"/>
    <x v="0"/>
    <n v="18691"/>
    <n v="240.53"/>
    <n v="243.29"/>
  </r>
  <r>
    <n v="2017"/>
    <x v="6"/>
    <x v="5"/>
    <x v="1"/>
    <x v="0"/>
    <x v="1"/>
    <n v="2785"/>
    <n v="62.78"/>
    <n v="61.96"/>
  </r>
  <r>
    <n v="2017"/>
    <x v="6"/>
    <x v="5"/>
    <x v="1"/>
    <x v="0"/>
    <x v="2"/>
    <n v="20"/>
    <n v="0.19"/>
    <n v="0.17"/>
  </r>
  <r>
    <n v="2017"/>
    <x v="6"/>
    <x v="6"/>
    <x v="1"/>
    <x v="0"/>
    <x v="0"/>
    <n v="36956"/>
    <n v="192.92"/>
    <n v="199.8"/>
  </r>
  <r>
    <n v="2017"/>
    <x v="6"/>
    <x v="6"/>
    <x v="1"/>
    <x v="0"/>
    <x v="1"/>
    <n v="55"/>
    <n v="0.66"/>
    <n v="0.6"/>
  </r>
  <r>
    <n v="2017"/>
    <x v="6"/>
    <x v="7"/>
    <x v="1"/>
    <x v="0"/>
    <x v="0"/>
    <n v="5511"/>
    <n v="2.86"/>
    <n v="2.94"/>
  </r>
  <r>
    <n v="2017"/>
    <x v="6"/>
    <x v="7"/>
    <x v="1"/>
    <x v="0"/>
    <x v="1"/>
    <n v="220"/>
    <n v="0.34"/>
    <n v="0.31"/>
  </r>
  <r>
    <n v="2017"/>
    <x v="6"/>
    <x v="8"/>
    <x v="1"/>
    <x v="0"/>
    <x v="0"/>
    <n v="23172"/>
    <n v="34.64"/>
    <n v="35.18"/>
  </r>
  <r>
    <n v="2017"/>
    <x v="6"/>
    <x v="8"/>
    <x v="1"/>
    <x v="0"/>
    <x v="1"/>
    <n v="70"/>
    <n v="0"/>
    <n v="0.08"/>
  </r>
  <r>
    <n v="2017"/>
    <x v="6"/>
    <x v="9"/>
    <x v="1"/>
    <x v="0"/>
    <x v="0"/>
    <n v="31956"/>
    <n v="349.17"/>
    <n v="335.53"/>
  </r>
  <r>
    <n v="2017"/>
    <x v="6"/>
    <x v="9"/>
    <x v="1"/>
    <x v="0"/>
    <x v="1"/>
    <n v="1220"/>
    <n v="12.15"/>
    <n v="11.44"/>
  </r>
  <r>
    <n v="2017"/>
    <x v="6"/>
    <x v="10"/>
    <x v="1"/>
    <x v="0"/>
    <x v="0"/>
    <n v="48375"/>
    <n v="434.41"/>
    <n v="564.58000000000004"/>
  </r>
  <r>
    <n v="2017"/>
    <x v="6"/>
    <x v="10"/>
    <x v="1"/>
    <x v="0"/>
    <x v="1"/>
    <n v="130"/>
    <n v="1.27"/>
    <n v="1.37"/>
  </r>
  <r>
    <n v="2017"/>
    <x v="6"/>
    <x v="11"/>
    <x v="1"/>
    <x v="0"/>
    <x v="0"/>
    <n v="31591"/>
    <n v="586.54"/>
    <n v="647.22"/>
  </r>
  <r>
    <n v="2017"/>
    <x v="6"/>
    <x v="11"/>
    <x v="1"/>
    <x v="0"/>
    <x v="1"/>
    <n v="1160"/>
    <n v="20.83"/>
    <n v="22.87"/>
  </r>
  <r>
    <n v="2017"/>
    <x v="6"/>
    <x v="12"/>
    <x v="1"/>
    <x v="0"/>
    <x v="0"/>
    <n v="29271"/>
    <n v="326.38"/>
    <n v="312.93"/>
  </r>
  <r>
    <n v="2017"/>
    <x v="6"/>
    <x v="12"/>
    <x v="1"/>
    <x v="0"/>
    <x v="1"/>
    <n v="60"/>
    <n v="0.62"/>
    <n v="0.56000000000000005"/>
  </r>
  <r>
    <n v="2017"/>
    <x v="6"/>
    <x v="13"/>
    <x v="1"/>
    <x v="0"/>
    <x v="0"/>
    <n v="18290"/>
    <n v="29.56"/>
    <n v="29.43"/>
  </r>
  <r>
    <n v="2017"/>
    <x v="6"/>
    <x v="13"/>
    <x v="1"/>
    <x v="0"/>
    <x v="1"/>
    <n v="70"/>
    <n v="0"/>
    <n v="0"/>
  </r>
  <r>
    <n v="2017"/>
    <x v="7"/>
    <x v="0"/>
    <x v="1"/>
    <x v="0"/>
    <x v="0"/>
    <n v="24300"/>
    <n v="390.74"/>
    <n v="426.96"/>
  </r>
  <r>
    <n v="2017"/>
    <x v="7"/>
    <x v="0"/>
    <x v="1"/>
    <x v="0"/>
    <x v="1"/>
    <n v="500"/>
    <n v="12.42"/>
    <n v="13.89"/>
  </r>
  <r>
    <n v="2017"/>
    <x v="7"/>
    <x v="1"/>
    <x v="1"/>
    <x v="0"/>
    <x v="0"/>
    <n v="15823"/>
    <n v="39.29"/>
    <n v="59.8"/>
  </r>
  <r>
    <n v="2017"/>
    <x v="7"/>
    <x v="1"/>
    <x v="1"/>
    <x v="0"/>
    <x v="1"/>
    <n v="220"/>
    <n v="0.27"/>
    <n v="0.46"/>
  </r>
  <r>
    <n v="2017"/>
    <x v="7"/>
    <x v="2"/>
    <x v="1"/>
    <x v="0"/>
    <x v="0"/>
    <n v="22888"/>
    <n v="789.31"/>
    <n v="824.22"/>
  </r>
  <r>
    <n v="2017"/>
    <x v="7"/>
    <x v="2"/>
    <x v="1"/>
    <x v="0"/>
    <x v="1"/>
    <n v="4690"/>
    <n v="147.87"/>
    <n v="157.57"/>
  </r>
  <r>
    <n v="2017"/>
    <x v="7"/>
    <x v="3"/>
    <x v="1"/>
    <x v="0"/>
    <x v="0"/>
    <n v="19771"/>
    <n v="81.61"/>
    <n v="89.18"/>
  </r>
  <r>
    <n v="2017"/>
    <x v="7"/>
    <x v="3"/>
    <x v="1"/>
    <x v="0"/>
    <x v="1"/>
    <n v="2486"/>
    <n v="5.07"/>
    <n v="4.76"/>
  </r>
  <r>
    <n v="2017"/>
    <x v="7"/>
    <x v="4"/>
    <x v="1"/>
    <x v="0"/>
    <x v="0"/>
    <n v="27906"/>
    <n v="487.75"/>
    <n v="461.2"/>
  </r>
  <r>
    <n v="2017"/>
    <x v="7"/>
    <x v="4"/>
    <x v="1"/>
    <x v="0"/>
    <x v="1"/>
    <n v="4300"/>
    <n v="72.209999999999994"/>
    <n v="69.19"/>
  </r>
  <r>
    <n v="2017"/>
    <x v="7"/>
    <x v="4"/>
    <x v="1"/>
    <x v="0"/>
    <x v="2"/>
    <n v="2425"/>
    <n v="15.29"/>
    <n v="13.98"/>
  </r>
  <r>
    <n v="2017"/>
    <x v="7"/>
    <x v="5"/>
    <x v="1"/>
    <x v="0"/>
    <x v="0"/>
    <n v="10365"/>
    <n v="163.26"/>
    <n v="162.51"/>
  </r>
  <r>
    <n v="2017"/>
    <x v="7"/>
    <x v="5"/>
    <x v="1"/>
    <x v="0"/>
    <x v="1"/>
    <n v="2270"/>
    <n v="42.84"/>
    <n v="40.85"/>
  </r>
  <r>
    <n v="2017"/>
    <x v="7"/>
    <x v="6"/>
    <x v="1"/>
    <x v="0"/>
    <x v="0"/>
    <n v="20975"/>
    <n v="123.83"/>
    <n v="125.19"/>
  </r>
  <r>
    <n v="2017"/>
    <x v="7"/>
    <x v="6"/>
    <x v="1"/>
    <x v="0"/>
    <x v="1"/>
    <n v="360"/>
    <n v="4.33"/>
    <n v="4.05"/>
  </r>
  <r>
    <n v="2017"/>
    <x v="7"/>
    <x v="7"/>
    <x v="1"/>
    <x v="0"/>
    <x v="0"/>
    <n v="5799"/>
    <n v="4.1100000000000003"/>
    <n v="4.33"/>
  </r>
  <r>
    <n v="2017"/>
    <x v="7"/>
    <x v="7"/>
    <x v="1"/>
    <x v="0"/>
    <x v="1"/>
    <n v="429"/>
    <n v="0.13"/>
    <n v="0.12"/>
  </r>
  <r>
    <n v="2017"/>
    <x v="7"/>
    <x v="8"/>
    <x v="1"/>
    <x v="0"/>
    <x v="0"/>
    <n v="15339"/>
    <n v="23.04"/>
    <n v="23.54"/>
  </r>
  <r>
    <n v="2017"/>
    <x v="7"/>
    <x v="8"/>
    <x v="1"/>
    <x v="0"/>
    <x v="1"/>
    <n v="100"/>
    <n v="0.15"/>
    <n v="0.19"/>
  </r>
  <r>
    <n v="2017"/>
    <x v="7"/>
    <x v="9"/>
    <x v="1"/>
    <x v="0"/>
    <x v="0"/>
    <n v="18419"/>
    <n v="163.82"/>
    <n v="157.12"/>
  </r>
  <r>
    <n v="2017"/>
    <x v="7"/>
    <x v="10"/>
    <x v="1"/>
    <x v="0"/>
    <x v="0"/>
    <n v="28263"/>
    <n v="285.24"/>
    <n v="349.77"/>
  </r>
  <r>
    <n v="2017"/>
    <x v="7"/>
    <x v="10"/>
    <x v="1"/>
    <x v="0"/>
    <x v="1"/>
    <n v="410"/>
    <n v="6.53"/>
    <n v="7.18"/>
  </r>
  <r>
    <n v="2017"/>
    <x v="7"/>
    <x v="11"/>
    <x v="1"/>
    <x v="0"/>
    <x v="0"/>
    <n v="22949"/>
    <n v="415.36"/>
    <n v="453.99"/>
  </r>
  <r>
    <n v="2017"/>
    <x v="7"/>
    <x v="11"/>
    <x v="1"/>
    <x v="0"/>
    <x v="1"/>
    <n v="35"/>
    <n v="3.27"/>
    <n v="3.27"/>
  </r>
  <r>
    <n v="2017"/>
    <x v="7"/>
    <x v="12"/>
    <x v="1"/>
    <x v="0"/>
    <x v="0"/>
    <n v="18251"/>
    <n v="167.25"/>
    <n v="158.27000000000001"/>
  </r>
  <r>
    <n v="2017"/>
    <x v="7"/>
    <x v="12"/>
    <x v="1"/>
    <x v="0"/>
    <x v="1"/>
    <n v="150"/>
    <n v="1.73"/>
    <n v="1.76"/>
  </r>
  <r>
    <n v="2017"/>
    <x v="7"/>
    <x v="13"/>
    <x v="1"/>
    <x v="0"/>
    <x v="0"/>
    <n v="10144"/>
    <n v="12.59"/>
    <n v="12.21"/>
  </r>
  <r>
    <n v="2017"/>
    <x v="7"/>
    <x v="13"/>
    <x v="1"/>
    <x v="0"/>
    <x v="1"/>
    <n v="110"/>
    <n v="0.16"/>
    <n v="0.15"/>
  </r>
  <r>
    <n v="2017"/>
    <x v="8"/>
    <x v="0"/>
    <x v="1"/>
    <x v="0"/>
    <x v="0"/>
    <n v="16221"/>
    <n v="301.76"/>
    <n v="322.27"/>
  </r>
  <r>
    <n v="2017"/>
    <x v="8"/>
    <x v="1"/>
    <x v="1"/>
    <x v="0"/>
    <x v="0"/>
    <n v="12702"/>
    <n v="38.68"/>
    <n v="62.23"/>
  </r>
  <r>
    <n v="2017"/>
    <x v="8"/>
    <x v="2"/>
    <x v="1"/>
    <x v="0"/>
    <x v="0"/>
    <n v="19152"/>
    <n v="763.98"/>
    <n v="817.75"/>
  </r>
  <r>
    <n v="2017"/>
    <x v="8"/>
    <x v="2"/>
    <x v="1"/>
    <x v="0"/>
    <x v="1"/>
    <n v="3383"/>
    <n v="117.84"/>
    <n v="120.99"/>
  </r>
  <r>
    <n v="2017"/>
    <x v="8"/>
    <x v="3"/>
    <x v="1"/>
    <x v="0"/>
    <x v="0"/>
    <n v="17631"/>
    <n v="87.97"/>
    <n v="93.59"/>
  </r>
  <r>
    <n v="2017"/>
    <x v="8"/>
    <x v="3"/>
    <x v="1"/>
    <x v="0"/>
    <x v="1"/>
    <n v="2380"/>
    <n v="7.02"/>
    <n v="7.08"/>
  </r>
  <r>
    <n v="2017"/>
    <x v="8"/>
    <x v="4"/>
    <x v="1"/>
    <x v="0"/>
    <x v="0"/>
    <n v="19832"/>
    <n v="395.61"/>
    <n v="380.51"/>
  </r>
  <r>
    <n v="2017"/>
    <x v="8"/>
    <x v="4"/>
    <x v="1"/>
    <x v="0"/>
    <x v="1"/>
    <n v="3155"/>
    <n v="52.14"/>
    <n v="49.01"/>
  </r>
  <r>
    <n v="2017"/>
    <x v="8"/>
    <x v="4"/>
    <x v="1"/>
    <x v="0"/>
    <x v="2"/>
    <n v="2450"/>
    <n v="9.5299999999999994"/>
    <n v="8.85"/>
  </r>
  <r>
    <n v="2017"/>
    <x v="8"/>
    <x v="5"/>
    <x v="1"/>
    <x v="0"/>
    <x v="0"/>
    <n v="8295"/>
    <n v="155.22"/>
    <n v="159.91999999999999"/>
  </r>
  <r>
    <n v="2017"/>
    <x v="8"/>
    <x v="5"/>
    <x v="1"/>
    <x v="0"/>
    <x v="1"/>
    <n v="1630"/>
    <n v="43.57"/>
    <n v="42.38"/>
  </r>
  <r>
    <n v="2017"/>
    <x v="8"/>
    <x v="6"/>
    <x v="1"/>
    <x v="0"/>
    <x v="0"/>
    <n v="12591"/>
    <n v="79.599999999999994"/>
    <n v="89.97"/>
  </r>
  <r>
    <n v="2017"/>
    <x v="8"/>
    <x v="7"/>
    <x v="1"/>
    <x v="0"/>
    <x v="0"/>
    <n v="5575"/>
    <n v="4.63"/>
    <n v="4.41"/>
  </r>
  <r>
    <n v="2017"/>
    <x v="8"/>
    <x v="7"/>
    <x v="1"/>
    <x v="0"/>
    <x v="1"/>
    <n v="500"/>
    <n v="0.49"/>
    <n v="0.45"/>
  </r>
  <r>
    <n v="2017"/>
    <x v="8"/>
    <x v="8"/>
    <x v="1"/>
    <x v="0"/>
    <x v="0"/>
    <n v="10500"/>
    <n v="14.6"/>
    <n v="15.51"/>
  </r>
  <r>
    <n v="2017"/>
    <x v="8"/>
    <x v="9"/>
    <x v="1"/>
    <x v="0"/>
    <x v="0"/>
    <n v="11107"/>
    <n v="82.64"/>
    <n v="81.260000000000005"/>
  </r>
  <r>
    <n v="2017"/>
    <x v="8"/>
    <x v="10"/>
    <x v="1"/>
    <x v="0"/>
    <x v="0"/>
    <n v="22033"/>
    <n v="219.7"/>
    <n v="279.68"/>
  </r>
  <r>
    <n v="2017"/>
    <x v="8"/>
    <x v="11"/>
    <x v="1"/>
    <x v="0"/>
    <x v="0"/>
    <n v="18274"/>
    <n v="391.66"/>
    <n v="432.89"/>
  </r>
  <r>
    <n v="2017"/>
    <x v="8"/>
    <x v="11"/>
    <x v="1"/>
    <x v="0"/>
    <x v="1"/>
    <n v="10"/>
    <n v="0.47"/>
    <n v="0.52"/>
  </r>
  <r>
    <n v="2017"/>
    <x v="8"/>
    <x v="12"/>
    <x v="1"/>
    <x v="0"/>
    <x v="0"/>
    <n v="13555"/>
    <n v="134.08000000000001"/>
    <n v="127.93"/>
  </r>
  <r>
    <n v="2017"/>
    <x v="8"/>
    <x v="12"/>
    <x v="1"/>
    <x v="0"/>
    <x v="1"/>
    <n v="130"/>
    <n v="1.39"/>
    <n v="1.3"/>
  </r>
  <r>
    <n v="2017"/>
    <x v="8"/>
    <x v="13"/>
    <x v="1"/>
    <x v="0"/>
    <x v="0"/>
    <n v="10022"/>
    <n v="14.21"/>
    <n v="14.45"/>
  </r>
  <r>
    <n v="2017"/>
    <x v="8"/>
    <x v="13"/>
    <x v="1"/>
    <x v="0"/>
    <x v="1"/>
    <n v="560"/>
    <n v="0.1"/>
    <n v="0.09"/>
  </r>
  <r>
    <n v="2017"/>
    <x v="9"/>
    <x v="0"/>
    <x v="1"/>
    <x v="0"/>
    <x v="0"/>
    <n v="12130"/>
    <n v="200.75"/>
    <n v="217.71"/>
  </r>
  <r>
    <n v="2017"/>
    <x v="9"/>
    <x v="0"/>
    <x v="1"/>
    <x v="0"/>
    <x v="1"/>
    <n v="80"/>
    <n v="0.9"/>
    <n v="1.0900000000000001"/>
  </r>
  <r>
    <n v="2017"/>
    <x v="9"/>
    <x v="1"/>
    <x v="1"/>
    <x v="0"/>
    <x v="0"/>
    <n v="10710"/>
    <n v="37.64"/>
    <n v="59.59"/>
  </r>
  <r>
    <n v="2017"/>
    <x v="9"/>
    <x v="2"/>
    <x v="1"/>
    <x v="0"/>
    <x v="0"/>
    <n v="16323"/>
    <n v="671.99"/>
    <n v="716.25"/>
  </r>
  <r>
    <n v="2017"/>
    <x v="9"/>
    <x v="2"/>
    <x v="1"/>
    <x v="0"/>
    <x v="1"/>
    <n v="2570"/>
    <n v="100.99"/>
    <n v="104.69"/>
  </r>
  <r>
    <n v="2017"/>
    <x v="9"/>
    <x v="3"/>
    <x v="1"/>
    <x v="0"/>
    <x v="0"/>
    <n v="8732"/>
    <n v="46.93"/>
    <n v="50.1"/>
  </r>
  <r>
    <n v="2017"/>
    <x v="9"/>
    <x v="3"/>
    <x v="1"/>
    <x v="0"/>
    <x v="1"/>
    <n v="1009"/>
    <n v="3.49"/>
    <n v="3.33"/>
  </r>
  <r>
    <n v="2017"/>
    <x v="9"/>
    <x v="4"/>
    <x v="1"/>
    <x v="0"/>
    <x v="0"/>
    <n v="10470"/>
    <n v="216.91"/>
    <n v="208.63"/>
  </r>
  <r>
    <n v="2017"/>
    <x v="9"/>
    <x v="4"/>
    <x v="1"/>
    <x v="0"/>
    <x v="1"/>
    <n v="2280"/>
    <n v="42.17"/>
    <n v="40.17"/>
  </r>
  <r>
    <n v="2017"/>
    <x v="9"/>
    <x v="4"/>
    <x v="1"/>
    <x v="0"/>
    <x v="2"/>
    <n v="1820"/>
    <n v="9.51"/>
    <n v="8.92"/>
  </r>
  <r>
    <n v="2017"/>
    <x v="9"/>
    <x v="5"/>
    <x v="1"/>
    <x v="0"/>
    <x v="0"/>
    <n v="3883"/>
    <n v="74.95"/>
    <n v="75.319999999999993"/>
  </r>
  <r>
    <n v="2017"/>
    <x v="9"/>
    <x v="5"/>
    <x v="1"/>
    <x v="0"/>
    <x v="1"/>
    <n v="851"/>
    <n v="25.98"/>
    <n v="24.97"/>
  </r>
  <r>
    <n v="2017"/>
    <x v="9"/>
    <x v="5"/>
    <x v="1"/>
    <x v="0"/>
    <x v="2"/>
    <n v="10"/>
    <n v="0.2"/>
    <n v="0.18"/>
  </r>
  <r>
    <n v="2017"/>
    <x v="9"/>
    <x v="6"/>
    <x v="1"/>
    <x v="0"/>
    <x v="0"/>
    <n v="13509"/>
    <n v="89.43"/>
    <n v="101.62"/>
  </r>
  <r>
    <n v="2017"/>
    <x v="9"/>
    <x v="6"/>
    <x v="1"/>
    <x v="0"/>
    <x v="1"/>
    <n v="20"/>
    <n v="0.13"/>
    <n v="0.11"/>
  </r>
  <r>
    <n v="2017"/>
    <x v="9"/>
    <x v="7"/>
    <x v="1"/>
    <x v="0"/>
    <x v="0"/>
    <n v="5069"/>
    <n v="3.73"/>
    <n v="3.61"/>
  </r>
  <r>
    <n v="2017"/>
    <x v="9"/>
    <x v="7"/>
    <x v="1"/>
    <x v="0"/>
    <x v="1"/>
    <n v="430"/>
    <n v="0.35"/>
    <n v="0.32"/>
  </r>
  <r>
    <n v="2017"/>
    <x v="9"/>
    <x v="8"/>
    <x v="1"/>
    <x v="0"/>
    <x v="0"/>
    <n v="7189"/>
    <n v="14.27"/>
    <n v="14.52"/>
  </r>
  <r>
    <n v="2017"/>
    <x v="9"/>
    <x v="9"/>
    <x v="1"/>
    <x v="0"/>
    <x v="0"/>
    <n v="15218"/>
    <n v="130.16"/>
    <n v="133.22"/>
  </r>
  <r>
    <n v="2017"/>
    <x v="9"/>
    <x v="10"/>
    <x v="1"/>
    <x v="0"/>
    <x v="0"/>
    <n v="18829"/>
    <n v="145.19"/>
    <n v="189.63"/>
  </r>
  <r>
    <n v="2017"/>
    <x v="9"/>
    <x v="11"/>
    <x v="1"/>
    <x v="0"/>
    <x v="0"/>
    <n v="13910"/>
    <n v="276.99"/>
    <n v="306.77999999999997"/>
  </r>
  <r>
    <n v="2017"/>
    <x v="9"/>
    <x v="12"/>
    <x v="1"/>
    <x v="0"/>
    <x v="0"/>
    <n v="8650"/>
    <n v="103.8"/>
    <n v="100.23"/>
  </r>
  <r>
    <n v="2017"/>
    <x v="9"/>
    <x v="13"/>
    <x v="1"/>
    <x v="0"/>
    <x v="0"/>
    <n v="6120"/>
    <n v="11.62"/>
    <n v="11.65"/>
  </r>
  <r>
    <n v="2017"/>
    <x v="0"/>
    <x v="2"/>
    <x v="0"/>
    <x v="1"/>
    <x v="0"/>
    <n v="145"/>
    <n v="8.1300000000000008"/>
    <n v="8.48"/>
  </r>
  <r>
    <n v="2017"/>
    <x v="0"/>
    <x v="2"/>
    <x v="0"/>
    <x v="1"/>
    <x v="1"/>
    <n v="19"/>
    <n v="1.21"/>
    <n v="1.1399999999999999"/>
  </r>
  <r>
    <n v="2017"/>
    <x v="0"/>
    <x v="3"/>
    <x v="0"/>
    <x v="1"/>
    <x v="0"/>
    <n v="3143"/>
    <n v="24.99"/>
    <n v="24.36"/>
  </r>
  <r>
    <n v="2017"/>
    <x v="0"/>
    <x v="3"/>
    <x v="0"/>
    <x v="1"/>
    <x v="1"/>
    <n v="42"/>
    <n v="0.23"/>
    <n v="0.21"/>
  </r>
  <r>
    <n v="2017"/>
    <x v="0"/>
    <x v="11"/>
    <x v="0"/>
    <x v="2"/>
    <x v="0"/>
    <n v="629"/>
    <n v="17.059999999999999"/>
    <n v="19.649999999999999"/>
  </r>
  <r>
    <n v="2017"/>
    <x v="0"/>
    <x v="11"/>
    <x v="0"/>
    <x v="2"/>
    <x v="1"/>
    <n v="107"/>
    <n v="3.47"/>
    <n v="3.75"/>
  </r>
  <r>
    <n v="2017"/>
    <x v="0"/>
    <x v="11"/>
    <x v="0"/>
    <x v="2"/>
    <x v="2"/>
    <n v="74"/>
    <n v="0.78"/>
    <n v="0.84"/>
  </r>
  <r>
    <n v="2017"/>
    <x v="2"/>
    <x v="0"/>
    <x v="0"/>
    <x v="2"/>
    <x v="0"/>
    <n v="440"/>
    <n v="10.29"/>
    <n v="10.88"/>
  </r>
  <r>
    <n v="2017"/>
    <x v="2"/>
    <x v="0"/>
    <x v="0"/>
    <x v="2"/>
    <x v="1"/>
    <n v="38"/>
    <n v="0.74"/>
    <n v="0.96"/>
  </r>
  <r>
    <n v="2017"/>
    <x v="2"/>
    <x v="10"/>
    <x v="0"/>
    <x v="1"/>
    <x v="0"/>
    <n v="421"/>
    <n v="6.53"/>
    <n v="7.7"/>
  </r>
  <r>
    <n v="2017"/>
    <x v="3"/>
    <x v="10"/>
    <x v="0"/>
    <x v="1"/>
    <x v="0"/>
    <n v="569"/>
    <n v="8.14"/>
    <n v="10.46"/>
  </r>
  <r>
    <n v="2017"/>
    <x v="3"/>
    <x v="10"/>
    <x v="0"/>
    <x v="1"/>
    <x v="1"/>
    <n v="28"/>
    <n v="0.89"/>
    <n v="0.83"/>
  </r>
  <r>
    <n v="2017"/>
    <x v="5"/>
    <x v="11"/>
    <x v="0"/>
    <x v="2"/>
    <x v="0"/>
    <n v="287"/>
    <n v="8.5500000000000007"/>
    <n v="9.64"/>
  </r>
  <r>
    <n v="2017"/>
    <x v="5"/>
    <x v="11"/>
    <x v="0"/>
    <x v="2"/>
    <x v="1"/>
    <n v="20"/>
    <n v="0.45"/>
    <n v="0.57999999999999996"/>
  </r>
  <r>
    <n v="2017"/>
    <x v="3"/>
    <x v="11"/>
    <x v="1"/>
    <x v="2"/>
    <x v="0"/>
    <n v="10"/>
    <n v="0.17"/>
    <n v="0.2"/>
  </r>
  <r>
    <n v="2017"/>
    <x v="3"/>
    <x v="11"/>
    <x v="1"/>
    <x v="2"/>
    <x v="1"/>
    <n v="5"/>
    <n v="0.02"/>
    <n v="0.05"/>
  </r>
  <r>
    <n v="2017"/>
    <x v="4"/>
    <x v="11"/>
    <x v="1"/>
    <x v="2"/>
    <x v="0"/>
    <n v="113"/>
    <n v="2.84"/>
    <n v="3.48"/>
  </r>
  <r>
    <n v="2017"/>
    <x v="4"/>
    <x v="11"/>
    <x v="1"/>
    <x v="2"/>
    <x v="1"/>
    <n v="15"/>
    <n v="0.16"/>
    <n v="0.18"/>
  </r>
  <r>
    <n v="2017"/>
    <x v="6"/>
    <x v="0"/>
    <x v="1"/>
    <x v="2"/>
    <x v="0"/>
    <n v="265"/>
    <n v="3.02"/>
    <n v="3.68"/>
  </r>
  <r>
    <n v="2017"/>
    <x v="6"/>
    <x v="0"/>
    <x v="1"/>
    <x v="2"/>
    <x v="1"/>
    <n v="49"/>
    <n v="0.69"/>
    <n v="0.83"/>
  </r>
  <r>
    <n v="2017"/>
    <x v="7"/>
    <x v="0"/>
    <x v="1"/>
    <x v="2"/>
    <x v="0"/>
    <n v="1574"/>
    <n v="26.48"/>
    <n v="29.13"/>
  </r>
  <r>
    <n v="2017"/>
    <x v="7"/>
    <x v="0"/>
    <x v="1"/>
    <x v="2"/>
    <x v="1"/>
    <n v="108"/>
    <n v="2.5099999999999998"/>
    <n v="2.74"/>
  </r>
  <r>
    <n v="2017"/>
    <x v="9"/>
    <x v="0"/>
    <x v="1"/>
    <x v="2"/>
    <x v="0"/>
    <n v="100"/>
    <n v="1.82"/>
    <n v="1.82"/>
  </r>
  <r>
    <n v="2017"/>
    <x v="9"/>
    <x v="0"/>
    <x v="1"/>
    <x v="2"/>
    <x v="1"/>
    <n v="30"/>
    <n v="0.41"/>
    <n v="0.46"/>
  </r>
  <r>
    <n v="2017"/>
    <x v="9"/>
    <x v="11"/>
    <x v="1"/>
    <x v="2"/>
    <x v="0"/>
    <n v="134"/>
    <n v="4.13"/>
    <n v="4.83"/>
  </r>
  <r>
    <n v="2017"/>
    <x v="10"/>
    <x v="0"/>
    <x v="0"/>
    <x v="0"/>
    <x v="0"/>
    <n v="0"/>
    <n v="0"/>
    <n v="0"/>
  </r>
  <r>
    <n v="2017"/>
    <x v="10"/>
    <x v="0"/>
    <x v="0"/>
    <x v="0"/>
    <x v="1"/>
    <n v="0"/>
    <n v="0"/>
    <n v="0"/>
  </r>
  <r>
    <n v="2017"/>
    <x v="10"/>
    <x v="1"/>
    <x v="0"/>
    <x v="0"/>
    <x v="0"/>
    <n v="0"/>
    <n v="0"/>
    <n v="0"/>
  </r>
  <r>
    <n v="2017"/>
    <x v="10"/>
    <x v="2"/>
    <x v="0"/>
    <x v="0"/>
    <x v="0"/>
    <n v="0"/>
    <n v="0"/>
    <n v="0"/>
  </r>
  <r>
    <n v="2017"/>
    <x v="10"/>
    <x v="2"/>
    <x v="0"/>
    <x v="0"/>
    <x v="1"/>
    <n v="0"/>
    <n v="0"/>
    <n v="0"/>
  </r>
  <r>
    <n v="2017"/>
    <x v="10"/>
    <x v="3"/>
    <x v="0"/>
    <x v="0"/>
    <x v="0"/>
    <n v="0"/>
    <n v="0"/>
    <n v="0"/>
  </r>
  <r>
    <n v="2017"/>
    <x v="10"/>
    <x v="3"/>
    <x v="0"/>
    <x v="0"/>
    <x v="1"/>
    <n v="0"/>
    <n v="0"/>
    <n v="0"/>
  </r>
  <r>
    <n v="2017"/>
    <x v="10"/>
    <x v="4"/>
    <x v="0"/>
    <x v="0"/>
    <x v="0"/>
    <n v="0"/>
    <n v="0"/>
    <n v="0"/>
  </r>
  <r>
    <n v="2017"/>
    <x v="10"/>
    <x v="4"/>
    <x v="0"/>
    <x v="0"/>
    <x v="1"/>
    <n v="0"/>
    <n v="0"/>
    <n v="0"/>
  </r>
  <r>
    <n v="2017"/>
    <x v="10"/>
    <x v="5"/>
    <x v="0"/>
    <x v="0"/>
    <x v="0"/>
    <n v="0"/>
    <n v="0"/>
    <n v="0"/>
  </r>
  <r>
    <n v="2017"/>
    <x v="10"/>
    <x v="5"/>
    <x v="0"/>
    <x v="0"/>
    <x v="1"/>
    <n v="0"/>
    <n v="0"/>
    <n v="0"/>
  </r>
  <r>
    <n v="2017"/>
    <x v="10"/>
    <x v="6"/>
    <x v="0"/>
    <x v="0"/>
    <x v="0"/>
    <n v="0"/>
    <n v="0"/>
    <n v="0"/>
  </r>
  <r>
    <n v="2017"/>
    <x v="10"/>
    <x v="6"/>
    <x v="0"/>
    <x v="0"/>
    <x v="1"/>
    <n v="0"/>
    <n v="0"/>
    <n v="0"/>
  </r>
  <r>
    <n v="2017"/>
    <x v="10"/>
    <x v="7"/>
    <x v="0"/>
    <x v="0"/>
    <x v="0"/>
    <n v="0"/>
    <n v="0"/>
    <n v="0"/>
  </r>
  <r>
    <n v="2017"/>
    <x v="10"/>
    <x v="7"/>
    <x v="0"/>
    <x v="0"/>
    <x v="1"/>
    <n v="0"/>
    <n v="0"/>
    <n v="0"/>
  </r>
  <r>
    <n v="2017"/>
    <x v="10"/>
    <x v="8"/>
    <x v="0"/>
    <x v="0"/>
    <x v="0"/>
    <n v="0"/>
    <n v="0"/>
    <n v="0"/>
  </r>
  <r>
    <n v="2017"/>
    <x v="10"/>
    <x v="8"/>
    <x v="0"/>
    <x v="0"/>
    <x v="1"/>
    <n v="0"/>
    <n v="0"/>
    <n v="0"/>
  </r>
  <r>
    <n v="2017"/>
    <x v="10"/>
    <x v="9"/>
    <x v="0"/>
    <x v="0"/>
    <x v="0"/>
    <n v="0"/>
    <n v="0"/>
    <n v="0"/>
  </r>
  <r>
    <n v="2017"/>
    <x v="10"/>
    <x v="9"/>
    <x v="0"/>
    <x v="0"/>
    <x v="1"/>
    <n v="0"/>
    <n v="0"/>
    <n v="0"/>
  </r>
  <r>
    <n v="2017"/>
    <x v="10"/>
    <x v="10"/>
    <x v="0"/>
    <x v="0"/>
    <x v="0"/>
    <n v="0"/>
    <n v="0"/>
    <n v="0"/>
  </r>
  <r>
    <n v="2017"/>
    <x v="10"/>
    <x v="10"/>
    <x v="0"/>
    <x v="0"/>
    <x v="1"/>
    <n v="0"/>
    <n v="0"/>
    <n v="0"/>
  </r>
  <r>
    <n v="2017"/>
    <x v="10"/>
    <x v="11"/>
    <x v="0"/>
    <x v="0"/>
    <x v="0"/>
    <n v="0"/>
    <n v="0"/>
    <n v="0"/>
  </r>
  <r>
    <n v="2017"/>
    <x v="10"/>
    <x v="11"/>
    <x v="0"/>
    <x v="0"/>
    <x v="1"/>
    <n v="0"/>
    <n v="0"/>
    <n v="0"/>
  </r>
  <r>
    <n v="2017"/>
    <x v="10"/>
    <x v="11"/>
    <x v="0"/>
    <x v="0"/>
    <x v="2"/>
    <n v="0"/>
    <n v="0"/>
    <n v="0"/>
  </r>
  <r>
    <n v="2017"/>
    <x v="10"/>
    <x v="12"/>
    <x v="0"/>
    <x v="0"/>
    <x v="0"/>
    <n v="0"/>
    <n v="0"/>
    <n v="0"/>
  </r>
  <r>
    <n v="2017"/>
    <x v="10"/>
    <x v="13"/>
    <x v="0"/>
    <x v="0"/>
    <x v="0"/>
    <n v="0"/>
    <n v="0"/>
    <n v="0"/>
  </r>
  <r>
    <n v="2017"/>
    <x v="10"/>
    <x v="0"/>
    <x v="1"/>
    <x v="0"/>
    <x v="0"/>
    <n v="0"/>
    <n v="0"/>
    <n v="0"/>
  </r>
  <r>
    <n v="2017"/>
    <x v="10"/>
    <x v="1"/>
    <x v="1"/>
    <x v="0"/>
    <x v="0"/>
    <n v="0"/>
    <n v="0"/>
    <n v="0"/>
  </r>
  <r>
    <n v="2017"/>
    <x v="10"/>
    <x v="2"/>
    <x v="1"/>
    <x v="0"/>
    <x v="0"/>
    <n v="0"/>
    <n v="0"/>
    <n v="0"/>
  </r>
  <r>
    <n v="2017"/>
    <x v="10"/>
    <x v="2"/>
    <x v="1"/>
    <x v="0"/>
    <x v="1"/>
    <n v="0"/>
    <n v="0"/>
    <n v="0"/>
  </r>
  <r>
    <n v="2017"/>
    <x v="10"/>
    <x v="3"/>
    <x v="1"/>
    <x v="0"/>
    <x v="0"/>
    <n v="0"/>
    <n v="0"/>
    <n v="0"/>
  </r>
  <r>
    <n v="2017"/>
    <x v="10"/>
    <x v="3"/>
    <x v="1"/>
    <x v="0"/>
    <x v="1"/>
    <n v="0"/>
    <n v="0"/>
    <n v="0"/>
  </r>
  <r>
    <n v="2017"/>
    <x v="10"/>
    <x v="4"/>
    <x v="1"/>
    <x v="0"/>
    <x v="0"/>
    <n v="0"/>
    <n v="0"/>
    <n v="0"/>
  </r>
  <r>
    <n v="2017"/>
    <x v="10"/>
    <x v="4"/>
    <x v="1"/>
    <x v="0"/>
    <x v="1"/>
    <n v="0"/>
    <n v="0"/>
    <n v="0"/>
  </r>
  <r>
    <n v="2017"/>
    <x v="10"/>
    <x v="5"/>
    <x v="1"/>
    <x v="0"/>
    <x v="0"/>
    <n v="0"/>
    <n v="0"/>
    <n v="0"/>
  </r>
  <r>
    <n v="2017"/>
    <x v="10"/>
    <x v="6"/>
    <x v="1"/>
    <x v="0"/>
    <x v="0"/>
    <n v="0"/>
    <n v="0"/>
    <n v="0"/>
  </r>
  <r>
    <n v="2017"/>
    <x v="10"/>
    <x v="7"/>
    <x v="1"/>
    <x v="0"/>
    <x v="0"/>
    <n v="0"/>
    <n v="0"/>
    <n v="0"/>
  </r>
  <r>
    <n v="2017"/>
    <x v="10"/>
    <x v="7"/>
    <x v="1"/>
    <x v="0"/>
    <x v="1"/>
    <n v="0"/>
    <n v="0"/>
    <n v="0"/>
  </r>
  <r>
    <n v="2017"/>
    <x v="10"/>
    <x v="8"/>
    <x v="1"/>
    <x v="0"/>
    <x v="0"/>
    <n v="0"/>
    <n v="0"/>
    <n v="0"/>
  </r>
  <r>
    <n v="2017"/>
    <x v="10"/>
    <x v="9"/>
    <x v="1"/>
    <x v="0"/>
    <x v="0"/>
    <n v="0"/>
    <n v="0"/>
    <n v="0"/>
  </r>
  <r>
    <n v="2017"/>
    <x v="10"/>
    <x v="10"/>
    <x v="1"/>
    <x v="0"/>
    <x v="0"/>
    <n v="0"/>
    <n v="0"/>
    <n v="0"/>
  </r>
  <r>
    <n v="2017"/>
    <x v="10"/>
    <x v="11"/>
    <x v="1"/>
    <x v="0"/>
    <x v="0"/>
    <n v="0"/>
    <n v="0"/>
    <n v="0"/>
  </r>
  <r>
    <n v="2017"/>
    <x v="10"/>
    <x v="12"/>
    <x v="1"/>
    <x v="0"/>
    <x v="0"/>
    <n v="0"/>
    <n v="0"/>
    <n v="0"/>
  </r>
  <r>
    <n v="2017"/>
    <x v="10"/>
    <x v="13"/>
    <x v="1"/>
    <x v="0"/>
    <x v="0"/>
    <n v="0"/>
    <n v="0"/>
    <n v="0"/>
  </r>
  <r>
    <n v="2017"/>
    <x v="10"/>
    <x v="2"/>
    <x v="0"/>
    <x v="1"/>
    <x v="0"/>
    <n v="0"/>
    <n v="0"/>
    <n v="0"/>
  </r>
  <r>
    <n v="2017"/>
    <x v="10"/>
    <x v="2"/>
    <x v="0"/>
    <x v="1"/>
    <x v="1"/>
    <n v="0"/>
    <n v="0"/>
    <n v="0"/>
  </r>
  <r>
    <n v="2017"/>
    <x v="10"/>
    <x v="3"/>
    <x v="0"/>
    <x v="1"/>
    <x v="0"/>
    <n v="0"/>
    <n v="0"/>
    <n v="0"/>
  </r>
  <r>
    <n v="2017"/>
    <x v="10"/>
    <x v="3"/>
    <x v="0"/>
    <x v="1"/>
    <x v="1"/>
    <n v="0"/>
    <n v="0"/>
    <n v="0"/>
  </r>
  <r>
    <n v="2017"/>
    <x v="10"/>
    <x v="11"/>
    <x v="0"/>
    <x v="2"/>
    <x v="0"/>
    <n v="0"/>
    <n v="0"/>
    <n v="0"/>
  </r>
  <r>
    <n v="2017"/>
    <x v="10"/>
    <x v="11"/>
    <x v="0"/>
    <x v="2"/>
    <x v="1"/>
    <n v="0"/>
    <n v="0"/>
    <n v="0"/>
  </r>
  <r>
    <n v="2017"/>
    <x v="10"/>
    <x v="11"/>
    <x v="0"/>
    <x v="2"/>
    <x v="2"/>
    <n v="0"/>
    <n v="0"/>
    <n v="0"/>
  </r>
  <r>
    <n v="2017"/>
    <x v="11"/>
    <x v="0"/>
    <x v="0"/>
    <x v="0"/>
    <x v="0"/>
    <n v="0"/>
    <n v="0"/>
    <n v="0"/>
  </r>
  <r>
    <n v="2017"/>
    <x v="11"/>
    <x v="0"/>
    <x v="0"/>
    <x v="0"/>
    <x v="1"/>
    <n v="0"/>
    <n v="0"/>
    <n v="0"/>
  </r>
  <r>
    <n v="2017"/>
    <x v="11"/>
    <x v="1"/>
    <x v="0"/>
    <x v="0"/>
    <x v="0"/>
    <n v="0"/>
    <n v="0"/>
    <n v="0"/>
  </r>
  <r>
    <n v="2017"/>
    <x v="11"/>
    <x v="2"/>
    <x v="0"/>
    <x v="0"/>
    <x v="0"/>
    <n v="0"/>
    <n v="0"/>
    <n v="0"/>
  </r>
  <r>
    <n v="2017"/>
    <x v="11"/>
    <x v="2"/>
    <x v="0"/>
    <x v="0"/>
    <x v="1"/>
    <n v="0"/>
    <n v="0"/>
    <n v="0"/>
  </r>
  <r>
    <n v="2017"/>
    <x v="11"/>
    <x v="3"/>
    <x v="0"/>
    <x v="0"/>
    <x v="0"/>
    <n v="0"/>
    <n v="0"/>
    <n v="0"/>
  </r>
  <r>
    <n v="2017"/>
    <x v="11"/>
    <x v="3"/>
    <x v="0"/>
    <x v="0"/>
    <x v="1"/>
    <n v="0"/>
    <n v="0"/>
    <n v="0"/>
  </r>
  <r>
    <n v="2017"/>
    <x v="11"/>
    <x v="4"/>
    <x v="0"/>
    <x v="0"/>
    <x v="0"/>
    <n v="0"/>
    <n v="0"/>
    <n v="0"/>
  </r>
  <r>
    <n v="2017"/>
    <x v="11"/>
    <x v="4"/>
    <x v="0"/>
    <x v="0"/>
    <x v="1"/>
    <n v="0"/>
    <n v="0"/>
    <n v="0"/>
  </r>
  <r>
    <n v="2017"/>
    <x v="11"/>
    <x v="5"/>
    <x v="0"/>
    <x v="0"/>
    <x v="0"/>
    <n v="0"/>
    <n v="0"/>
    <n v="0"/>
  </r>
  <r>
    <n v="2017"/>
    <x v="11"/>
    <x v="5"/>
    <x v="0"/>
    <x v="0"/>
    <x v="1"/>
    <n v="0"/>
    <n v="0"/>
    <n v="0"/>
  </r>
  <r>
    <n v="2017"/>
    <x v="11"/>
    <x v="6"/>
    <x v="0"/>
    <x v="0"/>
    <x v="0"/>
    <n v="0"/>
    <n v="0"/>
    <n v="0"/>
  </r>
  <r>
    <n v="2017"/>
    <x v="11"/>
    <x v="6"/>
    <x v="0"/>
    <x v="0"/>
    <x v="1"/>
    <n v="0"/>
    <n v="0"/>
    <n v="0"/>
  </r>
  <r>
    <n v="2017"/>
    <x v="11"/>
    <x v="7"/>
    <x v="0"/>
    <x v="0"/>
    <x v="0"/>
    <n v="0"/>
    <n v="0"/>
    <n v="0"/>
  </r>
  <r>
    <n v="2017"/>
    <x v="11"/>
    <x v="7"/>
    <x v="0"/>
    <x v="0"/>
    <x v="1"/>
    <n v="0"/>
    <n v="0"/>
    <n v="0"/>
  </r>
  <r>
    <n v="2017"/>
    <x v="11"/>
    <x v="8"/>
    <x v="0"/>
    <x v="0"/>
    <x v="0"/>
    <n v="0"/>
    <n v="0"/>
    <n v="0"/>
  </r>
  <r>
    <n v="2017"/>
    <x v="11"/>
    <x v="8"/>
    <x v="0"/>
    <x v="0"/>
    <x v="1"/>
    <n v="0"/>
    <n v="0"/>
    <n v="0"/>
  </r>
  <r>
    <n v="2017"/>
    <x v="11"/>
    <x v="9"/>
    <x v="0"/>
    <x v="0"/>
    <x v="0"/>
    <n v="0"/>
    <n v="0"/>
    <n v="0"/>
  </r>
  <r>
    <n v="2017"/>
    <x v="11"/>
    <x v="9"/>
    <x v="0"/>
    <x v="0"/>
    <x v="1"/>
    <n v="0"/>
    <n v="0"/>
    <n v="0"/>
  </r>
  <r>
    <n v="2017"/>
    <x v="11"/>
    <x v="10"/>
    <x v="0"/>
    <x v="0"/>
    <x v="0"/>
    <n v="0"/>
    <n v="0"/>
    <n v="0"/>
  </r>
  <r>
    <n v="2017"/>
    <x v="11"/>
    <x v="10"/>
    <x v="0"/>
    <x v="0"/>
    <x v="1"/>
    <n v="0"/>
    <n v="0"/>
    <n v="0"/>
  </r>
  <r>
    <n v="2017"/>
    <x v="11"/>
    <x v="11"/>
    <x v="0"/>
    <x v="0"/>
    <x v="0"/>
    <n v="0"/>
    <n v="0"/>
    <n v="0"/>
  </r>
  <r>
    <n v="2017"/>
    <x v="11"/>
    <x v="11"/>
    <x v="0"/>
    <x v="0"/>
    <x v="1"/>
    <n v="0"/>
    <n v="0"/>
    <n v="0"/>
  </r>
  <r>
    <n v="2017"/>
    <x v="11"/>
    <x v="11"/>
    <x v="0"/>
    <x v="0"/>
    <x v="2"/>
    <n v="0"/>
    <n v="0"/>
    <n v="0"/>
  </r>
  <r>
    <n v="2017"/>
    <x v="11"/>
    <x v="12"/>
    <x v="0"/>
    <x v="0"/>
    <x v="0"/>
    <n v="0"/>
    <n v="0"/>
    <n v="0"/>
  </r>
  <r>
    <n v="2017"/>
    <x v="11"/>
    <x v="13"/>
    <x v="0"/>
    <x v="0"/>
    <x v="0"/>
    <n v="0"/>
    <n v="0"/>
    <n v="0"/>
  </r>
  <r>
    <n v="2017"/>
    <x v="11"/>
    <x v="0"/>
    <x v="1"/>
    <x v="0"/>
    <x v="0"/>
    <n v="0"/>
    <n v="0"/>
    <n v="0"/>
  </r>
  <r>
    <n v="2017"/>
    <x v="11"/>
    <x v="1"/>
    <x v="1"/>
    <x v="0"/>
    <x v="0"/>
    <n v="0"/>
    <n v="0"/>
    <n v="0"/>
  </r>
  <r>
    <n v="2017"/>
    <x v="11"/>
    <x v="2"/>
    <x v="1"/>
    <x v="0"/>
    <x v="0"/>
    <n v="0"/>
    <n v="0"/>
    <n v="0"/>
  </r>
  <r>
    <n v="2017"/>
    <x v="11"/>
    <x v="2"/>
    <x v="1"/>
    <x v="0"/>
    <x v="1"/>
    <n v="0"/>
    <n v="0"/>
    <n v="0"/>
  </r>
  <r>
    <n v="2017"/>
    <x v="11"/>
    <x v="3"/>
    <x v="1"/>
    <x v="0"/>
    <x v="0"/>
    <n v="0"/>
    <n v="0"/>
    <n v="0"/>
  </r>
  <r>
    <n v="2017"/>
    <x v="11"/>
    <x v="3"/>
    <x v="1"/>
    <x v="0"/>
    <x v="1"/>
    <n v="0"/>
    <n v="0"/>
    <n v="0"/>
  </r>
  <r>
    <n v="2017"/>
    <x v="11"/>
    <x v="4"/>
    <x v="1"/>
    <x v="0"/>
    <x v="0"/>
    <n v="0"/>
    <n v="0"/>
    <n v="0"/>
  </r>
  <r>
    <n v="2017"/>
    <x v="11"/>
    <x v="4"/>
    <x v="1"/>
    <x v="0"/>
    <x v="1"/>
    <n v="0"/>
    <n v="0"/>
    <n v="0"/>
  </r>
  <r>
    <n v="2017"/>
    <x v="11"/>
    <x v="5"/>
    <x v="1"/>
    <x v="0"/>
    <x v="0"/>
    <n v="0"/>
    <n v="0"/>
    <n v="0"/>
  </r>
  <r>
    <n v="2017"/>
    <x v="11"/>
    <x v="6"/>
    <x v="1"/>
    <x v="0"/>
    <x v="0"/>
    <n v="0"/>
    <n v="0"/>
    <n v="0"/>
  </r>
  <r>
    <n v="2017"/>
    <x v="11"/>
    <x v="7"/>
    <x v="1"/>
    <x v="0"/>
    <x v="0"/>
    <n v="0"/>
    <n v="0"/>
    <n v="0"/>
  </r>
  <r>
    <n v="2017"/>
    <x v="11"/>
    <x v="7"/>
    <x v="1"/>
    <x v="0"/>
    <x v="1"/>
    <n v="0"/>
    <n v="0"/>
    <n v="0"/>
  </r>
  <r>
    <n v="2017"/>
    <x v="11"/>
    <x v="8"/>
    <x v="1"/>
    <x v="0"/>
    <x v="0"/>
    <n v="0"/>
    <n v="0"/>
    <n v="0"/>
  </r>
  <r>
    <n v="2017"/>
    <x v="11"/>
    <x v="9"/>
    <x v="1"/>
    <x v="0"/>
    <x v="0"/>
    <n v="0"/>
    <n v="0"/>
    <n v="0"/>
  </r>
  <r>
    <n v="2017"/>
    <x v="11"/>
    <x v="10"/>
    <x v="1"/>
    <x v="0"/>
    <x v="0"/>
    <n v="0"/>
    <n v="0"/>
    <n v="0"/>
  </r>
  <r>
    <n v="2017"/>
    <x v="11"/>
    <x v="11"/>
    <x v="1"/>
    <x v="0"/>
    <x v="0"/>
    <n v="0"/>
    <n v="0"/>
    <n v="0"/>
  </r>
  <r>
    <n v="2017"/>
    <x v="11"/>
    <x v="12"/>
    <x v="1"/>
    <x v="0"/>
    <x v="0"/>
    <n v="0"/>
    <n v="0"/>
    <n v="0"/>
  </r>
  <r>
    <n v="2017"/>
    <x v="11"/>
    <x v="13"/>
    <x v="1"/>
    <x v="0"/>
    <x v="0"/>
    <n v="0"/>
    <n v="0"/>
    <n v="0"/>
  </r>
  <r>
    <n v="2017"/>
    <x v="11"/>
    <x v="2"/>
    <x v="0"/>
    <x v="1"/>
    <x v="0"/>
    <n v="0"/>
    <n v="0"/>
    <n v="0"/>
  </r>
  <r>
    <n v="2017"/>
    <x v="11"/>
    <x v="2"/>
    <x v="0"/>
    <x v="1"/>
    <x v="1"/>
    <n v="0"/>
    <n v="0"/>
    <n v="0"/>
  </r>
  <r>
    <n v="2017"/>
    <x v="11"/>
    <x v="3"/>
    <x v="0"/>
    <x v="1"/>
    <x v="0"/>
    <n v="0"/>
    <n v="0"/>
    <n v="0"/>
  </r>
  <r>
    <n v="2017"/>
    <x v="11"/>
    <x v="3"/>
    <x v="0"/>
    <x v="1"/>
    <x v="1"/>
    <n v="0"/>
    <n v="0"/>
    <n v="0"/>
  </r>
  <r>
    <n v="2017"/>
    <x v="11"/>
    <x v="11"/>
    <x v="0"/>
    <x v="2"/>
    <x v="0"/>
    <n v="0"/>
    <n v="0"/>
    <n v="0"/>
  </r>
  <r>
    <n v="2017"/>
    <x v="11"/>
    <x v="11"/>
    <x v="0"/>
    <x v="2"/>
    <x v="1"/>
    <n v="0"/>
    <n v="0"/>
    <n v="0"/>
  </r>
  <r>
    <n v="2017"/>
    <x v="11"/>
    <x v="11"/>
    <x v="0"/>
    <x v="2"/>
    <x v="2"/>
    <n v="0"/>
    <n v="0"/>
    <n v="0"/>
  </r>
  <r>
    <m/>
    <x v="12"/>
    <x v="14"/>
    <x v="2"/>
    <x v="3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4" cacheId="6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P4:AC35" firstHeaderRow="1" firstDataRow="2" firstDataCol="2" rowPageCount="2" colPageCount="1"/>
  <pivotFields count="9">
    <pivotField compact="0" numFmtId="1" outline="0" showAll="0"/>
    <pivotField axis="axisCol" compact="0" numFmtId="1" outline="0" showAll="0">
      <items count="14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x="12"/>
        <item t="default"/>
      </items>
    </pivotField>
    <pivotField axis="axisRow" compact="0" outline="0" showAll="0" defaultSubtotal="0">
      <items count="15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  <item x="14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dataField="1" compact="0" numFmtId="1" outline="0" showAll="0"/>
    <pivotField compact="0" numFmtId="4" outline="0" showAll="0"/>
    <pivotField compact="0" numFmtId="4" outline="0" showAll="0"/>
  </pivotFields>
  <rowFields count="2">
    <field x="3"/>
    <field x="2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5" item="0" hier="-1"/>
    <pageField fld="4" hier="-1"/>
  </pageFields>
  <dataFields count="1">
    <dataField name="Сума з Real Length" fld="6" baseField="0" baseItem="0" numFmtId="164"/>
  </dataFields>
  <formats count="1">
    <format dxfId="5">
      <pivotArea outline="0" collapsedLevelsAreSubtotals="1" fieldPosition="0"/>
    </format>
  </formats>
  <conditionalFormats count="2">
    <conditionalFormat priority="1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1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ЗведенаТаблиця1" cacheId="5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4:N35" firstHeaderRow="1" firstDataRow="2" firstDataCol="2" rowPageCount="2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axis="axisRow" compact="0" outline="0" showAll="0">
      <items count="3">
        <item x="0"/>
        <item x="1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numFmtId="1" outline="0" showAll="0"/>
    <pivotField compact="0" numFmtId="4" outline="0" showAll="0"/>
    <pivotField compact="0" numFmtId="4" outline="0" showAll="0"/>
  </pivotFields>
  <rowFields count="2">
    <field x="3"/>
    <field x="2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5" item="0" hier="-1"/>
    <pageField fld="4" item="2" hier="-1"/>
  </pageFields>
  <dataFields count="1">
    <dataField name="Сума з Real Length" fld="6" baseField="0" baseItem="0" numFmtId="164"/>
  </dataFields>
  <formats count="1">
    <format dxfId="6">
      <pivotArea outline="0" collapsedLevelsAreSubtotals="1" fieldPosition="0"/>
    </format>
  </formats>
  <conditionalFormats count="2">
    <conditionalFormat priority="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1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ЗведенаТаблиця1" cacheId="5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4:N35" firstHeaderRow="1" firstDataRow="2" firstDataCol="2" rowPageCount="2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axis="axisRow" compact="0" outline="0" showAll="0">
      <items count="3">
        <item x="0"/>
        <item x="1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numFmtId="1" outline="0" showAll="0"/>
    <pivotField compact="0" numFmtId="4" outline="0" showAll="0"/>
    <pivotField compact="0" numFmtId="4" outline="0" showAll="0"/>
  </pivotFields>
  <rowFields count="2">
    <field x="3"/>
    <field x="2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5" hier="-1"/>
    <pageField fld="4" item="2" hier="-1"/>
  </pageFields>
  <dataFields count="1">
    <dataField name="Сума з Real Length" fld="6" baseField="0" baseItem="0" numFmtId="164"/>
  </dataFields>
  <formats count="1">
    <format dxfId="2">
      <pivotArea outline="0" collapsedLevelsAreSubtotals="1" fieldPosition="0"/>
    </format>
  </formats>
  <conditionalFormats count="2"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ЗведенаТаблиця4" cacheId="5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P4:AC35" firstHeaderRow="1" firstDataRow="2" firstDataCol="2" rowPageCount="2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axis="axisRow" compact="0" outline="0" showAll="0">
      <items count="3">
        <item x="0"/>
        <item x="1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dataField="1" compact="0" numFmtId="1" outline="0" showAll="0"/>
    <pivotField compact="0" numFmtId="4" outline="0" showAll="0"/>
    <pivotField compact="0" numFmtId="4" outline="0" showAll="0"/>
  </pivotFields>
  <rowFields count="2">
    <field x="3"/>
    <field x="2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5" hier="-1"/>
    <pageField fld="4" hier="-1"/>
  </pageFields>
  <dataFields count="1">
    <dataField name="Сума з Real Length" fld="6" baseField="0" baseItem="0" numFmtId="164"/>
  </dataFields>
  <formats count="1">
    <format dxfId="1">
      <pivotArea outline="0" collapsedLevelsAreSubtotals="1" fieldPosition="0"/>
    </format>
  </formats>
  <conditionalFormats count="2"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ЗведенаТаблиця3" cacheId="5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23:N39" firstHeaderRow="1" firstDataRow="2" firstDataCol="2" rowPageCount="1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axis="axisRow" compact="0" outline="0" showAll="0">
      <items count="3">
        <item h="1" x="0"/>
        <item x="1"/>
        <item t="default"/>
      </items>
    </pivotField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dataField="1" compact="0" numFmtId="4" outline="0" showAll="0"/>
    <pivotField compact="0" numFmtId="4" outline="0" showAll="0"/>
  </pivotFields>
  <rowFields count="2">
    <field x="3"/>
    <field x="2"/>
  </rowFields>
  <rowItems count="15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5" item="0" hier="-1"/>
  </pageFields>
  <dataFields count="1">
    <dataField name="Сума з WGRP% M18-50(50t+)" fld="7" baseField="0" baseItem="0"/>
  </dataFields>
  <formats count="1">
    <format dxfId="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ЗведенаТаблиця2" cacheId="55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3:N19" firstHeaderRow="1" firstDataRow="2" firstDataCol="2" rowPageCount="1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axis="axisRow" compact="0" outline="0" showAll="0">
      <items count="3">
        <item x="0"/>
        <item h="1" x="1"/>
        <item t="default"/>
      </items>
    </pivotField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4" outline="0" showAll="0"/>
    <pivotField dataField="1" compact="0" numFmtId="4" outline="0" showAll="0"/>
  </pivotFields>
  <rowFields count="2">
    <field x="3"/>
    <field x="2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5" item="0" hier="-1"/>
  </pageFields>
  <dataFields count="1">
    <dataField name="Сума з WGRP% M18-54(50t+)" fld="8" baseField="0" baseItem="0"/>
  </dataFields>
  <formats count="1">
    <format dxfId="4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ЗведенаТаблиця6" cacheId="55" dataOnRows="1" dataPosition="0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4:N33" firstHeaderRow="1" firstDataRow="2" firstDataCol="2" rowPageCount="1" colPageCount="1"/>
  <pivotFields count="9">
    <pivotField compact="0" numFmtId="1" outline="0" showAll="0"/>
    <pivotField axis="axisCol" compact="0" numFmtId="1" outline="0" showAll="0">
      <items count="13">
        <item x="0"/>
        <item x="1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Row" compact="0" outline="0" showAll="0" defaultSubtotal="0">
      <items count="14">
        <item x="0"/>
        <item x="10"/>
        <item x="12"/>
        <item x="6"/>
        <item x="1"/>
        <item x="13"/>
        <item x="8"/>
        <item x="5"/>
        <item x="4"/>
        <item x="2"/>
        <item x="3"/>
        <item x="11"/>
        <item x="9"/>
        <item x="7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dataField="1" compact="0" numFmtId="1" outline="0" showAll="0"/>
    <pivotField compact="0" numFmtId="4" outline="0" showAll="0"/>
    <pivotField dataField="1" compact="0" numFmtId="4" outline="0" showAll="0"/>
  </pivotFields>
  <rowFields count="2">
    <field x="-2"/>
    <field x="2"/>
  </rowFields>
  <row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5" item="0" hier="-1"/>
  </pageFields>
  <dataFields count="2">
    <dataField name="Сума з WGRP% M18-54(50t+)" fld="8" baseField="0" baseItem="0"/>
    <dataField name="Сума з Real Length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opLeftCell="A49" zoomScale="80" zoomScaleNormal="80" workbookViewId="0">
      <selection activeCell="E101" sqref="E101"/>
    </sheetView>
  </sheetViews>
  <sheetFormatPr defaultColWidth="11.7109375" defaultRowHeight="12.75" x14ac:dyDescent="0.2"/>
  <cols>
    <col min="1" max="1" width="29" customWidth="1"/>
    <col min="2" max="2" width="16.28515625" customWidth="1"/>
  </cols>
  <sheetData>
    <row r="1" spans="1:29" x14ac:dyDescent="0.2">
      <c r="A1" s="6" t="s">
        <v>5</v>
      </c>
      <c r="B1" t="s">
        <v>10</v>
      </c>
      <c r="P1" s="6" t="s">
        <v>5</v>
      </c>
      <c r="Q1" t="s">
        <v>10</v>
      </c>
    </row>
    <row r="2" spans="1:29" x14ac:dyDescent="0.2">
      <c r="A2" s="6" t="s">
        <v>4</v>
      </c>
      <c r="B2" t="s">
        <v>9</v>
      </c>
      <c r="P2" s="6" t="s">
        <v>4</v>
      </c>
      <c r="Q2" t="s">
        <v>78</v>
      </c>
    </row>
    <row r="4" spans="1:29" x14ac:dyDescent="0.2">
      <c r="A4" s="6" t="s">
        <v>77</v>
      </c>
      <c r="C4" s="6" t="s">
        <v>1</v>
      </c>
      <c r="P4" s="6" t="s">
        <v>77</v>
      </c>
      <c r="R4" s="6" t="s">
        <v>1</v>
      </c>
    </row>
    <row r="5" spans="1:29" x14ac:dyDescent="0.2">
      <c r="A5" s="6" t="s">
        <v>3</v>
      </c>
      <c r="B5" s="6" t="s">
        <v>2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/>
      <c r="P5" s="6" t="s">
        <v>3</v>
      </c>
      <c r="Q5" s="6" t="s">
        <v>2</v>
      </c>
      <c r="R5" s="7">
        <v>1</v>
      </c>
      <c r="S5" s="7">
        <v>2</v>
      </c>
      <c r="T5" s="7">
        <v>3</v>
      </c>
      <c r="U5" s="7">
        <v>4</v>
      </c>
      <c r="V5" s="7">
        <v>5</v>
      </c>
      <c r="W5" s="7">
        <v>6</v>
      </c>
      <c r="X5" s="7">
        <v>7</v>
      </c>
      <c r="Y5" s="7">
        <v>8</v>
      </c>
      <c r="Z5" s="7">
        <v>9</v>
      </c>
      <c r="AA5" s="7">
        <v>10</v>
      </c>
      <c r="AB5" s="7">
        <v>11</v>
      </c>
      <c r="AC5" s="7">
        <v>12</v>
      </c>
    </row>
    <row r="6" spans="1:29" x14ac:dyDescent="0.2">
      <c r="A6" t="s">
        <v>8</v>
      </c>
      <c r="B6" t="s">
        <v>7</v>
      </c>
      <c r="C6" s="8">
        <v>15880</v>
      </c>
      <c r="D6" s="8">
        <v>0</v>
      </c>
      <c r="E6" s="8">
        <v>1775</v>
      </c>
      <c r="F6" s="8">
        <v>12700</v>
      </c>
      <c r="G6" s="8">
        <v>14199</v>
      </c>
      <c r="H6" s="8">
        <v>4093</v>
      </c>
      <c r="I6" s="8">
        <v>3705</v>
      </c>
      <c r="J6" s="8">
        <v>2120</v>
      </c>
      <c r="K6" s="8">
        <v>100</v>
      </c>
      <c r="L6" s="8">
        <v>240</v>
      </c>
      <c r="M6" s="8">
        <v>15630</v>
      </c>
      <c r="N6" s="8">
        <v>0</v>
      </c>
      <c r="O6" s="8"/>
      <c r="P6" t="s">
        <v>8</v>
      </c>
      <c r="Q6" t="s">
        <v>7</v>
      </c>
      <c r="R6" s="8">
        <v>15880</v>
      </c>
      <c r="S6" s="8">
        <v>0</v>
      </c>
      <c r="T6" s="8">
        <v>1775</v>
      </c>
      <c r="U6" s="8">
        <v>13140</v>
      </c>
      <c r="V6" s="8">
        <v>14199</v>
      </c>
      <c r="W6" s="8">
        <v>4093</v>
      </c>
      <c r="X6" s="8">
        <v>3705</v>
      </c>
      <c r="Y6" s="8">
        <v>2120</v>
      </c>
      <c r="Z6" s="8">
        <v>100</v>
      </c>
      <c r="AA6" s="8">
        <v>240</v>
      </c>
      <c r="AB6" s="8">
        <v>15630</v>
      </c>
      <c r="AC6" s="8">
        <v>0</v>
      </c>
    </row>
    <row r="7" spans="1:29" x14ac:dyDescent="0.2">
      <c r="B7" t="s">
        <v>21</v>
      </c>
      <c r="C7" s="8">
        <v>14227</v>
      </c>
      <c r="D7" s="8">
        <v>0</v>
      </c>
      <c r="E7" s="8">
        <v>1630</v>
      </c>
      <c r="F7" s="8">
        <v>13068</v>
      </c>
      <c r="G7" s="8">
        <v>13374</v>
      </c>
      <c r="H7" s="8">
        <v>2482</v>
      </c>
      <c r="I7" s="8">
        <v>4049</v>
      </c>
      <c r="J7" s="8">
        <v>1760</v>
      </c>
      <c r="K7" s="8">
        <v>230</v>
      </c>
      <c r="L7" s="8">
        <v>500</v>
      </c>
      <c r="M7" s="8">
        <v>28701</v>
      </c>
      <c r="N7" s="8">
        <v>0</v>
      </c>
      <c r="O7" s="8"/>
      <c r="Q7" t="s">
        <v>21</v>
      </c>
      <c r="R7" s="8">
        <v>14227</v>
      </c>
      <c r="S7" s="8">
        <v>0</v>
      </c>
      <c r="T7" s="8">
        <v>1630</v>
      </c>
      <c r="U7" s="8">
        <v>13489</v>
      </c>
      <c r="V7" s="8">
        <v>13943</v>
      </c>
      <c r="W7" s="8">
        <v>2482</v>
      </c>
      <c r="X7" s="8">
        <v>4049</v>
      </c>
      <c r="Y7" s="8">
        <v>1760</v>
      </c>
      <c r="Z7" s="8">
        <v>230</v>
      </c>
      <c r="AA7" s="8">
        <v>500</v>
      </c>
      <c r="AB7" s="8">
        <v>28701</v>
      </c>
      <c r="AC7" s="8">
        <v>0</v>
      </c>
    </row>
    <row r="8" spans="1:29" x14ac:dyDescent="0.2">
      <c r="B8" t="s">
        <v>24</v>
      </c>
      <c r="C8" s="8">
        <v>20496</v>
      </c>
      <c r="D8" s="8">
        <v>0</v>
      </c>
      <c r="E8" s="8">
        <v>1415</v>
      </c>
      <c r="F8" s="8">
        <v>10491</v>
      </c>
      <c r="G8" s="8">
        <v>14692</v>
      </c>
      <c r="H8" s="8">
        <v>8083</v>
      </c>
      <c r="I8" s="8">
        <v>9710</v>
      </c>
      <c r="J8" s="8">
        <v>4092</v>
      </c>
      <c r="K8" s="8">
        <v>120</v>
      </c>
      <c r="L8" s="8">
        <v>737</v>
      </c>
      <c r="M8" s="8">
        <v>19397</v>
      </c>
      <c r="N8" s="8">
        <v>0</v>
      </c>
      <c r="O8" s="8"/>
      <c r="Q8" t="s">
        <v>24</v>
      </c>
      <c r="R8" s="8">
        <v>20496</v>
      </c>
      <c r="S8" s="8">
        <v>0</v>
      </c>
      <c r="T8" s="8">
        <v>1415</v>
      </c>
      <c r="U8" s="8">
        <v>10491</v>
      </c>
      <c r="V8" s="8">
        <v>14692</v>
      </c>
      <c r="W8" s="8">
        <v>8083</v>
      </c>
      <c r="X8" s="8">
        <v>9710</v>
      </c>
      <c r="Y8" s="8">
        <v>4092</v>
      </c>
      <c r="Z8" s="8">
        <v>120</v>
      </c>
      <c r="AA8" s="8">
        <v>737</v>
      </c>
      <c r="AB8" s="8">
        <v>19397</v>
      </c>
      <c r="AC8" s="8">
        <v>0</v>
      </c>
    </row>
    <row r="9" spans="1:29" x14ac:dyDescent="0.2">
      <c r="B9" t="s">
        <v>17</v>
      </c>
      <c r="C9" s="8">
        <v>25377</v>
      </c>
      <c r="D9" s="8">
        <v>0</v>
      </c>
      <c r="E9" s="8">
        <v>1410</v>
      </c>
      <c r="F9" s="8">
        <v>10020</v>
      </c>
      <c r="G9" s="8">
        <v>11949</v>
      </c>
      <c r="H9" s="8">
        <v>835</v>
      </c>
      <c r="I9" s="8">
        <v>3300</v>
      </c>
      <c r="J9" s="8">
        <v>2563</v>
      </c>
      <c r="K9" s="8">
        <v>290</v>
      </c>
      <c r="L9" s="8">
        <v>350</v>
      </c>
      <c r="M9" s="8">
        <v>19019</v>
      </c>
      <c r="N9" s="8">
        <v>0</v>
      </c>
      <c r="O9" s="8"/>
      <c r="Q9" t="s">
        <v>17</v>
      </c>
      <c r="R9" s="8">
        <v>25377</v>
      </c>
      <c r="S9" s="8">
        <v>0</v>
      </c>
      <c r="T9" s="8">
        <v>1410</v>
      </c>
      <c r="U9" s="8">
        <v>10020</v>
      </c>
      <c r="V9" s="8">
        <v>11949</v>
      </c>
      <c r="W9" s="8">
        <v>835</v>
      </c>
      <c r="X9" s="8">
        <v>3300</v>
      </c>
      <c r="Y9" s="8">
        <v>2563</v>
      </c>
      <c r="Z9" s="8">
        <v>290</v>
      </c>
      <c r="AA9" s="8">
        <v>350</v>
      </c>
      <c r="AB9" s="8">
        <v>19019</v>
      </c>
      <c r="AC9" s="8">
        <v>0</v>
      </c>
    </row>
    <row r="10" spans="1:29" x14ac:dyDescent="0.2">
      <c r="B10" t="s">
        <v>12</v>
      </c>
      <c r="C10" s="8">
        <v>15602</v>
      </c>
      <c r="D10" s="8">
        <v>0</v>
      </c>
      <c r="E10" s="8">
        <v>1410</v>
      </c>
      <c r="F10" s="8">
        <v>7473</v>
      </c>
      <c r="G10" s="8">
        <v>7684</v>
      </c>
      <c r="H10" s="8">
        <v>1229</v>
      </c>
      <c r="I10" s="8">
        <v>2620</v>
      </c>
      <c r="J10" s="8">
        <v>1050</v>
      </c>
      <c r="K10" s="8">
        <v>150</v>
      </c>
      <c r="L10" s="8">
        <v>420</v>
      </c>
      <c r="M10" s="8">
        <v>16011</v>
      </c>
      <c r="N10" s="8">
        <v>0</v>
      </c>
      <c r="O10" s="8"/>
      <c r="Q10" t="s">
        <v>12</v>
      </c>
      <c r="R10" s="8">
        <v>15602</v>
      </c>
      <c r="S10" s="8">
        <v>0</v>
      </c>
      <c r="T10" s="8">
        <v>1410</v>
      </c>
      <c r="U10" s="8">
        <v>7473</v>
      </c>
      <c r="V10" s="8">
        <v>7684</v>
      </c>
      <c r="W10" s="8">
        <v>1229</v>
      </c>
      <c r="X10" s="8">
        <v>2620</v>
      </c>
      <c r="Y10" s="8">
        <v>1050</v>
      </c>
      <c r="Z10" s="8">
        <v>150</v>
      </c>
      <c r="AA10" s="8">
        <v>420</v>
      </c>
      <c r="AB10" s="8">
        <v>16011</v>
      </c>
      <c r="AC10" s="8">
        <v>0</v>
      </c>
    </row>
    <row r="11" spans="1:29" x14ac:dyDescent="0.2">
      <c r="B11" t="s">
        <v>25</v>
      </c>
      <c r="C11" s="8">
        <v>6944</v>
      </c>
      <c r="D11" s="8">
        <v>0</v>
      </c>
      <c r="E11" s="8">
        <v>1020</v>
      </c>
      <c r="F11" s="8">
        <v>8249</v>
      </c>
      <c r="G11" s="8">
        <v>13446</v>
      </c>
      <c r="H11" s="8">
        <v>9010</v>
      </c>
      <c r="I11" s="8">
        <v>8117</v>
      </c>
      <c r="J11" s="8">
        <v>3345</v>
      </c>
      <c r="K11" s="8">
        <v>330</v>
      </c>
      <c r="L11" s="8">
        <v>400</v>
      </c>
      <c r="M11" s="8">
        <v>16420</v>
      </c>
      <c r="N11" s="8">
        <v>0</v>
      </c>
      <c r="O11" s="8"/>
      <c r="Q11" t="s">
        <v>25</v>
      </c>
      <c r="R11" s="8">
        <v>6944</v>
      </c>
      <c r="S11" s="8">
        <v>0</v>
      </c>
      <c r="T11" s="8">
        <v>1020</v>
      </c>
      <c r="U11" s="8">
        <v>8249</v>
      </c>
      <c r="V11" s="8">
        <v>13446</v>
      </c>
      <c r="W11" s="8">
        <v>9010</v>
      </c>
      <c r="X11" s="8">
        <v>8117</v>
      </c>
      <c r="Y11" s="8">
        <v>3345</v>
      </c>
      <c r="Z11" s="8">
        <v>330</v>
      </c>
      <c r="AA11" s="8">
        <v>400</v>
      </c>
      <c r="AB11" s="8">
        <v>16420</v>
      </c>
      <c r="AC11" s="8">
        <v>0</v>
      </c>
    </row>
    <row r="12" spans="1:29" x14ac:dyDescent="0.2">
      <c r="B12" t="s">
        <v>19</v>
      </c>
      <c r="C12" s="8">
        <v>20936</v>
      </c>
      <c r="D12" s="8">
        <v>0</v>
      </c>
      <c r="E12" s="8">
        <v>1355</v>
      </c>
      <c r="F12" s="8">
        <v>9944</v>
      </c>
      <c r="G12" s="8">
        <v>15350</v>
      </c>
      <c r="H12" s="8">
        <v>5620</v>
      </c>
      <c r="I12" s="8">
        <v>6230</v>
      </c>
      <c r="J12" s="8">
        <v>3950</v>
      </c>
      <c r="K12" s="8">
        <v>310</v>
      </c>
      <c r="L12" s="8"/>
      <c r="M12" s="8">
        <v>18300</v>
      </c>
      <c r="N12" s="8">
        <v>0</v>
      </c>
      <c r="O12" s="8"/>
      <c r="Q12" t="s">
        <v>19</v>
      </c>
      <c r="R12" s="8">
        <v>20936</v>
      </c>
      <c r="S12" s="8">
        <v>0</v>
      </c>
      <c r="T12" s="8">
        <v>1355</v>
      </c>
      <c r="U12" s="8">
        <v>9944</v>
      </c>
      <c r="V12" s="8">
        <v>15350</v>
      </c>
      <c r="W12" s="8">
        <v>5620</v>
      </c>
      <c r="X12" s="8">
        <v>6230</v>
      </c>
      <c r="Y12" s="8">
        <v>3950</v>
      </c>
      <c r="Z12" s="8">
        <v>310</v>
      </c>
      <c r="AA12" s="8"/>
      <c r="AB12" s="8">
        <v>18300</v>
      </c>
      <c r="AC12" s="8">
        <v>0</v>
      </c>
    </row>
    <row r="13" spans="1:29" x14ac:dyDescent="0.2">
      <c r="B13" t="s">
        <v>16</v>
      </c>
      <c r="C13" s="8">
        <v>5213</v>
      </c>
      <c r="D13" s="8">
        <v>0</v>
      </c>
      <c r="E13" s="8">
        <v>1284</v>
      </c>
      <c r="F13" s="8">
        <v>9110</v>
      </c>
      <c r="G13" s="8">
        <v>11935</v>
      </c>
      <c r="H13" s="8">
        <v>8869</v>
      </c>
      <c r="I13" s="8">
        <v>8365</v>
      </c>
      <c r="J13" s="8">
        <v>2785</v>
      </c>
      <c r="K13" s="8"/>
      <c r="L13" s="8">
        <v>767</v>
      </c>
      <c r="M13" s="8">
        <v>9760</v>
      </c>
      <c r="N13" s="8">
        <v>0</v>
      </c>
      <c r="O13" s="8"/>
      <c r="Q13" t="s">
        <v>16</v>
      </c>
      <c r="R13" s="8">
        <v>5213</v>
      </c>
      <c r="S13" s="8">
        <v>0</v>
      </c>
      <c r="T13" s="8">
        <v>1284</v>
      </c>
      <c r="U13" s="8">
        <v>9110</v>
      </c>
      <c r="V13" s="8">
        <v>11935</v>
      </c>
      <c r="W13" s="8">
        <v>8869</v>
      </c>
      <c r="X13" s="8">
        <v>8365</v>
      </c>
      <c r="Y13" s="8">
        <v>2785</v>
      </c>
      <c r="Z13" s="8"/>
      <c r="AA13" s="8">
        <v>767</v>
      </c>
      <c r="AB13" s="8">
        <v>9760</v>
      </c>
      <c r="AC13" s="8">
        <v>0</v>
      </c>
    </row>
    <row r="14" spans="1:29" x14ac:dyDescent="0.2">
      <c r="B14" t="s">
        <v>15</v>
      </c>
      <c r="C14" s="8">
        <v>7814</v>
      </c>
      <c r="D14" s="8">
        <v>0</v>
      </c>
      <c r="E14" s="8">
        <v>1625</v>
      </c>
      <c r="F14" s="8">
        <v>10765</v>
      </c>
      <c r="G14" s="8">
        <v>13972</v>
      </c>
      <c r="H14" s="8">
        <v>13421</v>
      </c>
      <c r="I14" s="8">
        <v>13302</v>
      </c>
      <c r="J14" s="8">
        <v>5400</v>
      </c>
      <c r="K14" s="8"/>
      <c r="L14" s="8">
        <v>590</v>
      </c>
      <c r="M14" s="8">
        <v>18600</v>
      </c>
      <c r="N14" s="8">
        <v>0</v>
      </c>
      <c r="O14" s="8"/>
      <c r="Q14" t="s">
        <v>15</v>
      </c>
      <c r="R14" s="8">
        <v>7814</v>
      </c>
      <c r="S14" s="8">
        <v>0</v>
      </c>
      <c r="T14" s="8">
        <v>1625</v>
      </c>
      <c r="U14" s="8">
        <v>10765</v>
      </c>
      <c r="V14" s="8">
        <v>13972</v>
      </c>
      <c r="W14" s="8">
        <v>13421</v>
      </c>
      <c r="X14" s="8">
        <v>13302</v>
      </c>
      <c r="Y14" s="8">
        <v>5400</v>
      </c>
      <c r="Z14" s="8"/>
      <c r="AA14" s="8">
        <v>590</v>
      </c>
      <c r="AB14" s="8">
        <v>18600</v>
      </c>
      <c r="AC14" s="8">
        <v>0</v>
      </c>
    </row>
    <row r="15" spans="1:29" x14ac:dyDescent="0.2">
      <c r="B15" t="s">
        <v>13</v>
      </c>
      <c r="C15" s="8">
        <v>10674</v>
      </c>
      <c r="D15" s="8">
        <v>0</v>
      </c>
      <c r="E15" s="8">
        <v>1590</v>
      </c>
      <c r="F15" s="8">
        <v>11979</v>
      </c>
      <c r="G15" s="8">
        <v>10218</v>
      </c>
      <c r="H15" s="8">
        <v>2807</v>
      </c>
      <c r="I15" s="8">
        <v>2722</v>
      </c>
      <c r="J15" s="8">
        <v>1897</v>
      </c>
      <c r="K15" s="8"/>
      <c r="L15" s="8">
        <v>1419</v>
      </c>
      <c r="M15" s="8">
        <v>20958</v>
      </c>
      <c r="N15" s="8">
        <v>0</v>
      </c>
      <c r="O15" s="8"/>
      <c r="Q15" t="s">
        <v>13</v>
      </c>
      <c r="R15" s="8">
        <v>10819</v>
      </c>
      <c r="S15" s="8">
        <v>0</v>
      </c>
      <c r="T15" s="8">
        <v>1590</v>
      </c>
      <c r="U15" s="8">
        <v>11979</v>
      </c>
      <c r="V15" s="8">
        <v>10218</v>
      </c>
      <c r="W15" s="8">
        <v>2807</v>
      </c>
      <c r="X15" s="8">
        <v>2722</v>
      </c>
      <c r="Y15" s="8">
        <v>1897</v>
      </c>
      <c r="Z15" s="8"/>
      <c r="AA15" s="8">
        <v>1419</v>
      </c>
      <c r="AB15" s="8">
        <v>20958</v>
      </c>
      <c r="AC15" s="8">
        <v>0</v>
      </c>
    </row>
    <row r="16" spans="1:29" x14ac:dyDescent="0.2">
      <c r="B16" t="s">
        <v>14</v>
      </c>
      <c r="C16" s="8">
        <v>5124</v>
      </c>
      <c r="D16" s="8">
        <v>0</v>
      </c>
      <c r="E16" s="8"/>
      <c r="F16" s="8">
        <v>1116</v>
      </c>
      <c r="G16" s="8">
        <v>3442</v>
      </c>
      <c r="H16" s="8">
        <v>5958</v>
      </c>
      <c r="I16" s="8">
        <v>9963</v>
      </c>
      <c r="J16" s="8">
        <v>3017</v>
      </c>
      <c r="K16" s="8"/>
      <c r="L16" s="8">
        <v>655</v>
      </c>
      <c r="M16" s="8">
        <v>7290</v>
      </c>
      <c r="N16" s="8">
        <v>0</v>
      </c>
      <c r="O16" s="8"/>
      <c r="Q16" t="s">
        <v>14</v>
      </c>
      <c r="R16" s="8">
        <v>8267</v>
      </c>
      <c r="S16" s="8">
        <v>0</v>
      </c>
      <c r="T16" s="8"/>
      <c r="U16" s="8">
        <v>1116</v>
      </c>
      <c r="V16" s="8">
        <v>3442</v>
      </c>
      <c r="W16" s="8">
        <v>5958</v>
      </c>
      <c r="X16" s="8">
        <v>9963</v>
      </c>
      <c r="Y16" s="8">
        <v>3017</v>
      </c>
      <c r="Z16" s="8"/>
      <c r="AA16" s="8">
        <v>655</v>
      </c>
      <c r="AB16" s="8">
        <v>7290</v>
      </c>
      <c r="AC16" s="8">
        <v>0</v>
      </c>
    </row>
    <row r="17" spans="1:29" x14ac:dyDescent="0.2">
      <c r="B17" t="s">
        <v>22</v>
      </c>
      <c r="C17" s="8">
        <v>4737</v>
      </c>
      <c r="D17" s="8">
        <v>0</v>
      </c>
      <c r="E17" s="8">
        <v>2047</v>
      </c>
      <c r="F17" s="8">
        <v>12743</v>
      </c>
      <c r="G17" s="8">
        <v>13893</v>
      </c>
      <c r="H17" s="8">
        <v>5511</v>
      </c>
      <c r="I17" s="8">
        <v>6596</v>
      </c>
      <c r="J17" s="8">
        <v>2980</v>
      </c>
      <c r="K17" s="8">
        <v>110</v>
      </c>
      <c r="L17" s="8">
        <v>1166</v>
      </c>
      <c r="M17" s="8">
        <v>13610</v>
      </c>
      <c r="N17" s="8">
        <v>0</v>
      </c>
      <c r="O17" s="8"/>
      <c r="Q17" t="s">
        <v>22</v>
      </c>
      <c r="R17" s="8">
        <v>5366</v>
      </c>
      <c r="S17" s="8">
        <v>0</v>
      </c>
      <c r="T17" s="8">
        <v>2047</v>
      </c>
      <c r="U17" s="8">
        <v>12743</v>
      </c>
      <c r="V17" s="8">
        <v>13893</v>
      </c>
      <c r="W17" s="8">
        <v>5511</v>
      </c>
      <c r="X17" s="8">
        <v>6883</v>
      </c>
      <c r="Y17" s="8">
        <v>2980</v>
      </c>
      <c r="Z17" s="8">
        <v>110</v>
      </c>
      <c r="AA17" s="8">
        <v>1166</v>
      </c>
      <c r="AB17" s="8">
        <v>13610</v>
      </c>
      <c r="AC17" s="8">
        <v>0</v>
      </c>
    </row>
    <row r="18" spans="1:29" x14ac:dyDescent="0.2">
      <c r="B18" t="s">
        <v>20</v>
      </c>
      <c r="C18" s="8">
        <v>3151</v>
      </c>
      <c r="D18" s="8">
        <v>0</v>
      </c>
      <c r="E18" s="8">
        <v>1691</v>
      </c>
      <c r="F18" s="8">
        <v>7594</v>
      </c>
      <c r="G18" s="8">
        <v>10688</v>
      </c>
      <c r="H18" s="8">
        <v>2246</v>
      </c>
      <c r="I18" s="8">
        <v>6939</v>
      </c>
      <c r="J18" s="8">
        <v>4855</v>
      </c>
      <c r="K18" s="8">
        <v>180</v>
      </c>
      <c r="L18" s="8">
        <v>691</v>
      </c>
      <c r="M18" s="8">
        <v>11852</v>
      </c>
      <c r="N18" s="8">
        <v>0</v>
      </c>
      <c r="O18" s="8"/>
      <c r="Q18" t="s">
        <v>20</v>
      </c>
      <c r="R18" s="8">
        <v>3151</v>
      </c>
      <c r="S18" s="8">
        <v>0</v>
      </c>
      <c r="T18" s="8">
        <v>1691</v>
      </c>
      <c r="U18" s="8">
        <v>7594</v>
      </c>
      <c r="V18" s="8">
        <v>10688</v>
      </c>
      <c r="W18" s="8">
        <v>2246</v>
      </c>
      <c r="X18" s="8">
        <v>6939</v>
      </c>
      <c r="Y18" s="8">
        <v>4855</v>
      </c>
      <c r="Z18" s="8">
        <v>180</v>
      </c>
      <c r="AA18" s="8">
        <v>691</v>
      </c>
      <c r="AB18" s="8">
        <v>11852</v>
      </c>
      <c r="AC18" s="8">
        <v>0</v>
      </c>
    </row>
    <row r="19" spans="1:29" x14ac:dyDescent="0.2">
      <c r="B19" t="s">
        <v>18</v>
      </c>
      <c r="C19" s="8">
        <v>792</v>
      </c>
      <c r="D19" s="8">
        <v>0</v>
      </c>
      <c r="E19" s="8"/>
      <c r="F19" s="8">
        <v>315</v>
      </c>
      <c r="G19" s="8">
        <v>926</v>
      </c>
      <c r="H19" s="8">
        <v>996</v>
      </c>
      <c r="I19" s="8">
        <v>1420</v>
      </c>
      <c r="J19" s="8">
        <v>571</v>
      </c>
      <c r="K19" s="8"/>
      <c r="L19" s="8"/>
      <c r="M19" s="8">
        <v>3723</v>
      </c>
      <c r="N19" s="8">
        <v>0</v>
      </c>
      <c r="O19" s="8"/>
      <c r="Q19" t="s">
        <v>18</v>
      </c>
      <c r="R19" s="8">
        <v>792</v>
      </c>
      <c r="S19" s="8">
        <v>0</v>
      </c>
      <c r="T19" s="8"/>
      <c r="U19" s="8">
        <v>315</v>
      </c>
      <c r="V19" s="8">
        <v>926</v>
      </c>
      <c r="W19" s="8">
        <v>996</v>
      </c>
      <c r="X19" s="8">
        <v>1420</v>
      </c>
      <c r="Y19" s="8">
        <v>571</v>
      </c>
      <c r="Z19" s="8"/>
      <c r="AA19" s="8"/>
      <c r="AB19" s="8">
        <v>3723</v>
      </c>
      <c r="AC19" s="8">
        <v>0</v>
      </c>
    </row>
    <row r="20" spans="1:29" x14ac:dyDescent="0.2">
      <c r="A20" t="s">
        <v>79</v>
      </c>
      <c r="C20" s="8">
        <v>156967</v>
      </c>
      <c r="D20" s="8">
        <v>0</v>
      </c>
      <c r="E20" s="8">
        <v>18252</v>
      </c>
      <c r="F20" s="8">
        <v>125567</v>
      </c>
      <c r="G20" s="8">
        <v>155768</v>
      </c>
      <c r="H20" s="8">
        <v>71160</v>
      </c>
      <c r="I20" s="8">
        <v>87038</v>
      </c>
      <c r="J20" s="8">
        <v>40385</v>
      </c>
      <c r="K20" s="8">
        <v>1820</v>
      </c>
      <c r="L20" s="8">
        <v>7935</v>
      </c>
      <c r="M20" s="8">
        <v>219271</v>
      </c>
      <c r="N20" s="8">
        <v>0</v>
      </c>
      <c r="O20" s="8"/>
      <c r="P20" t="s">
        <v>79</v>
      </c>
      <c r="R20" s="8">
        <v>160884</v>
      </c>
      <c r="S20" s="8">
        <v>0</v>
      </c>
      <c r="T20" s="8">
        <v>18252</v>
      </c>
      <c r="U20" s="8">
        <v>126428</v>
      </c>
      <c r="V20" s="8">
        <v>156337</v>
      </c>
      <c r="W20" s="8">
        <v>71160</v>
      </c>
      <c r="X20" s="8">
        <v>87325</v>
      </c>
      <c r="Y20" s="8">
        <v>40385</v>
      </c>
      <c r="Z20" s="8">
        <v>1820</v>
      </c>
      <c r="AA20" s="8">
        <v>7935</v>
      </c>
      <c r="AB20" s="8">
        <v>219271</v>
      </c>
      <c r="AC20" s="8">
        <v>0</v>
      </c>
    </row>
    <row r="21" spans="1:29" x14ac:dyDescent="0.2">
      <c r="A21" t="s">
        <v>72</v>
      </c>
      <c r="B21" t="s">
        <v>7</v>
      </c>
      <c r="C21" s="8">
        <v>1460</v>
      </c>
      <c r="D21" s="8">
        <v>0</v>
      </c>
      <c r="E21" s="8">
        <v>4457</v>
      </c>
      <c r="F21" s="8">
        <v>11931</v>
      </c>
      <c r="G21" s="8">
        <v>19751</v>
      </c>
      <c r="H21" s="8">
        <v>12933</v>
      </c>
      <c r="I21" s="8">
        <v>17905</v>
      </c>
      <c r="J21" s="8">
        <v>33567</v>
      </c>
      <c r="K21" s="8">
        <v>24300</v>
      </c>
      <c r="L21" s="8">
        <v>16221</v>
      </c>
      <c r="M21" s="8">
        <v>12130</v>
      </c>
      <c r="N21" s="8">
        <v>0</v>
      </c>
      <c r="O21" s="8"/>
      <c r="P21" t="s">
        <v>72</v>
      </c>
      <c r="Q21" t="s">
        <v>7</v>
      </c>
      <c r="R21" s="8">
        <v>1460</v>
      </c>
      <c r="S21" s="8">
        <v>0</v>
      </c>
      <c r="T21" s="8">
        <v>4457</v>
      </c>
      <c r="U21" s="8">
        <v>11931</v>
      </c>
      <c r="V21" s="8">
        <v>19751</v>
      </c>
      <c r="W21" s="8">
        <v>12933</v>
      </c>
      <c r="X21" s="8">
        <v>17905</v>
      </c>
      <c r="Y21" s="8">
        <v>33832</v>
      </c>
      <c r="Z21" s="8">
        <v>25874</v>
      </c>
      <c r="AA21" s="8">
        <v>16221</v>
      </c>
      <c r="AB21" s="8">
        <v>12230</v>
      </c>
      <c r="AC21" s="8">
        <v>0</v>
      </c>
    </row>
    <row r="22" spans="1:29" x14ac:dyDescent="0.2">
      <c r="B22" t="s">
        <v>21</v>
      </c>
      <c r="C22" s="8">
        <v>1408</v>
      </c>
      <c r="D22" s="8">
        <v>0</v>
      </c>
      <c r="E22" s="8">
        <v>4585</v>
      </c>
      <c r="F22" s="8">
        <v>14593</v>
      </c>
      <c r="G22" s="8">
        <v>21018</v>
      </c>
      <c r="H22" s="8">
        <v>25850</v>
      </c>
      <c r="I22" s="8">
        <v>32257</v>
      </c>
      <c r="J22" s="8">
        <v>48375</v>
      </c>
      <c r="K22" s="8">
        <v>28263</v>
      </c>
      <c r="L22" s="8">
        <v>22033</v>
      </c>
      <c r="M22" s="8">
        <v>18829</v>
      </c>
      <c r="N22" s="8">
        <v>0</v>
      </c>
      <c r="O22" s="8"/>
      <c r="Q22" t="s">
        <v>21</v>
      </c>
      <c r="R22" s="8">
        <v>1408</v>
      </c>
      <c r="S22" s="8">
        <v>0</v>
      </c>
      <c r="T22" s="8">
        <v>4585</v>
      </c>
      <c r="U22" s="8">
        <v>14593</v>
      </c>
      <c r="V22" s="8">
        <v>21018</v>
      </c>
      <c r="W22" s="8">
        <v>25850</v>
      </c>
      <c r="X22" s="8">
        <v>32257</v>
      </c>
      <c r="Y22" s="8">
        <v>48375</v>
      </c>
      <c r="Z22" s="8">
        <v>28263</v>
      </c>
      <c r="AA22" s="8">
        <v>22033</v>
      </c>
      <c r="AB22" s="8">
        <v>18829</v>
      </c>
      <c r="AC22" s="8">
        <v>0</v>
      </c>
    </row>
    <row r="23" spans="1:29" x14ac:dyDescent="0.2">
      <c r="B23" t="s">
        <v>24</v>
      </c>
      <c r="C23" s="8">
        <v>1440</v>
      </c>
      <c r="D23" s="8">
        <v>0</v>
      </c>
      <c r="E23" s="8">
        <v>3209</v>
      </c>
      <c r="F23" s="8">
        <v>9912</v>
      </c>
      <c r="G23" s="8">
        <v>18623</v>
      </c>
      <c r="H23" s="8">
        <v>17209</v>
      </c>
      <c r="I23" s="8">
        <v>16785</v>
      </c>
      <c r="J23" s="8">
        <v>29271</v>
      </c>
      <c r="K23" s="8">
        <v>18251</v>
      </c>
      <c r="L23" s="8">
        <v>13555</v>
      </c>
      <c r="M23" s="8">
        <v>8650</v>
      </c>
      <c r="N23" s="8">
        <v>0</v>
      </c>
      <c r="O23" s="8"/>
      <c r="Q23" t="s">
        <v>24</v>
      </c>
      <c r="R23" s="8">
        <v>1440</v>
      </c>
      <c r="S23" s="8">
        <v>0</v>
      </c>
      <c r="T23" s="8">
        <v>3209</v>
      </c>
      <c r="U23" s="8">
        <v>9912</v>
      </c>
      <c r="V23" s="8">
        <v>18623</v>
      </c>
      <c r="W23" s="8">
        <v>17209</v>
      </c>
      <c r="X23" s="8">
        <v>16785</v>
      </c>
      <c r="Y23" s="8">
        <v>29271</v>
      </c>
      <c r="Z23" s="8">
        <v>18251</v>
      </c>
      <c r="AA23" s="8">
        <v>13555</v>
      </c>
      <c r="AB23" s="8">
        <v>8650</v>
      </c>
      <c r="AC23" s="8">
        <v>0</v>
      </c>
    </row>
    <row r="24" spans="1:29" x14ac:dyDescent="0.2">
      <c r="B24" t="s">
        <v>17</v>
      </c>
      <c r="C24" s="8">
        <v>978</v>
      </c>
      <c r="D24" s="8">
        <v>0</v>
      </c>
      <c r="E24" s="8">
        <v>4551</v>
      </c>
      <c r="F24" s="8">
        <v>11236</v>
      </c>
      <c r="G24" s="8">
        <v>15944</v>
      </c>
      <c r="H24" s="8">
        <v>15077</v>
      </c>
      <c r="I24" s="8">
        <v>18442</v>
      </c>
      <c r="J24" s="8">
        <v>36956</v>
      </c>
      <c r="K24" s="8">
        <v>20975</v>
      </c>
      <c r="L24" s="8">
        <v>12591</v>
      </c>
      <c r="M24" s="8">
        <v>13509</v>
      </c>
      <c r="N24" s="8">
        <v>0</v>
      </c>
      <c r="O24" s="8"/>
      <c r="Q24" t="s">
        <v>17</v>
      </c>
      <c r="R24" s="8">
        <v>978</v>
      </c>
      <c r="S24" s="8">
        <v>0</v>
      </c>
      <c r="T24" s="8">
        <v>4551</v>
      </c>
      <c r="U24" s="8">
        <v>11236</v>
      </c>
      <c r="V24" s="8">
        <v>15944</v>
      </c>
      <c r="W24" s="8">
        <v>15077</v>
      </c>
      <c r="X24" s="8">
        <v>18442</v>
      </c>
      <c r="Y24" s="8">
        <v>36956</v>
      </c>
      <c r="Z24" s="8">
        <v>20975</v>
      </c>
      <c r="AA24" s="8">
        <v>12591</v>
      </c>
      <c r="AB24" s="8">
        <v>13509</v>
      </c>
      <c r="AC24" s="8">
        <v>0</v>
      </c>
    </row>
    <row r="25" spans="1:29" x14ac:dyDescent="0.2">
      <c r="B25" t="s">
        <v>12</v>
      </c>
      <c r="C25" s="8">
        <v>298</v>
      </c>
      <c r="D25" s="8">
        <v>0</v>
      </c>
      <c r="E25" s="8">
        <v>2750</v>
      </c>
      <c r="F25" s="8">
        <v>6749</v>
      </c>
      <c r="G25" s="8">
        <v>7942</v>
      </c>
      <c r="H25" s="8">
        <v>9177</v>
      </c>
      <c r="I25" s="8">
        <v>10930</v>
      </c>
      <c r="J25" s="8">
        <v>17549</v>
      </c>
      <c r="K25" s="8">
        <v>15823</v>
      </c>
      <c r="L25" s="8">
        <v>12702</v>
      </c>
      <c r="M25" s="8">
        <v>10710</v>
      </c>
      <c r="N25" s="8">
        <v>0</v>
      </c>
      <c r="O25" s="8"/>
      <c r="Q25" t="s">
        <v>12</v>
      </c>
      <c r="R25" s="8">
        <v>298</v>
      </c>
      <c r="S25" s="8">
        <v>0</v>
      </c>
      <c r="T25" s="8">
        <v>2750</v>
      </c>
      <c r="U25" s="8">
        <v>6749</v>
      </c>
      <c r="V25" s="8">
        <v>7942</v>
      </c>
      <c r="W25" s="8">
        <v>9177</v>
      </c>
      <c r="X25" s="8">
        <v>10930</v>
      </c>
      <c r="Y25" s="8">
        <v>17549</v>
      </c>
      <c r="Z25" s="8">
        <v>15823</v>
      </c>
      <c r="AA25" s="8">
        <v>12702</v>
      </c>
      <c r="AB25" s="8">
        <v>10710</v>
      </c>
      <c r="AC25" s="8">
        <v>0</v>
      </c>
    </row>
    <row r="26" spans="1:29" x14ac:dyDescent="0.2">
      <c r="B26" t="s">
        <v>25</v>
      </c>
      <c r="C26" s="8">
        <v>802</v>
      </c>
      <c r="D26" s="8">
        <v>0</v>
      </c>
      <c r="E26" s="8">
        <v>2136</v>
      </c>
      <c r="F26" s="8">
        <v>8126</v>
      </c>
      <c r="G26" s="8">
        <v>17282</v>
      </c>
      <c r="H26" s="8">
        <v>12337</v>
      </c>
      <c r="I26" s="8">
        <v>11287</v>
      </c>
      <c r="J26" s="8">
        <v>18290</v>
      </c>
      <c r="K26" s="8">
        <v>10144</v>
      </c>
      <c r="L26" s="8">
        <v>10022</v>
      </c>
      <c r="M26" s="8">
        <v>6120</v>
      </c>
      <c r="N26" s="8">
        <v>0</v>
      </c>
      <c r="O26" s="8"/>
      <c r="Q26" t="s">
        <v>25</v>
      </c>
      <c r="R26" s="8">
        <v>802</v>
      </c>
      <c r="S26" s="8">
        <v>0</v>
      </c>
      <c r="T26" s="8">
        <v>2136</v>
      </c>
      <c r="U26" s="8">
        <v>8126</v>
      </c>
      <c r="V26" s="8">
        <v>17282</v>
      </c>
      <c r="W26" s="8">
        <v>12337</v>
      </c>
      <c r="X26" s="8">
        <v>11287</v>
      </c>
      <c r="Y26" s="8">
        <v>18290</v>
      </c>
      <c r="Z26" s="8">
        <v>10144</v>
      </c>
      <c r="AA26" s="8">
        <v>10022</v>
      </c>
      <c r="AB26" s="8">
        <v>6120</v>
      </c>
      <c r="AC26" s="8">
        <v>0</v>
      </c>
    </row>
    <row r="27" spans="1:29" x14ac:dyDescent="0.2">
      <c r="B27" t="s">
        <v>19</v>
      </c>
      <c r="C27" s="8">
        <v>498</v>
      </c>
      <c r="D27" s="8">
        <v>0</v>
      </c>
      <c r="E27" s="8">
        <v>3416</v>
      </c>
      <c r="F27" s="8">
        <v>10380</v>
      </c>
      <c r="G27" s="8">
        <v>16878</v>
      </c>
      <c r="H27" s="8">
        <v>15705</v>
      </c>
      <c r="I27" s="8">
        <v>15831</v>
      </c>
      <c r="J27" s="8">
        <v>23172</v>
      </c>
      <c r="K27" s="8">
        <v>15339</v>
      </c>
      <c r="L27" s="8">
        <v>10500</v>
      </c>
      <c r="M27" s="8">
        <v>7189</v>
      </c>
      <c r="N27" s="8">
        <v>0</v>
      </c>
      <c r="O27" s="8"/>
      <c r="Q27" t="s">
        <v>19</v>
      </c>
      <c r="R27" s="8">
        <v>498</v>
      </c>
      <c r="S27" s="8">
        <v>0</v>
      </c>
      <c r="T27" s="8">
        <v>3416</v>
      </c>
      <c r="U27" s="8">
        <v>10380</v>
      </c>
      <c r="V27" s="8">
        <v>16878</v>
      </c>
      <c r="W27" s="8">
        <v>15705</v>
      </c>
      <c r="X27" s="8">
        <v>15831</v>
      </c>
      <c r="Y27" s="8">
        <v>23172</v>
      </c>
      <c r="Z27" s="8">
        <v>15339</v>
      </c>
      <c r="AA27" s="8">
        <v>10500</v>
      </c>
      <c r="AB27" s="8">
        <v>7189</v>
      </c>
      <c r="AC27" s="8">
        <v>0</v>
      </c>
    </row>
    <row r="28" spans="1:29" x14ac:dyDescent="0.2">
      <c r="B28" t="s">
        <v>16</v>
      </c>
      <c r="C28" s="8">
        <v>940</v>
      </c>
      <c r="D28" s="8">
        <v>0</v>
      </c>
      <c r="E28" s="8">
        <v>2390</v>
      </c>
      <c r="F28" s="8">
        <v>5730</v>
      </c>
      <c r="G28" s="8">
        <v>9596</v>
      </c>
      <c r="H28" s="8">
        <v>10945</v>
      </c>
      <c r="I28" s="8">
        <v>16721</v>
      </c>
      <c r="J28" s="8">
        <v>18691</v>
      </c>
      <c r="K28" s="8">
        <v>10365</v>
      </c>
      <c r="L28" s="8">
        <v>8295</v>
      </c>
      <c r="M28" s="8">
        <v>3883</v>
      </c>
      <c r="N28" s="8">
        <v>0</v>
      </c>
      <c r="O28" s="8"/>
      <c r="Q28" t="s">
        <v>16</v>
      </c>
      <c r="R28" s="8">
        <v>940</v>
      </c>
      <c r="S28" s="8">
        <v>0</v>
      </c>
      <c r="T28" s="8">
        <v>2390</v>
      </c>
      <c r="U28" s="8">
        <v>5730</v>
      </c>
      <c r="V28" s="8">
        <v>9596</v>
      </c>
      <c r="W28" s="8">
        <v>10945</v>
      </c>
      <c r="X28" s="8">
        <v>16721</v>
      </c>
      <c r="Y28" s="8">
        <v>18691</v>
      </c>
      <c r="Z28" s="8">
        <v>10365</v>
      </c>
      <c r="AA28" s="8">
        <v>8295</v>
      </c>
      <c r="AB28" s="8">
        <v>3883</v>
      </c>
      <c r="AC28" s="8">
        <v>0</v>
      </c>
    </row>
    <row r="29" spans="1:29" x14ac:dyDescent="0.2">
      <c r="B29" t="s">
        <v>15</v>
      </c>
      <c r="C29" s="8">
        <v>2080</v>
      </c>
      <c r="D29" s="8">
        <v>0</v>
      </c>
      <c r="E29" s="8">
        <v>4881</v>
      </c>
      <c r="F29" s="8">
        <v>16932</v>
      </c>
      <c r="G29" s="8">
        <v>23844</v>
      </c>
      <c r="H29" s="8">
        <v>28070</v>
      </c>
      <c r="I29" s="8">
        <v>34345</v>
      </c>
      <c r="J29" s="8">
        <v>33460</v>
      </c>
      <c r="K29" s="8">
        <v>27906</v>
      </c>
      <c r="L29" s="8">
        <v>19832</v>
      </c>
      <c r="M29" s="8">
        <v>10470</v>
      </c>
      <c r="N29" s="8">
        <v>0</v>
      </c>
      <c r="O29" s="8"/>
      <c r="Q29" t="s">
        <v>15</v>
      </c>
      <c r="R29" s="8">
        <v>2080</v>
      </c>
      <c r="S29" s="8">
        <v>0</v>
      </c>
      <c r="T29" s="8">
        <v>4881</v>
      </c>
      <c r="U29" s="8">
        <v>16932</v>
      </c>
      <c r="V29" s="8">
        <v>23844</v>
      </c>
      <c r="W29" s="8">
        <v>28070</v>
      </c>
      <c r="X29" s="8">
        <v>34345</v>
      </c>
      <c r="Y29" s="8">
        <v>33460</v>
      </c>
      <c r="Z29" s="8">
        <v>27906</v>
      </c>
      <c r="AA29" s="8">
        <v>19832</v>
      </c>
      <c r="AB29" s="8">
        <v>10470</v>
      </c>
      <c r="AC29" s="8">
        <v>0</v>
      </c>
    </row>
    <row r="30" spans="1:29" x14ac:dyDescent="0.2">
      <c r="B30" t="s">
        <v>13</v>
      </c>
      <c r="C30" s="8">
        <v>2178</v>
      </c>
      <c r="D30" s="8">
        <v>0</v>
      </c>
      <c r="E30" s="8">
        <v>4238</v>
      </c>
      <c r="F30" s="8">
        <v>13898</v>
      </c>
      <c r="G30" s="8">
        <v>20860</v>
      </c>
      <c r="H30" s="8">
        <v>17030</v>
      </c>
      <c r="I30" s="8">
        <v>24314</v>
      </c>
      <c r="J30" s="8">
        <v>34320</v>
      </c>
      <c r="K30" s="8">
        <v>22888</v>
      </c>
      <c r="L30" s="8">
        <v>19152</v>
      </c>
      <c r="M30" s="8">
        <v>16323</v>
      </c>
      <c r="N30" s="8">
        <v>0</v>
      </c>
      <c r="O30" s="8"/>
      <c r="Q30" t="s">
        <v>13</v>
      </c>
      <c r="R30" s="8">
        <v>2178</v>
      </c>
      <c r="S30" s="8">
        <v>0</v>
      </c>
      <c r="T30" s="8">
        <v>4238</v>
      </c>
      <c r="U30" s="8">
        <v>13898</v>
      </c>
      <c r="V30" s="8">
        <v>20860</v>
      </c>
      <c r="W30" s="8">
        <v>17030</v>
      </c>
      <c r="X30" s="8">
        <v>24314</v>
      </c>
      <c r="Y30" s="8">
        <v>34320</v>
      </c>
      <c r="Z30" s="8">
        <v>22888</v>
      </c>
      <c r="AA30" s="8">
        <v>19152</v>
      </c>
      <c r="AB30" s="8">
        <v>16323</v>
      </c>
      <c r="AC30" s="8">
        <v>0</v>
      </c>
    </row>
    <row r="31" spans="1:29" x14ac:dyDescent="0.2">
      <c r="B31" t="s">
        <v>14</v>
      </c>
      <c r="C31" s="8">
        <v>200</v>
      </c>
      <c r="D31" s="8">
        <v>0</v>
      </c>
      <c r="E31" s="8">
        <v>2680</v>
      </c>
      <c r="F31" s="8">
        <v>8615</v>
      </c>
      <c r="G31" s="8">
        <v>11840</v>
      </c>
      <c r="H31" s="8">
        <v>13886</v>
      </c>
      <c r="I31" s="8">
        <v>16144</v>
      </c>
      <c r="J31" s="8">
        <v>18239</v>
      </c>
      <c r="K31" s="8">
        <v>19771</v>
      </c>
      <c r="L31" s="8">
        <v>17631</v>
      </c>
      <c r="M31" s="8">
        <v>8732</v>
      </c>
      <c r="N31" s="8">
        <v>0</v>
      </c>
      <c r="O31" s="8"/>
      <c r="Q31" t="s">
        <v>14</v>
      </c>
      <c r="R31" s="8">
        <v>200</v>
      </c>
      <c r="S31" s="8">
        <v>0</v>
      </c>
      <c r="T31" s="8">
        <v>2680</v>
      </c>
      <c r="U31" s="8">
        <v>8615</v>
      </c>
      <c r="V31" s="8">
        <v>11840</v>
      </c>
      <c r="W31" s="8">
        <v>13886</v>
      </c>
      <c r="X31" s="8">
        <v>16144</v>
      </c>
      <c r="Y31" s="8">
        <v>18239</v>
      </c>
      <c r="Z31" s="8">
        <v>19771</v>
      </c>
      <c r="AA31" s="8">
        <v>17631</v>
      </c>
      <c r="AB31" s="8">
        <v>8732</v>
      </c>
      <c r="AC31" s="8">
        <v>0</v>
      </c>
    </row>
    <row r="32" spans="1:29" x14ac:dyDescent="0.2">
      <c r="B32" t="s">
        <v>22</v>
      </c>
      <c r="C32" s="8">
        <v>1100</v>
      </c>
      <c r="D32" s="8">
        <v>0</v>
      </c>
      <c r="E32" s="8">
        <v>3980</v>
      </c>
      <c r="F32" s="8">
        <v>13612</v>
      </c>
      <c r="G32" s="8">
        <v>19728</v>
      </c>
      <c r="H32" s="8">
        <v>17010</v>
      </c>
      <c r="I32" s="8">
        <v>23380</v>
      </c>
      <c r="J32" s="8">
        <v>31591</v>
      </c>
      <c r="K32" s="8">
        <v>22949</v>
      </c>
      <c r="L32" s="8">
        <v>18274</v>
      </c>
      <c r="M32" s="8">
        <v>13910</v>
      </c>
      <c r="N32" s="8">
        <v>0</v>
      </c>
      <c r="O32" s="8"/>
      <c r="Q32" t="s">
        <v>22</v>
      </c>
      <c r="R32" s="8">
        <v>1100</v>
      </c>
      <c r="S32" s="8">
        <v>0</v>
      </c>
      <c r="T32" s="8">
        <v>3980</v>
      </c>
      <c r="U32" s="8">
        <v>13612</v>
      </c>
      <c r="V32" s="8">
        <v>19738</v>
      </c>
      <c r="W32" s="8">
        <v>17123</v>
      </c>
      <c r="X32" s="8">
        <v>23380</v>
      </c>
      <c r="Y32" s="8">
        <v>31591</v>
      </c>
      <c r="Z32" s="8">
        <v>22949</v>
      </c>
      <c r="AA32" s="8">
        <v>18274</v>
      </c>
      <c r="AB32" s="8">
        <v>14044</v>
      </c>
      <c r="AC32" s="8">
        <v>0</v>
      </c>
    </row>
    <row r="33" spans="1:29" x14ac:dyDescent="0.2">
      <c r="B33" t="s">
        <v>20</v>
      </c>
      <c r="C33" s="8">
        <v>700</v>
      </c>
      <c r="D33" s="8">
        <v>0</v>
      </c>
      <c r="E33" s="8">
        <v>5604</v>
      </c>
      <c r="F33" s="8">
        <v>12674</v>
      </c>
      <c r="G33" s="8">
        <v>20909</v>
      </c>
      <c r="H33" s="8">
        <v>16428</v>
      </c>
      <c r="I33" s="8">
        <v>21763</v>
      </c>
      <c r="J33" s="8">
        <v>31956</v>
      </c>
      <c r="K33" s="8">
        <v>18419</v>
      </c>
      <c r="L33" s="8">
        <v>11107</v>
      </c>
      <c r="M33" s="8">
        <v>15218</v>
      </c>
      <c r="N33" s="8">
        <v>0</v>
      </c>
      <c r="O33" s="8"/>
      <c r="Q33" t="s">
        <v>20</v>
      </c>
      <c r="R33" s="8">
        <v>700</v>
      </c>
      <c r="S33" s="8">
        <v>0</v>
      </c>
      <c r="T33" s="8">
        <v>5604</v>
      </c>
      <c r="U33" s="8">
        <v>12674</v>
      </c>
      <c r="V33" s="8">
        <v>20909</v>
      </c>
      <c r="W33" s="8">
        <v>16428</v>
      </c>
      <c r="X33" s="8">
        <v>21763</v>
      </c>
      <c r="Y33" s="8">
        <v>31956</v>
      </c>
      <c r="Z33" s="8">
        <v>18419</v>
      </c>
      <c r="AA33" s="8">
        <v>11107</v>
      </c>
      <c r="AB33" s="8">
        <v>15218</v>
      </c>
      <c r="AC33" s="8">
        <v>0</v>
      </c>
    </row>
    <row r="34" spans="1:29" x14ac:dyDescent="0.2">
      <c r="B34" t="s">
        <v>18</v>
      </c>
      <c r="C34" s="8">
        <v>720</v>
      </c>
      <c r="D34" s="8">
        <v>0</v>
      </c>
      <c r="E34" s="8">
        <v>1289</v>
      </c>
      <c r="F34" s="8">
        <v>3913</v>
      </c>
      <c r="G34" s="8">
        <v>4506</v>
      </c>
      <c r="H34" s="8">
        <v>4131</v>
      </c>
      <c r="I34" s="8">
        <v>4536</v>
      </c>
      <c r="J34" s="8">
        <v>5511</v>
      </c>
      <c r="K34" s="8">
        <v>5799</v>
      </c>
      <c r="L34" s="8">
        <v>5575</v>
      </c>
      <c r="M34" s="8">
        <v>5069</v>
      </c>
      <c r="N34" s="8">
        <v>0</v>
      </c>
      <c r="O34" s="8"/>
      <c r="Q34" t="s">
        <v>18</v>
      </c>
      <c r="R34" s="8">
        <v>720</v>
      </c>
      <c r="S34" s="8">
        <v>0</v>
      </c>
      <c r="T34" s="8">
        <v>1289</v>
      </c>
      <c r="U34" s="8">
        <v>3913</v>
      </c>
      <c r="V34" s="8">
        <v>4506</v>
      </c>
      <c r="W34" s="8">
        <v>4131</v>
      </c>
      <c r="X34" s="8">
        <v>4536</v>
      </c>
      <c r="Y34" s="8">
        <v>5511</v>
      </c>
      <c r="Z34" s="8">
        <v>5799</v>
      </c>
      <c r="AA34" s="8">
        <v>5575</v>
      </c>
      <c r="AB34" s="8">
        <v>5069</v>
      </c>
      <c r="AC34" s="8">
        <v>0</v>
      </c>
    </row>
    <row r="35" spans="1:29" x14ac:dyDescent="0.2">
      <c r="A35" t="s">
        <v>80</v>
      </c>
      <c r="C35" s="8">
        <v>14802</v>
      </c>
      <c r="D35" s="8">
        <v>0</v>
      </c>
      <c r="E35" s="8">
        <v>50166</v>
      </c>
      <c r="F35" s="8">
        <v>148301</v>
      </c>
      <c r="G35" s="8">
        <v>228721</v>
      </c>
      <c r="H35" s="8">
        <v>215788</v>
      </c>
      <c r="I35" s="8">
        <v>264640</v>
      </c>
      <c r="J35" s="8">
        <v>380948</v>
      </c>
      <c r="K35" s="8">
        <v>261192</v>
      </c>
      <c r="L35" s="8">
        <v>197490</v>
      </c>
      <c r="M35" s="8">
        <v>150742</v>
      </c>
      <c r="N35" s="8">
        <v>0</v>
      </c>
      <c r="O35" s="8"/>
      <c r="P35" t="s">
        <v>80</v>
      </c>
      <c r="R35" s="8">
        <v>14802</v>
      </c>
      <c r="S35" s="8">
        <v>0</v>
      </c>
      <c r="T35" s="8">
        <v>50166</v>
      </c>
      <c r="U35" s="8">
        <v>148301</v>
      </c>
      <c r="V35" s="8">
        <v>228731</v>
      </c>
      <c r="W35" s="8">
        <v>215901</v>
      </c>
      <c r="X35" s="8">
        <v>264640</v>
      </c>
      <c r="Y35" s="8">
        <v>381213</v>
      </c>
      <c r="Z35" s="8">
        <v>262766</v>
      </c>
      <c r="AA35" s="8">
        <v>197490</v>
      </c>
      <c r="AB35" s="8">
        <v>150976</v>
      </c>
      <c r="AC35" s="8">
        <v>0</v>
      </c>
    </row>
    <row r="37" spans="1:29" x14ac:dyDescent="0.2">
      <c r="B37" t="s">
        <v>83</v>
      </c>
      <c r="C37" s="8">
        <v>31</v>
      </c>
      <c r="D37" s="8">
        <v>28</v>
      </c>
      <c r="E37" s="8">
        <v>31</v>
      </c>
      <c r="F37" s="8">
        <v>30</v>
      </c>
      <c r="G37" s="8">
        <v>31</v>
      </c>
      <c r="H37" s="8">
        <v>30</v>
      </c>
      <c r="I37" s="8">
        <v>31</v>
      </c>
      <c r="J37" s="8">
        <v>31</v>
      </c>
      <c r="K37" s="8">
        <v>30</v>
      </c>
      <c r="L37" s="8">
        <v>31</v>
      </c>
      <c r="M37" s="8">
        <v>30</v>
      </c>
      <c r="N37" s="8">
        <v>31</v>
      </c>
      <c r="Q37" t="s">
        <v>83</v>
      </c>
      <c r="R37" s="8">
        <v>31</v>
      </c>
      <c r="S37" s="8">
        <v>28</v>
      </c>
      <c r="T37" s="8">
        <v>31</v>
      </c>
      <c r="U37" s="8">
        <v>30</v>
      </c>
      <c r="V37" s="8">
        <v>31</v>
      </c>
      <c r="W37" s="8">
        <v>30</v>
      </c>
      <c r="X37" s="8">
        <v>31</v>
      </c>
      <c r="Y37" s="8">
        <v>31</v>
      </c>
      <c r="Z37" s="8">
        <v>30</v>
      </c>
      <c r="AA37" s="8">
        <v>31</v>
      </c>
      <c r="AB37" s="8">
        <v>30</v>
      </c>
      <c r="AC37" s="8">
        <v>31</v>
      </c>
    </row>
    <row r="38" spans="1:29" x14ac:dyDescent="0.2">
      <c r="B38" t="s">
        <v>84</v>
      </c>
      <c r="C38" s="8">
        <f>C37*17</f>
        <v>527</v>
      </c>
      <c r="D38" s="8">
        <f>D37*17</f>
        <v>476</v>
      </c>
      <c r="E38" s="8">
        <f t="shared" ref="E38:N38" si="0">E37*17</f>
        <v>527</v>
      </c>
      <c r="F38" s="8">
        <f t="shared" si="0"/>
        <v>510</v>
      </c>
      <c r="G38" s="8">
        <f t="shared" si="0"/>
        <v>527</v>
      </c>
      <c r="H38" s="8">
        <f t="shared" si="0"/>
        <v>510</v>
      </c>
      <c r="I38" s="8">
        <f t="shared" si="0"/>
        <v>527</v>
      </c>
      <c r="J38" s="8">
        <f t="shared" si="0"/>
        <v>527</v>
      </c>
      <c r="K38" s="8">
        <f t="shared" si="0"/>
        <v>510</v>
      </c>
      <c r="L38" s="8">
        <f t="shared" si="0"/>
        <v>527</v>
      </c>
      <c r="M38" s="8">
        <f t="shared" si="0"/>
        <v>510</v>
      </c>
      <c r="N38" s="8">
        <f t="shared" si="0"/>
        <v>527</v>
      </c>
      <c r="Q38" t="s">
        <v>84</v>
      </c>
      <c r="R38" s="8">
        <f>R37*17</f>
        <v>527</v>
      </c>
      <c r="S38" s="8">
        <f>S37*17</f>
        <v>476</v>
      </c>
      <c r="T38" s="8">
        <f t="shared" ref="T38:AC38" si="1">T37*17</f>
        <v>527</v>
      </c>
      <c r="U38" s="8">
        <f t="shared" si="1"/>
        <v>510</v>
      </c>
      <c r="V38" s="8">
        <f t="shared" si="1"/>
        <v>527</v>
      </c>
      <c r="W38" s="8">
        <f t="shared" si="1"/>
        <v>510</v>
      </c>
      <c r="X38" s="8">
        <f t="shared" si="1"/>
        <v>527</v>
      </c>
      <c r="Y38" s="8">
        <f t="shared" si="1"/>
        <v>527</v>
      </c>
      <c r="Z38" s="8">
        <f t="shared" si="1"/>
        <v>510</v>
      </c>
      <c r="AA38" s="8">
        <f t="shared" si="1"/>
        <v>527</v>
      </c>
      <c r="AB38" s="8">
        <f t="shared" si="1"/>
        <v>510</v>
      </c>
      <c r="AC38" s="8">
        <f t="shared" si="1"/>
        <v>527</v>
      </c>
    </row>
    <row r="41" spans="1:29" x14ac:dyDescent="0.2">
      <c r="B41" t="s">
        <v>7</v>
      </c>
      <c r="C41" s="8">
        <f>(C6+C21)/C$38</f>
        <v>32.903225806451616</v>
      </c>
      <c r="D41" s="8">
        <f t="shared" ref="D41:N41" si="2">(D6+D21)/D$38</f>
        <v>0</v>
      </c>
      <c r="E41" s="8">
        <f t="shared" si="2"/>
        <v>11.825426944971538</v>
      </c>
      <c r="F41" s="8">
        <f t="shared" si="2"/>
        <v>48.29607843137255</v>
      </c>
      <c r="G41" s="8">
        <f t="shared" si="2"/>
        <v>64.421252371916509</v>
      </c>
      <c r="H41" s="8">
        <f t="shared" si="2"/>
        <v>33.384313725490195</v>
      </c>
      <c r="I41" s="8">
        <f t="shared" si="2"/>
        <v>41.005692599620495</v>
      </c>
      <c r="J41" s="8">
        <f t="shared" si="2"/>
        <v>67.717267552182165</v>
      </c>
      <c r="K41" s="8">
        <f t="shared" si="2"/>
        <v>47.843137254901961</v>
      </c>
      <c r="L41" s="8">
        <f t="shared" si="2"/>
        <v>31.235294117647058</v>
      </c>
      <c r="M41" s="8">
        <f t="shared" si="2"/>
        <v>54.431372549019606</v>
      </c>
      <c r="N41" s="8">
        <f t="shared" si="2"/>
        <v>0</v>
      </c>
      <c r="Q41" t="s">
        <v>7</v>
      </c>
      <c r="R41" s="8">
        <f>(R6+R21)/R$38</f>
        <v>32.903225806451616</v>
      </c>
      <c r="S41" s="8">
        <f t="shared" ref="S41:AC41" si="3">(S6+S21)/S$38</f>
        <v>0</v>
      </c>
      <c r="T41" s="8">
        <f t="shared" si="3"/>
        <v>11.825426944971538</v>
      </c>
      <c r="U41" s="8">
        <f t="shared" si="3"/>
        <v>49.158823529411762</v>
      </c>
      <c r="V41" s="8">
        <f t="shared" si="3"/>
        <v>64.421252371916509</v>
      </c>
      <c r="W41" s="8">
        <f t="shared" si="3"/>
        <v>33.384313725490195</v>
      </c>
      <c r="X41" s="8">
        <f t="shared" si="3"/>
        <v>41.005692599620495</v>
      </c>
      <c r="Y41" s="8">
        <f t="shared" si="3"/>
        <v>68.220113851992409</v>
      </c>
      <c r="Z41" s="8">
        <f t="shared" si="3"/>
        <v>50.929411764705883</v>
      </c>
      <c r="AA41" s="8">
        <f t="shared" si="3"/>
        <v>31.235294117647058</v>
      </c>
      <c r="AB41" s="8">
        <f t="shared" si="3"/>
        <v>54.627450980392155</v>
      </c>
      <c r="AC41" s="8">
        <f t="shared" si="3"/>
        <v>0</v>
      </c>
    </row>
    <row r="42" spans="1:29" x14ac:dyDescent="0.2">
      <c r="B42" t="s">
        <v>21</v>
      </c>
      <c r="C42" s="8">
        <f t="shared" ref="C42:N42" si="4">(C7+C22)/C$38</f>
        <v>29.667931688804554</v>
      </c>
      <c r="D42" s="8">
        <f t="shared" si="4"/>
        <v>0</v>
      </c>
      <c r="E42" s="8">
        <f t="shared" si="4"/>
        <v>11.793168880455408</v>
      </c>
      <c r="F42" s="8">
        <f t="shared" si="4"/>
        <v>54.237254901960782</v>
      </c>
      <c r="G42" s="8">
        <f t="shared" si="4"/>
        <v>65.259962049335869</v>
      </c>
      <c r="H42" s="8">
        <f t="shared" si="4"/>
        <v>55.55294117647059</v>
      </c>
      <c r="I42" s="8">
        <f t="shared" si="4"/>
        <v>68.891840607210625</v>
      </c>
      <c r="J42" s="8">
        <f t="shared" si="4"/>
        <v>95.132827324478185</v>
      </c>
      <c r="K42" s="8">
        <f t="shared" si="4"/>
        <v>55.868627450980391</v>
      </c>
      <c r="L42" s="8">
        <f t="shared" si="4"/>
        <v>42.757115749525617</v>
      </c>
      <c r="M42" s="8">
        <f t="shared" si="4"/>
        <v>93.196078431372555</v>
      </c>
      <c r="N42" s="8">
        <f t="shared" si="4"/>
        <v>0</v>
      </c>
      <c r="Q42" t="s">
        <v>21</v>
      </c>
      <c r="R42" s="8">
        <f t="shared" ref="R42:AC42" si="5">(R7+R22)/R$38</f>
        <v>29.667931688804554</v>
      </c>
      <c r="S42" s="8">
        <f t="shared" si="5"/>
        <v>0</v>
      </c>
      <c r="T42" s="8">
        <f t="shared" si="5"/>
        <v>11.793168880455408</v>
      </c>
      <c r="U42" s="8">
        <f t="shared" si="5"/>
        <v>55.062745098039215</v>
      </c>
      <c r="V42" s="8">
        <f t="shared" si="5"/>
        <v>66.339658444022774</v>
      </c>
      <c r="W42" s="8">
        <f t="shared" si="5"/>
        <v>55.55294117647059</v>
      </c>
      <c r="X42" s="8">
        <f t="shared" si="5"/>
        <v>68.891840607210625</v>
      </c>
      <c r="Y42" s="8">
        <f t="shared" si="5"/>
        <v>95.132827324478185</v>
      </c>
      <c r="Z42" s="8">
        <f t="shared" si="5"/>
        <v>55.868627450980391</v>
      </c>
      <c r="AA42" s="8">
        <f t="shared" si="5"/>
        <v>42.757115749525617</v>
      </c>
      <c r="AB42" s="8">
        <f t="shared" si="5"/>
        <v>93.196078431372555</v>
      </c>
      <c r="AC42" s="8">
        <f t="shared" si="5"/>
        <v>0</v>
      </c>
    </row>
    <row r="43" spans="1:29" x14ac:dyDescent="0.2">
      <c r="B43" t="s">
        <v>24</v>
      </c>
      <c r="C43" s="8">
        <f t="shared" ref="C43:N43" si="6">(C8+C23)/C$38</f>
        <v>41.624288425047439</v>
      </c>
      <c r="D43" s="8">
        <f t="shared" si="6"/>
        <v>0</v>
      </c>
      <c r="E43" s="8">
        <f t="shared" si="6"/>
        <v>8.7741935483870961</v>
      </c>
      <c r="F43" s="8">
        <f t="shared" si="6"/>
        <v>40.005882352941178</v>
      </c>
      <c r="G43" s="8">
        <f t="shared" si="6"/>
        <v>63.21631878557875</v>
      </c>
      <c r="H43" s="8">
        <f t="shared" si="6"/>
        <v>49.592156862745099</v>
      </c>
      <c r="I43" s="8">
        <f t="shared" si="6"/>
        <v>50.275142314990511</v>
      </c>
      <c r="J43" s="8">
        <f t="shared" si="6"/>
        <v>63.307400379506639</v>
      </c>
      <c r="K43" s="8">
        <f t="shared" si="6"/>
        <v>36.021568627450982</v>
      </c>
      <c r="L43" s="8">
        <f t="shared" si="6"/>
        <v>27.119544592030362</v>
      </c>
      <c r="M43" s="8">
        <f t="shared" si="6"/>
        <v>54.994117647058822</v>
      </c>
      <c r="N43" s="8">
        <f t="shared" si="6"/>
        <v>0</v>
      </c>
      <c r="Q43" t="s">
        <v>24</v>
      </c>
      <c r="R43" s="8">
        <f t="shared" ref="R43:AC43" si="7">(R8+R23)/R$38</f>
        <v>41.624288425047439</v>
      </c>
      <c r="S43" s="8">
        <f t="shared" si="7"/>
        <v>0</v>
      </c>
      <c r="T43" s="8">
        <f t="shared" si="7"/>
        <v>8.7741935483870961</v>
      </c>
      <c r="U43" s="8">
        <f t="shared" si="7"/>
        <v>40.005882352941178</v>
      </c>
      <c r="V43" s="8">
        <f t="shared" si="7"/>
        <v>63.21631878557875</v>
      </c>
      <c r="W43" s="8">
        <f t="shared" si="7"/>
        <v>49.592156862745099</v>
      </c>
      <c r="X43" s="8">
        <f t="shared" si="7"/>
        <v>50.275142314990511</v>
      </c>
      <c r="Y43" s="8">
        <f t="shared" si="7"/>
        <v>63.307400379506639</v>
      </c>
      <c r="Z43" s="8">
        <f t="shared" si="7"/>
        <v>36.021568627450982</v>
      </c>
      <c r="AA43" s="8">
        <f t="shared" si="7"/>
        <v>27.119544592030362</v>
      </c>
      <c r="AB43" s="8">
        <f t="shared" si="7"/>
        <v>54.994117647058822</v>
      </c>
      <c r="AC43" s="8">
        <f t="shared" si="7"/>
        <v>0</v>
      </c>
    </row>
    <row r="44" spans="1:29" x14ac:dyDescent="0.2">
      <c r="B44" t="s">
        <v>17</v>
      </c>
      <c r="C44" s="8">
        <f t="shared" ref="C44:N44" si="8">(C9+C24)/C$38</f>
        <v>50.009487666034154</v>
      </c>
      <c r="D44" s="8">
        <f t="shared" si="8"/>
        <v>0</v>
      </c>
      <c r="E44" s="8">
        <f t="shared" si="8"/>
        <v>11.311195445920303</v>
      </c>
      <c r="F44" s="8">
        <f t="shared" si="8"/>
        <v>41.678431372549021</v>
      </c>
      <c r="G44" s="8">
        <f t="shared" si="8"/>
        <v>52.927893738140419</v>
      </c>
      <c r="H44" s="8">
        <f t="shared" si="8"/>
        <v>31.2</v>
      </c>
      <c r="I44" s="8">
        <f t="shared" si="8"/>
        <v>41.256166982922203</v>
      </c>
      <c r="J44" s="8">
        <f t="shared" si="8"/>
        <v>74.988614800759009</v>
      </c>
      <c r="K44" s="8">
        <f t="shared" si="8"/>
        <v>41.696078431372548</v>
      </c>
      <c r="L44" s="8">
        <f t="shared" si="8"/>
        <v>24.555977229601517</v>
      </c>
      <c r="M44" s="8">
        <f t="shared" si="8"/>
        <v>63.780392156862746</v>
      </c>
      <c r="N44" s="8">
        <f t="shared" si="8"/>
        <v>0</v>
      </c>
      <c r="Q44" t="s">
        <v>17</v>
      </c>
      <c r="R44" s="8">
        <f t="shared" ref="R44:AC44" si="9">(R9+R24)/R$38</f>
        <v>50.009487666034154</v>
      </c>
      <c r="S44" s="8">
        <f t="shared" si="9"/>
        <v>0</v>
      </c>
      <c r="T44" s="8">
        <f t="shared" si="9"/>
        <v>11.311195445920303</v>
      </c>
      <c r="U44" s="8">
        <f t="shared" si="9"/>
        <v>41.678431372549021</v>
      </c>
      <c r="V44" s="8">
        <f t="shared" si="9"/>
        <v>52.927893738140419</v>
      </c>
      <c r="W44" s="8">
        <f t="shared" si="9"/>
        <v>31.2</v>
      </c>
      <c r="X44" s="8">
        <f t="shared" si="9"/>
        <v>41.256166982922203</v>
      </c>
      <c r="Y44" s="8">
        <f t="shared" si="9"/>
        <v>74.988614800759009</v>
      </c>
      <c r="Z44" s="8">
        <f t="shared" si="9"/>
        <v>41.696078431372548</v>
      </c>
      <c r="AA44" s="8">
        <f t="shared" si="9"/>
        <v>24.555977229601517</v>
      </c>
      <c r="AB44" s="8">
        <f t="shared" si="9"/>
        <v>63.780392156862746</v>
      </c>
      <c r="AC44" s="8">
        <f t="shared" si="9"/>
        <v>0</v>
      </c>
    </row>
    <row r="45" spans="1:29" x14ac:dyDescent="0.2">
      <c r="B45" t="s">
        <v>12</v>
      </c>
      <c r="C45" s="8">
        <f t="shared" ref="C45:N45" si="10">(C10+C25)/C$38</f>
        <v>30.170777988614802</v>
      </c>
      <c r="D45" s="8">
        <f t="shared" si="10"/>
        <v>0</v>
      </c>
      <c r="E45" s="8">
        <f t="shared" si="10"/>
        <v>7.8937381404174571</v>
      </c>
      <c r="F45" s="8">
        <f t="shared" si="10"/>
        <v>27.886274509803922</v>
      </c>
      <c r="G45" s="8">
        <f t="shared" si="10"/>
        <v>29.650853889943075</v>
      </c>
      <c r="H45" s="8">
        <f t="shared" si="10"/>
        <v>20.40392156862745</v>
      </c>
      <c r="I45" s="8">
        <f t="shared" si="10"/>
        <v>25.711574952561669</v>
      </c>
      <c r="J45" s="8">
        <f t="shared" si="10"/>
        <v>35.29222011385199</v>
      </c>
      <c r="K45" s="8">
        <f t="shared" si="10"/>
        <v>31.319607843137256</v>
      </c>
      <c r="L45" s="8">
        <f t="shared" si="10"/>
        <v>24.89943074003795</v>
      </c>
      <c r="M45" s="8">
        <f t="shared" si="10"/>
        <v>52.39411764705882</v>
      </c>
      <c r="N45" s="8">
        <f t="shared" si="10"/>
        <v>0</v>
      </c>
      <c r="Q45" t="s">
        <v>12</v>
      </c>
      <c r="R45" s="8">
        <f t="shared" ref="R45:AC45" si="11">(R10+R25)/R$38</f>
        <v>30.170777988614802</v>
      </c>
      <c r="S45" s="8">
        <f t="shared" si="11"/>
        <v>0</v>
      </c>
      <c r="T45" s="8">
        <f t="shared" si="11"/>
        <v>7.8937381404174571</v>
      </c>
      <c r="U45" s="8">
        <f t="shared" si="11"/>
        <v>27.886274509803922</v>
      </c>
      <c r="V45" s="8">
        <f t="shared" si="11"/>
        <v>29.650853889943075</v>
      </c>
      <c r="W45" s="8">
        <f t="shared" si="11"/>
        <v>20.40392156862745</v>
      </c>
      <c r="X45" s="8">
        <f t="shared" si="11"/>
        <v>25.711574952561669</v>
      </c>
      <c r="Y45" s="8">
        <f t="shared" si="11"/>
        <v>35.29222011385199</v>
      </c>
      <c r="Z45" s="8">
        <f t="shared" si="11"/>
        <v>31.319607843137256</v>
      </c>
      <c r="AA45" s="8">
        <f t="shared" si="11"/>
        <v>24.89943074003795</v>
      </c>
      <c r="AB45" s="8">
        <f t="shared" si="11"/>
        <v>52.39411764705882</v>
      </c>
      <c r="AC45" s="8">
        <f t="shared" si="11"/>
        <v>0</v>
      </c>
    </row>
    <row r="46" spans="1:29" x14ac:dyDescent="0.2">
      <c r="B46" t="s">
        <v>25</v>
      </c>
      <c r="C46" s="8">
        <f t="shared" ref="C46:N46" si="12">(C11+C26)/C$38</f>
        <v>14.698292220113853</v>
      </c>
      <c r="D46" s="8">
        <f t="shared" si="12"/>
        <v>0</v>
      </c>
      <c r="E46" s="8">
        <f t="shared" si="12"/>
        <v>5.988614800759013</v>
      </c>
      <c r="F46" s="8">
        <f t="shared" si="12"/>
        <v>32.107843137254903</v>
      </c>
      <c r="G46" s="8">
        <f t="shared" si="12"/>
        <v>58.307400379506639</v>
      </c>
      <c r="H46" s="8">
        <f t="shared" si="12"/>
        <v>41.856862745098042</v>
      </c>
      <c r="I46" s="8">
        <f t="shared" si="12"/>
        <v>36.819734345351044</v>
      </c>
      <c r="J46" s="8">
        <f t="shared" si="12"/>
        <v>41.053130929791273</v>
      </c>
      <c r="K46" s="8">
        <f t="shared" si="12"/>
        <v>20.537254901960786</v>
      </c>
      <c r="L46" s="8">
        <f t="shared" si="12"/>
        <v>19.776091081593929</v>
      </c>
      <c r="M46" s="8">
        <f t="shared" si="12"/>
        <v>44.196078431372548</v>
      </c>
      <c r="N46" s="8">
        <f t="shared" si="12"/>
        <v>0</v>
      </c>
      <c r="Q46" t="s">
        <v>25</v>
      </c>
      <c r="R46" s="8">
        <f t="shared" ref="R46:AC46" si="13">(R11+R26)/R$38</f>
        <v>14.698292220113853</v>
      </c>
      <c r="S46" s="8">
        <f t="shared" si="13"/>
        <v>0</v>
      </c>
      <c r="T46" s="8">
        <f t="shared" si="13"/>
        <v>5.988614800759013</v>
      </c>
      <c r="U46" s="8">
        <f t="shared" si="13"/>
        <v>32.107843137254903</v>
      </c>
      <c r="V46" s="8">
        <f t="shared" si="13"/>
        <v>58.307400379506639</v>
      </c>
      <c r="W46" s="8">
        <f t="shared" si="13"/>
        <v>41.856862745098042</v>
      </c>
      <c r="X46" s="8">
        <f t="shared" si="13"/>
        <v>36.819734345351044</v>
      </c>
      <c r="Y46" s="8">
        <f t="shared" si="13"/>
        <v>41.053130929791273</v>
      </c>
      <c r="Z46" s="8">
        <f t="shared" si="13"/>
        <v>20.537254901960786</v>
      </c>
      <c r="AA46" s="8">
        <f t="shared" si="13"/>
        <v>19.776091081593929</v>
      </c>
      <c r="AB46" s="8">
        <f t="shared" si="13"/>
        <v>44.196078431372548</v>
      </c>
      <c r="AC46" s="8">
        <f t="shared" si="13"/>
        <v>0</v>
      </c>
    </row>
    <row r="47" spans="1:29" x14ac:dyDescent="0.2">
      <c r="B47" t="s">
        <v>19</v>
      </c>
      <c r="C47" s="8">
        <f t="shared" ref="C47:N47" si="14">(C12+C27)/C$38</f>
        <v>40.671726755218216</v>
      </c>
      <c r="D47" s="8">
        <f t="shared" si="14"/>
        <v>0</v>
      </c>
      <c r="E47" s="8">
        <f t="shared" si="14"/>
        <v>9.053130929791271</v>
      </c>
      <c r="F47" s="8">
        <f t="shared" si="14"/>
        <v>39.850980392156863</v>
      </c>
      <c r="G47" s="8">
        <f t="shared" si="14"/>
        <v>61.153700189753323</v>
      </c>
      <c r="H47" s="8">
        <f t="shared" si="14"/>
        <v>41.813725490196077</v>
      </c>
      <c r="I47" s="8">
        <f t="shared" si="14"/>
        <v>41.861480075901326</v>
      </c>
      <c r="J47" s="8">
        <f t="shared" si="14"/>
        <v>51.464895635673628</v>
      </c>
      <c r="K47" s="8">
        <f t="shared" si="14"/>
        <v>30.684313725490195</v>
      </c>
      <c r="L47" s="8">
        <f t="shared" si="14"/>
        <v>19.924098671726757</v>
      </c>
      <c r="M47" s="8">
        <f t="shared" si="14"/>
        <v>49.978431372549018</v>
      </c>
      <c r="N47" s="8">
        <f t="shared" si="14"/>
        <v>0</v>
      </c>
      <c r="Q47" t="s">
        <v>19</v>
      </c>
      <c r="R47" s="8">
        <f t="shared" ref="R47:AC47" si="15">(R12+R27)/R$38</f>
        <v>40.671726755218216</v>
      </c>
      <c r="S47" s="8">
        <f t="shared" si="15"/>
        <v>0</v>
      </c>
      <c r="T47" s="8">
        <f t="shared" si="15"/>
        <v>9.053130929791271</v>
      </c>
      <c r="U47" s="8">
        <f t="shared" si="15"/>
        <v>39.850980392156863</v>
      </c>
      <c r="V47" s="8">
        <f t="shared" si="15"/>
        <v>61.153700189753323</v>
      </c>
      <c r="W47" s="8">
        <f t="shared" si="15"/>
        <v>41.813725490196077</v>
      </c>
      <c r="X47" s="8">
        <f t="shared" si="15"/>
        <v>41.861480075901326</v>
      </c>
      <c r="Y47" s="8">
        <f t="shared" si="15"/>
        <v>51.464895635673628</v>
      </c>
      <c r="Z47" s="8">
        <f t="shared" si="15"/>
        <v>30.684313725490195</v>
      </c>
      <c r="AA47" s="8">
        <f t="shared" si="15"/>
        <v>19.924098671726757</v>
      </c>
      <c r="AB47" s="8">
        <f t="shared" si="15"/>
        <v>49.978431372549018</v>
      </c>
      <c r="AC47" s="8">
        <f t="shared" si="15"/>
        <v>0</v>
      </c>
    </row>
    <row r="48" spans="1:29" x14ac:dyDescent="0.2">
      <c r="B48" t="s">
        <v>16</v>
      </c>
      <c r="C48" s="8">
        <f t="shared" ref="C48:N48" si="16">(C13+C28)/C$38</f>
        <v>11.675521821631879</v>
      </c>
      <c r="D48" s="8">
        <f t="shared" si="16"/>
        <v>0</v>
      </c>
      <c r="E48" s="8">
        <f t="shared" si="16"/>
        <v>6.9715370018975333</v>
      </c>
      <c r="F48" s="8">
        <f t="shared" si="16"/>
        <v>29.098039215686274</v>
      </c>
      <c r="G48" s="8">
        <f t="shared" si="16"/>
        <v>40.855787476280838</v>
      </c>
      <c r="H48" s="8">
        <f t="shared" si="16"/>
        <v>38.850980392156863</v>
      </c>
      <c r="I48" s="8">
        <f t="shared" si="16"/>
        <v>47.601518026565465</v>
      </c>
      <c r="J48" s="8">
        <f t="shared" si="16"/>
        <v>40.751423149905122</v>
      </c>
      <c r="K48" s="8">
        <f t="shared" si="16"/>
        <v>20.323529411764707</v>
      </c>
      <c r="L48" s="8">
        <f t="shared" si="16"/>
        <v>17.195445920303605</v>
      </c>
      <c r="M48" s="8">
        <f t="shared" si="16"/>
        <v>26.750980392156862</v>
      </c>
      <c r="N48" s="8">
        <f t="shared" si="16"/>
        <v>0</v>
      </c>
      <c r="Q48" t="s">
        <v>16</v>
      </c>
      <c r="R48" s="8">
        <f t="shared" ref="R48:AC48" si="17">(R13+R28)/R$38</f>
        <v>11.675521821631879</v>
      </c>
      <c r="S48" s="8">
        <f t="shared" si="17"/>
        <v>0</v>
      </c>
      <c r="T48" s="8">
        <f t="shared" si="17"/>
        <v>6.9715370018975333</v>
      </c>
      <c r="U48" s="8">
        <f t="shared" si="17"/>
        <v>29.098039215686274</v>
      </c>
      <c r="V48" s="8">
        <f t="shared" si="17"/>
        <v>40.855787476280838</v>
      </c>
      <c r="W48" s="8">
        <f t="shared" si="17"/>
        <v>38.850980392156863</v>
      </c>
      <c r="X48" s="8">
        <f t="shared" si="17"/>
        <v>47.601518026565465</v>
      </c>
      <c r="Y48" s="8">
        <f t="shared" si="17"/>
        <v>40.751423149905122</v>
      </c>
      <c r="Z48" s="8">
        <f t="shared" si="17"/>
        <v>20.323529411764707</v>
      </c>
      <c r="AA48" s="8">
        <f t="shared" si="17"/>
        <v>17.195445920303605</v>
      </c>
      <c r="AB48" s="8">
        <f t="shared" si="17"/>
        <v>26.750980392156862</v>
      </c>
      <c r="AC48" s="8">
        <f t="shared" si="17"/>
        <v>0</v>
      </c>
    </row>
    <row r="49" spans="2:30" x14ac:dyDescent="0.2">
      <c r="B49" t="s">
        <v>15</v>
      </c>
      <c r="C49" s="8">
        <f t="shared" ref="C49:N49" si="18">(C14+C29)/C$38</f>
        <v>18.774193548387096</v>
      </c>
      <c r="D49" s="8">
        <f t="shared" si="18"/>
        <v>0</v>
      </c>
      <c r="E49" s="8">
        <f t="shared" si="18"/>
        <v>12.345351043643264</v>
      </c>
      <c r="F49" s="8">
        <f t="shared" si="18"/>
        <v>54.307843137254899</v>
      </c>
      <c r="G49" s="8">
        <f t="shared" si="18"/>
        <v>71.75711574952561</v>
      </c>
      <c r="H49" s="8">
        <f t="shared" si="18"/>
        <v>81.354901960784318</v>
      </c>
      <c r="I49" s="8">
        <f t="shared" si="18"/>
        <v>90.411764705882348</v>
      </c>
      <c r="J49" s="8">
        <f t="shared" si="18"/>
        <v>73.738140417457302</v>
      </c>
      <c r="K49" s="8">
        <f t="shared" si="18"/>
        <v>54.71764705882353</v>
      </c>
      <c r="L49" s="8">
        <f t="shared" si="18"/>
        <v>38.751423149905122</v>
      </c>
      <c r="M49" s="8">
        <f t="shared" si="18"/>
        <v>57</v>
      </c>
      <c r="N49" s="8">
        <f t="shared" si="18"/>
        <v>0</v>
      </c>
      <c r="Q49" t="s">
        <v>15</v>
      </c>
      <c r="R49" s="8">
        <f t="shared" ref="R49:AC49" si="19">(R14+R29)/R$38</f>
        <v>18.774193548387096</v>
      </c>
      <c r="S49" s="8">
        <f t="shared" si="19"/>
        <v>0</v>
      </c>
      <c r="T49" s="8">
        <f t="shared" si="19"/>
        <v>12.345351043643264</v>
      </c>
      <c r="U49" s="8">
        <f t="shared" si="19"/>
        <v>54.307843137254899</v>
      </c>
      <c r="V49" s="8">
        <f t="shared" si="19"/>
        <v>71.75711574952561</v>
      </c>
      <c r="W49" s="8">
        <f t="shared" si="19"/>
        <v>81.354901960784318</v>
      </c>
      <c r="X49" s="8">
        <f t="shared" si="19"/>
        <v>90.411764705882348</v>
      </c>
      <c r="Y49" s="8">
        <f t="shared" si="19"/>
        <v>73.738140417457302</v>
      </c>
      <c r="Z49" s="8">
        <f t="shared" si="19"/>
        <v>54.71764705882353</v>
      </c>
      <c r="AA49" s="8">
        <f t="shared" si="19"/>
        <v>38.751423149905122</v>
      </c>
      <c r="AB49" s="8">
        <f t="shared" si="19"/>
        <v>57</v>
      </c>
      <c r="AC49" s="8">
        <f t="shared" si="19"/>
        <v>0</v>
      </c>
    </row>
    <row r="50" spans="2:30" x14ac:dyDescent="0.2">
      <c r="B50" t="s">
        <v>13</v>
      </c>
      <c r="C50" s="8">
        <f t="shared" ref="C50:N50" si="20">(C15+C30)/C$38</f>
        <v>24.387096774193548</v>
      </c>
      <c r="D50" s="8">
        <f t="shared" si="20"/>
        <v>0</v>
      </c>
      <c r="E50" s="8">
        <f t="shared" si="20"/>
        <v>11.058823529411764</v>
      </c>
      <c r="F50" s="8">
        <f t="shared" si="20"/>
        <v>50.739215686274513</v>
      </c>
      <c r="G50" s="8">
        <f t="shared" si="20"/>
        <v>58.971537001897531</v>
      </c>
      <c r="H50" s="8">
        <f t="shared" si="20"/>
        <v>38.896078431372551</v>
      </c>
      <c r="I50" s="8">
        <f t="shared" si="20"/>
        <v>51.301707779886151</v>
      </c>
      <c r="J50" s="8">
        <f t="shared" si="20"/>
        <v>68.722960151802653</v>
      </c>
      <c r="K50" s="8">
        <f t="shared" si="20"/>
        <v>44.878431372549016</v>
      </c>
      <c r="L50" s="8">
        <f t="shared" si="20"/>
        <v>39.034155597722958</v>
      </c>
      <c r="M50" s="8">
        <f t="shared" si="20"/>
        <v>73.099999999999994</v>
      </c>
      <c r="N50" s="8">
        <f t="shared" si="20"/>
        <v>0</v>
      </c>
      <c r="Q50" t="s">
        <v>13</v>
      </c>
      <c r="R50" s="8">
        <f t="shared" ref="R50:AC50" si="21">(R15+R30)/R$38</f>
        <v>24.662239089184062</v>
      </c>
      <c r="S50" s="8">
        <f t="shared" si="21"/>
        <v>0</v>
      </c>
      <c r="T50" s="8">
        <f t="shared" si="21"/>
        <v>11.058823529411764</v>
      </c>
      <c r="U50" s="8">
        <f t="shared" si="21"/>
        <v>50.739215686274513</v>
      </c>
      <c r="V50" s="8">
        <f t="shared" si="21"/>
        <v>58.971537001897531</v>
      </c>
      <c r="W50" s="8">
        <f t="shared" si="21"/>
        <v>38.896078431372551</v>
      </c>
      <c r="X50" s="8">
        <f t="shared" si="21"/>
        <v>51.301707779886151</v>
      </c>
      <c r="Y50" s="8">
        <f t="shared" si="21"/>
        <v>68.722960151802653</v>
      </c>
      <c r="Z50" s="8">
        <f t="shared" si="21"/>
        <v>44.878431372549016</v>
      </c>
      <c r="AA50" s="8">
        <f t="shared" si="21"/>
        <v>39.034155597722958</v>
      </c>
      <c r="AB50" s="8">
        <f t="shared" si="21"/>
        <v>73.099999999999994</v>
      </c>
      <c r="AC50" s="8">
        <f t="shared" si="21"/>
        <v>0</v>
      </c>
    </row>
    <row r="51" spans="2:30" x14ac:dyDescent="0.2">
      <c r="B51" t="s">
        <v>14</v>
      </c>
      <c r="C51" s="8">
        <f t="shared" ref="C51:N51" si="22">(C16+C31)/C$38</f>
        <v>10.10246679316888</v>
      </c>
      <c r="D51" s="8">
        <f t="shared" si="22"/>
        <v>0</v>
      </c>
      <c r="E51" s="8">
        <f t="shared" si="22"/>
        <v>5.0853889943074</v>
      </c>
      <c r="F51" s="8">
        <f t="shared" si="22"/>
        <v>19.080392156862747</v>
      </c>
      <c r="G51" s="8">
        <f t="shared" si="22"/>
        <v>28.998102466793171</v>
      </c>
      <c r="H51" s="8">
        <f t="shared" si="22"/>
        <v>38.909803921568624</v>
      </c>
      <c r="I51" s="8">
        <f t="shared" si="22"/>
        <v>49.538899430740038</v>
      </c>
      <c r="J51" s="8">
        <f t="shared" si="22"/>
        <v>40.333965844402279</v>
      </c>
      <c r="K51" s="8">
        <f t="shared" si="22"/>
        <v>38.766666666666666</v>
      </c>
      <c r="L51" s="8">
        <f t="shared" si="22"/>
        <v>34.698292220113849</v>
      </c>
      <c r="M51" s="8">
        <f t="shared" si="22"/>
        <v>31.415686274509802</v>
      </c>
      <c r="N51" s="8">
        <f t="shared" si="22"/>
        <v>0</v>
      </c>
      <c r="Q51" t="s">
        <v>14</v>
      </c>
      <c r="R51" s="8">
        <f t="shared" ref="R51:AC51" si="23">(R16+R31)/R$38</f>
        <v>16.066413662239089</v>
      </c>
      <c r="S51" s="8">
        <f t="shared" si="23"/>
        <v>0</v>
      </c>
      <c r="T51" s="8">
        <f t="shared" si="23"/>
        <v>5.0853889943074</v>
      </c>
      <c r="U51" s="8">
        <f t="shared" si="23"/>
        <v>19.080392156862747</v>
      </c>
      <c r="V51" s="8">
        <f t="shared" si="23"/>
        <v>28.998102466793171</v>
      </c>
      <c r="W51" s="8">
        <f t="shared" si="23"/>
        <v>38.909803921568624</v>
      </c>
      <c r="X51" s="8">
        <f t="shared" si="23"/>
        <v>49.538899430740038</v>
      </c>
      <c r="Y51" s="8">
        <f t="shared" si="23"/>
        <v>40.333965844402279</v>
      </c>
      <c r="Z51" s="8">
        <f t="shared" si="23"/>
        <v>38.766666666666666</v>
      </c>
      <c r="AA51" s="8">
        <f t="shared" si="23"/>
        <v>34.698292220113849</v>
      </c>
      <c r="AB51" s="8">
        <f t="shared" si="23"/>
        <v>31.415686274509802</v>
      </c>
      <c r="AC51" s="8">
        <f t="shared" si="23"/>
        <v>0</v>
      </c>
    </row>
    <row r="52" spans="2:30" x14ac:dyDescent="0.2">
      <c r="B52" t="s">
        <v>22</v>
      </c>
      <c r="C52" s="8">
        <f t="shared" ref="C52:N52" si="24">(C17+C32)/C$38</f>
        <v>11.075901328273245</v>
      </c>
      <c r="D52" s="8">
        <f t="shared" si="24"/>
        <v>0</v>
      </c>
      <c r="E52" s="8">
        <f t="shared" si="24"/>
        <v>11.436432637571157</v>
      </c>
      <c r="F52" s="8">
        <f t="shared" si="24"/>
        <v>51.676470588235297</v>
      </c>
      <c r="G52" s="8">
        <f t="shared" si="24"/>
        <v>63.79696394686907</v>
      </c>
      <c r="H52" s="8">
        <f t="shared" si="24"/>
        <v>44.158823529411762</v>
      </c>
      <c r="I52" s="8">
        <f t="shared" si="24"/>
        <v>56.880455407969642</v>
      </c>
      <c r="J52" s="8">
        <f t="shared" si="24"/>
        <v>65.599620493358628</v>
      </c>
      <c r="K52" s="8">
        <f t="shared" si="24"/>
        <v>45.213725490196076</v>
      </c>
      <c r="L52" s="8">
        <f t="shared" si="24"/>
        <v>36.888045540796966</v>
      </c>
      <c r="M52" s="8">
        <f t="shared" si="24"/>
        <v>53.96078431372549</v>
      </c>
      <c r="N52" s="8">
        <f t="shared" si="24"/>
        <v>0</v>
      </c>
      <c r="Q52" t="s">
        <v>22</v>
      </c>
      <c r="R52" s="8">
        <f t="shared" ref="R52:AC52" si="25">(R17+R32)/R$38</f>
        <v>12.269449715370019</v>
      </c>
      <c r="S52" s="8">
        <f t="shared" si="25"/>
        <v>0</v>
      </c>
      <c r="T52" s="8">
        <f t="shared" si="25"/>
        <v>11.436432637571157</v>
      </c>
      <c r="U52" s="8">
        <f t="shared" si="25"/>
        <v>51.676470588235297</v>
      </c>
      <c r="V52" s="8">
        <f t="shared" si="25"/>
        <v>63.815939278937378</v>
      </c>
      <c r="W52" s="8">
        <f t="shared" si="25"/>
        <v>44.380392156862747</v>
      </c>
      <c r="X52" s="8">
        <f t="shared" si="25"/>
        <v>57.425047438330168</v>
      </c>
      <c r="Y52" s="8">
        <f t="shared" si="25"/>
        <v>65.599620493358628</v>
      </c>
      <c r="Z52" s="8">
        <f t="shared" si="25"/>
        <v>45.213725490196076</v>
      </c>
      <c r="AA52" s="8">
        <f t="shared" si="25"/>
        <v>36.888045540796966</v>
      </c>
      <c r="AB52" s="8">
        <f t="shared" si="25"/>
        <v>54.223529411764709</v>
      </c>
      <c r="AC52" s="8">
        <f t="shared" si="25"/>
        <v>0</v>
      </c>
    </row>
    <row r="53" spans="2:30" x14ac:dyDescent="0.2">
      <c r="B53" t="s">
        <v>20</v>
      </c>
      <c r="C53" s="8">
        <f t="shared" ref="C53:N53" si="26">(C18+C33)/C$38</f>
        <v>7.3074003795066416</v>
      </c>
      <c r="D53" s="8">
        <f t="shared" si="26"/>
        <v>0</v>
      </c>
      <c r="E53" s="8">
        <f t="shared" si="26"/>
        <v>13.842504743833016</v>
      </c>
      <c r="F53" s="8">
        <f t="shared" si="26"/>
        <v>39.741176470588236</v>
      </c>
      <c r="G53" s="8">
        <f t="shared" si="26"/>
        <v>59.956356736242881</v>
      </c>
      <c r="H53" s="8">
        <f t="shared" si="26"/>
        <v>36.615686274509805</v>
      </c>
      <c r="I53" s="8">
        <f t="shared" si="26"/>
        <v>54.462998102466791</v>
      </c>
      <c r="J53" s="8">
        <f t="shared" si="26"/>
        <v>69.850094876660336</v>
      </c>
      <c r="K53" s="8">
        <f t="shared" si="26"/>
        <v>36.468627450980392</v>
      </c>
      <c r="L53" s="8">
        <f t="shared" si="26"/>
        <v>22.387096774193548</v>
      </c>
      <c r="M53" s="8">
        <f t="shared" si="26"/>
        <v>53.078431372549019</v>
      </c>
      <c r="N53" s="8">
        <f t="shared" si="26"/>
        <v>0</v>
      </c>
      <c r="Q53" t="s">
        <v>20</v>
      </c>
      <c r="R53" s="8">
        <f t="shared" ref="R53:AC53" si="27">(R18+R33)/R$38</f>
        <v>7.3074003795066416</v>
      </c>
      <c r="S53" s="8">
        <f t="shared" si="27"/>
        <v>0</v>
      </c>
      <c r="T53" s="8">
        <f t="shared" si="27"/>
        <v>13.842504743833016</v>
      </c>
      <c r="U53" s="8">
        <f t="shared" si="27"/>
        <v>39.741176470588236</v>
      </c>
      <c r="V53" s="8">
        <f t="shared" si="27"/>
        <v>59.956356736242881</v>
      </c>
      <c r="W53" s="8">
        <f t="shared" si="27"/>
        <v>36.615686274509805</v>
      </c>
      <c r="X53" s="8">
        <f t="shared" si="27"/>
        <v>54.462998102466791</v>
      </c>
      <c r="Y53" s="8">
        <f t="shared" si="27"/>
        <v>69.850094876660336</v>
      </c>
      <c r="Z53" s="8">
        <f t="shared" si="27"/>
        <v>36.468627450980392</v>
      </c>
      <c r="AA53" s="8">
        <f t="shared" si="27"/>
        <v>22.387096774193548</v>
      </c>
      <c r="AB53" s="8">
        <f t="shared" si="27"/>
        <v>53.078431372549019</v>
      </c>
      <c r="AC53" s="8">
        <f t="shared" si="27"/>
        <v>0</v>
      </c>
    </row>
    <row r="54" spans="2:30" x14ac:dyDescent="0.2">
      <c r="B54" t="s">
        <v>18</v>
      </c>
      <c r="C54" s="8">
        <f t="shared" ref="C54:N54" si="28">(C19+C34)/C$38</f>
        <v>2.8690702087286528</v>
      </c>
      <c r="D54" s="8">
        <f t="shared" si="28"/>
        <v>0</v>
      </c>
      <c r="E54" s="8">
        <f t="shared" si="28"/>
        <v>2.445920303605313</v>
      </c>
      <c r="F54" s="8">
        <f t="shared" si="28"/>
        <v>8.2901960784313733</v>
      </c>
      <c r="G54" s="8">
        <f t="shared" si="28"/>
        <v>10.307400379506641</v>
      </c>
      <c r="H54" s="8">
        <f t="shared" si="28"/>
        <v>10.052941176470588</v>
      </c>
      <c r="I54" s="8">
        <f t="shared" si="28"/>
        <v>11.301707779886147</v>
      </c>
      <c r="J54" s="8">
        <f t="shared" si="28"/>
        <v>11.540796963946869</v>
      </c>
      <c r="K54" s="8">
        <f t="shared" si="28"/>
        <v>11.370588235294118</v>
      </c>
      <c r="L54" s="8">
        <f t="shared" si="28"/>
        <v>10.578747628083491</v>
      </c>
      <c r="M54" s="8">
        <f t="shared" si="28"/>
        <v>17.239215686274509</v>
      </c>
      <c r="N54" s="8">
        <f t="shared" si="28"/>
        <v>0</v>
      </c>
      <c r="Q54" t="s">
        <v>18</v>
      </c>
      <c r="R54" s="8">
        <f t="shared" ref="R54:AC54" si="29">(R19+R34)/R$38</f>
        <v>2.8690702087286528</v>
      </c>
      <c r="S54" s="8">
        <f t="shared" si="29"/>
        <v>0</v>
      </c>
      <c r="T54" s="8">
        <f t="shared" si="29"/>
        <v>2.445920303605313</v>
      </c>
      <c r="U54" s="8">
        <f t="shared" si="29"/>
        <v>8.2901960784313733</v>
      </c>
      <c r="V54" s="8">
        <f t="shared" si="29"/>
        <v>10.307400379506641</v>
      </c>
      <c r="W54" s="8">
        <f t="shared" si="29"/>
        <v>10.052941176470588</v>
      </c>
      <c r="X54" s="8">
        <f t="shared" si="29"/>
        <v>11.301707779886147</v>
      </c>
      <c r="Y54" s="8">
        <f t="shared" si="29"/>
        <v>11.540796963946869</v>
      </c>
      <c r="Z54" s="8">
        <f t="shared" si="29"/>
        <v>11.370588235294118</v>
      </c>
      <c r="AA54" s="8">
        <f t="shared" si="29"/>
        <v>10.578747628083491</v>
      </c>
      <c r="AB54" s="8">
        <f t="shared" si="29"/>
        <v>17.239215686274509</v>
      </c>
      <c r="AC54" s="8">
        <f t="shared" si="29"/>
        <v>0</v>
      </c>
    </row>
    <row r="55" spans="2:30" x14ac:dyDescent="0.2">
      <c r="B55" s="12" t="s">
        <v>85</v>
      </c>
      <c r="C55" s="14">
        <f>AVERAGE(C$41:C$54)</f>
        <v>23.281241528869611</v>
      </c>
      <c r="D55" s="14">
        <f t="shared" ref="D55:N55" si="30">AVERAGE(D$41:D$54)</f>
        <v>0</v>
      </c>
      <c r="E55" s="14">
        <f t="shared" si="30"/>
        <v>9.2732447817836796</v>
      </c>
      <c r="F55" s="14">
        <f t="shared" si="30"/>
        <v>38.356862745098042</v>
      </c>
      <c r="G55" s="14">
        <f t="shared" si="30"/>
        <v>52.112903225806456</v>
      </c>
      <c r="H55" s="14">
        <f t="shared" si="30"/>
        <v>40.188795518207279</v>
      </c>
      <c r="I55" s="14">
        <f t="shared" si="30"/>
        <v>47.665763079425325</v>
      </c>
      <c r="J55" s="14">
        <f t="shared" si="30"/>
        <v>57.106668473841161</v>
      </c>
      <c r="K55" s="14">
        <f t="shared" si="30"/>
        <v>36.836414565826324</v>
      </c>
      <c r="L55" s="14">
        <f t="shared" si="30"/>
        <v>27.842911358091619</v>
      </c>
      <c r="M55" s="14">
        <f t="shared" si="30"/>
        <v>51.822549019607841</v>
      </c>
      <c r="N55" s="14">
        <f t="shared" si="30"/>
        <v>0</v>
      </c>
      <c r="O55" s="14">
        <f>AVERAGE(C55,E55:M55)</f>
        <v>38.448735429655734</v>
      </c>
      <c r="Q55" s="12" t="s">
        <v>85</v>
      </c>
      <c r="R55" s="14">
        <f>AVERAGE(R$41:R$54)</f>
        <v>23.812144212523719</v>
      </c>
      <c r="S55" s="14">
        <f t="shared" ref="S55:AC55" si="31">AVERAGE(S$41:S$54)</f>
        <v>0</v>
      </c>
      <c r="T55" s="14">
        <f t="shared" si="31"/>
        <v>9.2732447817836796</v>
      </c>
      <c r="U55" s="14">
        <f t="shared" si="31"/>
        <v>38.477450980392156</v>
      </c>
      <c r="V55" s="14">
        <f t="shared" si="31"/>
        <v>52.191379777717543</v>
      </c>
      <c r="W55" s="14">
        <f t="shared" si="31"/>
        <v>40.2046218487395</v>
      </c>
      <c r="X55" s="14">
        <f t="shared" si="31"/>
        <v>47.704662510165356</v>
      </c>
      <c r="Y55" s="14">
        <f t="shared" si="31"/>
        <v>57.14258606668475</v>
      </c>
      <c r="Z55" s="14">
        <f t="shared" si="31"/>
        <v>37.05686274509803</v>
      </c>
      <c r="AA55" s="14">
        <f t="shared" si="31"/>
        <v>27.842911358091619</v>
      </c>
      <c r="AB55" s="14">
        <f t="shared" si="31"/>
        <v>51.85532212885154</v>
      </c>
      <c r="AC55" s="14">
        <f t="shared" si="31"/>
        <v>0</v>
      </c>
      <c r="AD55" s="14">
        <f>AVERAGE(R55,T55:AB55)</f>
        <v>38.556118641004787</v>
      </c>
    </row>
    <row r="56" spans="2:30" x14ac:dyDescent="0.2">
      <c r="B56" s="12" t="s">
        <v>86</v>
      </c>
      <c r="C56" s="13">
        <f>AVERAGE(C41,C42,C43,C48,C49,C50,C52)</f>
        <v>24.301165627541337</v>
      </c>
      <c r="D56" s="13">
        <f t="shared" ref="D56:N56" si="32">AVERAGE(D41,D42,D43,D48,D49,D50,D52)</f>
        <v>0</v>
      </c>
      <c r="E56" s="13">
        <f t="shared" si="32"/>
        <v>10.600704798048252</v>
      </c>
      <c r="F56" s="13">
        <f t="shared" si="32"/>
        <v>46.90868347338936</v>
      </c>
      <c r="G56" s="13">
        <f t="shared" si="32"/>
        <v>61.182705340200599</v>
      </c>
      <c r="H56" s="13">
        <f t="shared" si="32"/>
        <v>48.827170868347331</v>
      </c>
      <c r="I56" s="13">
        <f t="shared" si="32"/>
        <v>58.052588777446466</v>
      </c>
      <c r="J56" s="13">
        <f t="shared" si="32"/>
        <v>67.852805638384396</v>
      </c>
      <c r="K56" s="13">
        <f t="shared" si="32"/>
        <v>43.552380952380943</v>
      </c>
      <c r="L56" s="13">
        <f t="shared" si="32"/>
        <v>33.283003523990246</v>
      </c>
      <c r="M56" s="13">
        <f t="shared" si="32"/>
        <v>59.061904761904763</v>
      </c>
      <c r="N56" s="13">
        <f t="shared" si="32"/>
        <v>0</v>
      </c>
      <c r="O56" s="13">
        <f t="shared" ref="O56:O58" si="33">AVERAGE(C56,E56:M56)</f>
        <v>45.362311376163369</v>
      </c>
      <c r="Q56" s="12" t="s">
        <v>86</v>
      </c>
      <c r="R56" s="13">
        <f>AVERAGE(R41,R42,R43,R48,R49,R50,R52)</f>
        <v>24.510978584982382</v>
      </c>
      <c r="S56" s="13">
        <f t="shared" ref="S56:AC56" si="34">AVERAGE(S41,S42,S43,S48,S49,S50,S52)</f>
        <v>0</v>
      </c>
      <c r="T56" s="13">
        <f t="shared" si="34"/>
        <v>10.600704798048252</v>
      </c>
      <c r="U56" s="13">
        <f t="shared" si="34"/>
        <v>47.149859943977596</v>
      </c>
      <c r="V56" s="13">
        <f t="shared" si="34"/>
        <v>61.33965844402276</v>
      </c>
      <c r="W56" s="13">
        <f t="shared" si="34"/>
        <v>48.858823529411765</v>
      </c>
      <c r="X56" s="13">
        <f t="shared" si="34"/>
        <v>58.130387638926543</v>
      </c>
      <c r="Y56" s="13">
        <f t="shared" si="34"/>
        <v>67.924640824071574</v>
      </c>
      <c r="Z56" s="13">
        <f t="shared" si="34"/>
        <v>43.99327731092437</v>
      </c>
      <c r="AA56" s="13">
        <f t="shared" si="34"/>
        <v>33.283003523990246</v>
      </c>
      <c r="AB56" s="13">
        <f t="shared" si="34"/>
        <v>59.127450980392155</v>
      </c>
      <c r="AC56" s="13">
        <f t="shared" si="34"/>
        <v>0</v>
      </c>
      <c r="AD56" s="13">
        <f t="shared" ref="AD56:AD58" si="35">AVERAGE(R56,T56:AB56)</f>
        <v>45.49187855787477</v>
      </c>
    </row>
    <row r="57" spans="2:30" x14ac:dyDescent="0.2">
      <c r="B57" s="12" t="s">
        <v>87</v>
      </c>
      <c r="C57" s="14">
        <f>AVERAGE(C41,C48,C49,C50,C52)</f>
        <v>19.763187855787475</v>
      </c>
      <c r="D57" s="14">
        <f t="shared" ref="D57:N57" si="36">AVERAGE(D41,D48,D49,D50,D52)</f>
        <v>0</v>
      </c>
      <c r="E57" s="14">
        <f t="shared" si="36"/>
        <v>10.727514231499052</v>
      </c>
      <c r="F57" s="14">
        <f t="shared" si="36"/>
        <v>46.82352941176471</v>
      </c>
      <c r="G57" s="14">
        <f t="shared" si="36"/>
        <v>59.960531309297913</v>
      </c>
      <c r="H57" s="14">
        <f t="shared" si="36"/>
        <v>47.329019607843136</v>
      </c>
      <c r="I57" s="14">
        <f t="shared" si="36"/>
        <v>57.440227703984817</v>
      </c>
      <c r="J57" s="14">
        <f t="shared" si="36"/>
        <v>63.305882352941168</v>
      </c>
      <c r="K57" s="14">
        <f t="shared" si="36"/>
        <v>42.595294117647057</v>
      </c>
      <c r="L57" s="14">
        <f t="shared" si="36"/>
        <v>32.620872865275146</v>
      </c>
      <c r="M57" s="14">
        <f t="shared" si="36"/>
        <v>53.048627450980391</v>
      </c>
      <c r="N57" s="14">
        <f t="shared" si="36"/>
        <v>0</v>
      </c>
      <c r="O57" s="14">
        <f t="shared" si="33"/>
        <v>43.361468690702097</v>
      </c>
      <c r="Q57" s="12" t="s">
        <v>87</v>
      </c>
      <c r="R57" s="14">
        <f>AVERAGE(R41,R48,R49,R50,R52)</f>
        <v>20.056925996204932</v>
      </c>
      <c r="S57" s="14">
        <f t="shared" ref="S57:AC57" si="37">AVERAGE(S41,S48,S49,S50,S52)</f>
        <v>0</v>
      </c>
      <c r="T57" s="14">
        <f t="shared" si="37"/>
        <v>10.727514231499052</v>
      </c>
      <c r="U57" s="14">
        <f t="shared" si="37"/>
        <v>46.996078431372553</v>
      </c>
      <c r="V57" s="14">
        <f t="shared" si="37"/>
        <v>59.964326375711572</v>
      </c>
      <c r="W57" s="14">
        <f t="shared" si="37"/>
        <v>47.373333333333335</v>
      </c>
      <c r="X57" s="14">
        <f t="shared" si="37"/>
        <v>57.549146110056924</v>
      </c>
      <c r="Y57" s="14">
        <f t="shared" si="37"/>
        <v>63.406451612903219</v>
      </c>
      <c r="Z57" s="14">
        <f t="shared" si="37"/>
        <v>43.212549019607842</v>
      </c>
      <c r="AA57" s="14">
        <f t="shared" si="37"/>
        <v>32.620872865275146</v>
      </c>
      <c r="AB57" s="14">
        <f t="shared" si="37"/>
        <v>53.140392156862745</v>
      </c>
      <c r="AC57" s="14">
        <f t="shared" si="37"/>
        <v>0</v>
      </c>
      <c r="AD57" s="14">
        <f t="shared" si="35"/>
        <v>43.50475901328273</v>
      </c>
    </row>
    <row r="58" spans="2:30" x14ac:dyDescent="0.2">
      <c r="B58" s="12" t="s">
        <v>88</v>
      </c>
      <c r="C58" s="14">
        <f>AVERAGE(C48:C50)</f>
        <v>18.278937381404173</v>
      </c>
      <c r="D58" s="14">
        <f t="shared" ref="D58:N58" si="38">AVERAGE(D48:D50)</f>
        <v>0</v>
      </c>
      <c r="E58" s="14">
        <f t="shared" si="38"/>
        <v>10.125237191650854</v>
      </c>
      <c r="F58" s="14">
        <f t="shared" si="38"/>
        <v>44.715032679738563</v>
      </c>
      <c r="G58" s="14">
        <f t="shared" si="38"/>
        <v>57.194813409234655</v>
      </c>
      <c r="H58" s="14">
        <f t="shared" si="38"/>
        <v>53.033986928104582</v>
      </c>
      <c r="I58" s="14">
        <f t="shared" si="38"/>
        <v>63.104996837444652</v>
      </c>
      <c r="J58" s="14">
        <f t="shared" si="38"/>
        <v>61.070841239721688</v>
      </c>
      <c r="K58" s="14">
        <f t="shared" si="38"/>
        <v>39.973202614379083</v>
      </c>
      <c r="L58" s="14">
        <f t="shared" si="38"/>
        <v>31.660341555977226</v>
      </c>
      <c r="M58" s="14">
        <f t="shared" si="38"/>
        <v>52.28366013071895</v>
      </c>
      <c r="N58" s="14">
        <f t="shared" si="38"/>
        <v>0</v>
      </c>
      <c r="O58" s="14">
        <f t="shared" si="33"/>
        <v>43.144104996837441</v>
      </c>
      <c r="Q58" s="12" t="s">
        <v>88</v>
      </c>
      <c r="R58" s="14">
        <f>AVERAGE(R48:R50)</f>
        <v>18.370651486401012</v>
      </c>
      <c r="S58" s="14">
        <f t="shared" ref="S58:AC58" si="39">AVERAGE(S48:S50)</f>
        <v>0</v>
      </c>
      <c r="T58" s="14">
        <f t="shared" si="39"/>
        <v>10.125237191650854</v>
      </c>
      <c r="U58" s="14">
        <f t="shared" si="39"/>
        <v>44.715032679738563</v>
      </c>
      <c r="V58" s="14">
        <f t="shared" si="39"/>
        <v>57.194813409234655</v>
      </c>
      <c r="W58" s="14">
        <f t="shared" si="39"/>
        <v>53.033986928104582</v>
      </c>
      <c r="X58" s="14">
        <f t="shared" si="39"/>
        <v>63.104996837444652</v>
      </c>
      <c r="Y58" s="14">
        <f t="shared" si="39"/>
        <v>61.070841239721688</v>
      </c>
      <c r="Z58" s="14">
        <f t="shared" si="39"/>
        <v>39.973202614379083</v>
      </c>
      <c r="AA58" s="14">
        <f t="shared" si="39"/>
        <v>31.660341555977226</v>
      </c>
      <c r="AB58" s="14">
        <f t="shared" si="39"/>
        <v>52.28366013071895</v>
      </c>
      <c r="AC58" s="14">
        <f t="shared" si="39"/>
        <v>0</v>
      </c>
      <c r="AD58" s="14">
        <f t="shared" si="35"/>
        <v>43.153276407337131</v>
      </c>
    </row>
    <row r="59" spans="2:30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1" spans="2:30" x14ac:dyDescent="0.2">
      <c r="B61" t="s">
        <v>7</v>
      </c>
      <c r="C61" s="8">
        <f>IF(C41=0,10,C41)*2</f>
        <v>65.806451612903231</v>
      </c>
      <c r="D61" s="8">
        <f t="shared" ref="D61:E61" si="40">IF(D41=0,10,D41)*2</f>
        <v>20</v>
      </c>
      <c r="E61" s="8">
        <f t="shared" si="40"/>
        <v>23.650853889943075</v>
      </c>
      <c r="F61" s="8">
        <f>F41*1.2</f>
        <v>57.955294117647057</v>
      </c>
      <c r="G61" s="8">
        <f t="shared" ref="G61:M61" si="41">G41*1.2</f>
        <v>77.305502846299802</v>
      </c>
      <c r="H61" s="8">
        <f t="shared" si="41"/>
        <v>40.061176470588229</v>
      </c>
      <c r="I61" s="8">
        <f t="shared" si="41"/>
        <v>49.206831119544596</v>
      </c>
      <c r="J61" s="8">
        <f t="shared" si="41"/>
        <v>81.2607210626186</v>
      </c>
      <c r="K61" s="8">
        <f t="shared" si="41"/>
        <v>57.411764705882355</v>
      </c>
      <c r="L61" s="8">
        <f t="shared" si="41"/>
        <v>37.482352941176465</v>
      </c>
      <c r="M61" s="8">
        <f t="shared" si="41"/>
        <v>65.317647058823525</v>
      </c>
      <c r="N61" s="8">
        <f>IF(M61*1.2&gt;120,120,M61*1.2)</f>
        <v>78.38117647058823</v>
      </c>
      <c r="Q61" t="s">
        <v>7</v>
      </c>
      <c r="R61" s="8">
        <f>IF(R41=0,10,R41)*2</f>
        <v>65.806451612903231</v>
      </c>
      <c r="S61" s="8">
        <f t="shared" ref="S61:T61" si="42">IF(S41=0,10,S41)*2</f>
        <v>20</v>
      </c>
      <c r="T61" s="8">
        <f t="shared" si="42"/>
        <v>23.650853889943075</v>
      </c>
      <c r="U61" s="8">
        <f>U41*1.2</f>
        <v>58.990588235294112</v>
      </c>
      <c r="V61" s="8">
        <f t="shared" ref="V61:AB61" si="43">V41*1.2</f>
        <v>77.305502846299802</v>
      </c>
      <c r="W61" s="8">
        <f t="shared" si="43"/>
        <v>40.061176470588229</v>
      </c>
      <c r="X61" s="8">
        <f t="shared" si="43"/>
        <v>49.206831119544596</v>
      </c>
      <c r="Y61" s="8">
        <f t="shared" si="43"/>
        <v>81.864136622390888</v>
      </c>
      <c r="Z61" s="8">
        <f t="shared" si="43"/>
        <v>61.115294117647053</v>
      </c>
      <c r="AA61" s="8">
        <f t="shared" si="43"/>
        <v>37.482352941176465</v>
      </c>
      <c r="AB61" s="8">
        <f t="shared" si="43"/>
        <v>65.552941176470583</v>
      </c>
      <c r="AC61" s="8">
        <f>IF(AB61*1.2&gt;120,120,AB61*1.2)</f>
        <v>78.663529411764699</v>
      </c>
    </row>
    <row r="62" spans="2:30" x14ac:dyDescent="0.2">
      <c r="B62" t="s">
        <v>21</v>
      </c>
      <c r="C62" s="8">
        <f t="shared" ref="C62:E62" si="44">IF(C42=0,10,C42)*2</f>
        <v>59.335863377609108</v>
      </c>
      <c r="D62" s="8">
        <f t="shared" si="44"/>
        <v>20</v>
      </c>
      <c r="E62" s="8">
        <f t="shared" si="44"/>
        <v>23.586337760910816</v>
      </c>
      <c r="F62" s="8">
        <f t="shared" ref="F62:M62" si="45">F42*1.2</f>
        <v>65.084705882352935</v>
      </c>
      <c r="G62" s="8">
        <f t="shared" si="45"/>
        <v>78.311954459203037</v>
      </c>
      <c r="H62" s="8">
        <f t="shared" si="45"/>
        <v>66.663529411764699</v>
      </c>
      <c r="I62" s="8">
        <f t="shared" si="45"/>
        <v>82.670208728652753</v>
      </c>
      <c r="J62" s="8">
        <f t="shared" si="45"/>
        <v>114.15939278937383</v>
      </c>
      <c r="K62" s="8">
        <f t="shared" si="45"/>
        <v>67.04235294117646</v>
      </c>
      <c r="L62" s="8">
        <f t="shared" si="45"/>
        <v>51.308538899430737</v>
      </c>
      <c r="M62" s="8">
        <f t="shared" si="45"/>
        <v>111.83529411764707</v>
      </c>
      <c r="N62" s="8">
        <f t="shared" ref="N62:N74" si="46">IF(M62*1.2&gt;120,120,M62*1.2)</f>
        <v>120</v>
      </c>
      <c r="Q62" t="s">
        <v>21</v>
      </c>
      <c r="R62" s="8">
        <f t="shared" ref="R62:T62" si="47">IF(R42=0,10,R42)*2</f>
        <v>59.335863377609108</v>
      </c>
      <c r="S62" s="8">
        <f t="shared" si="47"/>
        <v>20</v>
      </c>
      <c r="T62" s="8">
        <f t="shared" si="47"/>
        <v>23.586337760910816</v>
      </c>
      <c r="U62" s="8">
        <f t="shared" ref="U62:AB62" si="48">U42*1.2</f>
        <v>66.075294117647061</v>
      </c>
      <c r="V62" s="8">
        <f t="shared" si="48"/>
        <v>79.607590132827326</v>
      </c>
      <c r="W62" s="8">
        <f t="shared" si="48"/>
        <v>66.663529411764699</v>
      </c>
      <c r="X62" s="8">
        <f t="shared" si="48"/>
        <v>82.670208728652753</v>
      </c>
      <c r="Y62" s="8">
        <f t="shared" si="48"/>
        <v>114.15939278937383</v>
      </c>
      <c r="Z62" s="8">
        <f t="shared" si="48"/>
        <v>67.04235294117646</v>
      </c>
      <c r="AA62" s="8">
        <f t="shared" si="48"/>
        <v>51.308538899430737</v>
      </c>
      <c r="AB62" s="8">
        <f t="shared" si="48"/>
        <v>111.83529411764707</v>
      </c>
      <c r="AC62" s="8">
        <f t="shared" ref="AC62:AC74" si="49">IF(AB62*1.2&gt;120,120,AB62*1.2)</f>
        <v>120</v>
      </c>
    </row>
    <row r="63" spans="2:30" x14ac:dyDescent="0.2">
      <c r="B63" t="s">
        <v>24</v>
      </c>
      <c r="C63" s="8">
        <f t="shared" ref="C63:E63" si="50">IF(C43=0,10,C43)*2</f>
        <v>83.248576850094878</v>
      </c>
      <c r="D63" s="8">
        <f t="shared" si="50"/>
        <v>20</v>
      </c>
      <c r="E63" s="8">
        <f t="shared" si="50"/>
        <v>17.548387096774192</v>
      </c>
      <c r="F63" s="8">
        <f t="shared" ref="F63:M63" si="51">F43*1.2</f>
        <v>48.007058823529412</v>
      </c>
      <c r="G63" s="8">
        <f t="shared" si="51"/>
        <v>75.859582542694497</v>
      </c>
      <c r="H63" s="8">
        <f t="shared" si="51"/>
        <v>59.510588235294115</v>
      </c>
      <c r="I63" s="8">
        <f t="shared" si="51"/>
        <v>60.330170777988613</v>
      </c>
      <c r="J63" s="8">
        <f t="shared" si="51"/>
        <v>75.96888045540797</v>
      </c>
      <c r="K63" s="8">
        <f t="shared" si="51"/>
        <v>43.225882352941177</v>
      </c>
      <c r="L63" s="8">
        <f t="shared" si="51"/>
        <v>32.543453510436436</v>
      </c>
      <c r="M63" s="8">
        <f t="shared" si="51"/>
        <v>65.99294117647058</v>
      </c>
      <c r="N63" s="8">
        <f t="shared" si="46"/>
        <v>79.191529411764691</v>
      </c>
      <c r="Q63" t="s">
        <v>24</v>
      </c>
      <c r="R63" s="8">
        <f t="shared" ref="R63:T63" si="52">IF(R43=0,10,R43)*2</f>
        <v>83.248576850094878</v>
      </c>
      <c r="S63" s="8">
        <f t="shared" si="52"/>
        <v>20</v>
      </c>
      <c r="T63" s="8">
        <f t="shared" si="52"/>
        <v>17.548387096774192</v>
      </c>
      <c r="U63" s="8">
        <f t="shared" ref="U63:AB63" si="53">U43*1.2</f>
        <v>48.007058823529412</v>
      </c>
      <c r="V63" s="8">
        <f t="shared" si="53"/>
        <v>75.859582542694497</v>
      </c>
      <c r="W63" s="8">
        <f t="shared" si="53"/>
        <v>59.510588235294115</v>
      </c>
      <c r="X63" s="8">
        <f t="shared" si="53"/>
        <v>60.330170777988613</v>
      </c>
      <c r="Y63" s="8">
        <f t="shared" si="53"/>
        <v>75.96888045540797</v>
      </c>
      <c r="Z63" s="8">
        <f t="shared" si="53"/>
        <v>43.225882352941177</v>
      </c>
      <c r="AA63" s="8">
        <f t="shared" si="53"/>
        <v>32.543453510436436</v>
      </c>
      <c r="AB63" s="8">
        <f t="shared" si="53"/>
        <v>65.99294117647058</v>
      </c>
      <c r="AC63" s="8">
        <f t="shared" si="49"/>
        <v>79.191529411764691</v>
      </c>
    </row>
    <row r="64" spans="2:30" x14ac:dyDescent="0.2">
      <c r="B64" t="s">
        <v>17</v>
      </c>
      <c r="C64" s="8">
        <f t="shared" ref="C64:E64" si="54">IF(C44=0,10,C44)*2</f>
        <v>100.01897533206831</v>
      </c>
      <c r="D64" s="8">
        <f t="shared" si="54"/>
        <v>20</v>
      </c>
      <c r="E64" s="8">
        <f t="shared" si="54"/>
        <v>22.622390891840606</v>
      </c>
      <c r="F64" s="8">
        <f t="shared" ref="F64:M64" si="55">F44*1.2</f>
        <v>50.014117647058825</v>
      </c>
      <c r="G64" s="8">
        <f t="shared" si="55"/>
        <v>63.513472485768503</v>
      </c>
      <c r="H64" s="8">
        <f t="shared" si="55"/>
        <v>37.44</v>
      </c>
      <c r="I64" s="8">
        <f t="shared" si="55"/>
        <v>49.507400379506642</v>
      </c>
      <c r="J64" s="8">
        <f t="shared" si="55"/>
        <v>89.986337760910814</v>
      </c>
      <c r="K64" s="8">
        <f t="shared" si="55"/>
        <v>50.035294117647055</v>
      </c>
      <c r="L64" s="8">
        <f t="shared" si="55"/>
        <v>29.46717267552182</v>
      </c>
      <c r="M64" s="8">
        <f t="shared" si="55"/>
        <v>76.536470588235289</v>
      </c>
      <c r="N64" s="8">
        <f t="shared" si="46"/>
        <v>91.84376470588235</v>
      </c>
      <c r="Q64" t="s">
        <v>17</v>
      </c>
      <c r="R64" s="8">
        <f t="shared" ref="R64:T64" si="56">IF(R44=0,10,R44)*2</f>
        <v>100.01897533206831</v>
      </c>
      <c r="S64" s="8">
        <f t="shared" si="56"/>
        <v>20</v>
      </c>
      <c r="T64" s="8">
        <f t="shared" si="56"/>
        <v>22.622390891840606</v>
      </c>
      <c r="U64" s="8">
        <f t="shared" ref="U64:AB64" si="57">U44*1.2</f>
        <v>50.014117647058825</v>
      </c>
      <c r="V64" s="8">
        <f t="shared" si="57"/>
        <v>63.513472485768503</v>
      </c>
      <c r="W64" s="8">
        <f t="shared" si="57"/>
        <v>37.44</v>
      </c>
      <c r="X64" s="8">
        <f t="shared" si="57"/>
        <v>49.507400379506642</v>
      </c>
      <c r="Y64" s="8">
        <f t="shared" si="57"/>
        <v>89.986337760910814</v>
      </c>
      <c r="Z64" s="8">
        <f t="shared" si="57"/>
        <v>50.035294117647055</v>
      </c>
      <c r="AA64" s="8">
        <f t="shared" si="57"/>
        <v>29.46717267552182</v>
      </c>
      <c r="AB64" s="8">
        <f t="shared" si="57"/>
        <v>76.536470588235289</v>
      </c>
      <c r="AC64" s="8">
        <f t="shared" si="49"/>
        <v>91.84376470588235</v>
      </c>
    </row>
    <row r="65" spans="2:30" x14ac:dyDescent="0.2">
      <c r="B65" t="s">
        <v>12</v>
      </c>
      <c r="C65" s="8">
        <f t="shared" ref="C65:E65" si="58">IF(C45=0,10,C45)*2</f>
        <v>60.341555977229604</v>
      </c>
      <c r="D65" s="8">
        <f t="shared" si="58"/>
        <v>20</v>
      </c>
      <c r="E65" s="8">
        <f t="shared" si="58"/>
        <v>15.787476280834914</v>
      </c>
      <c r="F65" s="8">
        <f t="shared" ref="F65:M65" si="59">F45*1.2</f>
        <v>33.463529411764704</v>
      </c>
      <c r="G65" s="8">
        <f t="shared" si="59"/>
        <v>35.581024667931686</v>
      </c>
      <c r="H65" s="8">
        <f t="shared" si="59"/>
        <v>24.484705882352937</v>
      </c>
      <c r="I65" s="8">
        <f t="shared" si="59"/>
        <v>30.853889943074002</v>
      </c>
      <c r="J65" s="8">
        <f t="shared" si="59"/>
        <v>42.350664136622385</v>
      </c>
      <c r="K65" s="8">
        <f t="shared" si="59"/>
        <v>37.583529411764708</v>
      </c>
      <c r="L65" s="8">
        <f t="shared" si="59"/>
        <v>29.879316888045537</v>
      </c>
      <c r="M65" s="8">
        <f t="shared" si="59"/>
        <v>62.872941176470583</v>
      </c>
      <c r="N65" s="8">
        <f t="shared" si="46"/>
        <v>75.447529411764691</v>
      </c>
      <c r="Q65" t="s">
        <v>12</v>
      </c>
      <c r="R65" s="8">
        <f t="shared" ref="R65:T65" si="60">IF(R45=0,10,R45)*2</f>
        <v>60.341555977229604</v>
      </c>
      <c r="S65" s="8">
        <f t="shared" si="60"/>
        <v>20</v>
      </c>
      <c r="T65" s="8">
        <f t="shared" si="60"/>
        <v>15.787476280834914</v>
      </c>
      <c r="U65" s="8">
        <f t="shared" ref="U65:AB65" si="61">U45*1.2</f>
        <v>33.463529411764704</v>
      </c>
      <c r="V65" s="8">
        <f t="shared" si="61"/>
        <v>35.581024667931686</v>
      </c>
      <c r="W65" s="8">
        <f t="shared" si="61"/>
        <v>24.484705882352937</v>
      </c>
      <c r="X65" s="8">
        <f t="shared" si="61"/>
        <v>30.853889943074002</v>
      </c>
      <c r="Y65" s="8">
        <f t="shared" si="61"/>
        <v>42.350664136622385</v>
      </c>
      <c r="Z65" s="8">
        <f t="shared" si="61"/>
        <v>37.583529411764708</v>
      </c>
      <c r="AA65" s="8">
        <f t="shared" si="61"/>
        <v>29.879316888045537</v>
      </c>
      <c r="AB65" s="8">
        <f t="shared" si="61"/>
        <v>62.872941176470583</v>
      </c>
      <c r="AC65" s="8">
        <f t="shared" si="49"/>
        <v>75.447529411764691</v>
      </c>
    </row>
    <row r="66" spans="2:30" x14ac:dyDescent="0.2">
      <c r="B66" t="s">
        <v>25</v>
      </c>
      <c r="C66" s="8">
        <f t="shared" ref="C66:E66" si="62">IF(C46=0,10,C46)*2</f>
        <v>29.396584440227706</v>
      </c>
      <c r="D66" s="8">
        <f t="shared" si="62"/>
        <v>20</v>
      </c>
      <c r="E66" s="8">
        <f t="shared" si="62"/>
        <v>11.977229601518026</v>
      </c>
      <c r="F66" s="8">
        <f t="shared" ref="F66:M66" si="63">F46*1.2</f>
        <v>38.529411764705884</v>
      </c>
      <c r="G66" s="8">
        <f t="shared" si="63"/>
        <v>69.96888045540797</v>
      </c>
      <c r="H66" s="8">
        <f t="shared" si="63"/>
        <v>50.228235294117646</v>
      </c>
      <c r="I66" s="8">
        <f t="shared" si="63"/>
        <v>44.183681214421249</v>
      </c>
      <c r="J66" s="8">
        <f t="shared" si="63"/>
        <v>49.263757115749527</v>
      </c>
      <c r="K66" s="8">
        <f t="shared" si="63"/>
        <v>24.644705882352941</v>
      </c>
      <c r="L66" s="8">
        <f t="shared" si="63"/>
        <v>23.731309297912713</v>
      </c>
      <c r="M66" s="8">
        <f t="shared" si="63"/>
        <v>53.035294117647055</v>
      </c>
      <c r="N66" s="8">
        <f t="shared" si="46"/>
        <v>63.642352941176462</v>
      </c>
      <c r="Q66" t="s">
        <v>25</v>
      </c>
      <c r="R66" s="8">
        <f t="shared" ref="R66:T66" si="64">IF(R46=0,10,R46)*2</f>
        <v>29.396584440227706</v>
      </c>
      <c r="S66" s="8">
        <f t="shared" si="64"/>
        <v>20</v>
      </c>
      <c r="T66" s="8">
        <f t="shared" si="64"/>
        <v>11.977229601518026</v>
      </c>
      <c r="U66" s="8">
        <f t="shared" ref="U66:AB66" si="65">U46*1.2</f>
        <v>38.529411764705884</v>
      </c>
      <c r="V66" s="8">
        <f t="shared" si="65"/>
        <v>69.96888045540797</v>
      </c>
      <c r="W66" s="8">
        <f t="shared" si="65"/>
        <v>50.228235294117646</v>
      </c>
      <c r="X66" s="8">
        <f t="shared" si="65"/>
        <v>44.183681214421249</v>
      </c>
      <c r="Y66" s="8">
        <f t="shared" si="65"/>
        <v>49.263757115749527</v>
      </c>
      <c r="Z66" s="8">
        <f t="shared" si="65"/>
        <v>24.644705882352941</v>
      </c>
      <c r="AA66" s="8">
        <f t="shared" si="65"/>
        <v>23.731309297912713</v>
      </c>
      <c r="AB66" s="8">
        <f t="shared" si="65"/>
        <v>53.035294117647055</v>
      </c>
      <c r="AC66" s="8">
        <f t="shared" si="49"/>
        <v>63.642352941176462</v>
      </c>
    </row>
    <row r="67" spans="2:30" x14ac:dyDescent="0.2">
      <c r="B67" t="s">
        <v>19</v>
      </c>
      <c r="C67" s="8">
        <f t="shared" ref="C67:E67" si="66">IF(C47=0,10,C47)*2</f>
        <v>81.343453510436433</v>
      </c>
      <c r="D67" s="8">
        <f t="shared" si="66"/>
        <v>20</v>
      </c>
      <c r="E67" s="8">
        <f t="shared" si="66"/>
        <v>18.106261859582542</v>
      </c>
      <c r="F67" s="8">
        <f t="shared" ref="F67:M67" si="67">F47*1.2</f>
        <v>47.821176470588235</v>
      </c>
      <c r="G67" s="8">
        <f t="shared" si="67"/>
        <v>73.38444022770399</v>
      </c>
      <c r="H67" s="8">
        <f t="shared" si="67"/>
        <v>50.17647058823529</v>
      </c>
      <c r="I67" s="8">
        <f t="shared" si="67"/>
        <v>50.233776091081587</v>
      </c>
      <c r="J67" s="8">
        <f t="shared" si="67"/>
        <v>61.757874762808349</v>
      </c>
      <c r="K67" s="8">
        <f t="shared" si="67"/>
        <v>36.821176470588235</v>
      </c>
      <c r="L67" s="8">
        <f t="shared" si="67"/>
        <v>23.908918406072107</v>
      </c>
      <c r="M67" s="8">
        <f t="shared" si="67"/>
        <v>59.974117647058819</v>
      </c>
      <c r="N67" s="8">
        <f t="shared" si="46"/>
        <v>71.96894117647058</v>
      </c>
      <c r="Q67" t="s">
        <v>19</v>
      </c>
      <c r="R67" s="8">
        <f t="shared" ref="R67:T67" si="68">IF(R47=0,10,R47)*2</f>
        <v>81.343453510436433</v>
      </c>
      <c r="S67" s="8">
        <f t="shared" si="68"/>
        <v>20</v>
      </c>
      <c r="T67" s="8">
        <f t="shared" si="68"/>
        <v>18.106261859582542</v>
      </c>
      <c r="U67" s="8">
        <f t="shared" ref="U67:AB67" si="69">U47*1.2</f>
        <v>47.821176470588235</v>
      </c>
      <c r="V67" s="8">
        <f t="shared" si="69"/>
        <v>73.38444022770399</v>
      </c>
      <c r="W67" s="8">
        <f t="shared" si="69"/>
        <v>50.17647058823529</v>
      </c>
      <c r="X67" s="8">
        <f t="shared" si="69"/>
        <v>50.233776091081587</v>
      </c>
      <c r="Y67" s="8">
        <f t="shared" si="69"/>
        <v>61.757874762808349</v>
      </c>
      <c r="Z67" s="8">
        <f t="shared" si="69"/>
        <v>36.821176470588235</v>
      </c>
      <c r="AA67" s="8">
        <f t="shared" si="69"/>
        <v>23.908918406072107</v>
      </c>
      <c r="AB67" s="8">
        <f t="shared" si="69"/>
        <v>59.974117647058819</v>
      </c>
      <c r="AC67" s="8">
        <f t="shared" si="49"/>
        <v>71.96894117647058</v>
      </c>
    </row>
    <row r="68" spans="2:30" x14ac:dyDescent="0.2">
      <c r="B68" t="s">
        <v>16</v>
      </c>
      <c r="C68" s="8">
        <f t="shared" ref="C68:E68" si="70">IF(C48=0,10,C48)*2</f>
        <v>23.351043643263758</v>
      </c>
      <c r="D68" s="8">
        <f t="shared" si="70"/>
        <v>20</v>
      </c>
      <c r="E68" s="8">
        <f t="shared" si="70"/>
        <v>13.943074003795067</v>
      </c>
      <c r="F68" s="8">
        <f t="shared" ref="F68:M68" si="71">F48*1.2</f>
        <v>34.917647058823526</v>
      </c>
      <c r="G68" s="8">
        <f t="shared" si="71"/>
        <v>49.026944971537006</v>
      </c>
      <c r="H68" s="8">
        <f t="shared" si="71"/>
        <v>46.621176470588232</v>
      </c>
      <c r="I68" s="8">
        <f t="shared" si="71"/>
        <v>57.121821631878554</v>
      </c>
      <c r="J68" s="8">
        <f t="shared" si="71"/>
        <v>48.901707779886145</v>
      </c>
      <c r="K68" s="8">
        <f t="shared" si="71"/>
        <v>24.388235294117646</v>
      </c>
      <c r="L68" s="8">
        <f t="shared" si="71"/>
        <v>20.634535104364325</v>
      </c>
      <c r="M68" s="8">
        <f t="shared" si="71"/>
        <v>32.101176470588236</v>
      </c>
      <c r="N68" s="8">
        <f t="shared" si="46"/>
        <v>38.521411764705881</v>
      </c>
      <c r="Q68" t="s">
        <v>16</v>
      </c>
      <c r="R68" s="8">
        <f t="shared" ref="R68:T68" si="72">IF(R48=0,10,R48)*2</f>
        <v>23.351043643263758</v>
      </c>
      <c r="S68" s="8">
        <f t="shared" si="72"/>
        <v>20</v>
      </c>
      <c r="T68" s="8">
        <f t="shared" si="72"/>
        <v>13.943074003795067</v>
      </c>
      <c r="U68" s="8">
        <f t="shared" ref="U68:AB68" si="73">U48*1.2</f>
        <v>34.917647058823526</v>
      </c>
      <c r="V68" s="8">
        <f t="shared" si="73"/>
        <v>49.026944971537006</v>
      </c>
      <c r="W68" s="8">
        <f t="shared" si="73"/>
        <v>46.621176470588232</v>
      </c>
      <c r="X68" s="8">
        <f t="shared" si="73"/>
        <v>57.121821631878554</v>
      </c>
      <c r="Y68" s="8">
        <f t="shared" si="73"/>
        <v>48.901707779886145</v>
      </c>
      <c r="Z68" s="8">
        <f t="shared" si="73"/>
        <v>24.388235294117646</v>
      </c>
      <c r="AA68" s="8">
        <f t="shared" si="73"/>
        <v>20.634535104364325</v>
      </c>
      <c r="AB68" s="8">
        <f t="shared" si="73"/>
        <v>32.101176470588236</v>
      </c>
      <c r="AC68" s="8">
        <f t="shared" si="49"/>
        <v>38.521411764705881</v>
      </c>
    </row>
    <row r="69" spans="2:30" x14ac:dyDescent="0.2">
      <c r="B69" t="s">
        <v>15</v>
      </c>
      <c r="C69" s="8">
        <f t="shared" ref="C69:E69" si="74">IF(C49=0,10,C49)*2</f>
        <v>37.548387096774192</v>
      </c>
      <c r="D69" s="8">
        <f t="shared" si="74"/>
        <v>20</v>
      </c>
      <c r="E69" s="8">
        <f t="shared" si="74"/>
        <v>24.690702087286528</v>
      </c>
      <c r="F69" s="8">
        <f t="shared" ref="F69:M69" si="75">F49*1.2</f>
        <v>65.16941176470587</v>
      </c>
      <c r="G69" s="8">
        <f t="shared" si="75"/>
        <v>86.108538899430727</v>
      </c>
      <c r="H69" s="8">
        <f t="shared" si="75"/>
        <v>97.625882352941176</v>
      </c>
      <c r="I69" s="8">
        <f t="shared" si="75"/>
        <v>108.49411764705881</v>
      </c>
      <c r="J69" s="8">
        <f t="shared" si="75"/>
        <v>88.485768500948765</v>
      </c>
      <c r="K69" s="8">
        <f t="shared" si="75"/>
        <v>65.661176470588231</v>
      </c>
      <c r="L69" s="8">
        <f t="shared" si="75"/>
        <v>46.501707779886146</v>
      </c>
      <c r="M69" s="8">
        <f t="shared" si="75"/>
        <v>68.399999999999991</v>
      </c>
      <c r="N69" s="8">
        <f t="shared" si="46"/>
        <v>82.079999999999984</v>
      </c>
      <c r="Q69" t="s">
        <v>15</v>
      </c>
      <c r="R69" s="8">
        <f t="shared" ref="R69:T69" si="76">IF(R49=0,10,R49)*2</f>
        <v>37.548387096774192</v>
      </c>
      <c r="S69" s="8">
        <f t="shared" si="76"/>
        <v>20</v>
      </c>
      <c r="T69" s="8">
        <f t="shared" si="76"/>
        <v>24.690702087286528</v>
      </c>
      <c r="U69" s="8">
        <f t="shared" ref="U69:AB69" si="77">U49*1.2</f>
        <v>65.16941176470587</v>
      </c>
      <c r="V69" s="8">
        <f t="shared" si="77"/>
        <v>86.108538899430727</v>
      </c>
      <c r="W69" s="8">
        <f t="shared" si="77"/>
        <v>97.625882352941176</v>
      </c>
      <c r="X69" s="8">
        <f t="shared" si="77"/>
        <v>108.49411764705881</v>
      </c>
      <c r="Y69" s="8">
        <f t="shared" si="77"/>
        <v>88.485768500948765</v>
      </c>
      <c r="Z69" s="8">
        <f t="shared" si="77"/>
        <v>65.661176470588231</v>
      </c>
      <c r="AA69" s="8">
        <f t="shared" si="77"/>
        <v>46.501707779886146</v>
      </c>
      <c r="AB69" s="8">
        <f t="shared" si="77"/>
        <v>68.399999999999991</v>
      </c>
      <c r="AC69" s="8">
        <f t="shared" si="49"/>
        <v>82.079999999999984</v>
      </c>
    </row>
    <row r="70" spans="2:30" x14ac:dyDescent="0.2">
      <c r="B70" t="s">
        <v>13</v>
      </c>
      <c r="C70" s="8">
        <f t="shared" ref="C70:E70" si="78">IF(C50=0,10,C50)*2</f>
        <v>48.774193548387096</v>
      </c>
      <c r="D70" s="8">
        <f t="shared" si="78"/>
        <v>20</v>
      </c>
      <c r="E70" s="8">
        <f t="shared" si="78"/>
        <v>22.117647058823529</v>
      </c>
      <c r="F70" s="8">
        <f t="shared" ref="F70:M70" si="79">F50*1.2</f>
        <v>60.887058823529415</v>
      </c>
      <c r="G70" s="8">
        <f t="shared" si="79"/>
        <v>70.76584440227704</v>
      </c>
      <c r="H70" s="8">
        <f t="shared" si="79"/>
        <v>46.675294117647063</v>
      </c>
      <c r="I70" s="8">
        <f t="shared" si="79"/>
        <v>61.562049335863378</v>
      </c>
      <c r="J70" s="8">
        <f t="shared" si="79"/>
        <v>82.467552182163175</v>
      </c>
      <c r="K70" s="8">
        <f t="shared" si="79"/>
        <v>53.854117647058821</v>
      </c>
      <c r="L70" s="8">
        <f t="shared" si="79"/>
        <v>46.840986717267548</v>
      </c>
      <c r="M70" s="8">
        <f t="shared" si="79"/>
        <v>87.719999999999985</v>
      </c>
      <c r="N70" s="8">
        <f t="shared" si="46"/>
        <v>105.26399999999998</v>
      </c>
      <c r="Q70" t="s">
        <v>13</v>
      </c>
      <c r="R70" s="8">
        <f t="shared" ref="R70:T70" si="80">IF(R50=0,10,R50)*2</f>
        <v>49.324478178368125</v>
      </c>
      <c r="S70" s="8">
        <f t="shared" si="80"/>
        <v>20</v>
      </c>
      <c r="T70" s="8">
        <f t="shared" si="80"/>
        <v>22.117647058823529</v>
      </c>
      <c r="U70" s="8">
        <f t="shared" ref="U70:AB70" si="81">U50*1.2</f>
        <v>60.887058823529415</v>
      </c>
      <c r="V70" s="8">
        <f t="shared" si="81"/>
        <v>70.76584440227704</v>
      </c>
      <c r="W70" s="8">
        <f t="shared" si="81"/>
        <v>46.675294117647063</v>
      </c>
      <c r="X70" s="8">
        <f t="shared" si="81"/>
        <v>61.562049335863378</v>
      </c>
      <c r="Y70" s="8">
        <f t="shared" si="81"/>
        <v>82.467552182163175</v>
      </c>
      <c r="Z70" s="8">
        <f t="shared" si="81"/>
        <v>53.854117647058821</v>
      </c>
      <c r="AA70" s="8">
        <f t="shared" si="81"/>
        <v>46.840986717267548</v>
      </c>
      <c r="AB70" s="8">
        <f t="shared" si="81"/>
        <v>87.719999999999985</v>
      </c>
      <c r="AC70" s="8">
        <f t="shared" si="49"/>
        <v>105.26399999999998</v>
      </c>
    </row>
    <row r="71" spans="2:30" x14ac:dyDescent="0.2">
      <c r="B71" t="s">
        <v>14</v>
      </c>
      <c r="C71" s="8">
        <f t="shared" ref="C71:E71" si="82">IF(C51=0,10,C51)*2</f>
        <v>20.204933586337759</v>
      </c>
      <c r="D71" s="8">
        <f t="shared" si="82"/>
        <v>20</v>
      </c>
      <c r="E71" s="8">
        <f t="shared" si="82"/>
        <v>10.1707779886148</v>
      </c>
      <c r="F71" s="8">
        <f t="shared" ref="F71:M71" si="83">F51*1.2</f>
        <v>22.896470588235296</v>
      </c>
      <c r="G71" s="8">
        <f t="shared" si="83"/>
        <v>34.797722960151802</v>
      </c>
      <c r="H71" s="8">
        <f t="shared" si="83"/>
        <v>46.691764705882349</v>
      </c>
      <c r="I71" s="8">
        <f t="shared" si="83"/>
        <v>59.446679316888044</v>
      </c>
      <c r="J71" s="8">
        <f t="shared" si="83"/>
        <v>48.40075901328273</v>
      </c>
      <c r="K71" s="8">
        <f t="shared" si="83"/>
        <v>46.519999999999996</v>
      </c>
      <c r="L71" s="8">
        <f t="shared" si="83"/>
        <v>41.637950664136618</v>
      </c>
      <c r="M71" s="8">
        <f t="shared" si="83"/>
        <v>37.698823529411762</v>
      </c>
      <c r="N71" s="8">
        <f t="shared" si="46"/>
        <v>45.23858823529411</v>
      </c>
      <c r="Q71" t="s">
        <v>14</v>
      </c>
      <c r="R71" s="8">
        <f t="shared" ref="R71:T71" si="84">IF(R51=0,10,R51)*2</f>
        <v>32.132827324478178</v>
      </c>
      <c r="S71" s="8">
        <f t="shared" si="84"/>
        <v>20</v>
      </c>
      <c r="T71" s="8">
        <f t="shared" si="84"/>
        <v>10.1707779886148</v>
      </c>
      <c r="U71" s="8">
        <f t="shared" ref="U71:AB71" si="85">U51*1.2</f>
        <v>22.896470588235296</v>
      </c>
      <c r="V71" s="8">
        <f t="shared" si="85"/>
        <v>34.797722960151802</v>
      </c>
      <c r="W71" s="8">
        <f t="shared" si="85"/>
        <v>46.691764705882349</v>
      </c>
      <c r="X71" s="8">
        <f t="shared" si="85"/>
        <v>59.446679316888044</v>
      </c>
      <c r="Y71" s="8">
        <f t="shared" si="85"/>
        <v>48.40075901328273</v>
      </c>
      <c r="Z71" s="8">
        <f t="shared" si="85"/>
        <v>46.519999999999996</v>
      </c>
      <c r="AA71" s="8">
        <f t="shared" si="85"/>
        <v>41.637950664136618</v>
      </c>
      <c r="AB71" s="8">
        <f t="shared" si="85"/>
        <v>37.698823529411762</v>
      </c>
      <c r="AC71" s="8">
        <f t="shared" si="49"/>
        <v>45.23858823529411</v>
      </c>
    </row>
    <row r="72" spans="2:30" x14ac:dyDescent="0.2">
      <c r="B72" t="s">
        <v>22</v>
      </c>
      <c r="C72" s="8">
        <f t="shared" ref="C72:E72" si="86">IF(C52=0,10,C52)*2</f>
        <v>22.15180265654649</v>
      </c>
      <c r="D72" s="8">
        <f t="shared" si="86"/>
        <v>20</v>
      </c>
      <c r="E72" s="8">
        <f t="shared" si="86"/>
        <v>22.872865275142313</v>
      </c>
      <c r="F72" s="8">
        <f t="shared" ref="F72:M72" si="87">F52*1.2</f>
        <v>62.011764705882356</v>
      </c>
      <c r="G72" s="8">
        <f t="shared" si="87"/>
        <v>76.556356736242876</v>
      </c>
      <c r="H72" s="8">
        <f t="shared" si="87"/>
        <v>52.990588235294112</v>
      </c>
      <c r="I72" s="8">
        <f t="shared" si="87"/>
        <v>68.256546489563561</v>
      </c>
      <c r="J72" s="8">
        <f t="shared" si="87"/>
        <v>78.719544592030346</v>
      </c>
      <c r="K72" s="8">
        <f t="shared" si="87"/>
        <v>54.256470588235288</v>
      </c>
      <c r="L72" s="8">
        <f t="shared" si="87"/>
        <v>44.265654648956357</v>
      </c>
      <c r="M72" s="8">
        <f t="shared" si="87"/>
        <v>64.752941176470586</v>
      </c>
      <c r="N72" s="8">
        <f t="shared" si="46"/>
        <v>77.703529411764706</v>
      </c>
      <c r="Q72" t="s">
        <v>22</v>
      </c>
      <c r="R72" s="8">
        <f t="shared" ref="R72:T72" si="88">IF(R52=0,10,R52)*2</f>
        <v>24.538899430740038</v>
      </c>
      <c r="S72" s="8">
        <f t="shared" si="88"/>
        <v>20</v>
      </c>
      <c r="T72" s="8">
        <f t="shared" si="88"/>
        <v>22.872865275142313</v>
      </c>
      <c r="U72" s="8">
        <f t="shared" ref="U72:AB72" si="89">U52*1.2</f>
        <v>62.011764705882356</v>
      </c>
      <c r="V72" s="8">
        <f t="shared" si="89"/>
        <v>76.579127134724857</v>
      </c>
      <c r="W72" s="8">
        <f t="shared" si="89"/>
        <v>53.256470588235295</v>
      </c>
      <c r="X72" s="8">
        <f t="shared" si="89"/>
        <v>68.910056925996201</v>
      </c>
      <c r="Y72" s="8">
        <f t="shared" si="89"/>
        <v>78.719544592030346</v>
      </c>
      <c r="Z72" s="8">
        <f t="shared" si="89"/>
        <v>54.256470588235288</v>
      </c>
      <c r="AA72" s="8">
        <f t="shared" si="89"/>
        <v>44.265654648956357</v>
      </c>
      <c r="AB72" s="8">
        <f t="shared" si="89"/>
        <v>65.068235294117642</v>
      </c>
      <c r="AC72" s="8">
        <f t="shared" si="49"/>
        <v>78.081882352941165</v>
      </c>
    </row>
    <row r="73" spans="2:30" x14ac:dyDescent="0.2">
      <c r="B73" t="s">
        <v>20</v>
      </c>
      <c r="C73" s="8">
        <f t="shared" ref="C73:E73" si="90">IF(C53=0,10,C53)*2</f>
        <v>14.614800759013283</v>
      </c>
      <c r="D73" s="8">
        <f t="shared" si="90"/>
        <v>20</v>
      </c>
      <c r="E73" s="8">
        <f t="shared" si="90"/>
        <v>27.685009487666033</v>
      </c>
      <c r="F73" s="8">
        <f t="shared" ref="F73:M73" si="91">F53*1.2</f>
        <v>47.689411764705881</v>
      </c>
      <c r="G73" s="8">
        <f t="shared" si="91"/>
        <v>71.947628083491452</v>
      </c>
      <c r="H73" s="8">
        <f t="shared" si="91"/>
        <v>43.938823529411764</v>
      </c>
      <c r="I73" s="8">
        <f t="shared" si="91"/>
        <v>65.355597722960141</v>
      </c>
      <c r="J73" s="8">
        <f t="shared" si="91"/>
        <v>83.820113851992403</v>
      </c>
      <c r="K73" s="8">
        <f t="shared" si="91"/>
        <v>43.762352941176466</v>
      </c>
      <c r="L73" s="8">
        <f t="shared" si="91"/>
        <v>26.864516129032257</v>
      </c>
      <c r="M73" s="8">
        <f t="shared" si="91"/>
        <v>63.694117647058818</v>
      </c>
      <c r="N73" s="8">
        <f t="shared" si="46"/>
        <v>76.432941176470578</v>
      </c>
      <c r="Q73" t="s">
        <v>20</v>
      </c>
      <c r="R73" s="8">
        <f t="shared" ref="R73:T73" si="92">IF(R53=0,10,R53)*2</f>
        <v>14.614800759013283</v>
      </c>
      <c r="S73" s="8">
        <f t="shared" si="92"/>
        <v>20</v>
      </c>
      <c r="T73" s="8">
        <f t="shared" si="92"/>
        <v>27.685009487666033</v>
      </c>
      <c r="U73" s="8">
        <f t="shared" ref="U73:AB73" si="93">U53*1.2</f>
        <v>47.689411764705881</v>
      </c>
      <c r="V73" s="8">
        <f t="shared" si="93"/>
        <v>71.947628083491452</v>
      </c>
      <c r="W73" s="8">
        <f t="shared" si="93"/>
        <v>43.938823529411764</v>
      </c>
      <c r="X73" s="8">
        <f t="shared" si="93"/>
        <v>65.355597722960141</v>
      </c>
      <c r="Y73" s="8">
        <f t="shared" si="93"/>
        <v>83.820113851992403</v>
      </c>
      <c r="Z73" s="8">
        <f t="shared" si="93"/>
        <v>43.762352941176466</v>
      </c>
      <c r="AA73" s="8">
        <f t="shared" si="93"/>
        <v>26.864516129032257</v>
      </c>
      <c r="AB73" s="8">
        <f t="shared" si="93"/>
        <v>63.694117647058818</v>
      </c>
      <c r="AC73" s="8">
        <f t="shared" si="49"/>
        <v>76.432941176470578</v>
      </c>
    </row>
    <row r="74" spans="2:30" x14ac:dyDescent="0.2">
      <c r="B74" t="s">
        <v>18</v>
      </c>
      <c r="C74" s="8">
        <f t="shared" ref="C74:E74" si="94">IF(C54=0,10,C54)*2</f>
        <v>5.7381404174573056</v>
      </c>
      <c r="D74" s="8">
        <f t="shared" si="94"/>
        <v>20</v>
      </c>
      <c r="E74" s="8">
        <f t="shared" si="94"/>
        <v>4.891840607210626</v>
      </c>
      <c r="F74" s="8">
        <f t="shared" ref="F74:M74" si="95">F54*1.2</f>
        <v>9.948235294117648</v>
      </c>
      <c r="G74" s="8">
        <f t="shared" si="95"/>
        <v>12.368880455407968</v>
      </c>
      <c r="H74" s="8">
        <f t="shared" si="95"/>
        <v>12.063529411764705</v>
      </c>
      <c r="I74" s="8">
        <f t="shared" si="95"/>
        <v>13.562049335863376</v>
      </c>
      <c r="J74" s="8">
        <f t="shared" si="95"/>
        <v>13.848956356736243</v>
      </c>
      <c r="K74" s="8">
        <f t="shared" si="95"/>
        <v>13.644705882352941</v>
      </c>
      <c r="L74" s="8">
        <f t="shared" si="95"/>
        <v>12.694497153700189</v>
      </c>
      <c r="M74" s="8">
        <f t="shared" si="95"/>
        <v>20.687058823529409</v>
      </c>
      <c r="N74" s="8">
        <f t="shared" si="46"/>
        <v>24.82447058823529</v>
      </c>
      <c r="Q74" t="s">
        <v>18</v>
      </c>
      <c r="R74" s="8">
        <f t="shared" ref="R74:T74" si="96">IF(R54=0,10,R54)*2</f>
        <v>5.7381404174573056</v>
      </c>
      <c r="S74" s="8">
        <f t="shared" si="96"/>
        <v>20</v>
      </c>
      <c r="T74" s="8">
        <f t="shared" si="96"/>
        <v>4.891840607210626</v>
      </c>
      <c r="U74" s="8">
        <f t="shared" ref="U74:AB74" si="97">U54*1.2</f>
        <v>9.948235294117648</v>
      </c>
      <c r="V74" s="8">
        <f t="shared" si="97"/>
        <v>12.368880455407968</v>
      </c>
      <c r="W74" s="8">
        <f t="shared" si="97"/>
        <v>12.063529411764705</v>
      </c>
      <c r="X74" s="8">
        <f t="shared" si="97"/>
        <v>13.562049335863376</v>
      </c>
      <c r="Y74" s="8">
        <f t="shared" si="97"/>
        <v>13.848956356736243</v>
      </c>
      <c r="Z74" s="8">
        <f t="shared" si="97"/>
        <v>13.644705882352941</v>
      </c>
      <c r="AA74" s="8">
        <f t="shared" si="97"/>
        <v>12.694497153700189</v>
      </c>
      <c r="AB74" s="8">
        <f t="shared" si="97"/>
        <v>20.687058823529409</v>
      </c>
      <c r="AC74" s="8">
        <f t="shared" si="49"/>
        <v>24.82447058823529</v>
      </c>
    </row>
    <row r="75" spans="2:30" x14ac:dyDescent="0.2">
      <c r="B75" s="12" t="s">
        <v>85</v>
      </c>
      <c r="C75" s="14">
        <f>AVERAGE(C$61:C$74)</f>
        <v>46.562483057739222</v>
      </c>
      <c r="D75" s="14">
        <f t="shared" ref="D75:N75" si="98">AVERAGE(D$61:D$74)</f>
        <v>20</v>
      </c>
      <c r="E75" s="14">
        <f t="shared" si="98"/>
        <v>18.546489563567359</v>
      </c>
      <c r="F75" s="14">
        <f t="shared" si="98"/>
        <v>46.028235294117657</v>
      </c>
      <c r="G75" s="14">
        <f t="shared" si="98"/>
        <v>62.535483870967731</v>
      </c>
      <c r="H75" s="14">
        <f t="shared" si="98"/>
        <v>48.226554621848742</v>
      </c>
      <c r="I75" s="14">
        <f t="shared" si="98"/>
        <v>57.19891569531039</v>
      </c>
      <c r="J75" s="14">
        <f t="shared" si="98"/>
        <v>68.528002168609376</v>
      </c>
      <c r="K75" s="14">
        <f t="shared" si="98"/>
        <v>44.203697478991593</v>
      </c>
      <c r="L75" s="14">
        <f t="shared" si="98"/>
        <v>33.411493629709938</v>
      </c>
      <c r="M75" s="14">
        <f t="shared" si="98"/>
        <v>62.187058823529412</v>
      </c>
      <c r="N75" s="14">
        <f t="shared" si="98"/>
        <v>73.610016806722683</v>
      </c>
      <c r="O75" s="14">
        <f>AVERAGE(C75:N75)</f>
        <v>48.419869250926183</v>
      </c>
      <c r="Q75" s="12" t="s">
        <v>85</v>
      </c>
      <c r="R75" s="14">
        <f>AVERAGE(R$61:R$74)</f>
        <v>47.624288425047439</v>
      </c>
      <c r="S75" s="14">
        <f t="shared" ref="S75:AC75" si="99">AVERAGE(S$61:S$74)</f>
        <v>20</v>
      </c>
      <c r="T75" s="14">
        <f t="shared" si="99"/>
        <v>18.546489563567359</v>
      </c>
      <c r="U75" s="14">
        <f t="shared" si="99"/>
        <v>46.17294117647058</v>
      </c>
      <c r="V75" s="14">
        <f t="shared" si="99"/>
        <v>62.629655733261032</v>
      </c>
      <c r="W75" s="14">
        <f t="shared" si="99"/>
        <v>48.245546218487398</v>
      </c>
      <c r="X75" s="14">
        <f t="shared" si="99"/>
        <v>57.245595012198429</v>
      </c>
      <c r="Y75" s="14">
        <f t="shared" si="99"/>
        <v>68.571103280021688</v>
      </c>
      <c r="Z75" s="14">
        <f t="shared" si="99"/>
        <v>44.468235294117633</v>
      </c>
      <c r="AA75" s="14">
        <f t="shared" si="99"/>
        <v>33.411493629709938</v>
      </c>
      <c r="AB75" s="14">
        <f t="shared" si="99"/>
        <v>62.226386554621847</v>
      </c>
      <c r="AC75" s="14">
        <f t="shared" si="99"/>
        <v>73.657210084033608</v>
      </c>
      <c r="AD75" s="14">
        <f>AVERAGE(R75:AC75)</f>
        <v>48.566578747628078</v>
      </c>
    </row>
    <row r="76" spans="2:30" x14ac:dyDescent="0.2">
      <c r="B76" s="12" t="s">
        <v>86</v>
      </c>
      <c r="C76" s="13">
        <f>AVERAGE(C61,C62,C63,C68,C69,C70,C72)</f>
        <v>48.602331255082674</v>
      </c>
      <c r="D76" s="13">
        <f t="shared" ref="D76:M76" si="100">AVERAGE(D61,D62,D63,D68,D69,D70,D72)</f>
        <v>20</v>
      </c>
      <c r="E76" s="13">
        <f t="shared" si="100"/>
        <v>21.201409596096504</v>
      </c>
      <c r="F76" s="13">
        <f>AVERAGE(F61,F62,F63,F68,F69,F70,F72)</f>
        <v>56.290420168067222</v>
      </c>
      <c r="G76" s="13">
        <f t="shared" si="100"/>
        <v>73.41924640824071</v>
      </c>
      <c r="H76" s="13">
        <f t="shared" si="100"/>
        <v>58.592605042016814</v>
      </c>
      <c r="I76" s="13">
        <f t="shared" si="100"/>
        <v>69.663106532935757</v>
      </c>
      <c r="J76" s="13">
        <f t="shared" si="100"/>
        <v>81.42336676606125</v>
      </c>
      <c r="K76" s="13">
        <f t="shared" si="100"/>
        <v>52.262857142857136</v>
      </c>
      <c r="L76" s="13">
        <f t="shared" si="100"/>
        <v>39.939604228788291</v>
      </c>
      <c r="M76" s="13">
        <f t="shared" si="100"/>
        <v>70.874285714285705</v>
      </c>
      <c r="N76" s="13">
        <f t="shared" ref="N76" si="101">AVERAGE(N61,N62,N63,N68,N69,N70,N72)</f>
        <v>83.020235294117654</v>
      </c>
      <c r="O76" s="13">
        <f t="shared" ref="O76:O77" si="102">AVERAGE(C76:N76)</f>
        <v>56.274122345712478</v>
      </c>
      <c r="Q76" s="12" t="s">
        <v>86</v>
      </c>
      <c r="R76" s="13">
        <f>AVERAGE(R61,R62,R63,R68,R69,R70,R72)</f>
        <v>49.021957169964764</v>
      </c>
      <c r="S76" s="13">
        <f t="shared" ref="S76:AB76" si="103">AVERAGE(S61,S62,S63,S68,S69,S70,S72)</f>
        <v>20</v>
      </c>
      <c r="T76" s="13">
        <f t="shared" si="103"/>
        <v>21.201409596096504</v>
      </c>
      <c r="U76" s="13">
        <f>AVERAGE(U61,U62,U63,U68,U69,U70,U72)</f>
        <v>56.579831932773104</v>
      </c>
      <c r="V76" s="13">
        <f t="shared" ref="V76:AC76" si="104">AVERAGE(V61,V62,V63,V68,V69,V70,V72)</f>
        <v>73.607590132827326</v>
      </c>
      <c r="W76" s="13">
        <f t="shared" si="104"/>
        <v>58.63058823529412</v>
      </c>
      <c r="X76" s="13">
        <f t="shared" si="104"/>
        <v>69.756465166711834</v>
      </c>
      <c r="Y76" s="13">
        <f t="shared" si="104"/>
        <v>81.509568988885874</v>
      </c>
      <c r="Z76" s="13">
        <f t="shared" si="104"/>
        <v>52.791932773109238</v>
      </c>
      <c r="AA76" s="13">
        <f t="shared" si="104"/>
        <v>39.939604228788291</v>
      </c>
      <c r="AB76" s="13">
        <f t="shared" si="104"/>
        <v>70.952941176470588</v>
      </c>
      <c r="AC76" s="13">
        <f t="shared" si="104"/>
        <v>83.114621848739489</v>
      </c>
      <c r="AD76" s="13">
        <f>AVERAGE(R76:AC76)</f>
        <v>56.425542604138428</v>
      </c>
    </row>
    <row r="77" spans="2:30" x14ac:dyDescent="0.2">
      <c r="B77" s="12" t="s">
        <v>87</v>
      </c>
      <c r="C77" s="14">
        <f>AVERAGE(C61,C68,C69,C70,C72)</f>
        <v>39.52637571157495</v>
      </c>
      <c r="D77" s="14">
        <f t="shared" ref="D77:M77" si="105">AVERAGE(D61,D68,D69,D70,D72)</f>
        <v>20</v>
      </c>
      <c r="E77" s="14">
        <f t="shared" si="105"/>
        <v>21.455028462998104</v>
      </c>
      <c r="F77" s="14">
        <f t="shared" si="105"/>
        <v>56.188235294117646</v>
      </c>
      <c r="G77" s="14">
        <f t="shared" si="105"/>
        <v>71.952637571157496</v>
      </c>
      <c r="H77" s="14">
        <f t="shared" si="105"/>
        <v>56.794823529411772</v>
      </c>
      <c r="I77" s="14">
        <f t="shared" si="105"/>
        <v>68.928273244781778</v>
      </c>
      <c r="J77" s="14">
        <f t="shared" si="105"/>
        <v>75.967058823529399</v>
      </c>
      <c r="K77" s="14">
        <f t="shared" si="105"/>
        <v>51.114352941176463</v>
      </c>
      <c r="L77" s="14">
        <f t="shared" si="105"/>
        <v>39.145047438330167</v>
      </c>
      <c r="M77" s="14">
        <f t="shared" si="105"/>
        <v>63.65835294117646</v>
      </c>
      <c r="N77" s="14">
        <f t="shared" ref="N77" si="106">AVERAGE(N61,N68,N69,N70,N72)</f>
        <v>76.390023529411764</v>
      </c>
      <c r="O77" s="14">
        <f t="shared" si="102"/>
        <v>53.426684123972166</v>
      </c>
      <c r="Q77" s="12" t="s">
        <v>87</v>
      </c>
      <c r="R77" s="14">
        <f>AVERAGE(R61,R68,R69,R70,R72)</f>
        <v>40.113851992409863</v>
      </c>
      <c r="S77" s="14">
        <f t="shared" ref="S77:AC77" si="107">AVERAGE(S61,S68,S69,S70,S72)</f>
        <v>20</v>
      </c>
      <c r="T77" s="14">
        <f t="shared" si="107"/>
        <v>21.455028462998104</v>
      </c>
      <c r="U77" s="14">
        <f t="shared" si="107"/>
        <v>56.395294117647055</v>
      </c>
      <c r="V77" s="14">
        <f t="shared" si="107"/>
        <v>71.957191650853886</v>
      </c>
      <c r="W77" s="14">
        <f t="shared" si="107"/>
        <v>56.847999999999999</v>
      </c>
      <c r="X77" s="14">
        <f t="shared" si="107"/>
        <v>69.0589753320683</v>
      </c>
      <c r="Y77" s="14">
        <f t="shared" si="107"/>
        <v>76.087741935483862</v>
      </c>
      <c r="Z77" s="14">
        <f t="shared" si="107"/>
        <v>51.855058823529404</v>
      </c>
      <c r="AA77" s="14">
        <f t="shared" si="107"/>
        <v>39.145047438330167</v>
      </c>
      <c r="AB77" s="14">
        <f t="shared" si="107"/>
        <v>63.768470588235289</v>
      </c>
      <c r="AC77" s="14">
        <f t="shared" si="107"/>
        <v>76.522164705882346</v>
      </c>
      <c r="AD77" s="14">
        <f t="shared" ref="AD76:AD77" si="108">AVERAGE(R77:AC77)</f>
        <v>53.600568753953183</v>
      </c>
    </row>
    <row r="78" spans="2:30" x14ac:dyDescent="0.2">
      <c r="B78" s="12" t="s">
        <v>88</v>
      </c>
      <c r="C78" s="14">
        <f>AVERAGE(C68:C70)</f>
        <v>36.557874762808346</v>
      </c>
      <c r="D78" s="14">
        <f t="shared" ref="D78:M78" si="109">AVERAGE(D68:D70)</f>
        <v>20</v>
      </c>
      <c r="E78" s="14">
        <f t="shared" si="109"/>
        <v>20.250474383301707</v>
      </c>
      <c r="F78" s="14">
        <f t="shared" si="109"/>
        <v>53.658039215686266</v>
      </c>
      <c r="G78" s="14">
        <f t="shared" si="109"/>
        <v>68.633776091081586</v>
      </c>
      <c r="H78" s="14">
        <f t="shared" si="109"/>
        <v>63.640784313725497</v>
      </c>
      <c r="I78" s="14">
        <f t="shared" si="109"/>
        <v>75.72599620493358</v>
      </c>
      <c r="J78" s="14">
        <f t="shared" si="109"/>
        <v>73.285009487666017</v>
      </c>
      <c r="K78" s="14">
        <f t="shared" si="109"/>
        <v>47.967843137254903</v>
      </c>
      <c r="L78" s="14">
        <f t="shared" si="109"/>
        <v>37.992409867172675</v>
      </c>
      <c r="M78" s="14">
        <f t="shared" si="109"/>
        <v>62.740392156862733</v>
      </c>
      <c r="N78" s="14">
        <f t="shared" ref="N78" si="110">AVERAGE(N68:N70)</f>
        <v>75.288470588235285</v>
      </c>
      <c r="O78" s="14">
        <f>AVERAGE(C78:N78)</f>
        <v>52.978422517394058</v>
      </c>
      <c r="Q78" s="12" t="s">
        <v>88</v>
      </c>
      <c r="R78" s="14">
        <f>AVERAGE(R68:R70)</f>
        <v>36.741302972802025</v>
      </c>
      <c r="S78" s="14">
        <f t="shared" ref="S78:AC78" si="111">AVERAGE(S68:S70)</f>
        <v>20</v>
      </c>
      <c r="T78" s="14">
        <f t="shared" si="111"/>
        <v>20.250474383301707</v>
      </c>
      <c r="U78" s="14">
        <f t="shared" si="111"/>
        <v>53.658039215686266</v>
      </c>
      <c r="V78" s="14">
        <f t="shared" si="111"/>
        <v>68.633776091081586</v>
      </c>
      <c r="W78" s="14">
        <f t="shared" si="111"/>
        <v>63.640784313725497</v>
      </c>
      <c r="X78" s="14">
        <f t="shared" si="111"/>
        <v>75.72599620493358</v>
      </c>
      <c r="Y78" s="14">
        <f t="shared" si="111"/>
        <v>73.285009487666017</v>
      </c>
      <c r="Z78" s="14">
        <f t="shared" si="111"/>
        <v>47.967843137254903</v>
      </c>
      <c r="AA78" s="14">
        <f t="shared" si="111"/>
        <v>37.992409867172675</v>
      </c>
      <c r="AB78" s="14">
        <f t="shared" si="111"/>
        <v>62.740392156862733</v>
      </c>
      <c r="AC78" s="14">
        <f t="shared" si="111"/>
        <v>75.288470588235285</v>
      </c>
      <c r="AD78" s="14">
        <f>AVERAGE(R78:AC78)</f>
        <v>52.993708201560196</v>
      </c>
    </row>
    <row r="81" spans="2:30" x14ac:dyDescent="0.2">
      <c r="B81" t="s">
        <v>7</v>
      </c>
      <c r="C81" s="8">
        <f>IF(MROUND(C61,10)=0,10,MROUND(C61,10))</f>
        <v>70</v>
      </c>
      <c r="D81" s="8">
        <f t="shared" ref="D81:N81" si="112">IF(MROUND(D61,10)=0,10,MROUND(D61,10))</f>
        <v>20</v>
      </c>
      <c r="E81" s="8">
        <f t="shared" si="112"/>
        <v>20</v>
      </c>
      <c r="F81" s="8">
        <f t="shared" si="112"/>
        <v>60</v>
      </c>
      <c r="G81" s="8">
        <f t="shared" si="112"/>
        <v>80</v>
      </c>
      <c r="H81" s="8">
        <f t="shared" si="112"/>
        <v>40</v>
      </c>
      <c r="I81" s="8">
        <f t="shared" si="112"/>
        <v>50</v>
      </c>
      <c r="J81" s="8">
        <f t="shared" si="112"/>
        <v>80</v>
      </c>
      <c r="K81" s="8">
        <f t="shared" si="112"/>
        <v>60</v>
      </c>
      <c r="L81" s="8">
        <f t="shared" si="112"/>
        <v>40</v>
      </c>
      <c r="M81" s="8">
        <f t="shared" si="112"/>
        <v>70</v>
      </c>
      <c r="N81" s="8">
        <f t="shared" si="112"/>
        <v>80</v>
      </c>
      <c r="Q81" t="s">
        <v>7</v>
      </c>
      <c r="R81" s="8">
        <f>IF(MROUND(R61,10)=0,10,MROUND(R61,10))</f>
        <v>70</v>
      </c>
      <c r="S81" s="8">
        <f t="shared" ref="S81:AC81" si="113">IF(MROUND(S61,10)=0,10,MROUND(S61,10))</f>
        <v>20</v>
      </c>
      <c r="T81" s="8">
        <f t="shared" si="113"/>
        <v>20</v>
      </c>
      <c r="U81" s="8">
        <f t="shared" si="113"/>
        <v>60</v>
      </c>
      <c r="V81" s="8">
        <f t="shared" si="113"/>
        <v>80</v>
      </c>
      <c r="W81" s="8">
        <f t="shared" si="113"/>
        <v>40</v>
      </c>
      <c r="X81" s="8">
        <f t="shared" si="113"/>
        <v>50</v>
      </c>
      <c r="Y81" s="8">
        <f t="shared" si="113"/>
        <v>80</v>
      </c>
      <c r="Z81" s="8">
        <f t="shared" si="113"/>
        <v>60</v>
      </c>
      <c r="AA81" s="8">
        <f t="shared" si="113"/>
        <v>40</v>
      </c>
      <c r="AB81" s="8">
        <f t="shared" si="113"/>
        <v>70</v>
      </c>
      <c r="AC81" s="8">
        <f t="shared" si="113"/>
        <v>80</v>
      </c>
    </row>
    <row r="82" spans="2:30" x14ac:dyDescent="0.2">
      <c r="B82" t="s">
        <v>21</v>
      </c>
      <c r="C82" s="8">
        <f t="shared" ref="C82:N82" si="114">IF(MROUND(C62,10)=0,10,MROUND(C62,10))</f>
        <v>60</v>
      </c>
      <c r="D82" s="8">
        <f t="shared" si="114"/>
        <v>20</v>
      </c>
      <c r="E82" s="8">
        <f t="shared" si="114"/>
        <v>20</v>
      </c>
      <c r="F82" s="8">
        <f t="shared" si="114"/>
        <v>70</v>
      </c>
      <c r="G82" s="8">
        <f t="shared" si="114"/>
        <v>80</v>
      </c>
      <c r="H82" s="8">
        <f t="shared" si="114"/>
        <v>70</v>
      </c>
      <c r="I82" s="8">
        <f t="shared" si="114"/>
        <v>80</v>
      </c>
      <c r="J82" s="8">
        <f t="shared" si="114"/>
        <v>110</v>
      </c>
      <c r="K82" s="8">
        <f t="shared" si="114"/>
        <v>70</v>
      </c>
      <c r="L82" s="8">
        <f t="shared" si="114"/>
        <v>50</v>
      </c>
      <c r="M82" s="8">
        <f t="shared" si="114"/>
        <v>110</v>
      </c>
      <c r="N82" s="8">
        <f t="shared" si="114"/>
        <v>120</v>
      </c>
      <c r="Q82" t="s">
        <v>21</v>
      </c>
      <c r="R82" s="8">
        <f t="shared" ref="R82:AC82" si="115">IF(MROUND(R62,10)=0,10,MROUND(R62,10))</f>
        <v>60</v>
      </c>
      <c r="S82" s="8">
        <f t="shared" si="115"/>
        <v>20</v>
      </c>
      <c r="T82" s="8">
        <f t="shared" si="115"/>
        <v>20</v>
      </c>
      <c r="U82" s="8">
        <f t="shared" si="115"/>
        <v>70</v>
      </c>
      <c r="V82" s="8">
        <f t="shared" si="115"/>
        <v>80</v>
      </c>
      <c r="W82" s="8">
        <f t="shared" si="115"/>
        <v>70</v>
      </c>
      <c r="X82" s="8">
        <f t="shared" si="115"/>
        <v>80</v>
      </c>
      <c r="Y82" s="8">
        <f t="shared" si="115"/>
        <v>110</v>
      </c>
      <c r="Z82" s="8">
        <f t="shared" si="115"/>
        <v>70</v>
      </c>
      <c r="AA82" s="8">
        <f t="shared" si="115"/>
        <v>50</v>
      </c>
      <c r="AB82" s="8">
        <f t="shared" si="115"/>
        <v>110</v>
      </c>
      <c r="AC82" s="8">
        <f t="shared" si="115"/>
        <v>120</v>
      </c>
    </row>
    <row r="83" spans="2:30" x14ac:dyDescent="0.2">
      <c r="B83" t="s">
        <v>24</v>
      </c>
      <c r="C83" s="8">
        <f t="shared" ref="C83:N83" si="116">IF(MROUND(C63,10)=0,10,MROUND(C63,10))</f>
        <v>80</v>
      </c>
      <c r="D83" s="8">
        <f t="shared" si="116"/>
        <v>20</v>
      </c>
      <c r="E83" s="8">
        <f t="shared" si="116"/>
        <v>20</v>
      </c>
      <c r="F83" s="8">
        <f t="shared" si="116"/>
        <v>50</v>
      </c>
      <c r="G83" s="8">
        <f t="shared" si="116"/>
        <v>80</v>
      </c>
      <c r="H83" s="8">
        <f t="shared" si="116"/>
        <v>60</v>
      </c>
      <c r="I83" s="8">
        <f t="shared" si="116"/>
        <v>60</v>
      </c>
      <c r="J83" s="8">
        <f t="shared" si="116"/>
        <v>80</v>
      </c>
      <c r="K83" s="8">
        <f t="shared" si="116"/>
        <v>40</v>
      </c>
      <c r="L83" s="8">
        <f t="shared" si="116"/>
        <v>30</v>
      </c>
      <c r="M83" s="8">
        <f t="shared" si="116"/>
        <v>70</v>
      </c>
      <c r="N83" s="8">
        <f t="shared" si="116"/>
        <v>80</v>
      </c>
      <c r="Q83" t="s">
        <v>24</v>
      </c>
      <c r="R83" s="8">
        <f t="shared" ref="R83:AC83" si="117">IF(MROUND(R63,10)=0,10,MROUND(R63,10))</f>
        <v>80</v>
      </c>
      <c r="S83" s="8">
        <f t="shared" si="117"/>
        <v>20</v>
      </c>
      <c r="T83" s="8">
        <f t="shared" si="117"/>
        <v>20</v>
      </c>
      <c r="U83" s="8">
        <f t="shared" si="117"/>
        <v>50</v>
      </c>
      <c r="V83" s="8">
        <f t="shared" si="117"/>
        <v>80</v>
      </c>
      <c r="W83" s="8">
        <f t="shared" si="117"/>
        <v>60</v>
      </c>
      <c r="X83" s="8">
        <f t="shared" si="117"/>
        <v>60</v>
      </c>
      <c r="Y83" s="8">
        <f t="shared" si="117"/>
        <v>80</v>
      </c>
      <c r="Z83" s="8">
        <f t="shared" si="117"/>
        <v>40</v>
      </c>
      <c r="AA83" s="8">
        <f t="shared" si="117"/>
        <v>30</v>
      </c>
      <c r="AB83" s="8">
        <f t="shared" si="117"/>
        <v>70</v>
      </c>
      <c r="AC83" s="8">
        <f t="shared" si="117"/>
        <v>80</v>
      </c>
    </row>
    <row r="84" spans="2:30" x14ac:dyDescent="0.2">
      <c r="B84" t="s">
        <v>17</v>
      </c>
      <c r="C84" s="8">
        <f t="shared" ref="C84:N84" si="118">IF(MROUND(C64,10)=0,10,MROUND(C64,10))</f>
        <v>100</v>
      </c>
      <c r="D84" s="8">
        <f t="shared" si="118"/>
        <v>20</v>
      </c>
      <c r="E84" s="8">
        <f t="shared" si="118"/>
        <v>20</v>
      </c>
      <c r="F84" s="8">
        <f t="shared" si="118"/>
        <v>50</v>
      </c>
      <c r="G84" s="8">
        <f t="shared" si="118"/>
        <v>60</v>
      </c>
      <c r="H84" s="8">
        <f t="shared" si="118"/>
        <v>40</v>
      </c>
      <c r="I84" s="8">
        <f t="shared" si="118"/>
        <v>50</v>
      </c>
      <c r="J84" s="8">
        <f t="shared" si="118"/>
        <v>90</v>
      </c>
      <c r="K84" s="8">
        <f t="shared" si="118"/>
        <v>50</v>
      </c>
      <c r="L84" s="8">
        <f t="shared" si="118"/>
        <v>30</v>
      </c>
      <c r="M84" s="8">
        <f t="shared" si="118"/>
        <v>80</v>
      </c>
      <c r="N84" s="8">
        <f t="shared" si="118"/>
        <v>90</v>
      </c>
      <c r="Q84" t="s">
        <v>17</v>
      </c>
      <c r="R84" s="8">
        <f t="shared" ref="R84:AC84" si="119">IF(MROUND(R64,10)=0,10,MROUND(R64,10))</f>
        <v>100</v>
      </c>
      <c r="S84" s="8">
        <f t="shared" si="119"/>
        <v>20</v>
      </c>
      <c r="T84" s="8">
        <f t="shared" si="119"/>
        <v>20</v>
      </c>
      <c r="U84" s="8">
        <f t="shared" si="119"/>
        <v>50</v>
      </c>
      <c r="V84" s="8">
        <f t="shared" si="119"/>
        <v>60</v>
      </c>
      <c r="W84" s="8">
        <f t="shared" si="119"/>
        <v>40</v>
      </c>
      <c r="X84" s="8">
        <f t="shared" si="119"/>
        <v>50</v>
      </c>
      <c r="Y84" s="8">
        <f t="shared" si="119"/>
        <v>90</v>
      </c>
      <c r="Z84" s="8">
        <f t="shared" si="119"/>
        <v>50</v>
      </c>
      <c r="AA84" s="8">
        <f t="shared" si="119"/>
        <v>30</v>
      </c>
      <c r="AB84" s="8">
        <f t="shared" si="119"/>
        <v>80</v>
      </c>
      <c r="AC84" s="8">
        <f t="shared" si="119"/>
        <v>90</v>
      </c>
    </row>
    <row r="85" spans="2:30" x14ac:dyDescent="0.2">
      <c r="B85" t="s">
        <v>12</v>
      </c>
      <c r="C85" s="8">
        <f t="shared" ref="C85:N85" si="120">IF(MROUND(C65,10)=0,10,MROUND(C65,10))</f>
        <v>60</v>
      </c>
      <c r="D85" s="8">
        <f t="shared" si="120"/>
        <v>20</v>
      </c>
      <c r="E85" s="8">
        <f t="shared" si="120"/>
        <v>20</v>
      </c>
      <c r="F85" s="8">
        <f t="shared" si="120"/>
        <v>30</v>
      </c>
      <c r="G85" s="8">
        <f t="shared" si="120"/>
        <v>40</v>
      </c>
      <c r="H85" s="8">
        <f t="shared" si="120"/>
        <v>20</v>
      </c>
      <c r="I85" s="8">
        <f t="shared" si="120"/>
        <v>30</v>
      </c>
      <c r="J85" s="8">
        <f t="shared" si="120"/>
        <v>40</v>
      </c>
      <c r="K85" s="8">
        <f t="shared" si="120"/>
        <v>40</v>
      </c>
      <c r="L85" s="8">
        <f t="shared" si="120"/>
        <v>30</v>
      </c>
      <c r="M85" s="8">
        <f t="shared" si="120"/>
        <v>60</v>
      </c>
      <c r="N85" s="8">
        <f t="shared" si="120"/>
        <v>80</v>
      </c>
      <c r="Q85" t="s">
        <v>12</v>
      </c>
      <c r="R85" s="8">
        <f t="shared" ref="R85:AC85" si="121">IF(MROUND(R65,10)=0,10,MROUND(R65,10))</f>
        <v>60</v>
      </c>
      <c r="S85" s="8">
        <f t="shared" si="121"/>
        <v>20</v>
      </c>
      <c r="T85" s="8">
        <f t="shared" si="121"/>
        <v>20</v>
      </c>
      <c r="U85" s="8">
        <f t="shared" si="121"/>
        <v>30</v>
      </c>
      <c r="V85" s="8">
        <f t="shared" si="121"/>
        <v>40</v>
      </c>
      <c r="W85" s="8">
        <f t="shared" si="121"/>
        <v>20</v>
      </c>
      <c r="X85" s="8">
        <f t="shared" si="121"/>
        <v>30</v>
      </c>
      <c r="Y85" s="8">
        <f t="shared" si="121"/>
        <v>40</v>
      </c>
      <c r="Z85" s="8">
        <f t="shared" si="121"/>
        <v>40</v>
      </c>
      <c r="AA85" s="8">
        <f t="shared" si="121"/>
        <v>30</v>
      </c>
      <c r="AB85" s="8">
        <f t="shared" si="121"/>
        <v>60</v>
      </c>
      <c r="AC85" s="8">
        <f t="shared" si="121"/>
        <v>80</v>
      </c>
    </row>
    <row r="86" spans="2:30" x14ac:dyDescent="0.2">
      <c r="B86" t="s">
        <v>25</v>
      </c>
      <c r="C86" s="8">
        <f t="shared" ref="C86:N86" si="122">IF(MROUND(C66,10)=0,10,MROUND(C66,10))</f>
        <v>30</v>
      </c>
      <c r="D86" s="8">
        <f t="shared" si="122"/>
        <v>20</v>
      </c>
      <c r="E86" s="8">
        <f t="shared" si="122"/>
        <v>10</v>
      </c>
      <c r="F86" s="8">
        <f t="shared" si="122"/>
        <v>40</v>
      </c>
      <c r="G86" s="8">
        <f t="shared" si="122"/>
        <v>70</v>
      </c>
      <c r="H86" s="8">
        <f t="shared" si="122"/>
        <v>50</v>
      </c>
      <c r="I86" s="8">
        <f t="shared" si="122"/>
        <v>40</v>
      </c>
      <c r="J86" s="8">
        <f t="shared" si="122"/>
        <v>50</v>
      </c>
      <c r="K86" s="8">
        <f t="shared" si="122"/>
        <v>20</v>
      </c>
      <c r="L86" s="8">
        <f t="shared" si="122"/>
        <v>20</v>
      </c>
      <c r="M86" s="8">
        <f t="shared" si="122"/>
        <v>50</v>
      </c>
      <c r="N86" s="8">
        <f t="shared" si="122"/>
        <v>60</v>
      </c>
      <c r="Q86" t="s">
        <v>25</v>
      </c>
      <c r="R86" s="8">
        <f t="shared" ref="R86:AC86" si="123">IF(MROUND(R66,10)=0,10,MROUND(R66,10))</f>
        <v>30</v>
      </c>
      <c r="S86" s="8">
        <f t="shared" si="123"/>
        <v>20</v>
      </c>
      <c r="T86" s="8">
        <f t="shared" si="123"/>
        <v>10</v>
      </c>
      <c r="U86" s="8">
        <f t="shared" si="123"/>
        <v>40</v>
      </c>
      <c r="V86" s="8">
        <f t="shared" si="123"/>
        <v>70</v>
      </c>
      <c r="W86" s="8">
        <f t="shared" si="123"/>
        <v>50</v>
      </c>
      <c r="X86" s="8">
        <f t="shared" si="123"/>
        <v>40</v>
      </c>
      <c r="Y86" s="8">
        <f t="shared" si="123"/>
        <v>50</v>
      </c>
      <c r="Z86" s="8">
        <f t="shared" si="123"/>
        <v>20</v>
      </c>
      <c r="AA86" s="8">
        <f t="shared" si="123"/>
        <v>20</v>
      </c>
      <c r="AB86" s="8">
        <f t="shared" si="123"/>
        <v>50</v>
      </c>
      <c r="AC86" s="8">
        <f t="shared" si="123"/>
        <v>60</v>
      </c>
    </row>
    <row r="87" spans="2:30" x14ac:dyDescent="0.2">
      <c r="B87" t="s">
        <v>19</v>
      </c>
      <c r="C87" s="8">
        <f t="shared" ref="C87:N87" si="124">IF(MROUND(C67,10)=0,10,MROUND(C67,10))</f>
        <v>80</v>
      </c>
      <c r="D87" s="8">
        <f t="shared" si="124"/>
        <v>20</v>
      </c>
      <c r="E87" s="8">
        <f t="shared" si="124"/>
        <v>20</v>
      </c>
      <c r="F87" s="8">
        <f t="shared" si="124"/>
        <v>50</v>
      </c>
      <c r="G87" s="8">
        <f t="shared" si="124"/>
        <v>70</v>
      </c>
      <c r="H87" s="8">
        <f t="shared" si="124"/>
        <v>50</v>
      </c>
      <c r="I87" s="8">
        <f t="shared" si="124"/>
        <v>50</v>
      </c>
      <c r="J87" s="8">
        <f t="shared" si="124"/>
        <v>60</v>
      </c>
      <c r="K87" s="8">
        <f t="shared" si="124"/>
        <v>40</v>
      </c>
      <c r="L87" s="8">
        <f t="shared" si="124"/>
        <v>20</v>
      </c>
      <c r="M87" s="8">
        <f t="shared" si="124"/>
        <v>60</v>
      </c>
      <c r="N87" s="8">
        <f t="shared" si="124"/>
        <v>70</v>
      </c>
      <c r="Q87" t="s">
        <v>19</v>
      </c>
      <c r="R87" s="8">
        <f t="shared" ref="R87:AC87" si="125">IF(MROUND(R67,10)=0,10,MROUND(R67,10))</f>
        <v>80</v>
      </c>
      <c r="S87" s="8">
        <f t="shared" si="125"/>
        <v>20</v>
      </c>
      <c r="T87" s="8">
        <f t="shared" si="125"/>
        <v>20</v>
      </c>
      <c r="U87" s="8">
        <f t="shared" si="125"/>
        <v>50</v>
      </c>
      <c r="V87" s="8">
        <f t="shared" si="125"/>
        <v>70</v>
      </c>
      <c r="W87" s="8">
        <f t="shared" si="125"/>
        <v>50</v>
      </c>
      <c r="X87" s="8">
        <f t="shared" si="125"/>
        <v>50</v>
      </c>
      <c r="Y87" s="8">
        <f t="shared" si="125"/>
        <v>60</v>
      </c>
      <c r="Z87" s="8">
        <f t="shared" si="125"/>
        <v>40</v>
      </c>
      <c r="AA87" s="8">
        <f t="shared" si="125"/>
        <v>20</v>
      </c>
      <c r="AB87" s="8">
        <f t="shared" si="125"/>
        <v>60</v>
      </c>
      <c r="AC87" s="8">
        <f t="shared" si="125"/>
        <v>70</v>
      </c>
    </row>
    <row r="88" spans="2:30" x14ac:dyDescent="0.2">
      <c r="B88" t="s">
        <v>16</v>
      </c>
      <c r="C88" s="8">
        <f t="shared" ref="C88:N88" si="126">IF(MROUND(C68,10)=0,10,MROUND(C68,10))</f>
        <v>20</v>
      </c>
      <c r="D88" s="8">
        <f t="shared" si="126"/>
        <v>20</v>
      </c>
      <c r="E88" s="8">
        <f t="shared" si="126"/>
        <v>10</v>
      </c>
      <c r="F88" s="8">
        <f t="shared" si="126"/>
        <v>30</v>
      </c>
      <c r="G88" s="8">
        <f t="shared" si="126"/>
        <v>50</v>
      </c>
      <c r="H88" s="8">
        <f t="shared" si="126"/>
        <v>50</v>
      </c>
      <c r="I88" s="8">
        <f t="shared" si="126"/>
        <v>60</v>
      </c>
      <c r="J88" s="8">
        <f t="shared" si="126"/>
        <v>50</v>
      </c>
      <c r="K88" s="8">
        <f t="shared" si="126"/>
        <v>20</v>
      </c>
      <c r="L88" s="8">
        <f t="shared" si="126"/>
        <v>20</v>
      </c>
      <c r="M88" s="8">
        <f t="shared" si="126"/>
        <v>30</v>
      </c>
      <c r="N88" s="8">
        <f t="shared" si="126"/>
        <v>40</v>
      </c>
      <c r="Q88" t="s">
        <v>16</v>
      </c>
      <c r="R88" s="8">
        <f t="shared" ref="R88:AC88" si="127">IF(MROUND(R68,10)=0,10,MROUND(R68,10))</f>
        <v>20</v>
      </c>
      <c r="S88" s="8">
        <f t="shared" si="127"/>
        <v>20</v>
      </c>
      <c r="T88" s="8">
        <f t="shared" si="127"/>
        <v>10</v>
      </c>
      <c r="U88" s="8">
        <f t="shared" si="127"/>
        <v>30</v>
      </c>
      <c r="V88" s="8">
        <f t="shared" si="127"/>
        <v>50</v>
      </c>
      <c r="W88" s="8">
        <f t="shared" si="127"/>
        <v>50</v>
      </c>
      <c r="X88" s="8">
        <f t="shared" si="127"/>
        <v>60</v>
      </c>
      <c r="Y88" s="8">
        <f t="shared" si="127"/>
        <v>50</v>
      </c>
      <c r="Z88" s="8">
        <f t="shared" si="127"/>
        <v>20</v>
      </c>
      <c r="AA88" s="8">
        <f t="shared" si="127"/>
        <v>20</v>
      </c>
      <c r="AB88" s="8">
        <f t="shared" si="127"/>
        <v>30</v>
      </c>
      <c r="AC88" s="8">
        <f t="shared" si="127"/>
        <v>40</v>
      </c>
    </row>
    <row r="89" spans="2:30" x14ac:dyDescent="0.2">
      <c r="B89" t="s">
        <v>15</v>
      </c>
      <c r="C89" s="8">
        <f t="shared" ref="C89:N89" si="128">IF(MROUND(C69,10)=0,10,MROUND(C69,10))</f>
        <v>40</v>
      </c>
      <c r="D89" s="8">
        <f t="shared" si="128"/>
        <v>20</v>
      </c>
      <c r="E89" s="8">
        <f t="shared" si="128"/>
        <v>20</v>
      </c>
      <c r="F89" s="8">
        <f t="shared" si="128"/>
        <v>70</v>
      </c>
      <c r="G89" s="8">
        <f t="shared" si="128"/>
        <v>90</v>
      </c>
      <c r="H89" s="8">
        <f t="shared" si="128"/>
        <v>100</v>
      </c>
      <c r="I89" s="8">
        <f t="shared" si="128"/>
        <v>110</v>
      </c>
      <c r="J89" s="8">
        <f t="shared" si="128"/>
        <v>90</v>
      </c>
      <c r="K89" s="8">
        <f t="shared" si="128"/>
        <v>70</v>
      </c>
      <c r="L89" s="8">
        <f t="shared" si="128"/>
        <v>50</v>
      </c>
      <c r="M89" s="8">
        <f t="shared" si="128"/>
        <v>70</v>
      </c>
      <c r="N89" s="8">
        <f t="shared" si="128"/>
        <v>80</v>
      </c>
      <c r="Q89" t="s">
        <v>15</v>
      </c>
      <c r="R89" s="8">
        <f t="shared" ref="R89:AC89" si="129">IF(MROUND(R69,10)=0,10,MROUND(R69,10))</f>
        <v>40</v>
      </c>
      <c r="S89" s="8">
        <f t="shared" si="129"/>
        <v>20</v>
      </c>
      <c r="T89" s="8">
        <f t="shared" si="129"/>
        <v>20</v>
      </c>
      <c r="U89" s="8">
        <f t="shared" si="129"/>
        <v>70</v>
      </c>
      <c r="V89" s="8">
        <f t="shared" si="129"/>
        <v>90</v>
      </c>
      <c r="W89" s="8">
        <f t="shared" si="129"/>
        <v>100</v>
      </c>
      <c r="X89" s="8">
        <f t="shared" si="129"/>
        <v>110</v>
      </c>
      <c r="Y89" s="8">
        <f t="shared" si="129"/>
        <v>90</v>
      </c>
      <c r="Z89" s="8">
        <f t="shared" si="129"/>
        <v>70</v>
      </c>
      <c r="AA89" s="8">
        <f t="shared" si="129"/>
        <v>50</v>
      </c>
      <c r="AB89" s="8">
        <f t="shared" si="129"/>
        <v>70</v>
      </c>
      <c r="AC89" s="8">
        <f t="shared" si="129"/>
        <v>80</v>
      </c>
    </row>
    <row r="90" spans="2:30" x14ac:dyDescent="0.2">
      <c r="B90" t="s">
        <v>13</v>
      </c>
      <c r="C90" s="8">
        <f t="shared" ref="C90:N90" si="130">IF(MROUND(C70,10)=0,10,MROUND(C70,10))</f>
        <v>50</v>
      </c>
      <c r="D90" s="8">
        <f t="shared" si="130"/>
        <v>20</v>
      </c>
      <c r="E90" s="8">
        <f t="shared" si="130"/>
        <v>20</v>
      </c>
      <c r="F90" s="8">
        <f t="shared" si="130"/>
        <v>60</v>
      </c>
      <c r="G90" s="8">
        <f t="shared" si="130"/>
        <v>70</v>
      </c>
      <c r="H90" s="8">
        <f t="shared" si="130"/>
        <v>50</v>
      </c>
      <c r="I90" s="8">
        <f t="shared" si="130"/>
        <v>60</v>
      </c>
      <c r="J90" s="8">
        <f t="shared" si="130"/>
        <v>80</v>
      </c>
      <c r="K90" s="8">
        <f t="shared" si="130"/>
        <v>50</v>
      </c>
      <c r="L90" s="8">
        <f t="shared" si="130"/>
        <v>50</v>
      </c>
      <c r="M90" s="8">
        <f t="shared" si="130"/>
        <v>90</v>
      </c>
      <c r="N90" s="8">
        <f t="shared" si="130"/>
        <v>110</v>
      </c>
      <c r="Q90" t="s">
        <v>13</v>
      </c>
      <c r="R90" s="8">
        <f t="shared" ref="R90:AC90" si="131">IF(MROUND(R70,10)=0,10,MROUND(R70,10))</f>
        <v>50</v>
      </c>
      <c r="S90" s="8">
        <f t="shared" si="131"/>
        <v>20</v>
      </c>
      <c r="T90" s="8">
        <f t="shared" si="131"/>
        <v>20</v>
      </c>
      <c r="U90" s="8">
        <f t="shared" si="131"/>
        <v>60</v>
      </c>
      <c r="V90" s="8">
        <f t="shared" si="131"/>
        <v>70</v>
      </c>
      <c r="W90" s="8">
        <f t="shared" si="131"/>
        <v>50</v>
      </c>
      <c r="X90" s="8">
        <f t="shared" si="131"/>
        <v>60</v>
      </c>
      <c r="Y90" s="8">
        <f t="shared" si="131"/>
        <v>80</v>
      </c>
      <c r="Z90" s="8">
        <f t="shared" si="131"/>
        <v>50</v>
      </c>
      <c r="AA90" s="8">
        <f t="shared" si="131"/>
        <v>50</v>
      </c>
      <c r="AB90" s="8">
        <f t="shared" si="131"/>
        <v>90</v>
      </c>
      <c r="AC90" s="8">
        <f t="shared" si="131"/>
        <v>110</v>
      </c>
    </row>
    <row r="91" spans="2:30" x14ac:dyDescent="0.2">
      <c r="B91" t="s">
        <v>14</v>
      </c>
      <c r="C91" s="8">
        <f t="shared" ref="C91:N91" si="132">IF(MROUND(C71,10)=0,10,MROUND(C71,10))</f>
        <v>20</v>
      </c>
      <c r="D91" s="8">
        <f t="shared" si="132"/>
        <v>20</v>
      </c>
      <c r="E91" s="8">
        <f t="shared" si="132"/>
        <v>10</v>
      </c>
      <c r="F91" s="8">
        <f t="shared" si="132"/>
        <v>20</v>
      </c>
      <c r="G91" s="8">
        <f t="shared" si="132"/>
        <v>30</v>
      </c>
      <c r="H91" s="8">
        <f t="shared" si="132"/>
        <v>50</v>
      </c>
      <c r="I91" s="8">
        <f t="shared" si="132"/>
        <v>60</v>
      </c>
      <c r="J91" s="8">
        <f t="shared" si="132"/>
        <v>50</v>
      </c>
      <c r="K91" s="8">
        <f t="shared" si="132"/>
        <v>50</v>
      </c>
      <c r="L91" s="8">
        <f t="shared" si="132"/>
        <v>40</v>
      </c>
      <c r="M91" s="8">
        <f t="shared" si="132"/>
        <v>40</v>
      </c>
      <c r="N91" s="8">
        <f t="shared" si="132"/>
        <v>50</v>
      </c>
      <c r="Q91" t="s">
        <v>14</v>
      </c>
      <c r="R91" s="8">
        <f t="shared" ref="R91:AC91" si="133">IF(MROUND(R71,10)=0,10,MROUND(R71,10))</f>
        <v>30</v>
      </c>
      <c r="S91" s="8">
        <f t="shared" si="133"/>
        <v>20</v>
      </c>
      <c r="T91" s="8">
        <f t="shared" si="133"/>
        <v>10</v>
      </c>
      <c r="U91" s="8">
        <f t="shared" si="133"/>
        <v>20</v>
      </c>
      <c r="V91" s="8">
        <f t="shared" si="133"/>
        <v>30</v>
      </c>
      <c r="W91" s="8">
        <f t="shared" si="133"/>
        <v>50</v>
      </c>
      <c r="X91" s="8">
        <f t="shared" si="133"/>
        <v>60</v>
      </c>
      <c r="Y91" s="8">
        <f t="shared" si="133"/>
        <v>50</v>
      </c>
      <c r="Z91" s="8">
        <f t="shared" si="133"/>
        <v>50</v>
      </c>
      <c r="AA91" s="8">
        <f t="shared" si="133"/>
        <v>40</v>
      </c>
      <c r="AB91" s="8">
        <f t="shared" si="133"/>
        <v>40</v>
      </c>
      <c r="AC91" s="8">
        <f t="shared" si="133"/>
        <v>50</v>
      </c>
    </row>
    <row r="92" spans="2:30" x14ac:dyDescent="0.2">
      <c r="B92" t="s">
        <v>22</v>
      </c>
      <c r="C92" s="8">
        <f t="shared" ref="C92:N92" si="134">IF(MROUND(C72,10)=0,10,MROUND(C72,10))</f>
        <v>20</v>
      </c>
      <c r="D92" s="8">
        <f t="shared" si="134"/>
        <v>20</v>
      </c>
      <c r="E92" s="8">
        <f t="shared" si="134"/>
        <v>20</v>
      </c>
      <c r="F92" s="8">
        <f t="shared" si="134"/>
        <v>60</v>
      </c>
      <c r="G92" s="8">
        <f t="shared" si="134"/>
        <v>80</v>
      </c>
      <c r="H92" s="8">
        <f t="shared" si="134"/>
        <v>50</v>
      </c>
      <c r="I92" s="8">
        <f t="shared" si="134"/>
        <v>70</v>
      </c>
      <c r="J92" s="8">
        <f t="shared" si="134"/>
        <v>80</v>
      </c>
      <c r="K92" s="8">
        <f t="shared" si="134"/>
        <v>50</v>
      </c>
      <c r="L92" s="8">
        <f t="shared" si="134"/>
        <v>40</v>
      </c>
      <c r="M92" s="8">
        <f t="shared" si="134"/>
        <v>60</v>
      </c>
      <c r="N92" s="8">
        <f t="shared" si="134"/>
        <v>80</v>
      </c>
      <c r="Q92" t="s">
        <v>22</v>
      </c>
      <c r="R92" s="8">
        <f t="shared" ref="R92:AC92" si="135">IF(MROUND(R72,10)=0,10,MROUND(R72,10))</f>
        <v>20</v>
      </c>
      <c r="S92" s="8">
        <f t="shared" si="135"/>
        <v>20</v>
      </c>
      <c r="T92" s="8">
        <f t="shared" si="135"/>
        <v>20</v>
      </c>
      <c r="U92" s="8">
        <f t="shared" si="135"/>
        <v>60</v>
      </c>
      <c r="V92" s="8">
        <f t="shared" si="135"/>
        <v>80</v>
      </c>
      <c r="W92" s="8">
        <f t="shared" si="135"/>
        <v>50</v>
      </c>
      <c r="X92" s="8">
        <f t="shared" si="135"/>
        <v>70</v>
      </c>
      <c r="Y92" s="8">
        <f t="shared" si="135"/>
        <v>80</v>
      </c>
      <c r="Z92" s="8">
        <f t="shared" si="135"/>
        <v>50</v>
      </c>
      <c r="AA92" s="8">
        <f t="shared" si="135"/>
        <v>40</v>
      </c>
      <c r="AB92" s="8">
        <f t="shared" si="135"/>
        <v>70</v>
      </c>
      <c r="AC92" s="8">
        <f t="shared" si="135"/>
        <v>80</v>
      </c>
    </row>
    <row r="93" spans="2:30" x14ac:dyDescent="0.2">
      <c r="B93" t="s">
        <v>20</v>
      </c>
      <c r="C93" s="8">
        <f t="shared" ref="C93:N93" si="136">IF(MROUND(C73,10)=0,10,MROUND(C73,10))</f>
        <v>10</v>
      </c>
      <c r="D93" s="8">
        <f t="shared" si="136"/>
        <v>20</v>
      </c>
      <c r="E93" s="8">
        <f t="shared" si="136"/>
        <v>30</v>
      </c>
      <c r="F93" s="8">
        <f t="shared" si="136"/>
        <v>50</v>
      </c>
      <c r="G93" s="8">
        <f t="shared" si="136"/>
        <v>70</v>
      </c>
      <c r="H93" s="8">
        <f t="shared" si="136"/>
        <v>40</v>
      </c>
      <c r="I93" s="8">
        <f t="shared" si="136"/>
        <v>70</v>
      </c>
      <c r="J93" s="8">
        <f t="shared" si="136"/>
        <v>80</v>
      </c>
      <c r="K93" s="8">
        <f t="shared" si="136"/>
        <v>40</v>
      </c>
      <c r="L93" s="8">
        <f t="shared" si="136"/>
        <v>30</v>
      </c>
      <c r="M93" s="8">
        <f t="shared" si="136"/>
        <v>60</v>
      </c>
      <c r="N93" s="8">
        <f t="shared" si="136"/>
        <v>80</v>
      </c>
      <c r="Q93" t="s">
        <v>20</v>
      </c>
      <c r="R93" s="8">
        <f t="shared" ref="R93:AC93" si="137">IF(MROUND(R73,10)=0,10,MROUND(R73,10))</f>
        <v>10</v>
      </c>
      <c r="S93" s="8">
        <f t="shared" si="137"/>
        <v>20</v>
      </c>
      <c r="T93" s="8">
        <f t="shared" si="137"/>
        <v>30</v>
      </c>
      <c r="U93" s="8">
        <f t="shared" si="137"/>
        <v>50</v>
      </c>
      <c r="V93" s="8">
        <f t="shared" si="137"/>
        <v>70</v>
      </c>
      <c r="W93" s="8">
        <f t="shared" si="137"/>
        <v>40</v>
      </c>
      <c r="X93" s="8">
        <f t="shared" si="137"/>
        <v>70</v>
      </c>
      <c r="Y93" s="8">
        <f t="shared" si="137"/>
        <v>80</v>
      </c>
      <c r="Z93" s="8">
        <f t="shared" si="137"/>
        <v>40</v>
      </c>
      <c r="AA93" s="8">
        <f t="shared" si="137"/>
        <v>30</v>
      </c>
      <c r="AB93" s="8">
        <f t="shared" si="137"/>
        <v>60</v>
      </c>
      <c r="AC93" s="8">
        <f t="shared" si="137"/>
        <v>80</v>
      </c>
    </row>
    <row r="94" spans="2:30" x14ac:dyDescent="0.2">
      <c r="B94" t="s">
        <v>18</v>
      </c>
      <c r="C94" s="8">
        <f t="shared" ref="C94:N94" si="138">IF(MROUND(C74,10)=0,10,MROUND(C74,10))</f>
        <v>10</v>
      </c>
      <c r="D94" s="8">
        <f t="shared" si="138"/>
        <v>20</v>
      </c>
      <c r="E94" s="8">
        <f t="shared" si="138"/>
        <v>10</v>
      </c>
      <c r="F94" s="8">
        <f t="shared" si="138"/>
        <v>10</v>
      </c>
      <c r="G94" s="8">
        <f t="shared" si="138"/>
        <v>10</v>
      </c>
      <c r="H94" s="8">
        <f t="shared" si="138"/>
        <v>10</v>
      </c>
      <c r="I94" s="8">
        <f t="shared" si="138"/>
        <v>10</v>
      </c>
      <c r="J94" s="8">
        <f t="shared" si="138"/>
        <v>10</v>
      </c>
      <c r="K94" s="8">
        <f t="shared" si="138"/>
        <v>10</v>
      </c>
      <c r="L94" s="8">
        <f t="shared" si="138"/>
        <v>10</v>
      </c>
      <c r="M94" s="8">
        <f t="shared" si="138"/>
        <v>20</v>
      </c>
      <c r="N94" s="8">
        <f t="shared" si="138"/>
        <v>20</v>
      </c>
      <c r="Q94" t="s">
        <v>18</v>
      </c>
      <c r="R94" s="8">
        <f t="shared" ref="R94:AC94" si="139">IF(MROUND(R74,10)=0,10,MROUND(R74,10))</f>
        <v>10</v>
      </c>
      <c r="S94" s="8">
        <f t="shared" si="139"/>
        <v>20</v>
      </c>
      <c r="T94" s="8">
        <f t="shared" si="139"/>
        <v>10</v>
      </c>
      <c r="U94" s="8">
        <f t="shared" si="139"/>
        <v>10</v>
      </c>
      <c r="V94" s="8">
        <f t="shared" si="139"/>
        <v>10</v>
      </c>
      <c r="W94" s="8">
        <f t="shared" si="139"/>
        <v>10</v>
      </c>
      <c r="X94" s="8">
        <f t="shared" si="139"/>
        <v>10</v>
      </c>
      <c r="Y94" s="8">
        <f t="shared" si="139"/>
        <v>10</v>
      </c>
      <c r="Z94" s="8">
        <f t="shared" si="139"/>
        <v>10</v>
      </c>
      <c r="AA94" s="8">
        <f t="shared" si="139"/>
        <v>10</v>
      </c>
      <c r="AB94" s="8">
        <f t="shared" si="139"/>
        <v>20</v>
      </c>
      <c r="AC94" s="8">
        <f t="shared" si="139"/>
        <v>20</v>
      </c>
    </row>
    <row r="95" spans="2:30" x14ac:dyDescent="0.2">
      <c r="B95" s="12" t="s">
        <v>85</v>
      </c>
      <c r="C95" s="14">
        <f t="shared" ref="C95:N95" si="140">AVERAGE(C$81:C$94)</f>
        <v>46.428571428571431</v>
      </c>
      <c r="D95" s="14">
        <f t="shared" si="140"/>
        <v>20</v>
      </c>
      <c r="E95" s="14">
        <f t="shared" si="140"/>
        <v>17.857142857142858</v>
      </c>
      <c r="F95" s="14">
        <f t="shared" si="140"/>
        <v>46.428571428571431</v>
      </c>
      <c r="G95" s="14">
        <f t="shared" si="140"/>
        <v>62.857142857142854</v>
      </c>
      <c r="H95" s="14">
        <f t="shared" si="140"/>
        <v>48.571428571428569</v>
      </c>
      <c r="I95" s="14">
        <f t="shared" si="140"/>
        <v>57.142857142857146</v>
      </c>
      <c r="J95" s="14">
        <f t="shared" si="140"/>
        <v>67.857142857142861</v>
      </c>
      <c r="K95" s="14">
        <f t="shared" si="140"/>
        <v>43.571428571428569</v>
      </c>
      <c r="L95" s="14">
        <f t="shared" si="140"/>
        <v>32.857142857142854</v>
      </c>
      <c r="M95" s="14">
        <f t="shared" si="140"/>
        <v>62.142857142857146</v>
      </c>
      <c r="N95" s="14">
        <f t="shared" si="140"/>
        <v>74.285714285714292</v>
      </c>
      <c r="O95" s="14">
        <f>AVERAGE(C95:N95)</f>
        <v>48.333333333333343</v>
      </c>
      <c r="Q95" s="12" t="s">
        <v>85</v>
      </c>
      <c r="R95" s="14">
        <f t="shared" ref="R95:AC95" si="141">AVERAGE(R$81:R$94)</f>
        <v>47.142857142857146</v>
      </c>
      <c r="S95" s="14">
        <f t="shared" si="141"/>
        <v>20</v>
      </c>
      <c r="T95" s="14">
        <f t="shared" si="141"/>
        <v>17.857142857142858</v>
      </c>
      <c r="U95" s="14">
        <f t="shared" si="141"/>
        <v>46.428571428571431</v>
      </c>
      <c r="V95" s="14">
        <f t="shared" si="141"/>
        <v>62.857142857142854</v>
      </c>
      <c r="W95" s="14">
        <f t="shared" si="141"/>
        <v>48.571428571428569</v>
      </c>
      <c r="X95" s="14">
        <f t="shared" si="141"/>
        <v>57.142857142857146</v>
      </c>
      <c r="Y95" s="14">
        <f t="shared" si="141"/>
        <v>67.857142857142861</v>
      </c>
      <c r="Z95" s="14">
        <f t="shared" si="141"/>
        <v>43.571428571428569</v>
      </c>
      <c r="AA95" s="14">
        <f t="shared" si="141"/>
        <v>32.857142857142854</v>
      </c>
      <c r="AB95" s="14">
        <f t="shared" si="141"/>
        <v>62.857142857142854</v>
      </c>
      <c r="AC95" s="14">
        <f t="shared" si="141"/>
        <v>74.285714285714292</v>
      </c>
      <c r="AD95" s="14">
        <f>AVERAGE(R95:AC95)</f>
        <v>48.452380952380956</v>
      </c>
    </row>
    <row r="96" spans="2:30" x14ac:dyDescent="0.2">
      <c r="B96" s="12" t="s">
        <v>86</v>
      </c>
      <c r="C96" s="13">
        <f t="shared" ref="C96" si="142">AVERAGE(C81,C82,C83,C88,C89,C90,C92)</f>
        <v>48.571428571428569</v>
      </c>
      <c r="D96" s="13">
        <f t="shared" ref="D96:N96" si="143">AVERAGE(D81,D82,D83,D88,D89,D90,D92)</f>
        <v>20</v>
      </c>
      <c r="E96" s="13">
        <f t="shared" si="143"/>
        <v>18.571428571428573</v>
      </c>
      <c r="F96" s="13">
        <f t="shared" si="143"/>
        <v>57.142857142857146</v>
      </c>
      <c r="G96" s="13">
        <f t="shared" si="143"/>
        <v>75.714285714285708</v>
      </c>
      <c r="H96" s="13">
        <f t="shared" si="143"/>
        <v>60</v>
      </c>
      <c r="I96" s="13">
        <f t="shared" si="143"/>
        <v>70</v>
      </c>
      <c r="J96" s="13">
        <f t="shared" si="143"/>
        <v>81.428571428571431</v>
      </c>
      <c r="K96" s="13">
        <f t="shared" si="143"/>
        <v>51.428571428571431</v>
      </c>
      <c r="L96" s="13">
        <f t="shared" si="143"/>
        <v>40</v>
      </c>
      <c r="M96" s="13">
        <f t="shared" si="143"/>
        <v>71.428571428571431</v>
      </c>
      <c r="N96" s="13">
        <f t="shared" si="143"/>
        <v>84.285714285714292</v>
      </c>
      <c r="O96" s="13">
        <f t="shared" ref="O96:O97" si="144">AVERAGE(C96:N96)</f>
        <v>56.547619047619058</v>
      </c>
      <c r="Q96" s="12" t="s">
        <v>86</v>
      </c>
      <c r="R96" s="13">
        <f t="shared" ref="R96:AC96" si="145">AVERAGE(R81,R82,R83,R88,R89,R90,R92)</f>
        <v>48.571428571428569</v>
      </c>
      <c r="S96" s="13">
        <f t="shared" si="145"/>
        <v>20</v>
      </c>
      <c r="T96" s="13">
        <f t="shared" si="145"/>
        <v>18.571428571428573</v>
      </c>
      <c r="U96" s="13">
        <f t="shared" si="145"/>
        <v>57.142857142857146</v>
      </c>
      <c r="V96" s="13">
        <f t="shared" si="145"/>
        <v>75.714285714285708</v>
      </c>
      <c r="W96" s="13">
        <f t="shared" si="145"/>
        <v>60</v>
      </c>
      <c r="X96" s="13">
        <f t="shared" si="145"/>
        <v>70</v>
      </c>
      <c r="Y96" s="13">
        <f t="shared" si="145"/>
        <v>81.428571428571431</v>
      </c>
      <c r="Z96" s="13">
        <f t="shared" si="145"/>
        <v>51.428571428571431</v>
      </c>
      <c r="AA96" s="13">
        <f t="shared" si="145"/>
        <v>40</v>
      </c>
      <c r="AB96" s="13">
        <f t="shared" si="145"/>
        <v>72.857142857142861</v>
      </c>
      <c r="AC96" s="13">
        <f t="shared" si="145"/>
        <v>84.285714285714292</v>
      </c>
      <c r="AD96" s="13">
        <f t="shared" ref="AD96:AD97" si="146">AVERAGE(R96:AC96)</f>
        <v>56.666666666666679</v>
      </c>
    </row>
    <row r="97" spans="2:30" x14ac:dyDescent="0.2">
      <c r="B97" s="12" t="s">
        <v>87</v>
      </c>
      <c r="C97" s="14">
        <f t="shared" ref="C97" si="147">AVERAGE(C81,C88,C89,C90,C92)</f>
        <v>40</v>
      </c>
      <c r="D97" s="14">
        <f t="shared" ref="D97:N97" si="148">AVERAGE(D81,D88,D89,D90,D92)</f>
        <v>20</v>
      </c>
      <c r="E97" s="14">
        <f t="shared" si="148"/>
        <v>18</v>
      </c>
      <c r="F97" s="14">
        <f t="shared" si="148"/>
        <v>56</v>
      </c>
      <c r="G97" s="14">
        <f t="shared" si="148"/>
        <v>74</v>
      </c>
      <c r="H97" s="14">
        <f t="shared" si="148"/>
        <v>58</v>
      </c>
      <c r="I97" s="14">
        <f t="shared" si="148"/>
        <v>70</v>
      </c>
      <c r="J97" s="14">
        <f t="shared" si="148"/>
        <v>76</v>
      </c>
      <c r="K97" s="14">
        <f t="shared" si="148"/>
        <v>50</v>
      </c>
      <c r="L97" s="14">
        <f t="shared" si="148"/>
        <v>40</v>
      </c>
      <c r="M97" s="14">
        <f t="shared" si="148"/>
        <v>64</v>
      </c>
      <c r="N97" s="14">
        <f t="shared" si="148"/>
        <v>78</v>
      </c>
      <c r="O97" s="14">
        <f t="shared" si="144"/>
        <v>53.666666666666664</v>
      </c>
      <c r="Q97" s="12" t="s">
        <v>87</v>
      </c>
      <c r="R97" s="14">
        <f t="shared" ref="R97:AC97" si="149">AVERAGE(R81,R88,R89,R90,R92)</f>
        <v>40</v>
      </c>
      <c r="S97" s="14">
        <f t="shared" si="149"/>
        <v>20</v>
      </c>
      <c r="T97" s="14">
        <f t="shared" si="149"/>
        <v>18</v>
      </c>
      <c r="U97" s="14">
        <f t="shared" si="149"/>
        <v>56</v>
      </c>
      <c r="V97" s="14">
        <f t="shared" si="149"/>
        <v>74</v>
      </c>
      <c r="W97" s="14">
        <f t="shared" si="149"/>
        <v>58</v>
      </c>
      <c r="X97" s="14">
        <f t="shared" si="149"/>
        <v>70</v>
      </c>
      <c r="Y97" s="14">
        <f t="shared" si="149"/>
        <v>76</v>
      </c>
      <c r="Z97" s="14">
        <f t="shared" si="149"/>
        <v>50</v>
      </c>
      <c r="AA97" s="14">
        <f t="shared" si="149"/>
        <v>40</v>
      </c>
      <c r="AB97" s="14">
        <f t="shared" si="149"/>
        <v>66</v>
      </c>
      <c r="AC97" s="14">
        <f t="shared" si="149"/>
        <v>78</v>
      </c>
      <c r="AD97" s="14">
        <f t="shared" si="146"/>
        <v>53.833333333333336</v>
      </c>
    </row>
    <row r="98" spans="2:30" x14ac:dyDescent="0.2">
      <c r="B98" s="12" t="s">
        <v>88</v>
      </c>
      <c r="C98" s="14">
        <f t="shared" ref="C98" si="150">AVERAGE(C88:C90)</f>
        <v>36.666666666666664</v>
      </c>
      <c r="D98" s="14">
        <f t="shared" ref="D98:N98" si="151">AVERAGE(D88:D90)</f>
        <v>20</v>
      </c>
      <c r="E98" s="14">
        <f t="shared" si="151"/>
        <v>16.666666666666668</v>
      </c>
      <c r="F98" s="14">
        <f t="shared" si="151"/>
        <v>53.333333333333336</v>
      </c>
      <c r="G98" s="14">
        <f t="shared" si="151"/>
        <v>70</v>
      </c>
      <c r="H98" s="14">
        <f t="shared" si="151"/>
        <v>66.666666666666671</v>
      </c>
      <c r="I98" s="14">
        <f t="shared" si="151"/>
        <v>76.666666666666671</v>
      </c>
      <c r="J98" s="14">
        <f t="shared" si="151"/>
        <v>73.333333333333329</v>
      </c>
      <c r="K98" s="14">
        <f t="shared" si="151"/>
        <v>46.666666666666664</v>
      </c>
      <c r="L98" s="14">
        <f t="shared" si="151"/>
        <v>40</v>
      </c>
      <c r="M98" s="14">
        <f t="shared" si="151"/>
        <v>63.333333333333336</v>
      </c>
      <c r="N98" s="14">
        <f t="shared" si="151"/>
        <v>76.666666666666671</v>
      </c>
      <c r="O98" s="14">
        <f>AVERAGE(C98:N98)</f>
        <v>53.333333333333336</v>
      </c>
      <c r="Q98" s="12" t="s">
        <v>88</v>
      </c>
      <c r="R98" s="14">
        <f t="shared" ref="R98:AC98" si="152">AVERAGE(R88:R90)</f>
        <v>36.666666666666664</v>
      </c>
      <c r="S98" s="14">
        <f t="shared" si="152"/>
        <v>20</v>
      </c>
      <c r="T98" s="14">
        <f t="shared" si="152"/>
        <v>16.666666666666668</v>
      </c>
      <c r="U98" s="14">
        <f t="shared" si="152"/>
        <v>53.333333333333336</v>
      </c>
      <c r="V98" s="14">
        <f t="shared" si="152"/>
        <v>70</v>
      </c>
      <c r="W98" s="14">
        <f t="shared" si="152"/>
        <v>66.666666666666671</v>
      </c>
      <c r="X98" s="14">
        <f t="shared" si="152"/>
        <v>76.666666666666671</v>
      </c>
      <c r="Y98" s="14">
        <f t="shared" si="152"/>
        <v>73.333333333333329</v>
      </c>
      <c r="Z98" s="14">
        <f t="shared" si="152"/>
        <v>46.666666666666664</v>
      </c>
      <c r="AA98" s="14">
        <f t="shared" si="152"/>
        <v>40</v>
      </c>
      <c r="AB98" s="14">
        <f t="shared" si="152"/>
        <v>63.333333333333336</v>
      </c>
      <c r="AC98" s="14">
        <f t="shared" si="152"/>
        <v>76.666666666666671</v>
      </c>
      <c r="AD98" s="14">
        <f>AVERAGE(R98:AC98)</f>
        <v>53.333333333333336</v>
      </c>
    </row>
  </sheetData>
  <conditionalFormatting pivot="1" sqref="C6:N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1:N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6:AC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21:AC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N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N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N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AC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AC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:AC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opLeftCell="C55" zoomScale="80" zoomScaleNormal="80" workbookViewId="0">
      <selection activeCell="I108" sqref="I108"/>
    </sheetView>
  </sheetViews>
  <sheetFormatPr defaultColWidth="11.7109375" defaultRowHeight="12.75" x14ac:dyDescent="0.2"/>
  <cols>
    <col min="1" max="1" width="29" customWidth="1"/>
    <col min="2" max="2" width="16.28515625" customWidth="1"/>
  </cols>
  <sheetData>
    <row r="1" spans="1:29" x14ac:dyDescent="0.2">
      <c r="A1" s="6" t="s">
        <v>5</v>
      </c>
      <c r="B1" t="s">
        <v>78</v>
      </c>
      <c r="P1" s="6" t="s">
        <v>5</v>
      </c>
      <c r="Q1" t="s">
        <v>78</v>
      </c>
    </row>
    <row r="2" spans="1:29" x14ac:dyDescent="0.2">
      <c r="A2" s="6" t="s">
        <v>4</v>
      </c>
      <c r="B2" t="s">
        <v>9</v>
      </c>
      <c r="P2" s="6" t="s">
        <v>4</v>
      </c>
      <c r="Q2" t="s">
        <v>78</v>
      </c>
    </row>
    <row r="4" spans="1:29" x14ac:dyDescent="0.2">
      <c r="A4" s="6" t="s">
        <v>77</v>
      </c>
      <c r="C4" s="6" t="s">
        <v>1</v>
      </c>
      <c r="P4" s="6" t="s">
        <v>77</v>
      </c>
      <c r="R4" s="6" t="s">
        <v>1</v>
      </c>
    </row>
    <row r="5" spans="1:29" x14ac:dyDescent="0.2">
      <c r="A5" s="6" t="s">
        <v>3</v>
      </c>
      <c r="B5" s="6" t="s">
        <v>2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/>
      <c r="P5" s="6" t="s">
        <v>3</v>
      </c>
      <c r="Q5" s="6" t="s">
        <v>2</v>
      </c>
      <c r="R5" s="7">
        <v>1</v>
      </c>
      <c r="S5" s="7">
        <v>2</v>
      </c>
      <c r="T5" s="7">
        <v>3</v>
      </c>
      <c r="U5" s="7">
        <v>4</v>
      </c>
      <c r="V5" s="7">
        <v>5</v>
      </c>
      <c r="W5" s="7">
        <v>6</v>
      </c>
      <c r="X5" s="7">
        <v>7</v>
      </c>
      <c r="Y5" s="7">
        <v>8</v>
      </c>
      <c r="Z5" s="7">
        <v>9</v>
      </c>
      <c r="AA5" s="7">
        <v>10</v>
      </c>
      <c r="AB5" s="7">
        <v>11</v>
      </c>
      <c r="AC5" s="7">
        <v>12</v>
      </c>
    </row>
    <row r="6" spans="1:29" x14ac:dyDescent="0.2">
      <c r="A6" t="s">
        <v>8</v>
      </c>
      <c r="B6" t="s">
        <v>7</v>
      </c>
      <c r="C6" s="8">
        <v>16100</v>
      </c>
      <c r="D6" s="8">
        <v>0</v>
      </c>
      <c r="E6" s="8">
        <v>1775</v>
      </c>
      <c r="F6" s="8">
        <v>12870</v>
      </c>
      <c r="G6" s="8">
        <v>14649</v>
      </c>
      <c r="H6" s="8">
        <v>4243</v>
      </c>
      <c r="I6" s="8">
        <v>3755</v>
      </c>
      <c r="J6" s="8">
        <v>2135</v>
      </c>
      <c r="K6" s="8">
        <v>100</v>
      </c>
      <c r="L6" s="8">
        <v>240</v>
      </c>
      <c r="M6" s="8">
        <v>15640</v>
      </c>
      <c r="N6" s="8">
        <v>0</v>
      </c>
      <c r="O6" s="8"/>
      <c r="P6" t="s">
        <v>8</v>
      </c>
      <c r="Q6" t="s">
        <v>7</v>
      </c>
      <c r="R6" s="8">
        <v>16100</v>
      </c>
      <c r="S6" s="8">
        <v>0</v>
      </c>
      <c r="T6" s="8">
        <v>1775</v>
      </c>
      <c r="U6" s="8">
        <v>13348</v>
      </c>
      <c r="V6" s="8">
        <v>14649</v>
      </c>
      <c r="W6" s="8">
        <v>4243</v>
      </c>
      <c r="X6" s="8">
        <v>3755</v>
      </c>
      <c r="Y6" s="8">
        <v>2135</v>
      </c>
      <c r="Z6" s="8">
        <v>100</v>
      </c>
      <c r="AA6" s="8">
        <v>240</v>
      </c>
      <c r="AB6" s="8">
        <v>15640</v>
      </c>
      <c r="AC6" s="8">
        <v>0</v>
      </c>
    </row>
    <row r="7" spans="1:29" x14ac:dyDescent="0.2">
      <c r="B7" t="s">
        <v>21</v>
      </c>
      <c r="C7" s="8">
        <v>14287</v>
      </c>
      <c r="D7" s="8">
        <v>0</v>
      </c>
      <c r="E7" s="8">
        <v>1630</v>
      </c>
      <c r="F7" s="8">
        <v>13188</v>
      </c>
      <c r="G7" s="8">
        <v>13809</v>
      </c>
      <c r="H7" s="8">
        <v>2622</v>
      </c>
      <c r="I7" s="8">
        <v>4049</v>
      </c>
      <c r="J7" s="8">
        <v>1760</v>
      </c>
      <c r="K7" s="8">
        <v>230</v>
      </c>
      <c r="L7" s="8">
        <v>500</v>
      </c>
      <c r="M7" s="8">
        <v>28701</v>
      </c>
      <c r="N7" s="8">
        <v>0</v>
      </c>
      <c r="O7" s="8"/>
      <c r="Q7" t="s">
        <v>21</v>
      </c>
      <c r="R7" s="8">
        <v>14287</v>
      </c>
      <c r="S7" s="8">
        <v>0</v>
      </c>
      <c r="T7" s="8">
        <v>1630</v>
      </c>
      <c r="U7" s="8">
        <v>13609</v>
      </c>
      <c r="V7" s="8">
        <v>14406</v>
      </c>
      <c r="W7" s="8">
        <v>2622</v>
      </c>
      <c r="X7" s="8">
        <v>4049</v>
      </c>
      <c r="Y7" s="8">
        <v>1760</v>
      </c>
      <c r="Z7" s="8">
        <v>230</v>
      </c>
      <c r="AA7" s="8">
        <v>500</v>
      </c>
      <c r="AB7" s="8">
        <v>28701</v>
      </c>
      <c r="AC7" s="8">
        <v>0</v>
      </c>
    </row>
    <row r="8" spans="1:29" x14ac:dyDescent="0.2">
      <c r="B8" t="s">
        <v>24</v>
      </c>
      <c r="C8" s="8">
        <v>20496</v>
      </c>
      <c r="D8" s="8">
        <v>0</v>
      </c>
      <c r="E8" s="8">
        <v>1415</v>
      </c>
      <c r="F8" s="8">
        <v>10511</v>
      </c>
      <c r="G8" s="8">
        <v>15042</v>
      </c>
      <c r="H8" s="8">
        <v>8293</v>
      </c>
      <c r="I8" s="8">
        <v>9710</v>
      </c>
      <c r="J8" s="8">
        <v>4092</v>
      </c>
      <c r="K8" s="8">
        <v>120</v>
      </c>
      <c r="L8" s="8">
        <v>737</v>
      </c>
      <c r="M8" s="8">
        <v>19417</v>
      </c>
      <c r="N8" s="8">
        <v>0</v>
      </c>
      <c r="O8" s="8"/>
      <c r="Q8" t="s">
        <v>24</v>
      </c>
      <c r="R8" s="8">
        <v>20496</v>
      </c>
      <c r="S8" s="8">
        <v>0</v>
      </c>
      <c r="T8" s="8">
        <v>1415</v>
      </c>
      <c r="U8" s="8">
        <v>10511</v>
      </c>
      <c r="V8" s="8">
        <v>15042</v>
      </c>
      <c r="W8" s="8">
        <v>8293</v>
      </c>
      <c r="X8" s="8">
        <v>9710</v>
      </c>
      <c r="Y8" s="8">
        <v>4092</v>
      </c>
      <c r="Z8" s="8">
        <v>120</v>
      </c>
      <c r="AA8" s="8">
        <v>737</v>
      </c>
      <c r="AB8" s="8">
        <v>19417</v>
      </c>
      <c r="AC8" s="8">
        <v>0</v>
      </c>
    </row>
    <row r="9" spans="1:29" x14ac:dyDescent="0.2">
      <c r="B9" t="s">
        <v>17</v>
      </c>
      <c r="C9" s="8">
        <v>25456</v>
      </c>
      <c r="D9" s="8">
        <v>0</v>
      </c>
      <c r="E9" s="8">
        <v>1410</v>
      </c>
      <c r="F9" s="8">
        <v>10070</v>
      </c>
      <c r="G9" s="8">
        <v>12139</v>
      </c>
      <c r="H9" s="8">
        <v>835</v>
      </c>
      <c r="I9" s="8">
        <v>3300</v>
      </c>
      <c r="J9" s="8">
        <v>2563</v>
      </c>
      <c r="K9" s="8">
        <v>290</v>
      </c>
      <c r="L9" s="8">
        <v>350</v>
      </c>
      <c r="M9" s="8">
        <v>19029</v>
      </c>
      <c r="N9" s="8">
        <v>0</v>
      </c>
      <c r="O9" s="8"/>
      <c r="Q9" t="s">
        <v>17</v>
      </c>
      <c r="R9" s="8">
        <v>25456</v>
      </c>
      <c r="S9" s="8">
        <v>0</v>
      </c>
      <c r="T9" s="8">
        <v>1410</v>
      </c>
      <c r="U9" s="8">
        <v>10070</v>
      </c>
      <c r="V9" s="8">
        <v>12139</v>
      </c>
      <c r="W9" s="8">
        <v>835</v>
      </c>
      <c r="X9" s="8">
        <v>3300</v>
      </c>
      <c r="Y9" s="8">
        <v>2563</v>
      </c>
      <c r="Z9" s="8">
        <v>290</v>
      </c>
      <c r="AA9" s="8">
        <v>350</v>
      </c>
      <c r="AB9" s="8">
        <v>19029</v>
      </c>
      <c r="AC9" s="8">
        <v>0</v>
      </c>
    </row>
    <row r="10" spans="1:29" x14ac:dyDescent="0.2">
      <c r="B10" t="s">
        <v>12</v>
      </c>
      <c r="C10" s="8">
        <v>15602</v>
      </c>
      <c r="D10" s="8">
        <v>0</v>
      </c>
      <c r="E10" s="8">
        <v>1410</v>
      </c>
      <c r="F10" s="8">
        <v>7473</v>
      </c>
      <c r="G10" s="8">
        <v>7834</v>
      </c>
      <c r="H10" s="8">
        <v>1229</v>
      </c>
      <c r="I10" s="8">
        <v>2620</v>
      </c>
      <c r="J10" s="8">
        <v>1050</v>
      </c>
      <c r="K10" s="8">
        <v>150</v>
      </c>
      <c r="L10" s="8">
        <v>420</v>
      </c>
      <c r="M10" s="8">
        <v>16091</v>
      </c>
      <c r="N10" s="8">
        <v>0</v>
      </c>
      <c r="O10" s="8"/>
      <c r="Q10" t="s">
        <v>12</v>
      </c>
      <c r="R10" s="8">
        <v>15602</v>
      </c>
      <c r="S10" s="8">
        <v>0</v>
      </c>
      <c r="T10" s="8">
        <v>1410</v>
      </c>
      <c r="U10" s="8">
        <v>7473</v>
      </c>
      <c r="V10" s="8">
        <v>7834</v>
      </c>
      <c r="W10" s="8">
        <v>1229</v>
      </c>
      <c r="X10" s="8">
        <v>2620</v>
      </c>
      <c r="Y10" s="8">
        <v>1050</v>
      </c>
      <c r="Z10" s="8">
        <v>150</v>
      </c>
      <c r="AA10" s="8">
        <v>420</v>
      </c>
      <c r="AB10" s="8">
        <v>16091</v>
      </c>
      <c r="AC10" s="8">
        <v>0</v>
      </c>
    </row>
    <row r="11" spans="1:29" x14ac:dyDescent="0.2">
      <c r="B11" t="s">
        <v>25</v>
      </c>
      <c r="C11" s="8">
        <v>6944</v>
      </c>
      <c r="D11" s="8">
        <v>0</v>
      </c>
      <c r="E11" s="8">
        <v>1020</v>
      </c>
      <c r="F11" s="8">
        <v>8249</v>
      </c>
      <c r="G11" s="8">
        <v>13616</v>
      </c>
      <c r="H11" s="8">
        <v>9030</v>
      </c>
      <c r="I11" s="8">
        <v>8117</v>
      </c>
      <c r="J11" s="8">
        <v>3345</v>
      </c>
      <c r="K11" s="8">
        <v>330</v>
      </c>
      <c r="L11" s="8">
        <v>400</v>
      </c>
      <c r="M11" s="8">
        <v>16450</v>
      </c>
      <c r="N11" s="8">
        <v>0</v>
      </c>
      <c r="O11" s="8"/>
      <c r="Q11" t="s">
        <v>25</v>
      </c>
      <c r="R11" s="8">
        <v>6944</v>
      </c>
      <c r="S11" s="8">
        <v>0</v>
      </c>
      <c r="T11" s="8">
        <v>1020</v>
      </c>
      <c r="U11" s="8">
        <v>8249</v>
      </c>
      <c r="V11" s="8">
        <v>13616</v>
      </c>
      <c r="W11" s="8">
        <v>9030</v>
      </c>
      <c r="X11" s="8">
        <v>8117</v>
      </c>
      <c r="Y11" s="8">
        <v>3345</v>
      </c>
      <c r="Z11" s="8">
        <v>330</v>
      </c>
      <c r="AA11" s="8">
        <v>400</v>
      </c>
      <c r="AB11" s="8">
        <v>16450</v>
      </c>
      <c r="AC11" s="8">
        <v>0</v>
      </c>
    </row>
    <row r="12" spans="1:29" x14ac:dyDescent="0.2">
      <c r="B12" t="s">
        <v>19</v>
      </c>
      <c r="C12" s="8">
        <v>20966</v>
      </c>
      <c r="D12" s="8">
        <v>0</v>
      </c>
      <c r="E12" s="8">
        <v>1355</v>
      </c>
      <c r="F12" s="8">
        <v>10104</v>
      </c>
      <c r="G12" s="8">
        <v>15669</v>
      </c>
      <c r="H12" s="8">
        <v>5750</v>
      </c>
      <c r="I12" s="8">
        <v>6250</v>
      </c>
      <c r="J12" s="8">
        <v>3995</v>
      </c>
      <c r="K12" s="8">
        <v>310</v>
      </c>
      <c r="L12" s="8"/>
      <c r="M12" s="8">
        <v>18530</v>
      </c>
      <c r="N12" s="8">
        <v>0</v>
      </c>
      <c r="O12" s="8"/>
      <c r="Q12" t="s">
        <v>19</v>
      </c>
      <c r="R12" s="8">
        <v>20966</v>
      </c>
      <c r="S12" s="8">
        <v>0</v>
      </c>
      <c r="T12" s="8">
        <v>1355</v>
      </c>
      <c r="U12" s="8">
        <v>10104</v>
      </c>
      <c r="V12" s="8">
        <v>15669</v>
      </c>
      <c r="W12" s="8">
        <v>5750</v>
      </c>
      <c r="X12" s="8">
        <v>6250</v>
      </c>
      <c r="Y12" s="8">
        <v>3995</v>
      </c>
      <c r="Z12" s="8">
        <v>310</v>
      </c>
      <c r="AA12" s="8"/>
      <c r="AB12" s="8">
        <v>18530</v>
      </c>
      <c r="AC12" s="8">
        <v>0</v>
      </c>
    </row>
    <row r="13" spans="1:29" x14ac:dyDescent="0.2">
      <c r="B13" t="s">
        <v>16</v>
      </c>
      <c r="C13" s="8">
        <v>5443</v>
      </c>
      <c r="D13" s="8">
        <v>0</v>
      </c>
      <c r="E13" s="8">
        <v>1444</v>
      </c>
      <c r="F13" s="8">
        <v>10767</v>
      </c>
      <c r="G13" s="8">
        <v>14597</v>
      </c>
      <c r="H13" s="8">
        <v>9924</v>
      </c>
      <c r="I13" s="8">
        <v>9445</v>
      </c>
      <c r="J13" s="8">
        <v>3600</v>
      </c>
      <c r="K13" s="8"/>
      <c r="L13" s="8">
        <v>797</v>
      </c>
      <c r="M13" s="8">
        <v>11410</v>
      </c>
      <c r="N13" s="8">
        <v>0</v>
      </c>
      <c r="O13" s="8"/>
      <c r="Q13" t="s">
        <v>16</v>
      </c>
      <c r="R13" s="8">
        <v>5443</v>
      </c>
      <c r="S13" s="8">
        <v>0</v>
      </c>
      <c r="T13" s="8">
        <v>1444</v>
      </c>
      <c r="U13" s="8">
        <v>10767</v>
      </c>
      <c r="V13" s="8">
        <v>14597</v>
      </c>
      <c r="W13" s="8">
        <v>9924</v>
      </c>
      <c r="X13" s="8">
        <v>9445</v>
      </c>
      <c r="Y13" s="8">
        <v>3600</v>
      </c>
      <c r="Z13" s="8"/>
      <c r="AA13" s="8">
        <v>797</v>
      </c>
      <c r="AB13" s="8">
        <v>11410</v>
      </c>
      <c r="AC13" s="8">
        <v>0</v>
      </c>
    </row>
    <row r="14" spans="1:29" x14ac:dyDescent="0.2">
      <c r="B14" t="s">
        <v>15</v>
      </c>
      <c r="C14" s="8">
        <v>8129</v>
      </c>
      <c r="D14" s="8">
        <v>0</v>
      </c>
      <c r="E14" s="8">
        <v>1735</v>
      </c>
      <c r="F14" s="8">
        <v>12745</v>
      </c>
      <c r="G14" s="8">
        <v>16812</v>
      </c>
      <c r="H14" s="8">
        <v>14696</v>
      </c>
      <c r="I14" s="8">
        <v>14462</v>
      </c>
      <c r="J14" s="8">
        <v>6286</v>
      </c>
      <c r="K14" s="8"/>
      <c r="L14" s="8">
        <v>620</v>
      </c>
      <c r="M14" s="8">
        <v>23610</v>
      </c>
      <c r="N14" s="8">
        <v>0</v>
      </c>
      <c r="O14" s="8"/>
      <c r="Q14" t="s">
        <v>15</v>
      </c>
      <c r="R14" s="8">
        <v>8129</v>
      </c>
      <c r="S14" s="8">
        <v>0</v>
      </c>
      <c r="T14" s="8">
        <v>1735</v>
      </c>
      <c r="U14" s="8">
        <v>12745</v>
      </c>
      <c r="V14" s="8">
        <v>16812</v>
      </c>
      <c r="W14" s="8">
        <v>14696</v>
      </c>
      <c r="X14" s="8">
        <v>14462</v>
      </c>
      <c r="Y14" s="8">
        <v>6286</v>
      </c>
      <c r="Z14" s="8"/>
      <c r="AA14" s="8">
        <v>620</v>
      </c>
      <c r="AB14" s="8">
        <v>23610</v>
      </c>
      <c r="AC14" s="8">
        <v>0</v>
      </c>
    </row>
    <row r="15" spans="1:29" x14ac:dyDescent="0.2">
      <c r="B15" t="s">
        <v>13</v>
      </c>
      <c r="C15" s="8">
        <v>11560</v>
      </c>
      <c r="D15" s="8">
        <v>0</v>
      </c>
      <c r="E15" s="8">
        <v>1711</v>
      </c>
      <c r="F15" s="8">
        <v>13628</v>
      </c>
      <c r="G15" s="8">
        <v>11318</v>
      </c>
      <c r="H15" s="8">
        <v>3017</v>
      </c>
      <c r="I15" s="8">
        <v>3072</v>
      </c>
      <c r="J15" s="8">
        <v>2192</v>
      </c>
      <c r="K15" s="8"/>
      <c r="L15" s="8">
        <v>1439</v>
      </c>
      <c r="M15" s="8">
        <v>23958</v>
      </c>
      <c r="N15" s="8">
        <v>0</v>
      </c>
      <c r="O15" s="8"/>
      <c r="Q15" t="s">
        <v>13</v>
      </c>
      <c r="R15" s="8">
        <v>11724</v>
      </c>
      <c r="S15" s="8">
        <v>0</v>
      </c>
      <c r="T15" s="8">
        <v>1711</v>
      </c>
      <c r="U15" s="8">
        <v>13628</v>
      </c>
      <c r="V15" s="8">
        <v>11318</v>
      </c>
      <c r="W15" s="8">
        <v>3017</v>
      </c>
      <c r="X15" s="8">
        <v>3072</v>
      </c>
      <c r="Y15" s="8">
        <v>2192</v>
      </c>
      <c r="Z15" s="8"/>
      <c r="AA15" s="8">
        <v>1439</v>
      </c>
      <c r="AB15" s="8">
        <v>23958</v>
      </c>
      <c r="AC15" s="8">
        <v>0</v>
      </c>
    </row>
    <row r="16" spans="1:29" x14ac:dyDescent="0.2">
      <c r="B16" t="s">
        <v>14</v>
      </c>
      <c r="C16" s="8">
        <v>5299</v>
      </c>
      <c r="D16" s="8">
        <v>0</v>
      </c>
      <c r="E16" s="8"/>
      <c r="F16" s="8">
        <v>1301</v>
      </c>
      <c r="G16" s="8">
        <v>4062</v>
      </c>
      <c r="H16" s="8">
        <v>6278</v>
      </c>
      <c r="I16" s="8">
        <v>10713</v>
      </c>
      <c r="J16" s="8">
        <v>3507</v>
      </c>
      <c r="K16" s="8"/>
      <c r="L16" s="8">
        <v>655</v>
      </c>
      <c r="M16" s="8">
        <v>8242</v>
      </c>
      <c r="N16" s="8">
        <v>0</v>
      </c>
      <c r="O16" s="8"/>
      <c r="Q16" t="s">
        <v>14</v>
      </c>
      <c r="R16" s="8">
        <v>8484</v>
      </c>
      <c r="S16" s="8">
        <v>0</v>
      </c>
      <c r="T16" s="8"/>
      <c r="U16" s="8">
        <v>1301</v>
      </c>
      <c r="V16" s="8">
        <v>4062</v>
      </c>
      <c r="W16" s="8">
        <v>6278</v>
      </c>
      <c r="X16" s="8">
        <v>10713</v>
      </c>
      <c r="Y16" s="8">
        <v>3507</v>
      </c>
      <c r="Z16" s="8"/>
      <c r="AA16" s="8">
        <v>655</v>
      </c>
      <c r="AB16" s="8">
        <v>8242</v>
      </c>
      <c r="AC16" s="8">
        <v>0</v>
      </c>
    </row>
    <row r="17" spans="1:29" x14ac:dyDescent="0.2">
      <c r="B17" t="s">
        <v>22</v>
      </c>
      <c r="C17" s="8">
        <v>5176</v>
      </c>
      <c r="D17" s="8">
        <v>0</v>
      </c>
      <c r="E17" s="8">
        <v>2132</v>
      </c>
      <c r="F17" s="8">
        <v>12843</v>
      </c>
      <c r="G17" s="8">
        <v>14153</v>
      </c>
      <c r="H17" s="8">
        <v>5531</v>
      </c>
      <c r="I17" s="8">
        <v>6596</v>
      </c>
      <c r="J17" s="8">
        <v>3060</v>
      </c>
      <c r="K17" s="8">
        <v>110</v>
      </c>
      <c r="L17" s="8">
        <v>1166</v>
      </c>
      <c r="M17" s="8">
        <v>15010</v>
      </c>
      <c r="N17" s="8">
        <v>0</v>
      </c>
      <c r="O17" s="8"/>
      <c r="Q17" t="s">
        <v>22</v>
      </c>
      <c r="R17" s="8">
        <v>5986</v>
      </c>
      <c r="S17" s="8">
        <v>0</v>
      </c>
      <c r="T17" s="8">
        <v>2132</v>
      </c>
      <c r="U17" s="8">
        <v>12843</v>
      </c>
      <c r="V17" s="8">
        <v>14153</v>
      </c>
      <c r="W17" s="8">
        <v>5531</v>
      </c>
      <c r="X17" s="8">
        <v>6903</v>
      </c>
      <c r="Y17" s="8">
        <v>3060</v>
      </c>
      <c r="Z17" s="8">
        <v>110</v>
      </c>
      <c r="AA17" s="8">
        <v>1166</v>
      </c>
      <c r="AB17" s="8">
        <v>15010</v>
      </c>
      <c r="AC17" s="8">
        <v>0</v>
      </c>
    </row>
    <row r="18" spans="1:29" x14ac:dyDescent="0.2">
      <c r="B18" t="s">
        <v>20</v>
      </c>
      <c r="C18" s="8">
        <v>3261</v>
      </c>
      <c r="D18" s="8">
        <v>0</v>
      </c>
      <c r="E18" s="8">
        <v>1751</v>
      </c>
      <c r="F18" s="8">
        <v>7594</v>
      </c>
      <c r="G18" s="8">
        <v>10718</v>
      </c>
      <c r="H18" s="8">
        <v>2246</v>
      </c>
      <c r="I18" s="8">
        <v>6939</v>
      </c>
      <c r="J18" s="8">
        <v>4935</v>
      </c>
      <c r="K18" s="8">
        <v>180</v>
      </c>
      <c r="L18" s="8">
        <v>691</v>
      </c>
      <c r="M18" s="8">
        <v>13383</v>
      </c>
      <c r="N18" s="8">
        <v>0</v>
      </c>
      <c r="O18" s="8"/>
      <c r="Q18" t="s">
        <v>20</v>
      </c>
      <c r="R18" s="8">
        <v>3261</v>
      </c>
      <c r="S18" s="8">
        <v>0</v>
      </c>
      <c r="T18" s="8">
        <v>1751</v>
      </c>
      <c r="U18" s="8">
        <v>7594</v>
      </c>
      <c r="V18" s="8">
        <v>10718</v>
      </c>
      <c r="W18" s="8">
        <v>2246</v>
      </c>
      <c r="X18" s="8">
        <v>6939</v>
      </c>
      <c r="Y18" s="8">
        <v>4935</v>
      </c>
      <c r="Z18" s="8">
        <v>180</v>
      </c>
      <c r="AA18" s="8">
        <v>691</v>
      </c>
      <c r="AB18" s="8">
        <v>13383</v>
      </c>
      <c r="AC18" s="8">
        <v>0</v>
      </c>
    </row>
    <row r="19" spans="1:29" x14ac:dyDescent="0.2">
      <c r="B19" t="s">
        <v>18</v>
      </c>
      <c r="C19" s="8">
        <v>862</v>
      </c>
      <c r="D19" s="8">
        <v>0</v>
      </c>
      <c r="E19" s="8"/>
      <c r="F19" s="8">
        <v>325</v>
      </c>
      <c r="G19" s="8">
        <v>1011</v>
      </c>
      <c r="H19" s="8">
        <v>1061</v>
      </c>
      <c r="I19" s="8">
        <v>1510</v>
      </c>
      <c r="J19" s="8">
        <v>636</v>
      </c>
      <c r="K19" s="8"/>
      <c r="L19" s="8"/>
      <c r="M19" s="8">
        <v>4085</v>
      </c>
      <c r="N19" s="8">
        <v>0</v>
      </c>
      <c r="O19" s="8"/>
      <c r="Q19" t="s">
        <v>18</v>
      </c>
      <c r="R19" s="8">
        <v>862</v>
      </c>
      <c r="S19" s="8">
        <v>0</v>
      </c>
      <c r="T19" s="8"/>
      <c r="U19" s="8">
        <v>325</v>
      </c>
      <c r="V19" s="8">
        <v>1011</v>
      </c>
      <c r="W19" s="8">
        <v>1061</v>
      </c>
      <c r="X19" s="8">
        <v>1510</v>
      </c>
      <c r="Y19" s="8">
        <v>636</v>
      </c>
      <c r="Z19" s="8"/>
      <c r="AA19" s="8"/>
      <c r="AB19" s="8">
        <v>4085</v>
      </c>
      <c r="AC19" s="8">
        <v>0</v>
      </c>
    </row>
    <row r="20" spans="1:29" x14ac:dyDescent="0.2">
      <c r="A20" t="s">
        <v>79</v>
      </c>
      <c r="C20" s="8">
        <v>159581</v>
      </c>
      <c r="D20" s="8">
        <v>0</v>
      </c>
      <c r="E20" s="8">
        <v>18788</v>
      </c>
      <c r="F20" s="8">
        <v>131668</v>
      </c>
      <c r="G20" s="8">
        <v>165429</v>
      </c>
      <c r="H20" s="8">
        <v>74755</v>
      </c>
      <c r="I20" s="8">
        <v>90538</v>
      </c>
      <c r="J20" s="8">
        <v>43156</v>
      </c>
      <c r="K20" s="8">
        <v>1820</v>
      </c>
      <c r="L20" s="8">
        <v>8015</v>
      </c>
      <c r="M20" s="8">
        <v>233556</v>
      </c>
      <c r="N20" s="8">
        <v>0</v>
      </c>
      <c r="O20" s="8"/>
      <c r="P20" t="s">
        <v>79</v>
      </c>
      <c r="R20" s="8">
        <v>163740</v>
      </c>
      <c r="S20" s="8">
        <v>0</v>
      </c>
      <c r="T20" s="8">
        <v>18788</v>
      </c>
      <c r="U20" s="8">
        <v>132567</v>
      </c>
      <c r="V20" s="8">
        <v>166026</v>
      </c>
      <c r="W20" s="8">
        <v>74755</v>
      </c>
      <c r="X20" s="8">
        <v>90845</v>
      </c>
      <c r="Y20" s="8">
        <v>43156</v>
      </c>
      <c r="Z20" s="8">
        <v>1820</v>
      </c>
      <c r="AA20" s="8">
        <v>8015</v>
      </c>
      <c r="AB20" s="8">
        <v>233556</v>
      </c>
      <c r="AC20" s="8">
        <v>0</v>
      </c>
    </row>
    <row r="21" spans="1:29" x14ac:dyDescent="0.2">
      <c r="A21" t="s">
        <v>72</v>
      </c>
      <c r="B21" t="s">
        <v>7</v>
      </c>
      <c r="C21" s="8">
        <v>1460</v>
      </c>
      <c r="D21" s="8">
        <v>0</v>
      </c>
      <c r="E21" s="8">
        <v>4467</v>
      </c>
      <c r="F21" s="8">
        <v>11931</v>
      </c>
      <c r="G21" s="8">
        <v>19916</v>
      </c>
      <c r="H21" s="8">
        <v>12978</v>
      </c>
      <c r="I21" s="8">
        <v>17995</v>
      </c>
      <c r="J21" s="8">
        <v>33777</v>
      </c>
      <c r="K21" s="8">
        <v>24800</v>
      </c>
      <c r="L21" s="8">
        <v>16221</v>
      </c>
      <c r="M21" s="8">
        <v>12210</v>
      </c>
      <c r="N21" s="8">
        <v>0</v>
      </c>
      <c r="O21" s="8"/>
      <c r="P21" t="s">
        <v>72</v>
      </c>
      <c r="Q21" t="s">
        <v>7</v>
      </c>
      <c r="R21" s="8">
        <v>1460</v>
      </c>
      <c r="S21" s="8">
        <v>0</v>
      </c>
      <c r="T21" s="8">
        <v>4467</v>
      </c>
      <c r="U21" s="8">
        <v>11931</v>
      </c>
      <c r="V21" s="8">
        <v>19916</v>
      </c>
      <c r="W21" s="8">
        <v>12978</v>
      </c>
      <c r="X21" s="8">
        <v>17995</v>
      </c>
      <c r="Y21" s="8">
        <v>34091</v>
      </c>
      <c r="Z21" s="8">
        <v>26482</v>
      </c>
      <c r="AA21" s="8">
        <v>16221</v>
      </c>
      <c r="AB21" s="8">
        <v>12340</v>
      </c>
      <c r="AC21" s="8">
        <v>0</v>
      </c>
    </row>
    <row r="22" spans="1:29" x14ac:dyDescent="0.2">
      <c r="B22" t="s">
        <v>21</v>
      </c>
      <c r="C22" s="8">
        <v>1408</v>
      </c>
      <c r="D22" s="8">
        <v>0</v>
      </c>
      <c r="E22" s="8">
        <v>4595</v>
      </c>
      <c r="F22" s="8">
        <v>14593</v>
      </c>
      <c r="G22" s="8">
        <v>21223</v>
      </c>
      <c r="H22" s="8">
        <v>25850</v>
      </c>
      <c r="I22" s="8">
        <v>32257</v>
      </c>
      <c r="J22" s="8">
        <v>48505</v>
      </c>
      <c r="K22" s="8">
        <v>28673</v>
      </c>
      <c r="L22" s="8">
        <v>22033</v>
      </c>
      <c r="M22" s="8">
        <v>18829</v>
      </c>
      <c r="N22" s="8">
        <v>0</v>
      </c>
      <c r="O22" s="8"/>
      <c r="Q22" t="s">
        <v>21</v>
      </c>
      <c r="R22" s="8">
        <v>1408</v>
      </c>
      <c r="S22" s="8">
        <v>0</v>
      </c>
      <c r="T22" s="8">
        <v>4595</v>
      </c>
      <c r="U22" s="8">
        <v>14593</v>
      </c>
      <c r="V22" s="8">
        <v>21223</v>
      </c>
      <c r="W22" s="8">
        <v>25850</v>
      </c>
      <c r="X22" s="8">
        <v>32257</v>
      </c>
      <c r="Y22" s="8">
        <v>48505</v>
      </c>
      <c r="Z22" s="8">
        <v>28673</v>
      </c>
      <c r="AA22" s="8">
        <v>22033</v>
      </c>
      <c r="AB22" s="8">
        <v>18829</v>
      </c>
      <c r="AC22" s="8">
        <v>0</v>
      </c>
    </row>
    <row r="23" spans="1:29" x14ac:dyDescent="0.2">
      <c r="B23" t="s">
        <v>24</v>
      </c>
      <c r="C23" s="8">
        <v>1440</v>
      </c>
      <c r="D23" s="8">
        <v>0</v>
      </c>
      <c r="E23" s="8">
        <v>3209</v>
      </c>
      <c r="F23" s="8">
        <v>9912</v>
      </c>
      <c r="G23" s="8">
        <v>18788</v>
      </c>
      <c r="H23" s="8">
        <v>17209</v>
      </c>
      <c r="I23" s="8">
        <v>16785</v>
      </c>
      <c r="J23" s="8">
        <v>29331</v>
      </c>
      <c r="K23" s="8">
        <v>18401</v>
      </c>
      <c r="L23" s="8">
        <v>13685</v>
      </c>
      <c r="M23" s="8">
        <v>8650</v>
      </c>
      <c r="N23" s="8">
        <v>0</v>
      </c>
      <c r="O23" s="8"/>
      <c r="Q23" t="s">
        <v>24</v>
      </c>
      <c r="R23" s="8">
        <v>1440</v>
      </c>
      <c r="S23" s="8">
        <v>0</v>
      </c>
      <c r="T23" s="8">
        <v>3209</v>
      </c>
      <c r="U23" s="8">
        <v>9912</v>
      </c>
      <c r="V23" s="8">
        <v>18788</v>
      </c>
      <c r="W23" s="8">
        <v>17209</v>
      </c>
      <c r="X23" s="8">
        <v>16785</v>
      </c>
      <c r="Y23" s="8">
        <v>29331</v>
      </c>
      <c r="Z23" s="8">
        <v>18401</v>
      </c>
      <c r="AA23" s="8">
        <v>13685</v>
      </c>
      <c r="AB23" s="8">
        <v>8650</v>
      </c>
      <c r="AC23" s="8">
        <v>0</v>
      </c>
    </row>
    <row r="24" spans="1:29" x14ac:dyDescent="0.2">
      <c r="B24" t="s">
        <v>17</v>
      </c>
      <c r="C24" s="8">
        <v>978</v>
      </c>
      <c r="D24" s="8">
        <v>0</v>
      </c>
      <c r="E24" s="8">
        <v>4561</v>
      </c>
      <c r="F24" s="8">
        <v>11236</v>
      </c>
      <c r="G24" s="8">
        <v>15944</v>
      </c>
      <c r="H24" s="8">
        <v>15077</v>
      </c>
      <c r="I24" s="8">
        <v>18442</v>
      </c>
      <c r="J24" s="8">
        <v>37011</v>
      </c>
      <c r="K24" s="8">
        <v>21335</v>
      </c>
      <c r="L24" s="8">
        <v>12591</v>
      </c>
      <c r="M24" s="8">
        <v>13529</v>
      </c>
      <c r="N24" s="8">
        <v>0</v>
      </c>
      <c r="O24" s="8"/>
      <c r="Q24" t="s">
        <v>17</v>
      </c>
      <c r="R24" s="8">
        <v>978</v>
      </c>
      <c r="S24" s="8">
        <v>0</v>
      </c>
      <c r="T24" s="8">
        <v>4561</v>
      </c>
      <c r="U24" s="8">
        <v>11236</v>
      </c>
      <c r="V24" s="8">
        <v>15944</v>
      </c>
      <c r="W24" s="8">
        <v>15077</v>
      </c>
      <c r="X24" s="8">
        <v>18442</v>
      </c>
      <c r="Y24" s="8">
        <v>37011</v>
      </c>
      <c r="Z24" s="8">
        <v>21335</v>
      </c>
      <c r="AA24" s="8">
        <v>12591</v>
      </c>
      <c r="AB24" s="8">
        <v>13529</v>
      </c>
      <c r="AC24" s="8">
        <v>0</v>
      </c>
    </row>
    <row r="25" spans="1:29" x14ac:dyDescent="0.2">
      <c r="B25" t="s">
        <v>12</v>
      </c>
      <c r="C25" s="8">
        <v>298</v>
      </c>
      <c r="D25" s="8">
        <v>0</v>
      </c>
      <c r="E25" s="8">
        <v>2760</v>
      </c>
      <c r="F25" s="8">
        <v>6749</v>
      </c>
      <c r="G25" s="8">
        <v>7952</v>
      </c>
      <c r="H25" s="8">
        <v>9187</v>
      </c>
      <c r="I25" s="8">
        <v>10930</v>
      </c>
      <c r="J25" s="8">
        <v>17579</v>
      </c>
      <c r="K25" s="8">
        <v>16043</v>
      </c>
      <c r="L25" s="8">
        <v>12702</v>
      </c>
      <c r="M25" s="8">
        <v>10710</v>
      </c>
      <c r="N25" s="8">
        <v>0</v>
      </c>
      <c r="O25" s="8"/>
      <c r="Q25" t="s">
        <v>12</v>
      </c>
      <c r="R25" s="8">
        <v>298</v>
      </c>
      <c r="S25" s="8">
        <v>0</v>
      </c>
      <c r="T25" s="8">
        <v>2760</v>
      </c>
      <c r="U25" s="8">
        <v>6749</v>
      </c>
      <c r="V25" s="8">
        <v>7952</v>
      </c>
      <c r="W25" s="8">
        <v>9187</v>
      </c>
      <c r="X25" s="8">
        <v>10930</v>
      </c>
      <c r="Y25" s="8">
        <v>17579</v>
      </c>
      <c r="Z25" s="8">
        <v>16043</v>
      </c>
      <c r="AA25" s="8">
        <v>12702</v>
      </c>
      <c r="AB25" s="8">
        <v>10710</v>
      </c>
      <c r="AC25" s="8">
        <v>0</v>
      </c>
    </row>
    <row r="26" spans="1:29" x14ac:dyDescent="0.2">
      <c r="B26" t="s">
        <v>25</v>
      </c>
      <c r="C26" s="8">
        <v>802</v>
      </c>
      <c r="D26" s="8">
        <v>0</v>
      </c>
      <c r="E26" s="8">
        <v>2136</v>
      </c>
      <c r="F26" s="8">
        <v>8126</v>
      </c>
      <c r="G26" s="8">
        <v>17342</v>
      </c>
      <c r="H26" s="8">
        <v>12337</v>
      </c>
      <c r="I26" s="8">
        <v>11307</v>
      </c>
      <c r="J26" s="8">
        <v>18360</v>
      </c>
      <c r="K26" s="8">
        <v>10254</v>
      </c>
      <c r="L26" s="8">
        <v>10582</v>
      </c>
      <c r="M26" s="8">
        <v>6120</v>
      </c>
      <c r="N26" s="8">
        <v>0</v>
      </c>
      <c r="O26" s="8"/>
      <c r="Q26" t="s">
        <v>25</v>
      </c>
      <c r="R26" s="8">
        <v>802</v>
      </c>
      <c r="S26" s="8">
        <v>0</v>
      </c>
      <c r="T26" s="8">
        <v>2136</v>
      </c>
      <c r="U26" s="8">
        <v>8126</v>
      </c>
      <c r="V26" s="8">
        <v>17342</v>
      </c>
      <c r="W26" s="8">
        <v>12337</v>
      </c>
      <c r="X26" s="8">
        <v>11307</v>
      </c>
      <c r="Y26" s="8">
        <v>18360</v>
      </c>
      <c r="Z26" s="8">
        <v>10254</v>
      </c>
      <c r="AA26" s="8">
        <v>10582</v>
      </c>
      <c r="AB26" s="8">
        <v>6120</v>
      </c>
      <c r="AC26" s="8">
        <v>0</v>
      </c>
    </row>
    <row r="27" spans="1:29" x14ac:dyDescent="0.2">
      <c r="B27" t="s">
        <v>19</v>
      </c>
      <c r="C27" s="8">
        <v>498</v>
      </c>
      <c r="D27" s="8">
        <v>0</v>
      </c>
      <c r="E27" s="8">
        <v>3416</v>
      </c>
      <c r="F27" s="8">
        <v>10380</v>
      </c>
      <c r="G27" s="8">
        <v>16888</v>
      </c>
      <c r="H27" s="8">
        <v>15705</v>
      </c>
      <c r="I27" s="8">
        <v>15861</v>
      </c>
      <c r="J27" s="8">
        <v>23242</v>
      </c>
      <c r="K27" s="8">
        <v>15439</v>
      </c>
      <c r="L27" s="8">
        <v>10500</v>
      </c>
      <c r="M27" s="8">
        <v>7189</v>
      </c>
      <c r="N27" s="8">
        <v>0</v>
      </c>
      <c r="O27" s="8"/>
      <c r="Q27" t="s">
        <v>19</v>
      </c>
      <c r="R27" s="8">
        <v>498</v>
      </c>
      <c r="S27" s="8">
        <v>0</v>
      </c>
      <c r="T27" s="8">
        <v>3416</v>
      </c>
      <c r="U27" s="8">
        <v>10380</v>
      </c>
      <c r="V27" s="8">
        <v>16888</v>
      </c>
      <c r="W27" s="8">
        <v>15705</v>
      </c>
      <c r="X27" s="8">
        <v>15861</v>
      </c>
      <c r="Y27" s="8">
        <v>23242</v>
      </c>
      <c r="Z27" s="8">
        <v>15439</v>
      </c>
      <c r="AA27" s="8">
        <v>10500</v>
      </c>
      <c r="AB27" s="8">
        <v>7189</v>
      </c>
      <c r="AC27" s="8">
        <v>0</v>
      </c>
    </row>
    <row r="28" spans="1:29" x14ac:dyDescent="0.2">
      <c r="B28" t="s">
        <v>16</v>
      </c>
      <c r="C28" s="8">
        <v>940</v>
      </c>
      <c r="D28" s="8">
        <v>0</v>
      </c>
      <c r="E28" s="8">
        <v>2530</v>
      </c>
      <c r="F28" s="8">
        <v>7410</v>
      </c>
      <c r="G28" s="8">
        <v>11356</v>
      </c>
      <c r="H28" s="8">
        <v>13255</v>
      </c>
      <c r="I28" s="8">
        <v>19926</v>
      </c>
      <c r="J28" s="8">
        <v>21496</v>
      </c>
      <c r="K28" s="8">
        <v>12635</v>
      </c>
      <c r="L28" s="8">
        <v>9925</v>
      </c>
      <c r="M28" s="8">
        <v>4744</v>
      </c>
      <c r="N28" s="8">
        <v>0</v>
      </c>
      <c r="O28" s="8"/>
      <c r="Q28" t="s">
        <v>16</v>
      </c>
      <c r="R28" s="8">
        <v>940</v>
      </c>
      <c r="S28" s="8">
        <v>0</v>
      </c>
      <c r="T28" s="8">
        <v>2530</v>
      </c>
      <c r="U28" s="8">
        <v>7410</v>
      </c>
      <c r="V28" s="8">
        <v>11356</v>
      </c>
      <c r="W28" s="8">
        <v>13255</v>
      </c>
      <c r="X28" s="8">
        <v>19926</v>
      </c>
      <c r="Y28" s="8">
        <v>21496</v>
      </c>
      <c r="Z28" s="8">
        <v>12635</v>
      </c>
      <c r="AA28" s="8">
        <v>9925</v>
      </c>
      <c r="AB28" s="8">
        <v>4744</v>
      </c>
      <c r="AC28" s="8">
        <v>0</v>
      </c>
    </row>
    <row r="29" spans="1:29" x14ac:dyDescent="0.2">
      <c r="B29" t="s">
        <v>15</v>
      </c>
      <c r="C29" s="8">
        <v>2100</v>
      </c>
      <c r="D29" s="8">
        <v>0</v>
      </c>
      <c r="E29" s="8">
        <v>5292</v>
      </c>
      <c r="F29" s="8">
        <v>19942</v>
      </c>
      <c r="G29" s="8">
        <v>27379</v>
      </c>
      <c r="H29" s="8">
        <v>33501</v>
      </c>
      <c r="I29" s="8">
        <v>40420</v>
      </c>
      <c r="J29" s="8">
        <v>41535</v>
      </c>
      <c r="K29" s="8">
        <v>34631</v>
      </c>
      <c r="L29" s="8">
        <v>25437</v>
      </c>
      <c r="M29" s="8">
        <v>14570</v>
      </c>
      <c r="N29" s="8">
        <v>0</v>
      </c>
      <c r="O29" s="8"/>
      <c r="Q29" t="s">
        <v>15</v>
      </c>
      <c r="R29" s="8">
        <v>2100</v>
      </c>
      <c r="S29" s="8">
        <v>0</v>
      </c>
      <c r="T29" s="8">
        <v>5292</v>
      </c>
      <c r="U29" s="8">
        <v>19942</v>
      </c>
      <c r="V29" s="8">
        <v>27379</v>
      </c>
      <c r="W29" s="8">
        <v>33501</v>
      </c>
      <c r="X29" s="8">
        <v>40420</v>
      </c>
      <c r="Y29" s="8">
        <v>41535</v>
      </c>
      <c r="Z29" s="8">
        <v>34631</v>
      </c>
      <c r="AA29" s="8">
        <v>25437</v>
      </c>
      <c r="AB29" s="8">
        <v>14570</v>
      </c>
      <c r="AC29" s="8">
        <v>0</v>
      </c>
    </row>
    <row r="30" spans="1:29" x14ac:dyDescent="0.2">
      <c r="B30" t="s">
        <v>13</v>
      </c>
      <c r="C30" s="8">
        <v>2597</v>
      </c>
      <c r="D30" s="8">
        <v>0</v>
      </c>
      <c r="E30" s="8">
        <v>4388</v>
      </c>
      <c r="F30" s="8">
        <v>16087</v>
      </c>
      <c r="G30" s="8">
        <v>24215</v>
      </c>
      <c r="H30" s="8">
        <v>19900</v>
      </c>
      <c r="I30" s="8">
        <v>28547</v>
      </c>
      <c r="J30" s="8">
        <v>42035</v>
      </c>
      <c r="K30" s="8">
        <v>27578</v>
      </c>
      <c r="L30" s="8">
        <v>22535</v>
      </c>
      <c r="M30" s="8">
        <v>18893</v>
      </c>
      <c r="N30" s="8">
        <v>0</v>
      </c>
      <c r="O30" s="8"/>
      <c r="Q30" t="s">
        <v>13</v>
      </c>
      <c r="R30" s="8">
        <v>2597</v>
      </c>
      <c r="S30" s="8">
        <v>0</v>
      </c>
      <c r="T30" s="8">
        <v>4388</v>
      </c>
      <c r="U30" s="8">
        <v>16087</v>
      </c>
      <c r="V30" s="8">
        <v>24215</v>
      </c>
      <c r="W30" s="8">
        <v>19900</v>
      </c>
      <c r="X30" s="8">
        <v>28547</v>
      </c>
      <c r="Y30" s="8">
        <v>42035</v>
      </c>
      <c r="Z30" s="8">
        <v>27578</v>
      </c>
      <c r="AA30" s="8">
        <v>22535</v>
      </c>
      <c r="AB30" s="8">
        <v>18893</v>
      </c>
      <c r="AC30" s="8">
        <v>0</v>
      </c>
    </row>
    <row r="31" spans="1:29" x14ac:dyDescent="0.2">
      <c r="B31" t="s">
        <v>14</v>
      </c>
      <c r="C31" s="8">
        <v>240</v>
      </c>
      <c r="D31" s="8">
        <v>0</v>
      </c>
      <c r="E31" s="8">
        <v>2800</v>
      </c>
      <c r="F31" s="8">
        <v>9495</v>
      </c>
      <c r="G31" s="8">
        <v>12329</v>
      </c>
      <c r="H31" s="8">
        <v>15151</v>
      </c>
      <c r="I31" s="8">
        <v>18426</v>
      </c>
      <c r="J31" s="8">
        <v>20398</v>
      </c>
      <c r="K31" s="8">
        <v>22257</v>
      </c>
      <c r="L31" s="8">
        <v>20011</v>
      </c>
      <c r="M31" s="8">
        <v>9741</v>
      </c>
      <c r="N31" s="8">
        <v>0</v>
      </c>
      <c r="O31" s="8"/>
      <c r="Q31" t="s">
        <v>14</v>
      </c>
      <c r="R31" s="8">
        <v>240</v>
      </c>
      <c r="S31" s="8">
        <v>0</v>
      </c>
      <c r="T31" s="8">
        <v>2800</v>
      </c>
      <c r="U31" s="8">
        <v>9495</v>
      </c>
      <c r="V31" s="8">
        <v>12329</v>
      </c>
      <c r="W31" s="8">
        <v>15151</v>
      </c>
      <c r="X31" s="8">
        <v>18426</v>
      </c>
      <c r="Y31" s="8">
        <v>20398</v>
      </c>
      <c r="Z31" s="8">
        <v>22257</v>
      </c>
      <c r="AA31" s="8">
        <v>20011</v>
      </c>
      <c r="AB31" s="8">
        <v>9741</v>
      </c>
      <c r="AC31" s="8">
        <v>0</v>
      </c>
    </row>
    <row r="32" spans="1:29" x14ac:dyDescent="0.2">
      <c r="B32" t="s">
        <v>22</v>
      </c>
      <c r="C32" s="8">
        <v>1100</v>
      </c>
      <c r="D32" s="8">
        <v>0</v>
      </c>
      <c r="E32" s="8">
        <v>3990</v>
      </c>
      <c r="F32" s="8">
        <v>13612</v>
      </c>
      <c r="G32" s="8">
        <v>19728</v>
      </c>
      <c r="H32" s="8">
        <v>17110</v>
      </c>
      <c r="I32" s="8">
        <v>23520</v>
      </c>
      <c r="J32" s="8">
        <v>32751</v>
      </c>
      <c r="K32" s="8">
        <v>22984</v>
      </c>
      <c r="L32" s="8">
        <v>18284</v>
      </c>
      <c r="M32" s="8">
        <v>13910</v>
      </c>
      <c r="N32" s="8">
        <v>0</v>
      </c>
      <c r="O32" s="8"/>
      <c r="Q32" t="s">
        <v>22</v>
      </c>
      <c r="R32" s="8">
        <v>1100</v>
      </c>
      <c r="S32" s="8">
        <v>0</v>
      </c>
      <c r="T32" s="8">
        <v>3990</v>
      </c>
      <c r="U32" s="8">
        <v>13612</v>
      </c>
      <c r="V32" s="8">
        <v>19743</v>
      </c>
      <c r="W32" s="8">
        <v>17238</v>
      </c>
      <c r="X32" s="8">
        <v>23520</v>
      </c>
      <c r="Y32" s="8">
        <v>32751</v>
      </c>
      <c r="Z32" s="8">
        <v>22984</v>
      </c>
      <c r="AA32" s="8">
        <v>18284</v>
      </c>
      <c r="AB32" s="8">
        <v>14044</v>
      </c>
      <c r="AC32" s="8">
        <v>0</v>
      </c>
    </row>
    <row r="33" spans="1:29" x14ac:dyDescent="0.2">
      <c r="B33" t="s">
        <v>20</v>
      </c>
      <c r="C33" s="8">
        <v>700</v>
      </c>
      <c r="D33" s="8">
        <v>0</v>
      </c>
      <c r="E33" s="8">
        <v>5624</v>
      </c>
      <c r="F33" s="8">
        <v>12674</v>
      </c>
      <c r="G33" s="8">
        <v>20909</v>
      </c>
      <c r="H33" s="8">
        <v>16628</v>
      </c>
      <c r="I33" s="8">
        <v>21984</v>
      </c>
      <c r="J33" s="8">
        <v>33176</v>
      </c>
      <c r="K33" s="8">
        <v>18419</v>
      </c>
      <c r="L33" s="8">
        <v>11107</v>
      </c>
      <c r="M33" s="8">
        <v>15218</v>
      </c>
      <c r="N33" s="8">
        <v>0</v>
      </c>
      <c r="O33" s="8"/>
      <c r="Q33" t="s">
        <v>20</v>
      </c>
      <c r="R33" s="8">
        <v>700</v>
      </c>
      <c r="S33" s="8">
        <v>0</v>
      </c>
      <c r="T33" s="8">
        <v>5624</v>
      </c>
      <c r="U33" s="8">
        <v>12674</v>
      </c>
      <c r="V33" s="8">
        <v>20909</v>
      </c>
      <c r="W33" s="8">
        <v>16628</v>
      </c>
      <c r="X33" s="8">
        <v>21984</v>
      </c>
      <c r="Y33" s="8">
        <v>33176</v>
      </c>
      <c r="Z33" s="8">
        <v>18419</v>
      </c>
      <c r="AA33" s="8">
        <v>11107</v>
      </c>
      <c r="AB33" s="8">
        <v>15218</v>
      </c>
      <c r="AC33" s="8">
        <v>0</v>
      </c>
    </row>
    <row r="34" spans="1:29" x14ac:dyDescent="0.2">
      <c r="B34" t="s">
        <v>18</v>
      </c>
      <c r="C34" s="8">
        <v>800</v>
      </c>
      <c r="D34" s="8">
        <v>0</v>
      </c>
      <c r="E34" s="8">
        <v>1309</v>
      </c>
      <c r="F34" s="8">
        <v>4084</v>
      </c>
      <c r="G34" s="8">
        <v>4731</v>
      </c>
      <c r="H34" s="8">
        <v>4311</v>
      </c>
      <c r="I34" s="8">
        <v>4766</v>
      </c>
      <c r="J34" s="8">
        <v>5731</v>
      </c>
      <c r="K34" s="8">
        <v>6228</v>
      </c>
      <c r="L34" s="8">
        <v>6075</v>
      </c>
      <c r="M34" s="8">
        <v>5499</v>
      </c>
      <c r="N34" s="8">
        <v>0</v>
      </c>
      <c r="O34" s="8"/>
      <c r="Q34" t="s">
        <v>18</v>
      </c>
      <c r="R34" s="8">
        <v>800</v>
      </c>
      <c r="S34" s="8">
        <v>0</v>
      </c>
      <c r="T34" s="8">
        <v>1309</v>
      </c>
      <c r="U34" s="8">
        <v>4084</v>
      </c>
      <c r="V34" s="8">
        <v>4731</v>
      </c>
      <c r="W34" s="8">
        <v>4311</v>
      </c>
      <c r="X34" s="8">
        <v>4766</v>
      </c>
      <c r="Y34" s="8">
        <v>5731</v>
      </c>
      <c r="Z34" s="8">
        <v>6228</v>
      </c>
      <c r="AA34" s="8">
        <v>6075</v>
      </c>
      <c r="AB34" s="8">
        <v>5499</v>
      </c>
      <c r="AC34" s="8">
        <v>0</v>
      </c>
    </row>
    <row r="35" spans="1:29" x14ac:dyDescent="0.2">
      <c r="A35" t="s">
        <v>80</v>
      </c>
      <c r="C35" s="8">
        <v>15361</v>
      </c>
      <c r="D35" s="8">
        <v>0</v>
      </c>
      <c r="E35" s="8">
        <v>51077</v>
      </c>
      <c r="F35" s="8">
        <v>156231</v>
      </c>
      <c r="G35" s="8">
        <v>238700</v>
      </c>
      <c r="H35" s="8">
        <v>228199</v>
      </c>
      <c r="I35" s="8">
        <v>281166</v>
      </c>
      <c r="J35" s="8">
        <v>404927</v>
      </c>
      <c r="K35" s="8">
        <v>279677</v>
      </c>
      <c r="L35" s="8">
        <v>211688</v>
      </c>
      <c r="M35" s="8">
        <v>159812</v>
      </c>
      <c r="N35" s="8">
        <v>0</v>
      </c>
      <c r="O35" s="8"/>
      <c r="P35" t="s">
        <v>80</v>
      </c>
      <c r="R35" s="8">
        <v>15361</v>
      </c>
      <c r="S35" s="8">
        <v>0</v>
      </c>
      <c r="T35" s="8">
        <v>51077</v>
      </c>
      <c r="U35" s="8">
        <v>156231</v>
      </c>
      <c r="V35" s="8">
        <v>238715</v>
      </c>
      <c r="W35" s="8">
        <v>228327</v>
      </c>
      <c r="X35" s="8">
        <v>281166</v>
      </c>
      <c r="Y35" s="8">
        <v>405241</v>
      </c>
      <c r="Z35" s="8">
        <v>281359</v>
      </c>
      <c r="AA35" s="8">
        <v>211688</v>
      </c>
      <c r="AB35" s="8">
        <v>160076</v>
      </c>
      <c r="AC35" s="8">
        <v>0</v>
      </c>
    </row>
    <row r="37" spans="1:29" x14ac:dyDescent="0.2">
      <c r="B37" t="s">
        <v>83</v>
      </c>
      <c r="C37" s="8">
        <v>31</v>
      </c>
      <c r="D37" s="8">
        <v>28</v>
      </c>
      <c r="E37" s="8">
        <v>31</v>
      </c>
      <c r="F37" s="8">
        <v>30</v>
      </c>
      <c r="G37" s="8">
        <v>31</v>
      </c>
      <c r="H37" s="8">
        <v>30</v>
      </c>
      <c r="I37" s="8">
        <v>31</v>
      </c>
      <c r="J37" s="8">
        <v>31</v>
      </c>
      <c r="K37" s="8">
        <v>30</v>
      </c>
      <c r="L37" s="8">
        <v>31</v>
      </c>
      <c r="M37" s="8">
        <v>30</v>
      </c>
      <c r="N37" s="8">
        <v>31</v>
      </c>
      <c r="Q37" t="s">
        <v>83</v>
      </c>
      <c r="R37" s="8">
        <v>31</v>
      </c>
      <c r="S37" s="8">
        <v>28</v>
      </c>
      <c r="T37" s="8">
        <v>31</v>
      </c>
      <c r="U37" s="8">
        <v>30</v>
      </c>
      <c r="V37" s="8">
        <v>31</v>
      </c>
      <c r="W37" s="8">
        <v>30</v>
      </c>
      <c r="X37" s="8">
        <v>31</v>
      </c>
      <c r="Y37" s="8">
        <v>31</v>
      </c>
      <c r="Z37" s="8">
        <v>30</v>
      </c>
      <c r="AA37" s="8">
        <v>31</v>
      </c>
      <c r="AB37" s="8">
        <v>30</v>
      </c>
      <c r="AC37" s="8">
        <v>31</v>
      </c>
    </row>
    <row r="38" spans="1:29" x14ac:dyDescent="0.2">
      <c r="B38" t="s">
        <v>84</v>
      </c>
      <c r="C38" s="8">
        <f>C37*17</f>
        <v>527</v>
      </c>
      <c r="D38" s="8">
        <f>D37*17</f>
        <v>476</v>
      </c>
      <c r="E38" s="8">
        <f t="shared" ref="E38:N38" si="0">E37*17</f>
        <v>527</v>
      </c>
      <c r="F38" s="8">
        <f t="shared" si="0"/>
        <v>510</v>
      </c>
      <c r="G38" s="8">
        <f t="shared" si="0"/>
        <v>527</v>
      </c>
      <c r="H38" s="8">
        <f t="shared" si="0"/>
        <v>510</v>
      </c>
      <c r="I38" s="8">
        <f t="shared" si="0"/>
        <v>527</v>
      </c>
      <c r="J38" s="8">
        <f t="shared" si="0"/>
        <v>527</v>
      </c>
      <c r="K38" s="8">
        <f t="shared" si="0"/>
        <v>510</v>
      </c>
      <c r="L38" s="8">
        <f t="shared" si="0"/>
        <v>527</v>
      </c>
      <c r="M38" s="8">
        <f t="shared" si="0"/>
        <v>510</v>
      </c>
      <c r="N38" s="8">
        <f t="shared" si="0"/>
        <v>527</v>
      </c>
      <c r="Q38" t="s">
        <v>84</v>
      </c>
      <c r="R38" s="8">
        <f>R37*17</f>
        <v>527</v>
      </c>
      <c r="S38" s="8">
        <f>S37*17</f>
        <v>476</v>
      </c>
      <c r="T38" s="8">
        <f t="shared" ref="T38:AC38" si="1">T37*17</f>
        <v>527</v>
      </c>
      <c r="U38" s="8">
        <f t="shared" si="1"/>
        <v>510</v>
      </c>
      <c r="V38" s="8">
        <f t="shared" si="1"/>
        <v>527</v>
      </c>
      <c r="W38" s="8">
        <f t="shared" si="1"/>
        <v>510</v>
      </c>
      <c r="X38" s="8">
        <f t="shared" si="1"/>
        <v>527</v>
      </c>
      <c r="Y38" s="8">
        <f t="shared" si="1"/>
        <v>527</v>
      </c>
      <c r="Z38" s="8">
        <f t="shared" si="1"/>
        <v>510</v>
      </c>
      <c r="AA38" s="8">
        <f t="shared" si="1"/>
        <v>527</v>
      </c>
      <c r="AB38" s="8">
        <f t="shared" si="1"/>
        <v>510</v>
      </c>
      <c r="AC38" s="8">
        <f t="shared" si="1"/>
        <v>527</v>
      </c>
    </row>
    <row r="41" spans="1:29" x14ac:dyDescent="0.2">
      <c r="B41" t="s">
        <v>7</v>
      </c>
      <c r="C41" s="8">
        <f>(C6+C21)/C$38</f>
        <v>33.320683111954459</v>
      </c>
      <c r="D41" s="8">
        <f t="shared" ref="D41:N41" si="2">(D6+D21)/D$38</f>
        <v>0</v>
      </c>
      <c r="E41" s="8">
        <f t="shared" si="2"/>
        <v>11.844402277039848</v>
      </c>
      <c r="F41" s="8">
        <f t="shared" si="2"/>
        <v>48.629411764705885</v>
      </c>
      <c r="G41" s="8">
        <f t="shared" si="2"/>
        <v>65.588235294117652</v>
      </c>
      <c r="H41" s="8">
        <f t="shared" si="2"/>
        <v>33.766666666666666</v>
      </c>
      <c r="I41" s="8">
        <f t="shared" si="2"/>
        <v>41.271347248576852</v>
      </c>
      <c r="J41" s="8">
        <f t="shared" si="2"/>
        <v>68.144212523719162</v>
      </c>
      <c r="K41" s="8">
        <f t="shared" si="2"/>
        <v>48.823529411764703</v>
      </c>
      <c r="L41" s="8">
        <f t="shared" si="2"/>
        <v>31.235294117647058</v>
      </c>
      <c r="M41" s="8">
        <f t="shared" si="2"/>
        <v>54.607843137254903</v>
      </c>
      <c r="N41" s="8">
        <f t="shared" si="2"/>
        <v>0</v>
      </c>
      <c r="Q41" t="s">
        <v>7</v>
      </c>
      <c r="R41" s="8">
        <f>(R6+R21)/R$38</f>
        <v>33.320683111954459</v>
      </c>
      <c r="S41" s="8">
        <f t="shared" ref="S41:AC41" si="3">(S6+S21)/S$38</f>
        <v>0</v>
      </c>
      <c r="T41" s="8">
        <f t="shared" si="3"/>
        <v>11.844402277039848</v>
      </c>
      <c r="U41" s="8">
        <f t="shared" si="3"/>
        <v>49.56666666666667</v>
      </c>
      <c r="V41" s="8">
        <f t="shared" si="3"/>
        <v>65.588235294117652</v>
      </c>
      <c r="W41" s="8">
        <f t="shared" si="3"/>
        <v>33.766666666666666</v>
      </c>
      <c r="X41" s="8">
        <f t="shared" si="3"/>
        <v>41.271347248576852</v>
      </c>
      <c r="Y41" s="8">
        <f t="shared" si="3"/>
        <v>68.740037950664131</v>
      </c>
      <c r="Z41" s="8">
        <f t="shared" si="3"/>
        <v>52.121568627450984</v>
      </c>
      <c r="AA41" s="8">
        <f t="shared" si="3"/>
        <v>31.235294117647058</v>
      </c>
      <c r="AB41" s="8">
        <f t="shared" si="3"/>
        <v>54.862745098039213</v>
      </c>
      <c r="AC41" s="8">
        <f t="shared" si="3"/>
        <v>0</v>
      </c>
    </row>
    <row r="42" spans="1:29" x14ac:dyDescent="0.2">
      <c r="B42" t="s">
        <v>21</v>
      </c>
      <c r="C42" s="8">
        <f t="shared" ref="C42:N54" si="4">(C7+C22)/C$38</f>
        <v>29.781783681214421</v>
      </c>
      <c r="D42" s="8">
        <f t="shared" si="4"/>
        <v>0</v>
      </c>
      <c r="E42" s="8">
        <f t="shared" si="4"/>
        <v>11.812144212523719</v>
      </c>
      <c r="F42" s="8">
        <f t="shared" si="4"/>
        <v>54.47254901960784</v>
      </c>
      <c r="G42" s="8">
        <f t="shared" si="4"/>
        <v>66.474383301707775</v>
      </c>
      <c r="H42" s="8">
        <f t="shared" si="4"/>
        <v>55.827450980392157</v>
      </c>
      <c r="I42" s="8">
        <f t="shared" si="4"/>
        <v>68.891840607210625</v>
      </c>
      <c r="J42" s="8">
        <f t="shared" si="4"/>
        <v>95.37950664136622</v>
      </c>
      <c r="K42" s="8">
        <f t="shared" si="4"/>
        <v>56.672549019607843</v>
      </c>
      <c r="L42" s="8">
        <f t="shared" si="4"/>
        <v>42.757115749525617</v>
      </c>
      <c r="M42" s="8">
        <f t="shared" si="4"/>
        <v>93.196078431372555</v>
      </c>
      <c r="N42" s="8">
        <f t="shared" si="4"/>
        <v>0</v>
      </c>
      <c r="Q42" t="s">
        <v>21</v>
      </c>
      <c r="R42" s="8">
        <f t="shared" ref="R42:AC54" si="5">(R7+R22)/R$38</f>
        <v>29.781783681214421</v>
      </c>
      <c r="S42" s="8">
        <f t="shared" si="5"/>
        <v>0</v>
      </c>
      <c r="T42" s="8">
        <f t="shared" si="5"/>
        <v>11.812144212523719</v>
      </c>
      <c r="U42" s="8">
        <f t="shared" si="5"/>
        <v>55.298039215686273</v>
      </c>
      <c r="V42" s="8">
        <f t="shared" si="5"/>
        <v>67.60721062618596</v>
      </c>
      <c r="W42" s="8">
        <f t="shared" si="5"/>
        <v>55.827450980392157</v>
      </c>
      <c r="X42" s="8">
        <f t="shared" si="5"/>
        <v>68.891840607210625</v>
      </c>
      <c r="Y42" s="8">
        <f t="shared" si="5"/>
        <v>95.37950664136622</v>
      </c>
      <c r="Z42" s="8">
        <f t="shared" si="5"/>
        <v>56.672549019607843</v>
      </c>
      <c r="AA42" s="8">
        <f t="shared" si="5"/>
        <v>42.757115749525617</v>
      </c>
      <c r="AB42" s="8">
        <f t="shared" si="5"/>
        <v>93.196078431372555</v>
      </c>
      <c r="AC42" s="8">
        <f t="shared" si="5"/>
        <v>0</v>
      </c>
    </row>
    <row r="43" spans="1:29" x14ac:dyDescent="0.2">
      <c r="B43" t="s">
        <v>24</v>
      </c>
      <c r="C43" s="8">
        <f t="shared" si="4"/>
        <v>41.624288425047439</v>
      </c>
      <c r="D43" s="8">
        <f t="shared" si="4"/>
        <v>0</v>
      </c>
      <c r="E43" s="8">
        <f t="shared" si="4"/>
        <v>8.7741935483870961</v>
      </c>
      <c r="F43" s="8">
        <f t="shared" si="4"/>
        <v>40.045098039215688</v>
      </c>
      <c r="G43" s="8">
        <f t="shared" si="4"/>
        <v>64.193548387096769</v>
      </c>
      <c r="H43" s="8">
        <f t="shared" si="4"/>
        <v>50.003921568627455</v>
      </c>
      <c r="I43" s="8">
        <f t="shared" si="4"/>
        <v>50.275142314990511</v>
      </c>
      <c r="J43" s="8">
        <f t="shared" si="4"/>
        <v>63.421252371916509</v>
      </c>
      <c r="K43" s="8">
        <f t="shared" si="4"/>
        <v>36.315686274509801</v>
      </c>
      <c r="L43" s="8">
        <f t="shared" si="4"/>
        <v>27.366223908918407</v>
      </c>
      <c r="M43" s="8">
        <f t="shared" si="4"/>
        <v>55.033333333333331</v>
      </c>
      <c r="N43" s="8">
        <f t="shared" si="4"/>
        <v>0</v>
      </c>
      <c r="Q43" t="s">
        <v>24</v>
      </c>
      <c r="R43" s="8">
        <f t="shared" si="5"/>
        <v>41.624288425047439</v>
      </c>
      <c r="S43" s="8">
        <f t="shared" si="5"/>
        <v>0</v>
      </c>
      <c r="T43" s="8">
        <f t="shared" si="5"/>
        <v>8.7741935483870961</v>
      </c>
      <c r="U43" s="8">
        <f t="shared" si="5"/>
        <v>40.045098039215688</v>
      </c>
      <c r="V43" s="8">
        <f t="shared" si="5"/>
        <v>64.193548387096769</v>
      </c>
      <c r="W43" s="8">
        <f t="shared" si="5"/>
        <v>50.003921568627455</v>
      </c>
      <c r="X43" s="8">
        <f t="shared" si="5"/>
        <v>50.275142314990511</v>
      </c>
      <c r="Y43" s="8">
        <f t="shared" si="5"/>
        <v>63.421252371916509</v>
      </c>
      <c r="Z43" s="8">
        <f t="shared" si="5"/>
        <v>36.315686274509801</v>
      </c>
      <c r="AA43" s="8">
        <f t="shared" si="5"/>
        <v>27.366223908918407</v>
      </c>
      <c r="AB43" s="8">
        <f t="shared" si="5"/>
        <v>55.033333333333331</v>
      </c>
      <c r="AC43" s="8">
        <f t="shared" si="5"/>
        <v>0</v>
      </c>
    </row>
    <row r="44" spans="1:29" x14ac:dyDescent="0.2">
      <c r="B44" t="s">
        <v>17</v>
      </c>
      <c r="C44" s="8">
        <f t="shared" si="4"/>
        <v>50.159392789373811</v>
      </c>
      <c r="D44" s="8">
        <f t="shared" si="4"/>
        <v>0</v>
      </c>
      <c r="E44" s="8">
        <f t="shared" si="4"/>
        <v>11.330170777988615</v>
      </c>
      <c r="F44" s="8">
        <f t="shared" si="4"/>
        <v>41.776470588235291</v>
      </c>
      <c r="G44" s="8">
        <f t="shared" si="4"/>
        <v>53.288425047438331</v>
      </c>
      <c r="H44" s="8">
        <f t="shared" si="4"/>
        <v>31.2</v>
      </c>
      <c r="I44" s="8">
        <f t="shared" si="4"/>
        <v>41.256166982922203</v>
      </c>
      <c r="J44" s="8">
        <f t="shared" si="4"/>
        <v>75.092979127134726</v>
      </c>
      <c r="K44" s="8">
        <f t="shared" si="4"/>
        <v>42.401960784313722</v>
      </c>
      <c r="L44" s="8">
        <f t="shared" si="4"/>
        <v>24.555977229601517</v>
      </c>
      <c r="M44" s="8">
        <f t="shared" si="4"/>
        <v>63.839215686274507</v>
      </c>
      <c r="N44" s="8">
        <f t="shared" si="4"/>
        <v>0</v>
      </c>
      <c r="Q44" t="s">
        <v>17</v>
      </c>
      <c r="R44" s="8">
        <f t="shared" si="5"/>
        <v>50.159392789373811</v>
      </c>
      <c r="S44" s="8">
        <f t="shared" si="5"/>
        <v>0</v>
      </c>
      <c r="T44" s="8">
        <f t="shared" si="5"/>
        <v>11.330170777988615</v>
      </c>
      <c r="U44" s="8">
        <f t="shared" si="5"/>
        <v>41.776470588235291</v>
      </c>
      <c r="V44" s="8">
        <f t="shared" si="5"/>
        <v>53.288425047438331</v>
      </c>
      <c r="W44" s="8">
        <f t="shared" si="5"/>
        <v>31.2</v>
      </c>
      <c r="X44" s="8">
        <f t="shared" si="5"/>
        <v>41.256166982922203</v>
      </c>
      <c r="Y44" s="8">
        <f t="shared" si="5"/>
        <v>75.092979127134726</v>
      </c>
      <c r="Z44" s="8">
        <f t="shared" si="5"/>
        <v>42.401960784313722</v>
      </c>
      <c r="AA44" s="8">
        <f t="shared" si="5"/>
        <v>24.555977229601517</v>
      </c>
      <c r="AB44" s="8">
        <f t="shared" si="5"/>
        <v>63.839215686274507</v>
      </c>
      <c r="AC44" s="8">
        <f t="shared" si="5"/>
        <v>0</v>
      </c>
    </row>
    <row r="45" spans="1:29" x14ac:dyDescent="0.2">
      <c r="B45" t="s">
        <v>12</v>
      </c>
      <c r="C45" s="8">
        <f t="shared" si="4"/>
        <v>30.170777988614802</v>
      </c>
      <c r="D45" s="8">
        <f t="shared" si="4"/>
        <v>0</v>
      </c>
      <c r="E45" s="8">
        <f t="shared" si="4"/>
        <v>7.9127134724857688</v>
      </c>
      <c r="F45" s="8">
        <f t="shared" si="4"/>
        <v>27.886274509803922</v>
      </c>
      <c r="G45" s="8">
        <f t="shared" si="4"/>
        <v>29.954459203036052</v>
      </c>
      <c r="H45" s="8">
        <f t="shared" si="4"/>
        <v>20.423529411764704</v>
      </c>
      <c r="I45" s="8">
        <f t="shared" si="4"/>
        <v>25.711574952561669</v>
      </c>
      <c r="J45" s="8">
        <f t="shared" si="4"/>
        <v>35.349146110056928</v>
      </c>
      <c r="K45" s="8">
        <f t="shared" si="4"/>
        <v>31.750980392156862</v>
      </c>
      <c r="L45" s="8">
        <f t="shared" si="4"/>
        <v>24.89943074003795</v>
      </c>
      <c r="M45" s="8">
        <f t="shared" si="4"/>
        <v>52.550980392156866</v>
      </c>
      <c r="N45" s="8">
        <f t="shared" si="4"/>
        <v>0</v>
      </c>
      <c r="Q45" t="s">
        <v>12</v>
      </c>
      <c r="R45" s="8">
        <f t="shared" si="5"/>
        <v>30.170777988614802</v>
      </c>
      <c r="S45" s="8">
        <f t="shared" si="5"/>
        <v>0</v>
      </c>
      <c r="T45" s="8">
        <f t="shared" si="5"/>
        <v>7.9127134724857688</v>
      </c>
      <c r="U45" s="8">
        <f t="shared" si="5"/>
        <v>27.886274509803922</v>
      </c>
      <c r="V45" s="8">
        <f t="shared" si="5"/>
        <v>29.954459203036052</v>
      </c>
      <c r="W45" s="8">
        <f t="shared" si="5"/>
        <v>20.423529411764704</v>
      </c>
      <c r="X45" s="8">
        <f t="shared" si="5"/>
        <v>25.711574952561669</v>
      </c>
      <c r="Y45" s="8">
        <f t="shared" si="5"/>
        <v>35.349146110056928</v>
      </c>
      <c r="Z45" s="8">
        <f t="shared" si="5"/>
        <v>31.750980392156862</v>
      </c>
      <c r="AA45" s="8">
        <f t="shared" si="5"/>
        <v>24.89943074003795</v>
      </c>
      <c r="AB45" s="8">
        <f t="shared" si="5"/>
        <v>52.550980392156866</v>
      </c>
      <c r="AC45" s="8">
        <f t="shared" si="5"/>
        <v>0</v>
      </c>
    </row>
    <row r="46" spans="1:29" x14ac:dyDescent="0.2">
      <c r="B46" t="s">
        <v>25</v>
      </c>
      <c r="C46" s="8">
        <f t="shared" si="4"/>
        <v>14.698292220113853</v>
      </c>
      <c r="D46" s="8">
        <f t="shared" si="4"/>
        <v>0</v>
      </c>
      <c r="E46" s="8">
        <f t="shared" si="4"/>
        <v>5.988614800759013</v>
      </c>
      <c r="F46" s="8">
        <f t="shared" si="4"/>
        <v>32.107843137254903</v>
      </c>
      <c r="G46" s="8">
        <f t="shared" si="4"/>
        <v>58.743833017077797</v>
      </c>
      <c r="H46" s="8">
        <f t="shared" si="4"/>
        <v>41.896078431372551</v>
      </c>
      <c r="I46" s="8">
        <f t="shared" si="4"/>
        <v>36.857685009487668</v>
      </c>
      <c r="J46" s="8">
        <f t="shared" si="4"/>
        <v>41.185958254269451</v>
      </c>
      <c r="K46" s="8">
        <f t="shared" si="4"/>
        <v>20.752941176470589</v>
      </c>
      <c r="L46" s="8">
        <f t="shared" si="4"/>
        <v>20.838709677419356</v>
      </c>
      <c r="M46" s="8">
        <f t="shared" si="4"/>
        <v>44.254901960784316</v>
      </c>
      <c r="N46" s="8">
        <f t="shared" si="4"/>
        <v>0</v>
      </c>
      <c r="Q46" t="s">
        <v>25</v>
      </c>
      <c r="R46" s="8">
        <f t="shared" si="5"/>
        <v>14.698292220113853</v>
      </c>
      <c r="S46" s="8">
        <f t="shared" si="5"/>
        <v>0</v>
      </c>
      <c r="T46" s="8">
        <f t="shared" si="5"/>
        <v>5.988614800759013</v>
      </c>
      <c r="U46" s="8">
        <f t="shared" si="5"/>
        <v>32.107843137254903</v>
      </c>
      <c r="V46" s="8">
        <f t="shared" si="5"/>
        <v>58.743833017077797</v>
      </c>
      <c r="W46" s="8">
        <f t="shared" si="5"/>
        <v>41.896078431372551</v>
      </c>
      <c r="X46" s="8">
        <f t="shared" si="5"/>
        <v>36.857685009487668</v>
      </c>
      <c r="Y46" s="8">
        <f t="shared" si="5"/>
        <v>41.185958254269451</v>
      </c>
      <c r="Z46" s="8">
        <f t="shared" si="5"/>
        <v>20.752941176470589</v>
      </c>
      <c r="AA46" s="8">
        <f t="shared" si="5"/>
        <v>20.838709677419356</v>
      </c>
      <c r="AB46" s="8">
        <f t="shared" si="5"/>
        <v>44.254901960784316</v>
      </c>
      <c r="AC46" s="8">
        <f t="shared" si="5"/>
        <v>0</v>
      </c>
    </row>
    <row r="47" spans="1:29" x14ac:dyDescent="0.2">
      <c r="B47" t="s">
        <v>19</v>
      </c>
      <c r="C47" s="8">
        <f t="shared" si="4"/>
        <v>40.728652751423148</v>
      </c>
      <c r="D47" s="8">
        <f t="shared" si="4"/>
        <v>0</v>
      </c>
      <c r="E47" s="8">
        <f t="shared" si="4"/>
        <v>9.053130929791271</v>
      </c>
      <c r="F47" s="8">
        <f t="shared" si="4"/>
        <v>40.164705882352941</v>
      </c>
      <c r="G47" s="8">
        <f t="shared" si="4"/>
        <v>61.777988614800762</v>
      </c>
      <c r="H47" s="8">
        <f t="shared" si="4"/>
        <v>42.068627450980394</v>
      </c>
      <c r="I47" s="8">
        <f t="shared" si="4"/>
        <v>41.956356736242881</v>
      </c>
      <c r="J47" s="8">
        <f t="shared" si="4"/>
        <v>51.6831119544592</v>
      </c>
      <c r="K47" s="8">
        <f t="shared" si="4"/>
        <v>30.880392156862744</v>
      </c>
      <c r="L47" s="8">
        <f t="shared" si="4"/>
        <v>19.924098671726757</v>
      </c>
      <c r="M47" s="8">
        <f t="shared" si="4"/>
        <v>50.429411764705883</v>
      </c>
      <c r="N47" s="8">
        <f t="shared" si="4"/>
        <v>0</v>
      </c>
      <c r="Q47" t="s">
        <v>19</v>
      </c>
      <c r="R47" s="8">
        <f t="shared" si="5"/>
        <v>40.728652751423148</v>
      </c>
      <c r="S47" s="8">
        <f t="shared" si="5"/>
        <v>0</v>
      </c>
      <c r="T47" s="8">
        <f t="shared" si="5"/>
        <v>9.053130929791271</v>
      </c>
      <c r="U47" s="8">
        <f t="shared" si="5"/>
        <v>40.164705882352941</v>
      </c>
      <c r="V47" s="8">
        <f t="shared" si="5"/>
        <v>61.777988614800762</v>
      </c>
      <c r="W47" s="8">
        <f t="shared" si="5"/>
        <v>42.068627450980394</v>
      </c>
      <c r="X47" s="8">
        <f t="shared" si="5"/>
        <v>41.956356736242881</v>
      </c>
      <c r="Y47" s="8">
        <f t="shared" si="5"/>
        <v>51.6831119544592</v>
      </c>
      <c r="Z47" s="8">
        <f t="shared" si="5"/>
        <v>30.880392156862744</v>
      </c>
      <c r="AA47" s="8">
        <f t="shared" si="5"/>
        <v>19.924098671726757</v>
      </c>
      <c r="AB47" s="8">
        <f t="shared" si="5"/>
        <v>50.429411764705883</v>
      </c>
      <c r="AC47" s="8">
        <f t="shared" si="5"/>
        <v>0</v>
      </c>
    </row>
    <row r="48" spans="1:29" x14ac:dyDescent="0.2">
      <c r="B48" t="s">
        <v>16</v>
      </c>
      <c r="C48" s="8">
        <f t="shared" si="4"/>
        <v>12.111954459203035</v>
      </c>
      <c r="D48" s="8">
        <f t="shared" si="4"/>
        <v>0</v>
      </c>
      <c r="E48" s="8">
        <f t="shared" si="4"/>
        <v>7.5407969639468693</v>
      </c>
      <c r="F48" s="8">
        <f t="shared" si="4"/>
        <v>35.641176470588235</v>
      </c>
      <c r="G48" s="8">
        <f t="shared" si="4"/>
        <v>49.246679316888049</v>
      </c>
      <c r="H48" s="8">
        <f t="shared" si="4"/>
        <v>45.449019607843134</v>
      </c>
      <c r="I48" s="8">
        <f t="shared" si="4"/>
        <v>55.732447817836814</v>
      </c>
      <c r="J48" s="8">
        <f t="shared" si="4"/>
        <v>47.620493358633773</v>
      </c>
      <c r="K48" s="8">
        <f t="shared" si="4"/>
        <v>24.774509803921568</v>
      </c>
      <c r="L48" s="8">
        <f t="shared" si="4"/>
        <v>20.345351043643262</v>
      </c>
      <c r="M48" s="8">
        <f t="shared" si="4"/>
        <v>31.67450980392157</v>
      </c>
      <c r="N48" s="8">
        <f t="shared" si="4"/>
        <v>0</v>
      </c>
      <c r="Q48" t="s">
        <v>16</v>
      </c>
      <c r="R48" s="8">
        <f t="shared" si="5"/>
        <v>12.111954459203035</v>
      </c>
      <c r="S48" s="8">
        <f t="shared" si="5"/>
        <v>0</v>
      </c>
      <c r="T48" s="8">
        <f t="shared" si="5"/>
        <v>7.5407969639468693</v>
      </c>
      <c r="U48" s="8">
        <f t="shared" si="5"/>
        <v>35.641176470588235</v>
      </c>
      <c r="V48" s="8">
        <f t="shared" si="5"/>
        <v>49.246679316888049</v>
      </c>
      <c r="W48" s="8">
        <f t="shared" si="5"/>
        <v>45.449019607843134</v>
      </c>
      <c r="X48" s="8">
        <f t="shared" si="5"/>
        <v>55.732447817836814</v>
      </c>
      <c r="Y48" s="8">
        <f t="shared" si="5"/>
        <v>47.620493358633773</v>
      </c>
      <c r="Z48" s="8">
        <f t="shared" si="5"/>
        <v>24.774509803921568</v>
      </c>
      <c r="AA48" s="8">
        <f t="shared" si="5"/>
        <v>20.345351043643262</v>
      </c>
      <c r="AB48" s="8">
        <f t="shared" si="5"/>
        <v>31.67450980392157</v>
      </c>
      <c r="AC48" s="8">
        <f t="shared" si="5"/>
        <v>0</v>
      </c>
    </row>
    <row r="49" spans="2:30" x14ac:dyDescent="0.2">
      <c r="B49" t="s">
        <v>15</v>
      </c>
      <c r="C49" s="8">
        <f t="shared" si="4"/>
        <v>19.409867172675522</v>
      </c>
      <c r="D49" s="8">
        <f t="shared" si="4"/>
        <v>0</v>
      </c>
      <c r="E49" s="8">
        <f t="shared" si="4"/>
        <v>13.333965844402277</v>
      </c>
      <c r="F49" s="8">
        <f t="shared" si="4"/>
        <v>64.092156862745099</v>
      </c>
      <c r="G49" s="8">
        <f t="shared" si="4"/>
        <v>83.853889943074009</v>
      </c>
      <c r="H49" s="8">
        <f t="shared" si="4"/>
        <v>94.503921568627447</v>
      </c>
      <c r="I49" s="8">
        <f t="shared" si="4"/>
        <v>104.1404174573055</v>
      </c>
      <c r="J49" s="8">
        <f t="shared" si="4"/>
        <v>90.741935483870961</v>
      </c>
      <c r="K49" s="8">
        <f t="shared" si="4"/>
        <v>67.903921568627453</v>
      </c>
      <c r="L49" s="8">
        <f t="shared" si="4"/>
        <v>49.444022770398483</v>
      </c>
      <c r="M49" s="8">
        <f t="shared" si="4"/>
        <v>74.862745098039213</v>
      </c>
      <c r="N49" s="8">
        <f t="shared" si="4"/>
        <v>0</v>
      </c>
      <c r="Q49" t="s">
        <v>15</v>
      </c>
      <c r="R49" s="8">
        <f t="shared" si="5"/>
        <v>19.409867172675522</v>
      </c>
      <c r="S49" s="8">
        <f t="shared" si="5"/>
        <v>0</v>
      </c>
      <c r="T49" s="8">
        <f t="shared" si="5"/>
        <v>13.333965844402277</v>
      </c>
      <c r="U49" s="8">
        <f t="shared" si="5"/>
        <v>64.092156862745099</v>
      </c>
      <c r="V49" s="8">
        <f t="shared" si="5"/>
        <v>83.853889943074009</v>
      </c>
      <c r="W49" s="8">
        <f t="shared" si="5"/>
        <v>94.503921568627447</v>
      </c>
      <c r="X49" s="8">
        <f t="shared" si="5"/>
        <v>104.1404174573055</v>
      </c>
      <c r="Y49" s="8">
        <f t="shared" si="5"/>
        <v>90.741935483870961</v>
      </c>
      <c r="Z49" s="8">
        <f t="shared" si="5"/>
        <v>67.903921568627453</v>
      </c>
      <c r="AA49" s="8">
        <f t="shared" si="5"/>
        <v>49.444022770398483</v>
      </c>
      <c r="AB49" s="8">
        <f t="shared" si="5"/>
        <v>74.862745098039213</v>
      </c>
      <c r="AC49" s="8">
        <f t="shared" si="5"/>
        <v>0</v>
      </c>
    </row>
    <row r="50" spans="2:30" x14ac:dyDescent="0.2">
      <c r="B50" t="s">
        <v>13</v>
      </c>
      <c r="C50" s="8">
        <f t="shared" si="4"/>
        <v>26.863377609108159</v>
      </c>
      <c r="D50" s="8">
        <f t="shared" si="4"/>
        <v>0</v>
      </c>
      <c r="E50" s="8">
        <f t="shared" si="4"/>
        <v>11.573055028462997</v>
      </c>
      <c r="F50" s="8">
        <f t="shared" si="4"/>
        <v>58.264705882352942</v>
      </c>
      <c r="G50" s="8">
        <f t="shared" si="4"/>
        <v>67.425047438330168</v>
      </c>
      <c r="H50" s="8">
        <f t="shared" si="4"/>
        <v>44.935294117647061</v>
      </c>
      <c r="I50" s="8">
        <f t="shared" si="4"/>
        <v>59.998102466793171</v>
      </c>
      <c r="J50" s="8">
        <f t="shared" si="4"/>
        <v>83.922201138519924</v>
      </c>
      <c r="K50" s="8">
        <f t="shared" si="4"/>
        <v>54.074509803921572</v>
      </c>
      <c r="L50" s="8">
        <f t="shared" si="4"/>
        <v>45.491461100569261</v>
      </c>
      <c r="M50" s="8">
        <f t="shared" si="4"/>
        <v>84.021568627450975</v>
      </c>
      <c r="N50" s="8">
        <f t="shared" si="4"/>
        <v>0</v>
      </c>
      <c r="Q50" t="s">
        <v>13</v>
      </c>
      <c r="R50" s="8">
        <f t="shared" si="5"/>
        <v>27.174573055028464</v>
      </c>
      <c r="S50" s="8">
        <f t="shared" si="5"/>
        <v>0</v>
      </c>
      <c r="T50" s="8">
        <f t="shared" si="5"/>
        <v>11.573055028462997</v>
      </c>
      <c r="U50" s="8">
        <f t="shared" si="5"/>
        <v>58.264705882352942</v>
      </c>
      <c r="V50" s="8">
        <f t="shared" si="5"/>
        <v>67.425047438330168</v>
      </c>
      <c r="W50" s="8">
        <f t="shared" si="5"/>
        <v>44.935294117647061</v>
      </c>
      <c r="X50" s="8">
        <f t="shared" si="5"/>
        <v>59.998102466793171</v>
      </c>
      <c r="Y50" s="8">
        <f t="shared" si="5"/>
        <v>83.922201138519924</v>
      </c>
      <c r="Z50" s="8">
        <f t="shared" si="5"/>
        <v>54.074509803921572</v>
      </c>
      <c r="AA50" s="8">
        <f t="shared" si="5"/>
        <v>45.491461100569261</v>
      </c>
      <c r="AB50" s="8">
        <f t="shared" si="5"/>
        <v>84.021568627450975</v>
      </c>
      <c r="AC50" s="8">
        <f t="shared" si="5"/>
        <v>0</v>
      </c>
    </row>
    <row r="51" spans="2:30" x14ac:dyDescent="0.2">
      <c r="B51" t="s">
        <v>14</v>
      </c>
      <c r="C51" s="8">
        <f t="shared" si="4"/>
        <v>10.510436432637571</v>
      </c>
      <c r="D51" s="8">
        <f t="shared" si="4"/>
        <v>0</v>
      </c>
      <c r="E51" s="8">
        <f t="shared" si="4"/>
        <v>5.3130929791271351</v>
      </c>
      <c r="F51" s="8">
        <f t="shared" si="4"/>
        <v>21.168627450980392</v>
      </c>
      <c r="G51" s="8">
        <f t="shared" si="4"/>
        <v>31.10246679316888</v>
      </c>
      <c r="H51" s="8">
        <f t="shared" si="4"/>
        <v>42.017647058823528</v>
      </c>
      <c r="I51" s="8">
        <f t="shared" si="4"/>
        <v>55.29222011385199</v>
      </c>
      <c r="J51" s="8">
        <f t="shared" si="4"/>
        <v>45.360531309297912</v>
      </c>
      <c r="K51" s="8">
        <f t="shared" si="4"/>
        <v>43.641176470588235</v>
      </c>
      <c r="L51" s="8">
        <f t="shared" si="4"/>
        <v>39.214421252371913</v>
      </c>
      <c r="M51" s="8">
        <f t="shared" si="4"/>
        <v>35.260784313725487</v>
      </c>
      <c r="N51" s="8">
        <f t="shared" si="4"/>
        <v>0</v>
      </c>
      <c r="Q51" t="s">
        <v>14</v>
      </c>
      <c r="R51" s="8">
        <f t="shared" si="5"/>
        <v>16.554079696394687</v>
      </c>
      <c r="S51" s="8">
        <f t="shared" si="5"/>
        <v>0</v>
      </c>
      <c r="T51" s="8">
        <f t="shared" si="5"/>
        <v>5.3130929791271351</v>
      </c>
      <c r="U51" s="8">
        <f t="shared" si="5"/>
        <v>21.168627450980392</v>
      </c>
      <c r="V51" s="8">
        <f t="shared" si="5"/>
        <v>31.10246679316888</v>
      </c>
      <c r="W51" s="8">
        <f t="shared" si="5"/>
        <v>42.017647058823528</v>
      </c>
      <c r="X51" s="8">
        <f t="shared" si="5"/>
        <v>55.29222011385199</v>
      </c>
      <c r="Y51" s="8">
        <f t="shared" si="5"/>
        <v>45.360531309297912</v>
      </c>
      <c r="Z51" s="8">
        <f t="shared" si="5"/>
        <v>43.641176470588235</v>
      </c>
      <c r="AA51" s="8">
        <f t="shared" si="5"/>
        <v>39.214421252371913</v>
      </c>
      <c r="AB51" s="8">
        <f t="shared" si="5"/>
        <v>35.260784313725487</v>
      </c>
      <c r="AC51" s="8">
        <f t="shared" si="5"/>
        <v>0</v>
      </c>
    </row>
    <row r="52" spans="2:30" x14ac:dyDescent="0.2">
      <c r="B52" t="s">
        <v>22</v>
      </c>
      <c r="C52" s="8">
        <f t="shared" si="4"/>
        <v>11.908918406072106</v>
      </c>
      <c r="D52" s="8">
        <f t="shared" si="4"/>
        <v>0</v>
      </c>
      <c r="E52" s="8">
        <f t="shared" si="4"/>
        <v>11.616698292220114</v>
      </c>
      <c r="F52" s="8">
        <f t="shared" si="4"/>
        <v>51.872549019607845</v>
      </c>
      <c r="G52" s="8">
        <f t="shared" si="4"/>
        <v>64.290322580645167</v>
      </c>
      <c r="H52" s="8">
        <f t="shared" si="4"/>
        <v>44.39411764705882</v>
      </c>
      <c r="I52" s="8">
        <f t="shared" si="4"/>
        <v>57.146110056925998</v>
      </c>
      <c r="J52" s="8">
        <f t="shared" si="4"/>
        <v>67.952561669829223</v>
      </c>
      <c r="K52" s="8">
        <f t="shared" si="4"/>
        <v>45.28235294117647</v>
      </c>
      <c r="L52" s="8">
        <f t="shared" si="4"/>
        <v>36.907020872865274</v>
      </c>
      <c r="M52" s="8">
        <f t="shared" si="4"/>
        <v>56.705882352941174</v>
      </c>
      <c r="N52" s="8">
        <f t="shared" si="4"/>
        <v>0</v>
      </c>
      <c r="Q52" t="s">
        <v>22</v>
      </c>
      <c r="R52" s="8">
        <f t="shared" si="5"/>
        <v>13.445920303605313</v>
      </c>
      <c r="S52" s="8">
        <f t="shared" si="5"/>
        <v>0</v>
      </c>
      <c r="T52" s="8">
        <f t="shared" si="5"/>
        <v>11.616698292220114</v>
      </c>
      <c r="U52" s="8">
        <f t="shared" si="5"/>
        <v>51.872549019607845</v>
      </c>
      <c r="V52" s="8">
        <f t="shared" si="5"/>
        <v>64.318785578747622</v>
      </c>
      <c r="W52" s="8">
        <f t="shared" si="5"/>
        <v>44.645098039215689</v>
      </c>
      <c r="X52" s="8">
        <f t="shared" si="5"/>
        <v>57.728652751423148</v>
      </c>
      <c r="Y52" s="8">
        <f t="shared" si="5"/>
        <v>67.952561669829223</v>
      </c>
      <c r="Z52" s="8">
        <f t="shared" si="5"/>
        <v>45.28235294117647</v>
      </c>
      <c r="AA52" s="8">
        <f t="shared" si="5"/>
        <v>36.907020872865274</v>
      </c>
      <c r="AB52" s="8">
        <f t="shared" si="5"/>
        <v>56.968627450980392</v>
      </c>
      <c r="AC52" s="8">
        <f t="shared" si="5"/>
        <v>0</v>
      </c>
    </row>
    <row r="53" spans="2:30" x14ac:dyDescent="0.2">
      <c r="B53" t="s">
        <v>20</v>
      </c>
      <c r="C53" s="8">
        <f t="shared" si="4"/>
        <v>7.5161290322580649</v>
      </c>
      <c r="D53" s="8">
        <f t="shared" si="4"/>
        <v>0</v>
      </c>
      <c r="E53" s="8">
        <f t="shared" si="4"/>
        <v>13.994307400379506</v>
      </c>
      <c r="F53" s="8">
        <f t="shared" si="4"/>
        <v>39.741176470588236</v>
      </c>
      <c r="G53" s="8">
        <f t="shared" si="4"/>
        <v>60.01328273244782</v>
      </c>
      <c r="H53" s="8">
        <f t="shared" si="4"/>
        <v>37.007843137254902</v>
      </c>
      <c r="I53" s="8">
        <f t="shared" si="4"/>
        <v>54.882352941176471</v>
      </c>
      <c r="J53" s="8">
        <f t="shared" si="4"/>
        <v>72.316888045540793</v>
      </c>
      <c r="K53" s="8">
        <f t="shared" si="4"/>
        <v>36.468627450980392</v>
      </c>
      <c r="L53" s="8">
        <f t="shared" si="4"/>
        <v>22.387096774193548</v>
      </c>
      <c r="M53" s="8">
        <f t="shared" si="4"/>
        <v>56.080392156862743</v>
      </c>
      <c r="N53" s="8">
        <f t="shared" si="4"/>
        <v>0</v>
      </c>
      <c r="Q53" t="s">
        <v>20</v>
      </c>
      <c r="R53" s="8">
        <f t="shared" si="5"/>
        <v>7.5161290322580649</v>
      </c>
      <c r="S53" s="8">
        <f t="shared" si="5"/>
        <v>0</v>
      </c>
      <c r="T53" s="8">
        <f t="shared" si="5"/>
        <v>13.994307400379506</v>
      </c>
      <c r="U53" s="8">
        <f t="shared" si="5"/>
        <v>39.741176470588236</v>
      </c>
      <c r="V53" s="8">
        <f t="shared" si="5"/>
        <v>60.01328273244782</v>
      </c>
      <c r="W53" s="8">
        <f t="shared" si="5"/>
        <v>37.007843137254902</v>
      </c>
      <c r="X53" s="8">
        <f t="shared" si="5"/>
        <v>54.882352941176471</v>
      </c>
      <c r="Y53" s="8">
        <f t="shared" si="5"/>
        <v>72.316888045540793</v>
      </c>
      <c r="Z53" s="8">
        <f t="shared" si="5"/>
        <v>36.468627450980392</v>
      </c>
      <c r="AA53" s="8">
        <f t="shared" si="5"/>
        <v>22.387096774193548</v>
      </c>
      <c r="AB53" s="8">
        <f t="shared" si="5"/>
        <v>56.080392156862743</v>
      </c>
      <c r="AC53" s="8">
        <f t="shared" si="5"/>
        <v>0</v>
      </c>
    </row>
    <row r="54" spans="2:30" x14ac:dyDescent="0.2">
      <c r="B54" t="s">
        <v>18</v>
      </c>
      <c r="C54" s="8">
        <f t="shared" si="4"/>
        <v>3.1537001897533208</v>
      </c>
      <c r="D54" s="8">
        <f t="shared" si="4"/>
        <v>0</v>
      </c>
      <c r="E54" s="8">
        <f t="shared" si="4"/>
        <v>2.4838709677419355</v>
      </c>
      <c r="F54" s="8">
        <f t="shared" si="4"/>
        <v>8.6450980392156858</v>
      </c>
      <c r="G54" s="8">
        <f t="shared" si="4"/>
        <v>10.895635673624289</v>
      </c>
      <c r="H54" s="8">
        <f t="shared" si="4"/>
        <v>10.533333333333333</v>
      </c>
      <c r="I54" s="8">
        <f t="shared" si="4"/>
        <v>11.908918406072106</v>
      </c>
      <c r="J54" s="8">
        <f t="shared" si="4"/>
        <v>12.081593927893739</v>
      </c>
      <c r="K54" s="8">
        <f t="shared" si="4"/>
        <v>12.211764705882352</v>
      </c>
      <c r="L54" s="8">
        <f t="shared" si="4"/>
        <v>11.527514231499051</v>
      </c>
      <c r="M54" s="8">
        <f t="shared" si="4"/>
        <v>18.792156862745099</v>
      </c>
      <c r="N54" s="8">
        <f t="shared" si="4"/>
        <v>0</v>
      </c>
      <c r="Q54" t="s">
        <v>18</v>
      </c>
      <c r="R54" s="8">
        <f t="shared" si="5"/>
        <v>3.1537001897533208</v>
      </c>
      <c r="S54" s="8">
        <f t="shared" si="5"/>
        <v>0</v>
      </c>
      <c r="T54" s="8">
        <f t="shared" si="5"/>
        <v>2.4838709677419355</v>
      </c>
      <c r="U54" s="8">
        <f t="shared" si="5"/>
        <v>8.6450980392156858</v>
      </c>
      <c r="V54" s="8">
        <f t="shared" si="5"/>
        <v>10.895635673624289</v>
      </c>
      <c r="W54" s="8">
        <f t="shared" si="5"/>
        <v>10.533333333333333</v>
      </c>
      <c r="X54" s="8">
        <f t="shared" si="5"/>
        <v>11.908918406072106</v>
      </c>
      <c r="Y54" s="8">
        <f t="shared" si="5"/>
        <v>12.081593927893739</v>
      </c>
      <c r="Z54" s="8">
        <f t="shared" si="5"/>
        <v>12.211764705882352</v>
      </c>
      <c r="AA54" s="8">
        <f t="shared" si="5"/>
        <v>11.527514231499051</v>
      </c>
      <c r="AB54" s="8">
        <f t="shared" si="5"/>
        <v>18.792156862745099</v>
      </c>
      <c r="AC54" s="8">
        <f t="shared" si="5"/>
        <v>0</v>
      </c>
    </row>
    <row r="55" spans="2:30" x14ac:dyDescent="0.2">
      <c r="B55" s="12" t="s">
        <v>85</v>
      </c>
      <c r="C55" s="14">
        <f>AVERAGE(C$41:C$54)</f>
        <v>23.711303876389263</v>
      </c>
      <c r="D55" s="14">
        <f t="shared" ref="D55:N55" si="6">AVERAGE(D$41:D$54)</f>
        <v>0</v>
      </c>
      <c r="E55" s="14">
        <f t="shared" si="6"/>
        <v>9.4693683925182963</v>
      </c>
      <c r="F55" s="14">
        <f t="shared" si="6"/>
        <v>40.321988795518202</v>
      </c>
      <c r="G55" s="14">
        <f t="shared" si="6"/>
        <v>54.7748712388181</v>
      </c>
      <c r="H55" s="14">
        <f t="shared" si="6"/>
        <v>42.430532212885154</v>
      </c>
      <c r="I55" s="14">
        <f t="shared" si="6"/>
        <v>50.380048793711019</v>
      </c>
      <c r="J55" s="14">
        <f t="shared" si="6"/>
        <v>60.732312279750616</v>
      </c>
      <c r="K55" s="14">
        <f t="shared" si="6"/>
        <v>39.425350140056025</v>
      </c>
      <c r="L55" s="14">
        <f t="shared" si="6"/>
        <v>29.77812415288696</v>
      </c>
      <c r="M55" s="14">
        <f t="shared" si="6"/>
        <v>55.093557422969191</v>
      </c>
      <c r="N55" s="14">
        <f t="shared" si="6"/>
        <v>0</v>
      </c>
      <c r="O55" s="14">
        <f>AVERAGE(C55,E55:M55)</f>
        <v>40.611745730550282</v>
      </c>
      <c r="Q55" s="12" t="s">
        <v>85</v>
      </c>
      <c r="R55" s="14">
        <f>AVERAGE(R$41:R$54)</f>
        <v>24.275006776904309</v>
      </c>
      <c r="S55" s="14">
        <f t="shared" ref="S55:AC55" si="7">AVERAGE(S$41:S$54)</f>
        <v>0</v>
      </c>
      <c r="T55" s="14">
        <f t="shared" si="7"/>
        <v>9.4693683925182963</v>
      </c>
      <c r="U55" s="14">
        <f t="shared" si="7"/>
        <v>40.447899159663869</v>
      </c>
      <c r="V55" s="14">
        <f t="shared" si="7"/>
        <v>54.857820547573859</v>
      </c>
      <c r="W55" s="14">
        <f t="shared" si="7"/>
        <v>42.448459383753502</v>
      </c>
      <c r="X55" s="14">
        <f t="shared" si="7"/>
        <v>50.421658986175103</v>
      </c>
      <c r="Y55" s="14">
        <f t="shared" si="7"/>
        <v>60.774871238818108</v>
      </c>
      <c r="Z55" s="14">
        <f t="shared" si="7"/>
        <v>39.66092436974791</v>
      </c>
      <c r="AA55" s="14">
        <f t="shared" si="7"/>
        <v>29.77812415288696</v>
      </c>
      <c r="AB55" s="14">
        <f t="shared" si="7"/>
        <v>55.130532212885157</v>
      </c>
      <c r="AC55" s="14">
        <f t="shared" si="7"/>
        <v>0</v>
      </c>
      <c r="AD55" s="14">
        <f>AVERAGE(R55,T55:AB55)</f>
        <v>40.726466522092707</v>
      </c>
    </row>
    <row r="56" spans="2:30" x14ac:dyDescent="0.2">
      <c r="B56" s="12" t="s">
        <v>86</v>
      </c>
      <c r="C56" s="13">
        <f>AVERAGE(C41,C42,C43,C48,C49,C50,C52)</f>
        <v>25.002981837896449</v>
      </c>
      <c r="D56" s="13">
        <f t="shared" ref="D56:N56" si="8">AVERAGE(D41,D42,D43,D48,D49,D50,D52)</f>
        <v>0</v>
      </c>
      <c r="E56" s="13">
        <f t="shared" si="8"/>
        <v>10.927893738140417</v>
      </c>
      <c r="F56" s="13">
        <f t="shared" si="8"/>
        <v>50.431092436974787</v>
      </c>
      <c r="G56" s="13">
        <f t="shared" si="8"/>
        <v>65.867443751694239</v>
      </c>
      <c r="H56" s="13">
        <f t="shared" si="8"/>
        <v>52.697198879551813</v>
      </c>
      <c r="I56" s="13">
        <f t="shared" si="8"/>
        <v>62.493629709948493</v>
      </c>
      <c r="J56" s="13">
        <f t="shared" si="8"/>
        <v>73.883166169693695</v>
      </c>
      <c r="K56" s="13">
        <f t="shared" si="8"/>
        <v>47.692436974789921</v>
      </c>
      <c r="L56" s="13">
        <f t="shared" si="8"/>
        <v>36.220927080509625</v>
      </c>
      <c r="M56" s="13">
        <f t="shared" si="8"/>
        <v>64.300280112044817</v>
      </c>
      <c r="N56" s="13">
        <f t="shared" si="8"/>
        <v>0</v>
      </c>
      <c r="O56" s="13">
        <f t="shared" ref="O56:O58" si="9">AVERAGE(C56,E56:M56)</f>
        <v>48.951705069124429</v>
      </c>
      <c r="Q56" s="12" t="s">
        <v>86</v>
      </c>
      <c r="R56" s="13">
        <f>AVERAGE(R41,R42,R43,R48,R49,R50,R52)</f>
        <v>25.26701002981838</v>
      </c>
      <c r="S56" s="13">
        <f t="shared" ref="S56:AC56" si="10">AVERAGE(S41,S42,S43,S48,S49,S50,S52)</f>
        <v>0</v>
      </c>
      <c r="T56" s="13">
        <f t="shared" si="10"/>
        <v>10.927893738140417</v>
      </c>
      <c r="U56" s="13">
        <f t="shared" si="10"/>
        <v>50.682913165266108</v>
      </c>
      <c r="V56" s="13">
        <f t="shared" si="10"/>
        <v>66.033342369205755</v>
      </c>
      <c r="W56" s="13">
        <f t="shared" si="10"/>
        <v>52.733053221288507</v>
      </c>
      <c r="X56" s="13">
        <f t="shared" si="10"/>
        <v>62.576850094876662</v>
      </c>
      <c r="Y56" s="13">
        <f t="shared" si="10"/>
        <v>73.968284087828692</v>
      </c>
      <c r="Z56" s="13">
        <f t="shared" si="10"/>
        <v>48.163585434173669</v>
      </c>
      <c r="AA56" s="13">
        <f t="shared" si="10"/>
        <v>36.220927080509625</v>
      </c>
      <c r="AB56" s="13">
        <f t="shared" si="10"/>
        <v>64.374229691876749</v>
      </c>
      <c r="AC56" s="13">
        <f t="shared" si="10"/>
        <v>0</v>
      </c>
      <c r="AD56" s="13">
        <f t="shared" ref="AD56:AD58" si="11">AVERAGE(R56,T56:AB56)</f>
        <v>49.094808891298456</v>
      </c>
    </row>
    <row r="57" spans="2:30" x14ac:dyDescent="0.2">
      <c r="B57" s="12" t="s">
        <v>87</v>
      </c>
      <c r="C57" s="14">
        <f>AVERAGE(C41,C48,C49,C50,C52)</f>
        <v>20.722960151802656</v>
      </c>
      <c r="D57" s="14">
        <f t="shared" ref="D57:N57" si="12">AVERAGE(D41,D48,D49,D50,D52)</f>
        <v>0</v>
      </c>
      <c r="E57" s="14">
        <f t="shared" si="12"/>
        <v>11.181783681214421</v>
      </c>
      <c r="F57" s="14">
        <f t="shared" si="12"/>
        <v>51.7</v>
      </c>
      <c r="G57" s="14">
        <f t="shared" si="12"/>
        <v>66.080834914611017</v>
      </c>
      <c r="H57" s="14">
        <f t="shared" si="12"/>
        <v>52.609803921568627</v>
      </c>
      <c r="I57" s="14">
        <f t="shared" si="12"/>
        <v>63.657685009487658</v>
      </c>
      <c r="J57" s="14">
        <f t="shared" si="12"/>
        <v>71.676280834914607</v>
      </c>
      <c r="K57" s="14">
        <f t="shared" si="12"/>
        <v>48.171764705882353</v>
      </c>
      <c r="L57" s="14">
        <f t="shared" si="12"/>
        <v>36.684629981024671</v>
      </c>
      <c r="M57" s="14">
        <f t="shared" si="12"/>
        <v>60.374509803921555</v>
      </c>
      <c r="N57" s="14">
        <f t="shared" si="12"/>
        <v>0</v>
      </c>
      <c r="O57" s="14">
        <f t="shared" si="9"/>
        <v>48.286025300442759</v>
      </c>
      <c r="Q57" s="12" t="s">
        <v>87</v>
      </c>
      <c r="R57" s="14">
        <f>AVERAGE(R41,R48,R49,R50,R52)</f>
        <v>21.09259962049336</v>
      </c>
      <c r="S57" s="14">
        <f t="shared" ref="S57:AC57" si="13">AVERAGE(S41,S48,S49,S50,S52)</f>
        <v>0</v>
      </c>
      <c r="T57" s="14">
        <f t="shared" si="13"/>
        <v>11.181783681214421</v>
      </c>
      <c r="U57" s="14">
        <f t="shared" si="13"/>
        <v>51.88745098039216</v>
      </c>
      <c r="V57" s="14">
        <f t="shared" si="13"/>
        <v>66.086527514231506</v>
      </c>
      <c r="W57" s="14">
        <f t="shared" si="13"/>
        <v>52.660000000000004</v>
      </c>
      <c r="X57" s="14">
        <f t="shared" si="13"/>
        <v>63.774193548387096</v>
      </c>
      <c r="Y57" s="14">
        <f t="shared" si="13"/>
        <v>71.795445920303592</v>
      </c>
      <c r="Z57" s="14">
        <f t="shared" si="13"/>
        <v>48.831372549019605</v>
      </c>
      <c r="AA57" s="14">
        <f t="shared" si="13"/>
        <v>36.684629981024671</v>
      </c>
      <c r="AB57" s="14">
        <f t="shared" si="13"/>
        <v>60.478039215686273</v>
      </c>
      <c r="AC57" s="14">
        <f t="shared" si="13"/>
        <v>0</v>
      </c>
      <c r="AD57" s="14">
        <f t="shared" si="11"/>
        <v>48.447204301075274</v>
      </c>
    </row>
    <row r="58" spans="2:30" x14ac:dyDescent="0.2">
      <c r="B58" s="12" t="s">
        <v>88</v>
      </c>
      <c r="C58" s="14">
        <f>AVERAGE(C48:C50)</f>
        <v>19.461733080328909</v>
      </c>
      <c r="D58" s="14">
        <f t="shared" ref="D58:N58" si="14">AVERAGE(D48:D50)</f>
        <v>0</v>
      </c>
      <c r="E58" s="14">
        <f t="shared" si="14"/>
        <v>10.81593927893738</v>
      </c>
      <c r="F58" s="14">
        <f t="shared" si="14"/>
        <v>52.666013071895428</v>
      </c>
      <c r="G58" s="14">
        <f t="shared" si="14"/>
        <v>66.841872232764089</v>
      </c>
      <c r="H58" s="14">
        <f t="shared" si="14"/>
        <v>61.629411764705878</v>
      </c>
      <c r="I58" s="14">
        <f t="shared" si="14"/>
        <v>73.290322580645167</v>
      </c>
      <c r="J58" s="14">
        <f t="shared" si="14"/>
        <v>74.094876660341541</v>
      </c>
      <c r="K58" s="14">
        <f t="shared" si="14"/>
        <v>48.917647058823526</v>
      </c>
      <c r="L58" s="14">
        <f t="shared" si="14"/>
        <v>38.426944971537004</v>
      </c>
      <c r="M58" s="14">
        <f t="shared" si="14"/>
        <v>63.519607843137258</v>
      </c>
      <c r="N58" s="14">
        <f t="shared" si="14"/>
        <v>0</v>
      </c>
      <c r="O58" s="14">
        <f t="shared" si="9"/>
        <v>50.966436854311624</v>
      </c>
      <c r="Q58" s="12" t="s">
        <v>88</v>
      </c>
      <c r="R58" s="14">
        <f>AVERAGE(R48:R50)</f>
        <v>19.565464895635674</v>
      </c>
      <c r="S58" s="14">
        <f t="shared" ref="S58:AC58" si="15">AVERAGE(S48:S50)</f>
        <v>0</v>
      </c>
      <c r="T58" s="14">
        <f t="shared" si="15"/>
        <v>10.81593927893738</v>
      </c>
      <c r="U58" s="14">
        <f t="shared" si="15"/>
        <v>52.666013071895428</v>
      </c>
      <c r="V58" s="14">
        <f t="shared" si="15"/>
        <v>66.841872232764089</v>
      </c>
      <c r="W58" s="14">
        <f t="shared" si="15"/>
        <v>61.629411764705878</v>
      </c>
      <c r="X58" s="14">
        <f t="shared" si="15"/>
        <v>73.290322580645167</v>
      </c>
      <c r="Y58" s="14">
        <f t="shared" si="15"/>
        <v>74.094876660341541</v>
      </c>
      <c r="Z58" s="14">
        <f t="shared" si="15"/>
        <v>48.917647058823526</v>
      </c>
      <c r="AA58" s="14">
        <f t="shared" si="15"/>
        <v>38.426944971537004</v>
      </c>
      <c r="AB58" s="14">
        <f t="shared" si="15"/>
        <v>63.519607843137258</v>
      </c>
      <c r="AC58" s="14">
        <f t="shared" si="15"/>
        <v>0</v>
      </c>
      <c r="AD58" s="14">
        <f t="shared" si="11"/>
        <v>50.976810035842291</v>
      </c>
    </row>
    <row r="59" spans="2:30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1" spans="2:30" x14ac:dyDescent="0.2">
      <c r="B61" t="s">
        <v>7</v>
      </c>
      <c r="C61" s="8">
        <f>IF(C41=0,10,C41)*2</f>
        <v>66.641366223908918</v>
      </c>
      <c r="D61" s="8">
        <f t="shared" ref="D61:E61" si="16">IF(D41=0,10,D41)*2</f>
        <v>20</v>
      </c>
      <c r="E61" s="8">
        <f t="shared" si="16"/>
        <v>23.688804554079695</v>
      </c>
      <c r="F61" s="8">
        <f>F41*1.2</f>
        <v>58.355294117647063</v>
      </c>
      <c r="G61" s="8">
        <f t="shared" ref="G61:M61" si="17">G41*1.2</f>
        <v>78.705882352941174</v>
      </c>
      <c r="H61" s="8">
        <f t="shared" si="17"/>
        <v>40.519999999999996</v>
      </c>
      <c r="I61" s="8">
        <f t="shared" si="17"/>
        <v>49.525616698292218</v>
      </c>
      <c r="J61" s="8">
        <f t="shared" si="17"/>
        <v>81.773055028462991</v>
      </c>
      <c r="K61" s="8">
        <f t="shared" si="17"/>
        <v>58.588235294117638</v>
      </c>
      <c r="L61" s="8">
        <f t="shared" si="17"/>
        <v>37.482352941176465</v>
      </c>
      <c r="M61" s="8">
        <f t="shared" si="17"/>
        <v>65.529411764705884</v>
      </c>
      <c r="N61" s="8">
        <f>IF(M61*1.2&gt;120,120,M61*1.2)</f>
        <v>78.635294117647064</v>
      </c>
      <c r="Q61" t="s">
        <v>7</v>
      </c>
      <c r="R61" s="8">
        <f>IF(R41=0,10,R41)*2</f>
        <v>66.641366223908918</v>
      </c>
      <c r="S61" s="8">
        <f t="shared" ref="S61:T61" si="18">IF(S41=0,10,S41)*2</f>
        <v>20</v>
      </c>
      <c r="T61" s="8">
        <f t="shared" si="18"/>
        <v>23.688804554079695</v>
      </c>
      <c r="U61" s="8">
        <f>U41*1.2</f>
        <v>59.480000000000004</v>
      </c>
      <c r="V61" s="8">
        <f t="shared" ref="V61:AB61" si="19">V41*1.2</f>
        <v>78.705882352941174</v>
      </c>
      <c r="W61" s="8">
        <f t="shared" si="19"/>
        <v>40.519999999999996</v>
      </c>
      <c r="X61" s="8">
        <f t="shared" si="19"/>
        <v>49.525616698292218</v>
      </c>
      <c r="Y61" s="8">
        <f t="shared" si="19"/>
        <v>82.488045540796961</v>
      </c>
      <c r="Z61" s="8">
        <f t="shared" si="19"/>
        <v>62.545882352941177</v>
      </c>
      <c r="AA61" s="8">
        <f t="shared" si="19"/>
        <v>37.482352941176465</v>
      </c>
      <c r="AB61" s="8">
        <f t="shared" si="19"/>
        <v>65.835294117647052</v>
      </c>
      <c r="AC61" s="8">
        <f>IF(AB61*1.2&gt;120,120,AB61*1.2)</f>
        <v>79.002352941176454</v>
      </c>
    </row>
    <row r="62" spans="2:30" x14ac:dyDescent="0.2">
      <c r="B62" t="s">
        <v>21</v>
      </c>
      <c r="C62" s="8">
        <f t="shared" ref="C62:E74" si="20">IF(C42=0,10,C42)*2</f>
        <v>59.563567362428842</v>
      </c>
      <c r="D62" s="8">
        <f t="shared" si="20"/>
        <v>20</v>
      </c>
      <c r="E62" s="8">
        <f t="shared" si="20"/>
        <v>23.624288425047439</v>
      </c>
      <c r="F62" s="8">
        <f t="shared" ref="F62:M74" si="21">F42*1.2</f>
        <v>65.367058823529405</v>
      </c>
      <c r="G62" s="8">
        <f t="shared" si="21"/>
        <v>79.769259962049333</v>
      </c>
      <c r="H62" s="8">
        <f t="shared" si="21"/>
        <v>66.99294117647058</v>
      </c>
      <c r="I62" s="8">
        <f t="shared" si="21"/>
        <v>82.670208728652753</v>
      </c>
      <c r="J62" s="8">
        <f t="shared" si="21"/>
        <v>114.45540796963947</v>
      </c>
      <c r="K62" s="8">
        <f t="shared" si="21"/>
        <v>68.007058823529405</v>
      </c>
      <c r="L62" s="8">
        <f t="shared" si="21"/>
        <v>51.308538899430737</v>
      </c>
      <c r="M62" s="8">
        <f t="shared" si="21"/>
        <v>111.83529411764707</v>
      </c>
      <c r="N62" s="8">
        <f t="shared" ref="N62:N74" si="22">IF(M62*1.2&gt;120,120,M62*1.2)</f>
        <v>120</v>
      </c>
      <c r="Q62" t="s">
        <v>21</v>
      </c>
      <c r="R62" s="8">
        <f t="shared" ref="R62:T74" si="23">IF(R42=0,10,R42)*2</f>
        <v>59.563567362428842</v>
      </c>
      <c r="S62" s="8">
        <f t="shared" si="23"/>
        <v>20</v>
      </c>
      <c r="T62" s="8">
        <f t="shared" si="23"/>
        <v>23.624288425047439</v>
      </c>
      <c r="U62" s="8">
        <f t="shared" ref="U62:AB74" si="24">U42*1.2</f>
        <v>66.357647058823531</v>
      </c>
      <c r="V62" s="8">
        <f t="shared" si="24"/>
        <v>81.128652751423147</v>
      </c>
      <c r="W62" s="8">
        <f t="shared" si="24"/>
        <v>66.99294117647058</v>
      </c>
      <c r="X62" s="8">
        <f t="shared" si="24"/>
        <v>82.670208728652753</v>
      </c>
      <c r="Y62" s="8">
        <f t="shared" si="24"/>
        <v>114.45540796963947</v>
      </c>
      <c r="Z62" s="8">
        <f t="shared" si="24"/>
        <v>68.007058823529405</v>
      </c>
      <c r="AA62" s="8">
        <f t="shared" si="24"/>
        <v>51.308538899430737</v>
      </c>
      <c r="AB62" s="8">
        <f t="shared" si="24"/>
        <v>111.83529411764707</v>
      </c>
      <c r="AC62" s="8">
        <f t="shared" ref="AC62:AC74" si="25">IF(AB62*1.2&gt;120,120,AB62*1.2)</f>
        <v>120</v>
      </c>
    </row>
    <row r="63" spans="2:30" x14ac:dyDescent="0.2">
      <c r="B63" t="s">
        <v>24</v>
      </c>
      <c r="C63" s="8">
        <f t="shared" si="20"/>
        <v>83.248576850094878</v>
      </c>
      <c r="D63" s="8">
        <f t="shared" si="20"/>
        <v>20</v>
      </c>
      <c r="E63" s="8">
        <f t="shared" si="20"/>
        <v>17.548387096774192</v>
      </c>
      <c r="F63" s="8">
        <f t="shared" si="21"/>
        <v>48.054117647058824</v>
      </c>
      <c r="G63" s="8">
        <f t="shared" si="21"/>
        <v>77.032258064516114</v>
      </c>
      <c r="H63" s="8">
        <f t="shared" si="21"/>
        <v>60.004705882352944</v>
      </c>
      <c r="I63" s="8">
        <f t="shared" si="21"/>
        <v>60.330170777988613</v>
      </c>
      <c r="J63" s="8">
        <f t="shared" si="21"/>
        <v>76.105502846299814</v>
      </c>
      <c r="K63" s="8">
        <f t="shared" si="21"/>
        <v>43.578823529411757</v>
      </c>
      <c r="L63" s="8">
        <f t="shared" si="21"/>
        <v>32.839468690702084</v>
      </c>
      <c r="M63" s="8">
        <f t="shared" si="21"/>
        <v>66.039999999999992</v>
      </c>
      <c r="N63" s="8">
        <f t="shared" si="22"/>
        <v>79.24799999999999</v>
      </c>
      <c r="Q63" t="s">
        <v>24</v>
      </c>
      <c r="R63" s="8">
        <f t="shared" si="23"/>
        <v>83.248576850094878</v>
      </c>
      <c r="S63" s="8">
        <f t="shared" si="23"/>
        <v>20</v>
      </c>
      <c r="T63" s="8">
        <f t="shared" si="23"/>
        <v>17.548387096774192</v>
      </c>
      <c r="U63" s="8">
        <f t="shared" si="24"/>
        <v>48.054117647058824</v>
      </c>
      <c r="V63" s="8">
        <f t="shared" si="24"/>
        <v>77.032258064516114</v>
      </c>
      <c r="W63" s="8">
        <f t="shared" si="24"/>
        <v>60.004705882352944</v>
      </c>
      <c r="X63" s="8">
        <f t="shared" si="24"/>
        <v>60.330170777988613</v>
      </c>
      <c r="Y63" s="8">
        <f t="shared" si="24"/>
        <v>76.105502846299814</v>
      </c>
      <c r="Z63" s="8">
        <f t="shared" si="24"/>
        <v>43.578823529411757</v>
      </c>
      <c r="AA63" s="8">
        <f t="shared" si="24"/>
        <v>32.839468690702084</v>
      </c>
      <c r="AB63" s="8">
        <f t="shared" si="24"/>
        <v>66.039999999999992</v>
      </c>
      <c r="AC63" s="8">
        <f t="shared" si="25"/>
        <v>79.24799999999999</v>
      </c>
    </row>
    <row r="64" spans="2:30" x14ac:dyDescent="0.2">
      <c r="B64" t="s">
        <v>17</v>
      </c>
      <c r="C64" s="8">
        <f t="shared" si="20"/>
        <v>100.31878557874762</v>
      </c>
      <c r="D64" s="8">
        <f t="shared" si="20"/>
        <v>20</v>
      </c>
      <c r="E64" s="8">
        <f t="shared" si="20"/>
        <v>22.660341555977229</v>
      </c>
      <c r="F64" s="8">
        <f t="shared" si="21"/>
        <v>50.131764705882347</v>
      </c>
      <c r="G64" s="8">
        <f t="shared" si="21"/>
        <v>63.946110056925995</v>
      </c>
      <c r="H64" s="8">
        <f t="shared" si="21"/>
        <v>37.44</v>
      </c>
      <c r="I64" s="8">
        <f t="shared" si="21"/>
        <v>49.507400379506642</v>
      </c>
      <c r="J64" s="8">
        <f t="shared" si="21"/>
        <v>90.111574952561668</v>
      </c>
      <c r="K64" s="8">
        <f t="shared" si="21"/>
        <v>50.882352941176464</v>
      </c>
      <c r="L64" s="8">
        <f t="shared" si="21"/>
        <v>29.46717267552182</v>
      </c>
      <c r="M64" s="8">
        <f t="shared" si="21"/>
        <v>76.6070588235294</v>
      </c>
      <c r="N64" s="8">
        <f t="shared" si="22"/>
        <v>91.928470588235271</v>
      </c>
      <c r="Q64" t="s">
        <v>17</v>
      </c>
      <c r="R64" s="8">
        <f t="shared" si="23"/>
        <v>100.31878557874762</v>
      </c>
      <c r="S64" s="8">
        <f t="shared" si="23"/>
        <v>20</v>
      </c>
      <c r="T64" s="8">
        <f t="shared" si="23"/>
        <v>22.660341555977229</v>
      </c>
      <c r="U64" s="8">
        <f t="shared" si="24"/>
        <v>50.131764705882347</v>
      </c>
      <c r="V64" s="8">
        <f t="shared" si="24"/>
        <v>63.946110056925995</v>
      </c>
      <c r="W64" s="8">
        <f t="shared" si="24"/>
        <v>37.44</v>
      </c>
      <c r="X64" s="8">
        <f t="shared" si="24"/>
        <v>49.507400379506642</v>
      </c>
      <c r="Y64" s="8">
        <f t="shared" si="24"/>
        <v>90.111574952561668</v>
      </c>
      <c r="Z64" s="8">
        <f t="shared" si="24"/>
        <v>50.882352941176464</v>
      </c>
      <c r="AA64" s="8">
        <f t="shared" si="24"/>
        <v>29.46717267552182</v>
      </c>
      <c r="AB64" s="8">
        <f t="shared" si="24"/>
        <v>76.6070588235294</v>
      </c>
      <c r="AC64" s="8">
        <f t="shared" si="25"/>
        <v>91.928470588235271</v>
      </c>
    </row>
    <row r="65" spans="2:30" x14ac:dyDescent="0.2">
      <c r="B65" t="s">
        <v>12</v>
      </c>
      <c r="C65" s="8">
        <f t="shared" si="20"/>
        <v>60.341555977229604</v>
      </c>
      <c r="D65" s="8">
        <f t="shared" si="20"/>
        <v>20</v>
      </c>
      <c r="E65" s="8">
        <f t="shared" si="20"/>
        <v>15.825426944971538</v>
      </c>
      <c r="F65" s="8">
        <f t="shared" si="21"/>
        <v>33.463529411764704</v>
      </c>
      <c r="G65" s="8">
        <f t="shared" si="21"/>
        <v>35.945351043643264</v>
      </c>
      <c r="H65" s="8">
        <f t="shared" si="21"/>
        <v>24.508235294117643</v>
      </c>
      <c r="I65" s="8">
        <f t="shared" si="21"/>
        <v>30.853889943074002</v>
      </c>
      <c r="J65" s="8">
        <f t="shared" si="21"/>
        <v>42.418975332068314</v>
      </c>
      <c r="K65" s="8">
        <f t="shared" si="21"/>
        <v>38.101176470588236</v>
      </c>
      <c r="L65" s="8">
        <f t="shared" si="21"/>
        <v>29.879316888045537</v>
      </c>
      <c r="M65" s="8">
        <f t="shared" si="21"/>
        <v>63.061176470588236</v>
      </c>
      <c r="N65" s="8">
        <f t="shared" si="22"/>
        <v>75.673411764705875</v>
      </c>
      <c r="Q65" t="s">
        <v>12</v>
      </c>
      <c r="R65" s="8">
        <f t="shared" si="23"/>
        <v>60.341555977229604</v>
      </c>
      <c r="S65" s="8">
        <f t="shared" si="23"/>
        <v>20</v>
      </c>
      <c r="T65" s="8">
        <f t="shared" si="23"/>
        <v>15.825426944971538</v>
      </c>
      <c r="U65" s="8">
        <f t="shared" si="24"/>
        <v>33.463529411764704</v>
      </c>
      <c r="V65" s="8">
        <f t="shared" si="24"/>
        <v>35.945351043643264</v>
      </c>
      <c r="W65" s="8">
        <f t="shared" si="24"/>
        <v>24.508235294117643</v>
      </c>
      <c r="X65" s="8">
        <f t="shared" si="24"/>
        <v>30.853889943074002</v>
      </c>
      <c r="Y65" s="8">
        <f t="shared" si="24"/>
        <v>42.418975332068314</v>
      </c>
      <c r="Z65" s="8">
        <f t="shared" si="24"/>
        <v>38.101176470588236</v>
      </c>
      <c r="AA65" s="8">
        <f t="shared" si="24"/>
        <v>29.879316888045537</v>
      </c>
      <c r="AB65" s="8">
        <f t="shared" si="24"/>
        <v>63.061176470588236</v>
      </c>
      <c r="AC65" s="8">
        <f t="shared" si="25"/>
        <v>75.673411764705875</v>
      </c>
    </row>
    <row r="66" spans="2:30" x14ac:dyDescent="0.2">
      <c r="B66" t="s">
        <v>25</v>
      </c>
      <c r="C66" s="8">
        <f t="shared" si="20"/>
        <v>29.396584440227706</v>
      </c>
      <c r="D66" s="8">
        <f t="shared" si="20"/>
        <v>20</v>
      </c>
      <c r="E66" s="8">
        <f t="shared" si="20"/>
        <v>11.977229601518026</v>
      </c>
      <c r="F66" s="8">
        <f t="shared" si="21"/>
        <v>38.529411764705884</v>
      </c>
      <c r="G66" s="8">
        <f t="shared" si="21"/>
        <v>70.492599620493351</v>
      </c>
      <c r="H66" s="8">
        <f t="shared" si="21"/>
        <v>50.275294117647057</v>
      </c>
      <c r="I66" s="8">
        <f t="shared" si="21"/>
        <v>44.229222011385197</v>
      </c>
      <c r="J66" s="8">
        <f t="shared" si="21"/>
        <v>49.423149905123338</v>
      </c>
      <c r="K66" s="8">
        <f t="shared" si="21"/>
        <v>24.903529411764705</v>
      </c>
      <c r="L66" s="8">
        <f t="shared" si="21"/>
        <v>25.006451612903227</v>
      </c>
      <c r="M66" s="8">
        <f t="shared" si="21"/>
        <v>53.10588235294118</v>
      </c>
      <c r="N66" s="8">
        <f t="shared" si="22"/>
        <v>63.727058823529411</v>
      </c>
      <c r="Q66" t="s">
        <v>25</v>
      </c>
      <c r="R66" s="8">
        <f t="shared" si="23"/>
        <v>29.396584440227706</v>
      </c>
      <c r="S66" s="8">
        <f t="shared" si="23"/>
        <v>20</v>
      </c>
      <c r="T66" s="8">
        <f t="shared" si="23"/>
        <v>11.977229601518026</v>
      </c>
      <c r="U66" s="8">
        <f t="shared" si="24"/>
        <v>38.529411764705884</v>
      </c>
      <c r="V66" s="8">
        <f t="shared" si="24"/>
        <v>70.492599620493351</v>
      </c>
      <c r="W66" s="8">
        <f t="shared" si="24"/>
        <v>50.275294117647057</v>
      </c>
      <c r="X66" s="8">
        <f t="shared" si="24"/>
        <v>44.229222011385197</v>
      </c>
      <c r="Y66" s="8">
        <f t="shared" si="24"/>
        <v>49.423149905123338</v>
      </c>
      <c r="Z66" s="8">
        <f t="shared" si="24"/>
        <v>24.903529411764705</v>
      </c>
      <c r="AA66" s="8">
        <f t="shared" si="24"/>
        <v>25.006451612903227</v>
      </c>
      <c r="AB66" s="8">
        <f t="shared" si="24"/>
        <v>53.10588235294118</v>
      </c>
      <c r="AC66" s="8">
        <f t="shared" si="25"/>
        <v>63.727058823529411</v>
      </c>
    </row>
    <row r="67" spans="2:30" x14ac:dyDescent="0.2">
      <c r="B67" t="s">
        <v>19</v>
      </c>
      <c r="C67" s="8">
        <f t="shared" si="20"/>
        <v>81.457305502846296</v>
      </c>
      <c r="D67" s="8">
        <f t="shared" si="20"/>
        <v>20</v>
      </c>
      <c r="E67" s="8">
        <f t="shared" si="20"/>
        <v>18.106261859582542</v>
      </c>
      <c r="F67" s="8">
        <f t="shared" si="21"/>
        <v>48.197647058823527</v>
      </c>
      <c r="G67" s="8">
        <f t="shared" si="21"/>
        <v>74.133586337760917</v>
      </c>
      <c r="H67" s="8">
        <f t="shared" si="21"/>
        <v>50.482352941176472</v>
      </c>
      <c r="I67" s="8">
        <f t="shared" si="21"/>
        <v>50.347628083491458</v>
      </c>
      <c r="J67" s="8">
        <f t="shared" si="21"/>
        <v>62.01973434535104</v>
      </c>
      <c r="K67" s="8">
        <f t="shared" si="21"/>
        <v>37.056470588235292</v>
      </c>
      <c r="L67" s="8">
        <f t="shared" si="21"/>
        <v>23.908918406072107</v>
      </c>
      <c r="M67" s="8">
        <f t="shared" si="21"/>
        <v>60.515294117647059</v>
      </c>
      <c r="N67" s="8">
        <f t="shared" si="22"/>
        <v>72.618352941176468</v>
      </c>
      <c r="Q67" t="s">
        <v>19</v>
      </c>
      <c r="R67" s="8">
        <f t="shared" si="23"/>
        <v>81.457305502846296</v>
      </c>
      <c r="S67" s="8">
        <f t="shared" si="23"/>
        <v>20</v>
      </c>
      <c r="T67" s="8">
        <f t="shared" si="23"/>
        <v>18.106261859582542</v>
      </c>
      <c r="U67" s="8">
        <f t="shared" si="24"/>
        <v>48.197647058823527</v>
      </c>
      <c r="V67" s="8">
        <f t="shared" si="24"/>
        <v>74.133586337760917</v>
      </c>
      <c r="W67" s="8">
        <f t="shared" si="24"/>
        <v>50.482352941176472</v>
      </c>
      <c r="X67" s="8">
        <f t="shared" si="24"/>
        <v>50.347628083491458</v>
      </c>
      <c r="Y67" s="8">
        <f t="shared" si="24"/>
        <v>62.01973434535104</v>
      </c>
      <c r="Z67" s="8">
        <f t="shared" si="24"/>
        <v>37.056470588235292</v>
      </c>
      <c r="AA67" s="8">
        <f t="shared" si="24"/>
        <v>23.908918406072107</v>
      </c>
      <c r="AB67" s="8">
        <f t="shared" si="24"/>
        <v>60.515294117647059</v>
      </c>
      <c r="AC67" s="8">
        <f t="shared" si="25"/>
        <v>72.618352941176468</v>
      </c>
    </row>
    <row r="68" spans="2:30" x14ac:dyDescent="0.2">
      <c r="B68" t="s">
        <v>16</v>
      </c>
      <c r="C68" s="8">
        <f t="shared" si="20"/>
        <v>24.223908918406071</v>
      </c>
      <c r="D68" s="8">
        <f t="shared" si="20"/>
        <v>20</v>
      </c>
      <c r="E68" s="8">
        <f t="shared" si="20"/>
        <v>15.081593927893739</v>
      </c>
      <c r="F68" s="8">
        <f t="shared" si="21"/>
        <v>42.769411764705879</v>
      </c>
      <c r="G68" s="8">
        <f t="shared" si="21"/>
        <v>59.096015180265653</v>
      </c>
      <c r="H68" s="8">
        <f t="shared" si="21"/>
        <v>54.538823529411758</v>
      </c>
      <c r="I68" s="8">
        <f t="shared" si="21"/>
        <v>66.878937381404171</v>
      </c>
      <c r="J68" s="8">
        <f t="shared" si="21"/>
        <v>57.144592030360528</v>
      </c>
      <c r="K68" s="8">
        <f t="shared" si="21"/>
        <v>29.72941176470588</v>
      </c>
      <c r="L68" s="8">
        <f t="shared" si="21"/>
        <v>24.414421252371913</v>
      </c>
      <c r="M68" s="8">
        <f t="shared" si="21"/>
        <v>38.009411764705881</v>
      </c>
      <c r="N68" s="8">
        <f t="shared" si="22"/>
        <v>45.611294117647056</v>
      </c>
      <c r="Q68" t="s">
        <v>16</v>
      </c>
      <c r="R68" s="8">
        <f t="shared" si="23"/>
        <v>24.223908918406071</v>
      </c>
      <c r="S68" s="8">
        <f t="shared" si="23"/>
        <v>20</v>
      </c>
      <c r="T68" s="8">
        <f t="shared" si="23"/>
        <v>15.081593927893739</v>
      </c>
      <c r="U68" s="8">
        <f t="shared" si="24"/>
        <v>42.769411764705879</v>
      </c>
      <c r="V68" s="8">
        <f t="shared" si="24"/>
        <v>59.096015180265653</v>
      </c>
      <c r="W68" s="8">
        <f t="shared" si="24"/>
        <v>54.538823529411758</v>
      </c>
      <c r="X68" s="8">
        <f t="shared" si="24"/>
        <v>66.878937381404171</v>
      </c>
      <c r="Y68" s="8">
        <f t="shared" si="24"/>
        <v>57.144592030360528</v>
      </c>
      <c r="Z68" s="8">
        <f t="shared" si="24"/>
        <v>29.72941176470588</v>
      </c>
      <c r="AA68" s="8">
        <f t="shared" si="24"/>
        <v>24.414421252371913</v>
      </c>
      <c r="AB68" s="8">
        <f t="shared" si="24"/>
        <v>38.009411764705881</v>
      </c>
      <c r="AC68" s="8">
        <f t="shared" si="25"/>
        <v>45.611294117647056</v>
      </c>
    </row>
    <row r="69" spans="2:30" x14ac:dyDescent="0.2">
      <c r="B69" t="s">
        <v>15</v>
      </c>
      <c r="C69" s="8">
        <f t="shared" si="20"/>
        <v>38.819734345351044</v>
      </c>
      <c r="D69" s="8">
        <f t="shared" si="20"/>
        <v>20</v>
      </c>
      <c r="E69" s="8">
        <f t="shared" si="20"/>
        <v>26.667931688804554</v>
      </c>
      <c r="F69" s="8">
        <f t="shared" si="21"/>
        <v>76.910588235294114</v>
      </c>
      <c r="G69" s="8">
        <f t="shared" si="21"/>
        <v>100.6246679316888</v>
      </c>
      <c r="H69" s="8">
        <f t="shared" si="21"/>
        <v>113.40470588235293</v>
      </c>
      <c r="I69" s="8">
        <f t="shared" si="21"/>
        <v>124.9685009487666</v>
      </c>
      <c r="J69" s="8">
        <f t="shared" si="21"/>
        <v>108.89032258064515</v>
      </c>
      <c r="K69" s="8">
        <f t="shared" si="21"/>
        <v>81.484705882352941</v>
      </c>
      <c r="L69" s="8">
        <f t="shared" si="21"/>
        <v>59.332827324478174</v>
      </c>
      <c r="M69" s="8">
        <f t="shared" si="21"/>
        <v>89.835294117647052</v>
      </c>
      <c r="N69" s="8">
        <f t="shared" si="22"/>
        <v>107.80235294117647</v>
      </c>
      <c r="Q69" t="s">
        <v>15</v>
      </c>
      <c r="R69" s="8">
        <f t="shared" si="23"/>
        <v>38.819734345351044</v>
      </c>
      <c r="S69" s="8">
        <f t="shared" si="23"/>
        <v>20</v>
      </c>
      <c r="T69" s="8">
        <f t="shared" si="23"/>
        <v>26.667931688804554</v>
      </c>
      <c r="U69" s="8">
        <f t="shared" si="24"/>
        <v>76.910588235294114</v>
      </c>
      <c r="V69" s="8">
        <f t="shared" si="24"/>
        <v>100.6246679316888</v>
      </c>
      <c r="W69" s="8">
        <f t="shared" si="24"/>
        <v>113.40470588235293</v>
      </c>
      <c r="X69" s="8">
        <f t="shared" si="24"/>
        <v>124.9685009487666</v>
      </c>
      <c r="Y69" s="8">
        <f t="shared" si="24"/>
        <v>108.89032258064515</v>
      </c>
      <c r="Z69" s="8">
        <f t="shared" si="24"/>
        <v>81.484705882352941</v>
      </c>
      <c r="AA69" s="8">
        <f t="shared" si="24"/>
        <v>59.332827324478174</v>
      </c>
      <c r="AB69" s="8">
        <f t="shared" si="24"/>
        <v>89.835294117647052</v>
      </c>
      <c r="AC69" s="8">
        <f t="shared" si="25"/>
        <v>107.80235294117647</v>
      </c>
    </row>
    <row r="70" spans="2:30" x14ac:dyDescent="0.2">
      <c r="B70" t="s">
        <v>13</v>
      </c>
      <c r="C70" s="8">
        <f t="shared" si="20"/>
        <v>53.726755218216319</v>
      </c>
      <c r="D70" s="8">
        <f t="shared" si="20"/>
        <v>20</v>
      </c>
      <c r="E70" s="8">
        <f t="shared" si="20"/>
        <v>23.146110056925995</v>
      </c>
      <c r="F70" s="8">
        <f t="shared" si="21"/>
        <v>69.917647058823533</v>
      </c>
      <c r="G70" s="8">
        <f t="shared" si="21"/>
        <v>80.910056925996201</v>
      </c>
      <c r="H70" s="8">
        <f t="shared" si="21"/>
        <v>53.92235294117647</v>
      </c>
      <c r="I70" s="8">
        <f t="shared" si="21"/>
        <v>71.997722960151805</v>
      </c>
      <c r="J70" s="8">
        <f t="shared" si="21"/>
        <v>100.70664136622391</v>
      </c>
      <c r="K70" s="8">
        <f t="shared" si="21"/>
        <v>64.889411764705883</v>
      </c>
      <c r="L70" s="8">
        <f t="shared" si="21"/>
        <v>54.589753320683108</v>
      </c>
      <c r="M70" s="8">
        <f t="shared" si="21"/>
        <v>100.82588235294116</v>
      </c>
      <c r="N70" s="8">
        <f t="shared" si="22"/>
        <v>120</v>
      </c>
      <c r="Q70" t="s">
        <v>13</v>
      </c>
      <c r="R70" s="8">
        <f t="shared" si="23"/>
        <v>54.349146110056928</v>
      </c>
      <c r="S70" s="8">
        <f t="shared" si="23"/>
        <v>20</v>
      </c>
      <c r="T70" s="8">
        <f t="shared" si="23"/>
        <v>23.146110056925995</v>
      </c>
      <c r="U70" s="8">
        <f t="shared" si="24"/>
        <v>69.917647058823533</v>
      </c>
      <c r="V70" s="8">
        <f t="shared" si="24"/>
        <v>80.910056925996201</v>
      </c>
      <c r="W70" s="8">
        <f t="shared" si="24"/>
        <v>53.92235294117647</v>
      </c>
      <c r="X70" s="8">
        <f t="shared" si="24"/>
        <v>71.997722960151805</v>
      </c>
      <c r="Y70" s="8">
        <f t="shared" si="24"/>
        <v>100.70664136622391</v>
      </c>
      <c r="Z70" s="8">
        <f t="shared" si="24"/>
        <v>64.889411764705883</v>
      </c>
      <c r="AA70" s="8">
        <f t="shared" si="24"/>
        <v>54.589753320683108</v>
      </c>
      <c r="AB70" s="8">
        <f t="shared" si="24"/>
        <v>100.82588235294116</v>
      </c>
      <c r="AC70" s="8">
        <f t="shared" si="25"/>
        <v>120</v>
      </c>
    </row>
    <row r="71" spans="2:30" x14ac:dyDescent="0.2">
      <c r="B71" t="s">
        <v>14</v>
      </c>
      <c r="C71" s="8">
        <f t="shared" si="20"/>
        <v>21.020872865275141</v>
      </c>
      <c r="D71" s="8">
        <f t="shared" si="20"/>
        <v>20</v>
      </c>
      <c r="E71" s="8">
        <f t="shared" si="20"/>
        <v>10.62618595825427</v>
      </c>
      <c r="F71" s="8">
        <f t="shared" si="21"/>
        <v>25.402352941176471</v>
      </c>
      <c r="G71" s="8">
        <f t="shared" si="21"/>
        <v>37.322960151802654</v>
      </c>
      <c r="H71" s="8">
        <f t="shared" si="21"/>
        <v>50.421176470588229</v>
      </c>
      <c r="I71" s="8">
        <f t="shared" si="21"/>
        <v>66.350664136622385</v>
      </c>
      <c r="J71" s="8">
        <f t="shared" si="21"/>
        <v>54.432637571157493</v>
      </c>
      <c r="K71" s="8">
        <f t="shared" si="21"/>
        <v>52.36941176470588</v>
      </c>
      <c r="L71" s="8">
        <f t="shared" si="21"/>
        <v>47.057305502846297</v>
      </c>
      <c r="M71" s="8">
        <f t="shared" si="21"/>
        <v>42.312941176470581</v>
      </c>
      <c r="N71" s="8">
        <f t="shared" si="22"/>
        <v>50.775529411764694</v>
      </c>
      <c r="Q71" t="s">
        <v>14</v>
      </c>
      <c r="R71" s="8">
        <f t="shared" si="23"/>
        <v>33.108159392789375</v>
      </c>
      <c r="S71" s="8">
        <f t="shared" si="23"/>
        <v>20</v>
      </c>
      <c r="T71" s="8">
        <f t="shared" si="23"/>
        <v>10.62618595825427</v>
      </c>
      <c r="U71" s="8">
        <f t="shared" si="24"/>
        <v>25.402352941176471</v>
      </c>
      <c r="V71" s="8">
        <f t="shared" si="24"/>
        <v>37.322960151802654</v>
      </c>
      <c r="W71" s="8">
        <f t="shared" si="24"/>
        <v>50.421176470588229</v>
      </c>
      <c r="X71" s="8">
        <f t="shared" si="24"/>
        <v>66.350664136622385</v>
      </c>
      <c r="Y71" s="8">
        <f t="shared" si="24"/>
        <v>54.432637571157493</v>
      </c>
      <c r="Z71" s="8">
        <f t="shared" si="24"/>
        <v>52.36941176470588</v>
      </c>
      <c r="AA71" s="8">
        <f t="shared" si="24"/>
        <v>47.057305502846297</v>
      </c>
      <c r="AB71" s="8">
        <f t="shared" si="24"/>
        <v>42.312941176470581</v>
      </c>
      <c r="AC71" s="8">
        <f t="shared" si="25"/>
        <v>50.775529411764694</v>
      </c>
    </row>
    <row r="72" spans="2:30" x14ac:dyDescent="0.2">
      <c r="B72" t="s">
        <v>22</v>
      </c>
      <c r="C72" s="8">
        <f t="shared" si="20"/>
        <v>23.817836812144211</v>
      </c>
      <c r="D72" s="8">
        <f t="shared" si="20"/>
        <v>20</v>
      </c>
      <c r="E72" s="8">
        <f t="shared" si="20"/>
        <v>23.233396584440229</v>
      </c>
      <c r="F72" s="8">
        <f t="shared" si="21"/>
        <v>62.247058823529414</v>
      </c>
      <c r="G72" s="8">
        <f t="shared" si="21"/>
        <v>77.148387096774201</v>
      </c>
      <c r="H72" s="8">
        <f t="shared" si="21"/>
        <v>53.272941176470582</v>
      </c>
      <c r="I72" s="8">
        <f t="shared" si="21"/>
        <v>68.575332068311198</v>
      </c>
      <c r="J72" s="8">
        <f t="shared" si="21"/>
        <v>81.54307400379507</v>
      </c>
      <c r="K72" s="8">
        <f t="shared" si="21"/>
        <v>54.338823529411762</v>
      </c>
      <c r="L72" s="8">
        <f t="shared" si="21"/>
        <v>44.288425047438331</v>
      </c>
      <c r="M72" s="8">
        <f t="shared" si="21"/>
        <v>68.047058823529412</v>
      </c>
      <c r="N72" s="8">
        <f t="shared" si="22"/>
        <v>81.656470588235294</v>
      </c>
      <c r="Q72" t="s">
        <v>22</v>
      </c>
      <c r="R72" s="8">
        <f t="shared" si="23"/>
        <v>26.891840607210625</v>
      </c>
      <c r="S72" s="8">
        <f t="shared" si="23"/>
        <v>20</v>
      </c>
      <c r="T72" s="8">
        <f t="shared" si="23"/>
        <v>23.233396584440229</v>
      </c>
      <c r="U72" s="8">
        <f t="shared" si="24"/>
        <v>62.247058823529414</v>
      </c>
      <c r="V72" s="8">
        <f t="shared" si="24"/>
        <v>77.182542694497144</v>
      </c>
      <c r="W72" s="8">
        <f t="shared" si="24"/>
        <v>53.574117647058827</v>
      </c>
      <c r="X72" s="8">
        <f t="shared" si="24"/>
        <v>69.274383301707772</v>
      </c>
      <c r="Y72" s="8">
        <f t="shared" si="24"/>
        <v>81.54307400379507</v>
      </c>
      <c r="Z72" s="8">
        <f t="shared" si="24"/>
        <v>54.338823529411762</v>
      </c>
      <c r="AA72" s="8">
        <f t="shared" si="24"/>
        <v>44.288425047438331</v>
      </c>
      <c r="AB72" s="8">
        <f t="shared" si="24"/>
        <v>68.362352941176468</v>
      </c>
      <c r="AC72" s="8">
        <f t="shared" si="25"/>
        <v>82.034823529411753</v>
      </c>
    </row>
    <row r="73" spans="2:30" x14ac:dyDescent="0.2">
      <c r="B73" t="s">
        <v>20</v>
      </c>
      <c r="C73" s="8">
        <f t="shared" si="20"/>
        <v>15.03225806451613</v>
      </c>
      <c r="D73" s="8">
        <f t="shared" si="20"/>
        <v>20</v>
      </c>
      <c r="E73" s="8">
        <f t="shared" si="20"/>
        <v>27.988614800759013</v>
      </c>
      <c r="F73" s="8">
        <f t="shared" si="21"/>
        <v>47.689411764705881</v>
      </c>
      <c r="G73" s="8">
        <f t="shared" si="21"/>
        <v>72.015939278937381</v>
      </c>
      <c r="H73" s="8">
        <f t="shared" si="21"/>
        <v>44.409411764705879</v>
      </c>
      <c r="I73" s="8">
        <f t="shared" si="21"/>
        <v>65.858823529411765</v>
      </c>
      <c r="J73" s="8">
        <f t="shared" si="21"/>
        <v>86.780265654648943</v>
      </c>
      <c r="K73" s="8">
        <f t="shared" si="21"/>
        <v>43.762352941176466</v>
      </c>
      <c r="L73" s="8">
        <f t="shared" si="21"/>
        <v>26.864516129032257</v>
      </c>
      <c r="M73" s="8">
        <f t="shared" si="21"/>
        <v>67.296470588235294</v>
      </c>
      <c r="N73" s="8">
        <f t="shared" si="22"/>
        <v>80.755764705882356</v>
      </c>
      <c r="Q73" t="s">
        <v>20</v>
      </c>
      <c r="R73" s="8">
        <f t="shared" si="23"/>
        <v>15.03225806451613</v>
      </c>
      <c r="S73" s="8">
        <f t="shared" si="23"/>
        <v>20</v>
      </c>
      <c r="T73" s="8">
        <f t="shared" si="23"/>
        <v>27.988614800759013</v>
      </c>
      <c r="U73" s="8">
        <f t="shared" si="24"/>
        <v>47.689411764705881</v>
      </c>
      <c r="V73" s="8">
        <f t="shared" si="24"/>
        <v>72.015939278937381</v>
      </c>
      <c r="W73" s="8">
        <f t="shared" si="24"/>
        <v>44.409411764705879</v>
      </c>
      <c r="X73" s="8">
        <f t="shared" si="24"/>
        <v>65.858823529411765</v>
      </c>
      <c r="Y73" s="8">
        <f t="shared" si="24"/>
        <v>86.780265654648943</v>
      </c>
      <c r="Z73" s="8">
        <f t="shared" si="24"/>
        <v>43.762352941176466</v>
      </c>
      <c r="AA73" s="8">
        <f t="shared" si="24"/>
        <v>26.864516129032257</v>
      </c>
      <c r="AB73" s="8">
        <f t="shared" si="24"/>
        <v>67.296470588235294</v>
      </c>
      <c r="AC73" s="8">
        <f t="shared" si="25"/>
        <v>80.755764705882356</v>
      </c>
    </row>
    <row r="74" spans="2:30" x14ac:dyDescent="0.2">
      <c r="B74" t="s">
        <v>18</v>
      </c>
      <c r="C74" s="8">
        <f t="shared" si="20"/>
        <v>6.3074003795066416</v>
      </c>
      <c r="D74" s="8">
        <f t="shared" si="20"/>
        <v>20</v>
      </c>
      <c r="E74" s="8">
        <f t="shared" si="20"/>
        <v>4.967741935483871</v>
      </c>
      <c r="F74" s="8">
        <f t="shared" si="21"/>
        <v>10.374117647058823</v>
      </c>
      <c r="G74" s="8">
        <f t="shared" si="21"/>
        <v>13.074762808349147</v>
      </c>
      <c r="H74" s="8">
        <f t="shared" si="21"/>
        <v>12.639999999999999</v>
      </c>
      <c r="I74" s="8">
        <f t="shared" si="21"/>
        <v>14.290702087286526</v>
      </c>
      <c r="J74" s="8">
        <f t="shared" si="21"/>
        <v>14.497912713472486</v>
      </c>
      <c r="K74" s="8">
        <f t="shared" si="21"/>
        <v>14.654117647058822</v>
      </c>
      <c r="L74" s="8">
        <f t="shared" si="21"/>
        <v>13.833017077798861</v>
      </c>
      <c r="M74" s="8">
        <f t="shared" si="21"/>
        <v>22.550588235294118</v>
      </c>
      <c r="N74" s="8">
        <f t="shared" si="22"/>
        <v>27.060705882352941</v>
      </c>
      <c r="Q74" t="s">
        <v>18</v>
      </c>
      <c r="R74" s="8">
        <f t="shared" si="23"/>
        <v>6.3074003795066416</v>
      </c>
      <c r="S74" s="8">
        <f t="shared" si="23"/>
        <v>20</v>
      </c>
      <c r="T74" s="8">
        <f t="shared" si="23"/>
        <v>4.967741935483871</v>
      </c>
      <c r="U74" s="8">
        <f t="shared" si="24"/>
        <v>10.374117647058823</v>
      </c>
      <c r="V74" s="8">
        <f t="shared" si="24"/>
        <v>13.074762808349147</v>
      </c>
      <c r="W74" s="8">
        <f t="shared" si="24"/>
        <v>12.639999999999999</v>
      </c>
      <c r="X74" s="8">
        <f t="shared" si="24"/>
        <v>14.290702087286526</v>
      </c>
      <c r="Y74" s="8">
        <f t="shared" si="24"/>
        <v>14.497912713472486</v>
      </c>
      <c r="Z74" s="8">
        <f t="shared" si="24"/>
        <v>14.654117647058822</v>
      </c>
      <c r="AA74" s="8">
        <f t="shared" si="24"/>
        <v>13.833017077798861</v>
      </c>
      <c r="AB74" s="8">
        <f t="shared" si="24"/>
        <v>22.550588235294118</v>
      </c>
      <c r="AC74" s="8">
        <f t="shared" si="25"/>
        <v>27.060705882352941</v>
      </c>
    </row>
    <row r="75" spans="2:30" x14ac:dyDescent="0.2">
      <c r="B75" s="12" t="s">
        <v>85</v>
      </c>
      <c r="C75" s="14">
        <f>AVERAGE(C$61:C$74)</f>
        <v>47.422607752778525</v>
      </c>
      <c r="D75" s="14">
        <f t="shared" ref="D75:N75" si="26">AVERAGE(D$61:D$74)</f>
        <v>20</v>
      </c>
      <c r="E75" s="14">
        <f t="shared" si="26"/>
        <v>18.938736785036593</v>
      </c>
      <c r="F75" s="14">
        <f t="shared" si="26"/>
        <v>48.386386554621843</v>
      </c>
      <c r="G75" s="14">
        <f t="shared" si="26"/>
        <v>65.729845486581738</v>
      </c>
      <c r="H75" s="14">
        <f t="shared" si="26"/>
        <v>50.916638655462172</v>
      </c>
      <c r="I75" s="14">
        <f t="shared" si="26"/>
        <v>60.45605855245325</v>
      </c>
      <c r="J75" s="14">
        <f t="shared" si="26"/>
        <v>72.878774735700731</v>
      </c>
      <c r="K75" s="14">
        <f t="shared" si="26"/>
        <v>47.310420168067218</v>
      </c>
      <c r="L75" s="14">
        <f t="shared" si="26"/>
        <v>35.733748983464352</v>
      </c>
      <c r="M75" s="14">
        <f t="shared" si="26"/>
        <v>66.112268907563021</v>
      </c>
      <c r="N75" s="14">
        <f t="shared" si="26"/>
        <v>78.249478991596632</v>
      </c>
      <c r="O75" s="14">
        <f>AVERAGE(C75:N75)</f>
        <v>51.011247131110515</v>
      </c>
      <c r="Q75" s="12" t="s">
        <v>85</v>
      </c>
      <c r="R75" s="14">
        <f>AVERAGE(R$61:R$74)</f>
        <v>48.550013553808618</v>
      </c>
      <c r="S75" s="14">
        <f t="shared" ref="S75:AC75" si="27">AVERAGE(S$61:S$74)</f>
        <v>20</v>
      </c>
      <c r="T75" s="14">
        <f t="shared" si="27"/>
        <v>18.938736785036593</v>
      </c>
      <c r="U75" s="14">
        <f t="shared" si="27"/>
        <v>48.537478991596629</v>
      </c>
      <c r="V75" s="14">
        <f t="shared" si="27"/>
        <v>65.829384657088639</v>
      </c>
      <c r="W75" s="14">
        <f t="shared" si="27"/>
        <v>50.938151260504192</v>
      </c>
      <c r="X75" s="14">
        <f t="shared" si="27"/>
        <v>60.505990783410141</v>
      </c>
      <c r="Y75" s="14">
        <f t="shared" si="27"/>
        <v>72.929845486581726</v>
      </c>
      <c r="Z75" s="14">
        <f t="shared" si="27"/>
        <v>47.593109243697477</v>
      </c>
      <c r="AA75" s="14">
        <f t="shared" si="27"/>
        <v>35.733748983464352</v>
      </c>
      <c r="AB75" s="14">
        <f t="shared" si="27"/>
        <v>66.156638655462174</v>
      </c>
      <c r="AC75" s="14">
        <f t="shared" si="27"/>
        <v>78.302722689075622</v>
      </c>
      <c r="AD75" s="14">
        <f>AVERAGE(R75:AC75)</f>
        <v>51.167985090810504</v>
      </c>
    </row>
    <row r="76" spans="2:30" x14ac:dyDescent="0.2">
      <c r="B76" s="12" t="s">
        <v>86</v>
      </c>
      <c r="C76" s="13">
        <f>AVERAGE(C61,C62,C63,C68,C69,C70,C72)</f>
        <v>50.005963675792898</v>
      </c>
      <c r="D76" s="13">
        <f t="shared" ref="D76:N76" si="28">AVERAGE(D61,D62,D63,D68,D69,D70,D72)</f>
        <v>20</v>
      </c>
      <c r="E76" s="13">
        <f t="shared" si="28"/>
        <v>21.855787476280835</v>
      </c>
      <c r="F76" s="13">
        <f>AVERAGE(F61,F62,F63,F68,F69,F70,F72)</f>
        <v>60.51731092436976</v>
      </c>
      <c r="G76" s="13">
        <f t="shared" si="28"/>
        <v>79.040932502033073</v>
      </c>
      <c r="H76" s="13">
        <f t="shared" si="28"/>
        <v>63.23663865546218</v>
      </c>
      <c r="I76" s="13">
        <f t="shared" si="28"/>
        <v>74.992355651938198</v>
      </c>
      <c r="J76" s="13">
        <f t="shared" si="28"/>
        <v>88.659799403632405</v>
      </c>
      <c r="K76" s="13">
        <f t="shared" si="28"/>
        <v>57.230924369747889</v>
      </c>
      <c r="L76" s="13">
        <f t="shared" si="28"/>
        <v>43.465112496611546</v>
      </c>
      <c r="M76" s="13">
        <f t="shared" si="28"/>
        <v>77.160336134453786</v>
      </c>
      <c r="N76" s="13">
        <f t="shared" si="28"/>
        <v>90.42191596638655</v>
      </c>
      <c r="O76" s="13">
        <f t="shared" ref="O76:O77" si="29">AVERAGE(C76:N76)</f>
        <v>60.548923104725766</v>
      </c>
      <c r="Q76" s="12" t="s">
        <v>86</v>
      </c>
      <c r="R76" s="13">
        <f>AVERAGE(R61,R62,R63,R68,R69,R70,R72)</f>
        <v>50.534020059636759</v>
      </c>
      <c r="S76" s="13">
        <f t="shared" ref="S76:AB76" si="30">AVERAGE(S61,S62,S63,S68,S69,S70,S72)</f>
        <v>20</v>
      </c>
      <c r="T76" s="13">
        <f t="shared" si="30"/>
        <v>21.855787476280835</v>
      </c>
      <c r="U76" s="13">
        <f>AVERAGE(U61,U62,U63,U68,U69,U70,U72)</f>
        <v>60.819495798319338</v>
      </c>
      <c r="V76" s="13">
        <f t="shared" ref="V76:AC76" si="31">AVERAGE(V61,V62,V63,V68,V69,V70,V72)</f>
        <v>79.240010843046875</v>
      </c>
      <c r="W76" s="13">
        <f t="shared" si="31"/>
        <v>63.279663865546219</v>
      </c>
      <c r="X76" s="13">
        <f t="shared" si="31"/>
        <v>75.092220113851994</v>
      </c>
      <c r="Y76" s="13">
        <f t="shared" si="31"/>
        <v>88.761940905394411</v>
      </c>
      <c r="Z76" s="13">
        <f t="shared" si="31"/>
        <v>57.796302521008393</v>
      </c>
      <c r="AA76" s="13">
        <f t="shared" si="31"/>
        <v>43.465112496611546</v>
      </c>
      <c r="AB76" s="13">
        <f t="shared" si="31"/>
        <v>77.249075630252108</v>
      </c>
      <c r="AC76" s="13">
        <f t="shared" si="31"/>
        <v>90.52840336134453</v>
      </c>
      <c r="AD76" s="13">
        <f>AVERAGE(R76:AC76)</f>
        <v>60.718502755941095</v>
      </c>
    </row>
    <row r="77" spans="2:30" x14ac:dyDescent="0.2">
      <c r="B77" s="12" t="s">
        <v>87</v>
      </c>
      <c r="C77" s="14">
        <f>AVERAGE(C61,C68,C69,C70,C72)</f>
        <v>41.445920303605313</v>
      </c>
      <c r="D77" s="14">
        <f t="shared" ref="D77:N77" si="32">AVERAGE(D61,D68,D69,D70,D72)</f>
        <v>20</v>
      </c>
      <c r="E77" s="14">
        <f t="shared" si="32"/>
        <v>22.363567362428842</v>
      </c>
      <c r="F77" s="14">
        <f t="shared" si="32"/>
        <v>62.04</v>
      </c>
      <c r="G77" s="14">
        <f t="shared" si="32"/>
        <v>79.297001897533207</v>
      </c>
      <c r="H77" s="14">
        <f t="shared" si="32"/>
        <v>63.131764705882347</v>
      </c>
      <c r="I77" s="14">
        <f t="shared" si="32"/>
        <v>76.389222011385201</v>
      </c>
      <c r="J77" s="14">
        <f t="shared" si="32"/>
        <v>86.011537001897537</v>
      </c>
      <c r="K77" s="14">
        <f t="shared" si="32"/>
        <v>57.806117647058819</v>
      </c>
      <c r="L77" s="14">
        <f t="shared" si="32"/>
        <v>44.021555977229596</v>
      </c>
      <c r="M77" s="14">
        <f t="shared" si="32"/>
        <v>72.449411764705886</v>
      </c>
      <c r="N77" s="14">
        <f t="shared" si="32"/>
        <v>86.741082352941177</v>
      </c>
      <c r="O77" s="14">
        <f t="shared" si="29"/>
        <v>59.308098418722324</v>
      </c>
      <c r="Q77" s="12" t="s">
        <v>87</v>
      </c>
      <c r="R77" s="14">
        <f>AVERAGE(R61,R68,R69,R70,R72)</f>
        <v>42.185199240986719</v>
      </c>
      <c r="S77" s="14">
        <f t="shared" ref="S77:AC77" si="33">AVERAGE(S61,S68,S69,S70,S72)</f>
        <v>20</v>
      </c>
      <c r="T77" s="14">
        <f t="shared" si="33"/>
        <v>22.363567362428842</v>
      </c>
      <c r="U77" s="14">
        <f t="shared" si="33"/>
        <v>62.264941176470586</v>
      </c>
      <c r="V77" s="14">
        <f t="shared" si="33"/>
        <v>79.303833017077807</v>
      </c>
      <c r="W77" s="14">
        <f t="shared" si="33"/>
        <v>63.191999999999993</v>
      </c>
      <c r="X77" s="14">
        <f t="shared" si="33"/>
        <v>76.529032258064518</v>
      </c>
      <c r="Y77" s="14">
        <f t="shared" si="33"/>
        <v>86.154535104364328</v>
      </c>
      <c r="Z77" s="14">
        <f t="shared" si="33"/>
        <v>58.597647058823519</v>
      </c>
      <c r="AA77" s="14">
        <f t="shared" si="33"/>
        <v>44.021555977229596</v>
      </c>
      <c r="AB77" s="14">
        <f t="shared" si="33"/>
        <v>72.573647058823525</v>
      </c>
      <c r="AC77" s="14">
        <f t="shared" si="33"/>
        <v>86.890164705882356</v>
      </c>
      <c r="AD77" s="14">
        <f t="shared" ref="AD77" si="34">AVERAGE(R77:AC77)</f>
        <v>59.506343580012661</v>
      </c>
    </row>
    <row r="78" spans="2:30" x14ac:dyDescent="0.2">
      <c r="B78" s="12" t="s">
        <v>88</v>
      </c>
      <c r="C78" s="14">
        <f>AVERAGE(C68:C70)</f>
        <v>38.923466160657817</v>
      </c>
      <c r="D78" s="14">
        <f t="shared" ref="D78:N78" si="35">AVERAGE(D68:D70)</f>
        <v>20</v>
      </c>
      <c r="E78" s="14">
        <f t="shared" si="35"/>
        <v>21.63187855787476</v>
      </c>
      <c r="F78" s="14">
        <f t="shared" si="35"/>
        <v>63.199215686274506</v>
      </c>
      <c r="G78" s="14">
        <f t="shared" si="35"/>
        <v>80.210246679316882</v>
      </c>
      <c r="H78" s="14">
        <f t="shared" si="35"/>
        <v>73.955294117647057</v>
      </c>
      <c r="I78" s="14">
        <f t="shared" si="35"/>
        <v>87.948387096774198</v>
      </c>
      <c r="J78" s="14">
        <f t="shared" si="35"/>
        <v>88.913851992409846</v>
      </c>
      <c r="K78" s="14">
        <f t="shared" si="35"/>
        <v>58.701176470588244</v>
      </c>
      <c r="L78" s="14">
        <f t="shared" si="35"/>
        <v>46.112333965844392</v>
      </c>
      <c r="M78" s="14">
        <f t="shared" si="35"/>
        <v>76.223529411764702</v>
      </c>
      <c r="N78" s="14">
        <f t="shared" si="35"/>
        <v>91.137882352941176</v>
      </c>
      <c r="O78" s="14">
        <f>AVERAGE(C78:N78)</f>
        <v>62.246438541007798</v>
      </c>
      <c r="Q78" s="12" t="s">
        <v>88</v>
      </c>
      <c r="R78" s="14">
        <f>AVERAGE(R68:R70)</f>
        <v>39.130929791271349</v>
      </c>
      <c r="S78" s="14">
        <f t="shared" ref="S78:AC78" si="36">AVERAGE(S68:S70)</f>
        <v>20</v>
      </c>
      <c r="T78" s="14">
        <f t="shared" si="36"/>
        <v>21.63187855787476</v>
      </c>
      <c r="U78" s="14">
        <f t="shared" si="36"/>
        <v>63.199215686274506</v>
      </c>
      <c r="V78" s="14">
        <f t="shared" si="36"/>
        <v>80.210246679316882</v>
      </c>
      <c r="W78" s="14">
        <f t="shared" si="36"/>
        <v>73.955294117647057</v>
      </c>
      <c r="X78" s="14">
        <f t="shared" si="36"/>
        <v>87.948387096774198</v>
      </c>
      <c r="Y78" s="14">
        <f t="shared" si="36"/>
        <v>88.913851992409846</v>
      </c>
      <c r="Z78" s="14">
        <f t="shared" si="36"/>
        <v>58.701176470588244</v>
      </c>
      <c r="AA78" s="14">
        <f t="shared" si="36"/>
        <v>46.112333965844392</v>
      </c>
      <c r="AB78" s="14">
        <f t="shared" si="36"/>
        <v>76.223529411764702</v>
      </c>
      <c r="AC78" s="14">
        <f t="shared" si="36"/>
        <v>91.137882352941176</v>
      </c>
      <c r="AD78" s="14">
        <f>AVERAGE(R78:AC78)</f>
        <v>62.263727176892267</v>
      </c>
    </row>
    <row r="81" spans="2:30" x14ac:dyDescent="0.2">
      <c r="B81" t="s">
        <v>7</v>
      </c>
      <c r="C81" s="8">
        <f>IF(MROUND(C61,10)=0,10,MROUND(C61,10))</f>
        <v>70</v>
      </c>
      <c r="D81" s="8">
        <f t="shared" ref="D81:N81" si="37">IF(MROUND(D61,10)=0,10,MROUND(D61,10))</f>
        <v>20</v>
      </c>
      <c r="E81" s="8">
        <f t="shared" si="37"/>
        <v>20</v>
      </c>
      <c r="F81" s="8">
        <f t="shared" si="37"/>
        <v>60</v>
      </c>
      <c r="G81" s="8">
        <f t="shared" si="37"/>
        <v>80</v>
      </c>
      <c r="H81" s="8">
        <f t="shared" si="37"/>
        <v>40</v>
      </c>
      <c r="I81" s="8">
        <f t="shared" si="37"/>
        <v>50</v>
      </c>
      <c r="J81" s="8">
        <f t="shared" si="37"/>
        <v>80</v>
      </c>
      <c r="K81" s="8">
        <f t="shared" si="37"/>
        <v>60</v>
      </c>
      <c r="L81" s="8">
        <f t="shared" si="37"/>
        <v>40</v>
      </c>
      <c r="M81" s="8">
        <f t="shared" si="37"/>
        <v>70</v>
      </c>
      <c r="N81" s="8">
        <f t="shared" si="37"/>
        <v>80</v>
      </c>
      <c r="Q81" t="s">
        <v>7</v>
      </c>
      <c r="R81" s="8">
        <f>IF(MROUND(R61,10)=0,10,MROUND(R61,10))</f>
        <v>70</v>
      </c>
      <c r="S81" s="8">
        <f t="shared" ref="S81:AC81" si="38">IF(MROUND(S61,10)=0,10,MROUND(S61,10))</f>
        <v>20</v>
      </c>
      <c r="T81" s="8">
        <f t="shared" si="38"/>
        <v>20</v>
      </c>
      <c r="U81" s="8">
        <f t="shared" si="38"/>
        <v>60</v>
      </c>
      <c r="V81" s="8">
        <f t="shared" si="38"/>
        <v>80</v>
      </c>
      <c r="W81" s="8">
        <f t="shared" si="38"/>
        <v>40</v>
      </c>
      <c r="X81" s="8">
        <f t="shared" si="38"/>
        <v>50</v>
      </c>
      <c r="Y81" s="8">
        <f t="shared" si="38"/>
        <v>80</v>
      </c>
      <c r="Z81" s="8">
        <f t="shared" si="38"/>
        <v>60</v>
      </c>
      <c r="AA81" s="8">
        <f t="shared" si="38"/>
        <v>40</v>
      </c>
      <c r="AB81" s="8">
        <f t="shared" si="38"/>
        <v>70</v>
      </c>
      <c r="AC81" s="8">
        <f t="shared" si="38"/>
        <v>80</v>
      </c>
    </row>
    <row r="82" spans="2:30" x14ac:dyDescent="0.2">
      <c r="B82" t="s">
        <v>21</v>
      </c>
      <c r="C82" s="8">
        <f t="shared" ref="C82:N94" si="39">IF(MROUND(C62,10)=0,10,MROUND(C62,10))</f>
        <v>60</v>
      </c>
      <c r="D82" s="8">
        <f t="shared" si="39"/>
        <v>20</v>
      </c>
      <c r="E82" s="8">
        <f t="shared" si="39"/>
        <v>20</v>
      </c>
      <c r="F82" s="8">
        <f t="shared" si="39"/>
        <v>70</v>
      </c>
      <c r="G82" s="8">
        <f t="shared" si="39"/>
        <v>80</v>
      </c>
      <c r="H82" s="8">
        <f t="shared" si="39"/>
        <v>70</v>
      </c>
      <c r="I82" s="8">
        <f t="shared" si="39"/>
        <v>80</v>
      </c>
      <c r="J82" s="8">
        <f t="shared" si="39"/>
        <v>110</v>
      </c>
      <c r="K82" s="8">
        <f t="shared" si="39"/>
        <v>70</v>
      </c>
      <c r="L82" s="8">
        <f t="shared" si="39"/>
        <v>50</v>
      </c>
      <c r="M82" s="8">
        <f t="shared" si="39"/>
        <v>110</v>
      </c>
      <c r="N82" s="8">
        <f t="shared" si="39"/>
        <v>120</v>
      </c>
      <c r="Q82" t="s">
        <v>21</v>
      </c>
      <c r="R82" s="8">
        <f t="shared" ref="R82:AC94" si="40">IF(MROUND(R62,10)=0,10,MROUND(R62,10))</f>
        <v>60</v>
      </c>
      <c r="S82" s="8">
        <f t="shared" si="40"/>
        <v>20</v>
      </c>
      <c r="T82" s="8">
        <f t="shared" si="40"/>
        <v>20</v>
      </c>
      <c r="U82" s="8">
        <f t="shared" si="40"/>
        <v>70</v>
      </c>
      <c r="V82" s="8">
        <f t="shared" si="40"/>
        <v>80</v>
      </c>
      <c r="W82" s="8">
        <f t="shared" si="40"/>
        <v>70</v>
      </c>
      <c r="X82" s="8">
        <f t="shared" si="40"/>
        <v>80</v>
      </c>
      <c r="Y82" s="8">
        <f t="shared" si="40"/>
        <v>110</v>
      </c>
      <c r="Z82" s="8">
        <f t="shared" si="40"/>
        <v>70</v>
      </c>
      <c r="AA82" s="8">
        <f t="shared" si="40"/>
        <v>50</v>
      </c>
      <c r="AB82" s="8">
        <f t="shared" si="40"/>
        <v>110</v>
      </c>
      <c r="AC82" s="8">
        <f t="shared" si="40"/>
        <v>120</v>
      </c>
    </row>
    <row r="83" spans="2:30" x14ac:dyDescent="0.2">
      <c r="B83" t="s">
        <v>24</v>
      </c>
      <c r="C83" s="8">
        <f t="shared" si="39"/>
        <v>80</v>
      </c>
      <c r="D83" s="8">
        <f t="shared" si="39"/>
        <v>20</v>
      </c>
      <c r="E83" s="8">
        <f t="shared" si="39"/>
        <v>20</v>
      </c>
      <c r="F83" s="8">
        <f t="shared" si="39"/>
        <v>50</v>
      </c>
      <c r="G83" s="8">
        <f t="shared" si="39"/>
        <v>80</v>
      </c>
      <c r="H83" s="8">
        <f t="shared" si="39"/>
        <v>60</v>
      </c>
      <c r="I83" s="8">
        <f t="shared" si="39"/>
        <v>60</v>
      </c>
      <c r="J83" s="8">
        <f t="shared" si="39"/>
        <v>80</v>
      </c>
      <c r="K83" s="8">
        <f t="shared" si="39"/>
        <v>40</v>
      </c>
      <c r="L83" s="8">
        <f t="shared" si="39"/>
        <v>30</v>
      </c>
      <c r="M83" s="8">
        <f t="shared" si="39"/>
        <v>70</v>
      </c>
      <c r="N83" s="8">
        <f t="shared" si="39"/>
        <v>80</v>
      </c>
      <c r="Q83" t="s">
        <v>24</v>
      </c>
      <c r="R83" s="8">
        <f t="shared" si="40"/>
        <v>80</v>
      </c>
      <c r="S83" s="8">
        <f t="shared" si="40"/>
        <v>20</v>
      </c>
      <c r="T83" s="8">
        <f t="shared" si="40"/>
        <v>20</v>
      </c>
      <c r="U83" s="8">
        <f t="shared" si="40"/>
        <v>50</v>
      </c>
      <c r="V83" s="8">
        <f t="shared" si="40"/>
        <v>80</v>
      </c>
      <c r="W83" s="8">
        <f t="shared" si="40"/>
        <v>60</v>
      </c>
      <c r="X83" s="8">
        <f t="shared" si="40"/>
        <v>60</v>
      </c>
      <c r="Y83" s="8">
        <f t="shared" si="40"/>
        <v>80</v>
      </c>
      <c r="Z83" s="8">
        <f t="shared" si="40"/>
        <v>40</v>
      </c>
      <c r="AA83" s="8">
        <f t="shared" si="40"/>
        <v>30</v>
      </c>
      <c r="AB83" s="8">
        <f t="shared" si="40"/>
        <v>70</v>
      </c>
      <c r="AC83" s="8">
        <f t="shared" si="40"/>
        <v>80</v>
      </c>
    </row>
    <row r="84" spans="2:30" x14ac:dyDescent="0.2">
      <c r="B84" t="s">
        <v>17</v>
      </c>
      <c r="C84" s="8">
        <f t="shared" si="39"/>
        <v>100</v>
      </c>
      <c r="D84" s="8">
        <f t="shared" si="39"/>
        <v>20</v>
      </c>
      <c r="E84" s="8">
        <f t="shared" si="39"/>
        <v>20</v>
      </c>
      <c r="F84" s="8">
        <f t="shared" si="39"/>
        <v>50</v>
      </c>
      <c r="G84" s="8">
        <f t="shared" si="39"/>
        <v>60</v>
      </c>
      <c r="H84" s="8">
        <f t="shared" si="39"/>
        <v>40</v>
      </c>
      <c r="I84" s="8">
        <f t="shared" si="39"/>
        <v>50</v>
      </c>
      <c r="J84" s="8">
        <f t="shared" si="39"/>
        <v>90</v>
      </c>
      <c r="K84" s="8">
        <f t="shared" si="39"/>
        <v>50</v>
      </c>
      <c r="L84" s="8">
        <f t="shared" si="39"/>
        <v>30</v>
      </c>
      <c r="M84" s="8">
        <f t="shared" si="39"/>
        <v>80</v>
      </c>
      <c r="N84" s="8">
        <f t="shared" si="39"/>
        <v>90</v>
      </c>
      <c r="Q84" t="s">
        <v>17</v>
      </c>
      <c r="R84" s="8">
        <f t="shared" si="40"/>
        <v>100</v>
      </c>
      <c r="S84" s="8">
        <f t="shared" si="40"/>
        <v>20</v>
      </c>
      <c r="T84" s="8">
        <f t="shared" si="40"/>
        <v>20</v>
      </c>
      <c r="U84" s="8">
        <f t="shared" si="40"/>
        <v>50</v>
      </c>
      <c r="V84" s="8">
        <f t="shared" si="40"/>
        <v>60</v>
      </c>
      <c r="W84" s="8">
        <f t="shared" si="40"/>
        <v>40</v>
      </c>
      <c r="X84" s="8">
        <f t="shared" si="40"/>
        <v>50</v>
      </c>
      <c r="Y84" s="8">
        <f t="shared" si="40"/>
        <v>90</v>
      </c>
      <c r="Z84" s="8">
        <f t="shared" si="40"/>
        <v>50</v>
      </c>
      <c r="AA84" s="8">
        <f t="shared" si="40"/>
        <v>30</v>
      </c>
      <c r="AB84" s="8">
        <f t="shared" si="40"/>
        <v>80</v>
      </c>
      <c r="AC84" s="8">
        <f t="shared" si="40"/>
        <v>90</v>
      </c>
    </row>
    <row r="85" spans="2:30" x14ac:dyDescent="0.2">
      <c r="B85" t="s">
        <v>12</v>
      </c>
      <c r="C85" s="8">
        <f t="shared" si="39"/>
        <v>60</v>
      </c>
      <c r="D85" s="8">
        <f t="shared" si="39"/>
        <v>20</v>
      </c>
      <c r="E85" s="8">
        <f t="shared" si="39"/>
        <v>20</v>
      </c>
      <c r="F85" s="8">
        <f t="shared" si="39"/>
        <v>30</v>
      </c>
      <c r="G85" s="8">
        <f t="shared" si="39"/>
        <v>40</v>
      </c>
      <c r="H85" s="8">
        <f t="shared" si="39"/>
        <v>20</v>
      </c>
      <c r="I85" s="8">
        <f t="shared" si="39"/>
        <v>30</v>
      </c>
      <c r="J85" s="8">
        <f t="shared" si="39"/>
        <v>40</v>
      </c>
      <c r="K85" s="8">
        <f t="shared" si="39"/>
        <v>40</v>
      </c>
      <c r="L85" s="8">
        <f t="shared" si="39"/>
        <v>30</v>
      </c>
      <c r="M85" s="8">
        <f t="shared" si="39"/>
        <v>60</v>
      </c>
      <c r="N85" s="8">
        <f t="shared" si="39"/>
        <v>80</v>
      </c>
      <c r="Q85" t="s">
        <v>12</v>
      </c>
      <c r="R85" s="8">
        <f t="shared" si="40"/>
        <v>60</v>
      </c>
      <c r="S85" s="8">
        <f t="shared" si="40"/>
        <v>20</v>
      </c>
      <c r="T85" s="8">
        <f t="shared" si="40"/>
        <v>20</v>
      </c>
      <c r="U85" s="8">
        <f t="shared" si="40"/>
        <v>30</v>
      </c>
      <c r="V85" s="8">
        <f t="shared" si="40"/>
        <v>40</v>
      </c>
      <c r="W85" s="8">
        <f t="shared" si="40"/>
        <v>20</v>
      </c>
      <c r="X85" s="8">
        <f t="shared" si="40"/>
        <v>30</v>
      </c>
      <c r="Y85" s="8">
        <f t="shared" si="40"/>
        <v>40</v>
      </c>
      <c r="Z85" s="8">
        <f t="shared" si="40"/>
        <v>40</v>
      </c>
      <c r="AA85" s="8">
        <f t="shared" si="40"/>
        <v>30</v>
      </c>
      <c r="AB85" s="8">
        <f t="shared" si="40"/>
        <v>60</v>
      </c>
      <c r="AC85" s="8">
        <f t="shared" si="40"/>
        <v>80</v>
      </c>
    </row>
    <row r="86" spans="2:30" x14ac:dyDescent="0.2">
      <c r="B86" t="s">
        <v>25</v>
      </c>
      <c r="C86" s="8">
        <f t="shared" si="39"/>
        <v>30</v>
      </c>
      <c r="D86" s="8">
        <f t="shared" si="39"/>
        <v>20</v>
      </c>
      <c r="E86" s="8">
        <f t="shared" si="39"/>
        <v>10</v>
      </c>
      <c r="F86" s="8">
        <f t="shared" si="39"/>
        <v>40</v>
      </c>
      <c r="G86" s="8">
        <f t="shared" si="39"/>
        <v>70</v>
      </c>
      <c r="H86" s="8">
        <f t="shared" si="39"/>
        <v>50</v>
      </c>
      <c r="I86" s="8">
        <f t="shared" si="39"/>
        <v>40</v>
      </c>
      <c r="J86" s="8">
        <f t="shared" si="39"/>
        <v>50</v>
      </c>
      <c r="K86" s="8">
        <f t="shared" si="39"/>
        <v>20</v>
      </c>
      <c r="L86" s="8">
        <f t="shared" si="39"/>
        <v>30</v>
      </c>
      <c r="M86" s="8">
        <f t="shared" si="39"/>
        <v>50</v>
      </c>
      <c r="N86" s="8">
        <f t="shared" si="39"/>
        <v>60</v>
      </c>
      <c r="Q86" t="s">
        <v>25</v>
      </c>
      <c r="R86" s="8">
        <f t="shared" si="40"/>
        <v>30</v>
      </c>
      <c r="S86" s="8">
        <f t="shared" si="40"/>
        <v>20</v>
      </c>
      <c r="T86" s="8">
        <f t="shared" si="40"/>
        <v>10</v>
      </c>
      <c r="U86" s="8">
        <f t="shared" si="40"/>
        <v>40</v>
      </c>
      <c r="V86" s="8">
        <f t="shared" si="40"/>
        <v>70</v>
      </c>
      <c r="W86" s="8">
        <f t="shared" si="40"/>
        <v>50</v>
      </c>
      <c r="X86" s="8">
        <f t="shared" si="40"/>
        <v>40</v>
      </c>
      <c r="Y86" s="8">
        <f t="shared" si="40"/>
        <v>50</v>
      </c>
      <c r="Z86" s="8">
        <f t="shared" si="40"/>
        <v>20</v>
      </c>
      <c r="AA86" s="8">
        <f t="shared" si="40"/>
        <v>30</v>
      </c>
      <c r="AB86" s="8">
        <f t="shared" si="40"/>
        <v>50</v>
      </c>
      <c r="AC86" s="8">
        <f t="shared" si="40"/>
        <v>60</v>
      </c>
    </row>
    <row r="87" spans="2:30" x14ac:dyDescent="0.2">
      <c r="B87" t="s">
        <v>19</v>
      </c>
      <c r="C87" s="8">
        <f t="shared" si="39"/>
        <v>80</v>
      </c>
      <c r="D87" s="8">
        <f t="shared" si="39"/>
        <v>20</v>
      </c>
      <c r="E87" s="8">
        <f t="shared" si="39"/>
        <v>20</v>
      </c>
      <c r="F87" s="8">
        <f t="shared" si="39"/>
        <v>50</v>
      </c>
      <c r="G87" s="8">
        <f t="shared" si="39"/>
        <v>70</v>
      </c>
      <c r="H87" s="8">
        <f t="shared" si="39"/>
        <v>50</v>
      </c>
      <c r="I87" s="8">
        <f t="shared" si="39"/>
        <v>50</v>
      </c>
      <c r="J87" s="8">
        <f t="shared" si="39"/>
        <v>60</v>
      </c>
      <c r="K87" s="8">
        <f t="shared" si="39"/>
        <v>40</v>
      </c>
      <c r="L87" s="8">
        <f t="shared" si="39"/>
        <v>20</v>
      </c>
      <c r="M87" s="8">
        <f t="shared" si="39"/>
        <v>60</v>
      </c>
      <c r="N87" s="8">
        <f t="shared" si="39"/>
        <v>70</v>
      </c>
      <c r="Q87" t="s">
        <v>19</v>
      </c>
      <c r="R87" s="8">
        <f t="shared" si="40"/>
        <v>80</v>
      </c>
      <c r="S87" s="8">
        <f t="shared" si="40"/>
        <v>20</v>
      </c>
      <c r="T87" s="8">
        <f t="shared" si="40"/>
        <v>20</v>
      </c>
      <c r="U87" s="8">
        <f t="shared" si="40"/>
        <v>50</v>
      </c>
      <c r="V87" s="8">
        <f t="shared" si="40"/>
        <v>70</v>
      </c>
      <c r="W87" s="8">
        <f t="shared" si="40"/>
        <v>50</v>
      </c>
      <c r="X87" s="8">
        <f t="shared" si="40"/>
        <v>50</v>
      </c>
      <c r="Y87" s="8">
        <f t="shared" si="40"/>
        <v>60</v>
      </c>
      <c r="Z87" s="8">
        <f t="shared" si="40"/>
        <v>40</v>
      </c>
      <c r="AA87" s="8">
        <f t="shared" si="40"/>
        <v>20</v>
      </c>
      <c r="AB87" s="8">
        <f t="shared" si="40"/>
        <v>60</v>
      </c>
      <c r="AC87" s="8">
        <f t="shared" si="40"/>
        <v>70</v>
      </c>
    </row>
    <row r="88" spans="2:30" x14ac:dyDescent="0.2">
      <c r="B88" t="s">
        <v>16</v>
      </c>
      <c r="C88" s="8">
        <f t="shared" si="39"/>
        <v>20</v>
      </c>
      <c r="D88" s="8">
        <f t="shared" si="39"/>
        <v>20</v>
      </c>
      <c r="E88" s="8">
        <f t="shared" si="39"/>
        <v>20</v>
      </c>
      <c r="F88" s="8">
        <f t="shared" si="39"/>
        <v>40</v>
      </c>
      <c r="G88" s="8">
        <f t="shared" si="39"/>
        <v>60</v>
      </c>
      <c r="H88" s="8">
        <f t="shared" si="39"/>
        <v>50</v>
      </c>
      <c r="I88" s="8">
        <f t="shared" si="39"/>
        <v>70</v>
      </c>
      <c r="J88" s="8">
        <f t="shared" si="39"/>
        <v>60</v>
      </c>
      <c r="K88" s="8">
        <f t="shared" si="39"/>
        <v>30</v>
      </c>
      <c r="L88" s="8">
        <f t="shared" si="39"/>
        <v>20</v>
      </c>
      <c r="M88" s="8">
        <f t="shared" si="39"/>
        <v>40</v>
      </c>
      <c r="N88" s="8">
        <f t="shared" si="39"/>
        <v>50</v>
      </c>
      <c r="Q88" t="s">
        <v>16</v>
      </c>
      <c r="R88" s="8">
        <f t="shared" si="40"/>
        <v>20</v>
      </c>
      <c r="S88" s="8">
        <f t="shared" si="40"/>
        <v>20</v>
      </c>
      <c r="T88" s="8">
        <f t="shared" si="40"/>
        <v>20</v>
      </c>
      <c r="U88" s="8">
        <f t="shared" si="40"/>
        <v>40</v>
      </c>
      <c r="V88" s="8">
        <f t="shared" si="40"/>
        <v>60</v>
      </c>
      <c r="W88" s="8">
        <f t="shared" si="40"/>
        <v>50</v>
      </c>
      <c r="X88" s="8">
        <f t="shared" si="40"/>
        <v>70</v>
      </c>
      <c r="Y88" s="8">
        <f t="shared" si="40"/>
        <v>60</v>
      </c>
      <c r="Z88" s="8">
        <f t="shared" si="40"/>
        <v>30</v>
      </c>
      <c r="AA88" s="8">
        <f t="shared" si="40"/>
        <v>20</v>
      </c>
      <c r="AB88" s="8">
        <f t="shared" si="40"/>
        <v>40</v>
      </c>
      <c r="AC88" s="8">
        <f t="shared" si="40"/>
        <v>50</v>
      </c>
    </row>
    <row r="89" spans="2:30" x14ac:dyDescent="0.2">
      <c r="B89" t="s">
        <v>15</v>
      </c>
      <c r="C89" s="8">
        <f t="shared" si="39"/>
        <v>40</v>
      </c>
      <c r="D89" s="8">
        <f t="shared" si="39"/>
        <v>20</v>
      </c>
      <c r="E89" s="8">
        <f t="shared" si="39"/>
        <v>30</v>
      </c>
      <c r="F89" s="8">
        <f t="shared" si="39"/>
        <v>80</v>
      </c>
      <c r="G89" s="8">
        <f t="shared" si="39"/>
        <v>100</v>
      </c>
      <c r="H89" s="8">
        <f t="shared" si="39"/>
        <v>110</v>
      </c>
      <c r="I89" s="8">
        <f t="shared" si="39"/>
        <v>120</v>
      </c>
      <c r="J89" s="8">
        <f t="shared" si="39"/>
        <v>110</v>
      </c>
      <c r="K89" s="8">
        <f t="shared" si="39"/>
        <v>80</v>
      </c>
      <c r="L89" s="8">
        <f t="shared" si="39"/>
        <v>60</v>
      </c>
      <c r="M89" s="8">
        <f t="shared" si="39"/>
        <v>90</v>
      </c>
      <c r="N89" s="8">
        <f t="shared" si="39"/>
        <v>110</v>
      </c>
      <c r="Q89" t="s">
        <v>15</v>
      </c>
      <c r="R89" s="8">
        <f t="shared" si="40"/>
        <v>40</v>
      </c>
      <c r="S89" s="8">
        <f t="shared" si="40"/>
        <v>20</v>
      </c>
      <c r="T89" s="8">
        <f t="shared" si="40"/>
        <v>30</v>
      </c>
      <c r="U89" s="8">
        <f t="shared" si="40"/>
        <v>80</v>
      </c>
      <c r="V89" s="8">
        <f t="shared" si="40"/>
        <v>100</v>
      </c>
      <c r="W89" s="8">
        <f t="shared" si="40"/>
        <v>110</v>
      </c>
      <c r="X89" s="8">
        <f t="shared" si="40"/>
        <v>120</v>
      </c>
      <c r="Y89" s="8">
        <f t="shared" si="40"/>
        <v>110</v>
      </c>
      <c r="Z89" s="8">
        <f t="shared" si="40"/>
        <v>80</v>
      </c>
      <c r="AA89" s="8">
        <f t="shared" si="40"/>
        <v>60</v>
      </c>
      <c r="AB89" s="8">
        <f t="shared" si="40"/>
        <v>90</v>
      </c>
      <c r="AC89" s="8">
        <f t="shared" si="40"/>
        <v>110</v>
      </c>
    </row>
    <row r="90" spans="2:30" x14ac:dyDescent="0.2">
      <c r="B90" t="s">
        <v>13</v>
      </c>
      <c r="C90" s="8">
        <f t="shared" si="39"/>
        <v>50</v>
      </c>
      <c r="D90" s="8">
        <f t="shared" si="39"/>
        <v>20</v>
      </c>
      <c r="E90" s="8">
        <f t="shared" si="39"/>
        <v>20</v>
      </c>
      <c r="F90" s="8">
        <f t="shared" si="39"/>
        <v>70</v>
      </c>
      <c r="G90" s="8">
        <f t="shared" si="39"/>
        <v>80</v>
      </c>
      <c r="H90" s="8">
        <f t="shared" si="39"/>
        <v>50</v>
      </c>
      <c r="I90" s="8">
        <f t="shared" si="39"/>
        <v>70</v>
      </c>
      <c r="J90" s="8">
        <f t="shared" si="39"/>
        <v>100</v>
      </c>
      <c r="K90" s="8">
        <f t="shared" si="39"/>
        <v>60</v>
      </c>
      <c r="L90" s="8">
        <f t="shared" si="39"/>
        <v>50</v>
      </c>
      <c r="M90" s="8">
        <f t="shared" si="39"/>
        <v>100</v>
      </c>
      <c r="N90" s="8">
        <f t="shared" si="39"/>
        <v>120</v>
      </c>
      <c r="Q90" t="s">
        <v>13</v>
      </c>
      <c r="R90" s="8">
        <f t="shared" si="40"/>
        <v>50</v>
      </c>
      <c r="S90" s="8">
        <f t="shared" si="40"/>
        <v>20</v>
      </c>
      <c r="T90" s="8">
        <f t="shared" si="40"/>
        <v>20</v>
      </c>
      <c r="U90" s="8">
        <f t="shared" si="40"/>
        <v>70</v>
      </c>
      <c r="V90" s="8">
        <f t="shared" si="40"/>
        <v>80</v>
      </c>
      <c r="W90" s="8">
        <f t="shared" si="40"/>
        <v>50</v>
      </c>
      <c r="X90" s="8">
        <f t="shared" si="40"/>
        <v>70</v>
      </c>
      <c r="Y90" s="8">
        <f t="shared" si="40"/>
        <v>100</v>
      </c>
      <c r="Z90" s="8">
        <f t="shared" si="40"/>
        <v>60</v>
      </c>
      <c r="AA90" s="8">
        <f t="shared" si="40"/>
        <v>50</v>
      </c>
      <c r="AB90" s="8">
        <f t="shared" si="40"/>
        <v>100</v>
      </c>
      <c r="AC90" s="8">
        <f t="shared" si="40"/>
        <v>120</v>
      </c>
    </row>
    <row r="91" spans="2:30" x14ac:dyDescent="0.2">
      <c r="B91" t="s">
        <v>14</v>
      </c>
      <c r="C91" s="8">
        <f t="shared" si="39"/>
        <v>20</v>
      </c>
      <c r="D91" s="8">
        <f t="shared" si="39"/>
        <v>20</v>
      </c>
      <c r="E91" s="8">
        <f t="shared" si="39"/>
        <v>10</v>
      </c>
      <c r="F91" s="8">
        <f t="shared" si="39"/>
        <v>30</v>
      </c>
      <c r="G91" s="8">
        <f t="shared" si="39"/>
        <v>40</v>
      </c>
      <c r="H91" s="8">
        <f t="shared" si="39"/>
        <v>50</v>
      </c>
      <c r="I91" s="8">
        <f t="shared" si="39"/>
        <v>70</v>
      </c>
      <c r="J91" s="8">
        <f t="shared" si="39"/>
        <v>50</v>
      </c>
      <c r="K91" s="8">
        <f t="shared" si="39"/>
        <v>50</v>
      </c>
      <c r="L91" s="8">
        <f t="shared" si="39"/>
        <v>50</v>
      </c>
      <c r="M91" s="8">
        <f t="shared" si="39"/>
        <v>40</v>
      </c>
      <c r="N91" s="8">
        <f t="shared" si="39"/>
        <v>50</v>
      </c>
      <c r="Q91" t="s">
        <v>14</v>
      </c>
      <c r="R91" s="8">
        <f t="shared" si="40"/>
        <v>30</v>
      </c>
      <c r="S91" s="8">
        <f t="shared" si="40"/>
        <v>20</v>
      </c>
      <c r="T91" s="8">
        <f t="shared" si="40"/>
        <v>10</v>
      </c>
      <c r="U91" s="8">
        <f t="shared" si="40"/>
        <v>30</v>
      </c>
      <c r="V91" s="8">
        <f t="shared" si="40"/>
        <v>40</v>
      </c>
      <c r="W91" s="8">
        <f t="shared" si="40"/>
        <v>50</v>
      </c>
      <c r="X91" s="8">
        <f t="shared" si="40"/>
        <v>70</v>
      </c>
      <c r="Y91" s="8">
        <f t="shared" si="40"/>
        <v>50</v>
      </c>
      <c r="Z91" s="8">
        <f t="shared" si="40"/>
        <v>50</v>
      </c>
      <c r="AA91" s="8">
        <f t="shared" si="40"/>
        <v>50</v>
      </c>
      <c r="AB91" s="8">
        <f t="shared" si="40"/>
        <v>40</v>
      </c>
      <c r="AC91" s="8">
        <f t="shared" si="40"/>
        <v>50</v>
      </c>
    </row>
    <row r="92" spans="2:30" x14ac:dyDescent="0.2">
      <c r="B92" t="s">
        <v>22</v>
      </c>
      <c r="C92" s="8">
        <f t="shared" si="39"/>
        <v>20</v>
      </c>
      <c r="D92" s="8">
        <f t="shared" si="39"/>
        <v>20</v>
      </c>
      <c r="E92" s="8">
        <f t="shared" si="39"/>
        <v>20</v>
      </c>
      <c r="F92" s="8">
        <f t="shared" si="39"/>
        <v>60</v>
      </c>
      <c r="G92" s="8">
        <f t="shared" si="39"/>
        <v>80</v>
      </c>
      <c r="H92" s="8">
        <f t="shared" si="39"/>
        <v>50</v>
      </c>
      <c r="I92" s="8">
        <f t="shared" si="39"/>
        <v>70</v>
      </c>
      <c r="J92" s="8">
        <f t="shared" si="39"/>
        <v>80</v>
      </c>
      <c r="K92" s="8">
        <f t="shared" si="39"/>
        <v>50</v>
      </c>
      <c r="L92" s="8">
        <f t="shared" si="39"/>
        <v>40</v>
      </c>
      <c r="M92" s="8">
        <f t="shared" si="39"/>
        <v>70</v>
      </c>
      <c r="N92" s="8">
        <f t="shared" si="39"/>
        <v>80</v>
      </c>
      <c r="Q92" t="s">
        <v>22</v>
      </c>
      <c r="R92" s="8">
        <f t="shared" si="40"/>
        <v>30</v>
      </c>
      <c r="S92" s="8">
        <f t="shared" si="40"/>
        <v>20</v>
      </c>
      <c r="T92" s="8">
        <f t="shared" si="40"/>
        <v>20</v>
      </c>
      <c r="U92" s="8">
        <f t="shared" si="40"/>
        <v>60</v>
      </c>
      <c r="V92" s="8">
        <f t="shared" si="40"/>
        <v>80</v>
      </c>
      <c r="W92" s="8">
        <f t="shared" si="40"/>
        <v>50</v>
      </c>
      <c r="X92" s="8">
        <f t="shared" si="40"/>
        <v>70</v>
      </c>
      <c r="Y92" s="8">
        <f t="shared" si="40"/>
        <v>80</v>
      </c>
      <c r="Z92" s="8">
        <f t="shared" si="40"/>
        <v>50</v>
      </c>
      <c r="AA92" s="8">
        <f t="shared" si="40"/>
        <v>40</v>
      </c>
      <c r="AB92" s="8">
        <f t="shared" si="40"/>
        <v>70</v>
      </c>
      <c r="AC92" s="8">
        <f t="shared" si="40"/>
        <v>80</v>
      </c>
    </row>
    <row r="93" spans="2:30" x14ac:dyDescent="0.2">
      <c r="B93" t="s">
        <v>20</v>
      </c>
      <c r="C93" s="8">
        <f t="shared" si="39"/>
        <v>20</v>
      </c>
      <c r="D93" s="8">
        <f t="shared" si="39"/>
        <v>20</v>
      </c>
      <c r="E93" s="8">
        <f t="shared" si="39"/>
        <v>30</v>
      </c>
      <c r="F93" s="8">
        <f t="shared" si="39"/>
        <v>50</v>
      </c>
      <c r="G93" s="8">
        <f t="shared" si="39"/>
        <v>70</v>
      </c>
      <c r="H93" s="8">
        <f t="shared" si="39"/>
        <v>40</v>
      </c>
      <c r="I93" s="8">
        <f t="shared" si="39"/>
        <v>70</v>
      </c>
      <c r="J93" s="8">
        <f t="shared" si="39"/>
        <v>90</v>
      </c>
      <c r="K93" s="8">
        <f t="shared" si="39"/>
        <v>40</v>
      </c>
      <c r="L93" s="8">
        <f t="shared" si="39"/>
        <v>30</v>
      </c>
      <c r="M93" s="8">
        <f t="shared" si="39"/>
        <v>70</v>
      </c>
      <c r="N93" s="8">
        <f t="shared" si="39"/>
        <v>80</v>
      </c>
      <c r="Q93" t="s">
        <v>20</v>
      </c>
      <c r="R93" s="8">
        <f t="shared" si="40"/>
        <v>20</v>
      </c>
      <c r="S93" s="8">
        <f t="shared" si="40"/>
        <v>20</v>
      </c>
      <c r="T93" s="8">
        <f t="shared" si="40"/>
        <v>30</v>
      </c>
      <c r="U93" s="8">
        <f t="shared" si="40"/>
        <v>50</v>
      </c>
      <c r="V93" s="8">
        <f t="shared" si="40"/>
        <v>70</v>
      </c>
      <c r="W93" s="8">
        <f t="shared" si="40"/>
        <v>40</v>
      </c>
      <c r="X93" s="8">
        <f t="shared" si="40"/>
        <v>70</v>
      </c>
      <c r="Y93" s="8">
        <f t="shared" si="40"/>
        <v>90</v>
      </c>
      <c r="Z93" s="8">
        <f t="shared" si="40"/>
        <v>40</v>
      </c>
      <c r="AA93" s="8">
        <f t="shared" si="40"/>
        <v>30</v>
      </c>
      <c r="AB93" s="8">
        <f t="shared" si="40"/>
        <v>70</v>
      </c>
      <c r="AC93" s="8">
        <f t="shared" si="40"/>
        <v>80</v>
      </c>
    </row>
    <row r="94" spans="2:30" x14ac:dyDescent="0.2">
      <c r="B94" t="s">
        <v>18</v>
      </c>
      <c r="C94" s="8">
        <f t="shared" si="39"/>
        <v>10</v>
      </c>
      <c r="D94" s="8">
        <f t="shared" si="39"/>
        <v>20</v>
      </c>
      <c r="E94" s="8">
        <f t="shared" si="39"/>
        <v>10</v>
      </c>
      <c r="F94" s="8">
        <f t="shared" si="39"/>
        <v>10</v>
      </c>
      <c r="G94" s="8">
        <f t="shared" si="39"/>
        <v>10</v>
      </c>
      <c r="H94" s="8">
        <f t="shared" si="39"/>
        <v>10</v>
      </c>
      <c r="I94" s="8">
        <f t="shared" si="39"/>
        <v>10</v>
      </c>
      <c r="J94" s="8">
        <f t="shared" si="39"/>
        <v>10</v>
      </c>
      <c r="K94" s="8">
        <f t="shared" si="39"/>
        <v>10</v>
      </c>
      <c r="L94" s="8">
        <f t="shared" si="39"/>
        <v>10</v>
      </c>
      <c r="M94" s="8">
        <f t="shared" si="39"/>
        <v>20</v>
      </c>
      <c r="N94" s="8">
        <f t="shared" si="39"/>
        <v>30</v>
      </c>
      <c r="Q94" t="s">
        <v>18</v>
      </c>
      <c r="R94" s="8">
        <f t="shared" si="40"/>
        <v>10</v>
      </c>
      <c r="S94" s="8">
        <f t="shared" si="40"/>
        <v>20</v>
      </c>
      <c r="T94" s="8">
        <f t="shared" si="40"/>
        <v>10</v>
      </c>
      <c r="U94" s="8">
        <f t="shared" si="40"/>
        <v>10</v>
      </c>
      <c r="V94" s="8">
        <f t="shared" si="40"/>
        <v>10</v>
      </c>
      <c r="W94" s="8">
        <f t="shared" si="40"/>
        <v>10</v>
      </c>
      <c r="X94" s="8">
        <f t="shared" si="40"/>
        <v>10</v>
      </c>
      <c r="Y94" s="8">
        <f t="shared" si="40"/>
        <v>10</v>
      </c>
      <c r="Z94" s="8">
        <f t="shared" si="40"/>
        <v>10</v>
      </c>
      <c r="AA94" s="8">
        <f t="shared" si="40"/>
        <v>10</v>
      </c>
      <c r="AB94" s="8">
        <f t="shared" si="40"/>
        <v>20</v>
      </c>
      <c r="AC94" s="8">
        <f t="shared" si="40"/>
        <v>30</v>
      </c>
    </row>
    <row r="95" spans="2:30" x14ac:dyDescent="0.2">
      <c r="B95" s="12" t="s">
        <v>85</v>
      </c>
      <c r="C95" s="14">
        <f t="shared" ref="C95:N95" si="41">AVERAGE(C$81:C$94)</f>
        <v>47.142857142857146</v>
      </c>
      <c r="D95" s="14">
        <f t="shared" si="41"/>
        <v>20</v>
      </c>
      <c r="E95" s="14">
        <f t="shared" si="41"/>
        <v>19.285714285714285</v>
      </c>
      <c r="F95" s="14">
        <f t="shared" si="41"/>
        <v>49.285714285714285</v>
      </c>
      <c r="G95" s="14">
        <f t="shared" si="41"/>
        <v>65.714285714285708</v>
      </c>
      <c r="H95" s="14">
        <f t="shared" si="41"/>
        <v>49.285714285714285</v>
      </c>
      <c r="I95" s="14">
        <f t="shared" si="41"/>
        <v>60</v>
      </c>
      <c r="J95" s="14">
        <f t="shared" si="41"/>
        <v>72.142857142857139</v>
      </c>
      <c r="K95" s="14">
        <f t="shared" si="41"/>
        <v>45.714285714285715</v>
      </c>
      <c r="L95" s="14">
        <f t="shared" si="41"/>
        <v>35</v>
      </c>
      <c r="M95" s="14">
        <f t="shared" si="41"/>
        <v>66.428571428571431</v>
      </c>
      <c r="N95" s="14">
        <f t="shared" si="41"/>
        <v>78.571428571428569</v>
      </c>
      <c r="O95" s="14">
        <f>AVERAGE(C95:N95)</f>
        <v>50.714285714285701</v>
      </c>
      <c r="Q95" s="12" t="s">
        <v>85</v>
      </c>
      <c r="R95" s="14">
        <f t="shared" ref="R95:AC95" si="42">AVERAGE(R$81:R$94)</f>
        <v>48.571428571428569</v>
      </c>
      <c r="S95" s="14">
        <f t="shared" si="42"/>
        <v>20</v>
      </c>
      <c r="T95" s="14">
        <f t="shared" si="42"/>
        <v>19.285714285714285</v>
      </c>
      <c r="U95" s="14">
        <f t="shared" si="42"/>
        <v>49.285714285714285</v>
      </c>
      <c r="V95" s="14">
        <f t="shared" si="42"/>
        <v>65.714285714285708</v>
      </c>
      <c r="W95" s="14">
        <f t="shared" si="42"/>
        <v>49.285714285714285</v>
      </c>
      <c r="X95" s="14">
        <f t="shared" si="42"/>
        <v>60</v>
      </c>
      <c r="Y95" s="14">
        <f t="shared" si="42"/>
        <v>72.142857142857139</v>
      </c>
      <c r="Z95" s="14">
        <f t="shared" si="42"/>
        <v>45.714285714285715</v>
      </c>
      <c r="AA95" s="14">
        <f t="shared" si="42"/>
        <v>35</v>
      </c>
      <c r="AB95" s="14">
        <f t="shared" si="42"/>
        <v>66.428571428571431</v>
      </c>
      <c r="AC95" s="14">
        <f t="shared" si="42"/>
        <v>78.571428571428569</v>
      </c>
      <c r="AD95" s="14">
        <f>AVERAGE(R95:AC95)</f>
        <v>50.833333333333321</v>
      </c>
    </row>
    <row r="96" spans="2:30" x14ac:dyDescent="0.2">
      <c r="B96" s="12" t="s">
        <v>86</v>
      </c>
      <c r="C96" s="13">
        <f t="shared" ref="C96:N96" si="43">AVERAGE(C81,C82,C83,C88,C89,C90,C92)</f>
        <v>48.571428571428569</v>
      </c>
      <c r="D96" s="13">
        <f t="shared" si="43"/>
        <v>20</v>
      </c>
      <c r="E96" s="13">
        <f t="shared" si="43"/>
        <v>21.428571428571427</v>
      </c>
      <c r="F96" s="13">
        <f t="shared" si="43"/>
        <v>61.428571428571431</v>
      </c>
      <c r="G96" s="13">
        <f t="shared" si="43"/>
        <v>80</v>
      </c>
      <c r="H96" s="13">
        <f t="shared" si="43"/>
        <v>61.428571428571431</v>
      </c>
      <c r="I96" s="13">
        <f t="shared" si="43"/>
        <v>74.285714285714292</v>
      </c>
      <c r="J96" s="13">
        <f t="shared" si="43"/>
        <v>88.571428571428569</v>
      </c>
      <c r="K96" s="13">
        <f t="shared" si="43"/>
        <v>55.714285714285715</v>
      </c>
      <c r="L96" s="13">
        <f t="shared" si="43"/>
        <v>41.428571428571431</v>
      </c>
      <c r="M96" s="13">
        <f t="shared" si="43"/>
        <v>78.571428571428569</v>
      </c>
      <c r="N96" s="13">
        <f t="shared" si="43"/>
        <v>91.428571428571431</v>
      </c>
      <c r="O96" s="13">
        <f t="shared" ref="O96:O97" si="44">AVERAGE(C96:N96)</f>
        <v>60.238095238095241</v>
      </c>
      <c r="Q96" s="12" t="s">
        <v>86</v>
      </c>
      <c r="R96" s="13">
        <f t="shared" ref="R96:AC96" si="45">AVERAGE(R81,R82,R83,R88,R89,R90,R92)</f>
        <v>50</v>
      </c>
      <c r="S96" s="13">
        <f t="shared" si="45"/>
        <v>20</v>
      </c>
      <c r="T96" s="13">
        <f t="shared" si="45"/>
        <v>21.428571428571427</v>
      </c>
      <c r="U96" s="13">
        <f t="shared" si="45"/>
        <v>61.428571428571431</v>
      </c>
      <c r="V96" s="13">
        <f t="shared" si="45"/>
        <v>80</v>
      </c>
      <c r="W96" s="13">
        <f t="shared" si="45"/>
        <v>61.428571428571431</v>
      </c>
      <c r="X96" s="13">
        <f t="shared" si="45"/>
        <v>74.285714285714292</v>
      </c>
      <c r="Y96" s="13">
        <f t="shared" si="45"/>
        <v>88.571428571428569</v>
      </c>
      <c r="Z96" s="13">
        <f t="shared" si="45"/>
        <v>55.714285714285715</v>
      </c>
      <c r="AA96" s="13">
        <f t="shared" si="45"/>
        <v>41.428571428571431</v>
      </c>
      <c r="AB96" s="13">
        <f t="shared" si="45"/>
        <v>78.571428571428569</v>
      </c>
      <c r="AC96" s="13">
        <f t="shared" si="45"/>
        <v>91.428571428571431</v>
      </c>
      <c r="AD96" s="13">
        <f t="shared" ref="AD96:AD97" si="46">AVERAGE(R96:AC96)</f>
        <v>60.357142857142854</v>
      </c>
    </row>
    <row r="97" spans="2:30" x14ac:dyDescent="0.2">
      <c r="B97" s="12" t="s">
        <v>87</v>
      </c>
      <c r="C97" s="14">
        <f t="shared" ref="C97:N97" si="47">AVERAGE(C81,C88,C89,C90,C92)</f>
        <v>40</v>
      </c>
      <c r="D97" s="14">
        <f t="shared" si="47"/>
        <v>20</v>
      </c>
      <c r="E97" s="14">
        <f t="shared" si="47"/>
        <v>22</v>
      </c>
      <c r="F97" s="14">
        <f t="shared" si="47"/>
        <v>62</v>
      </c>
      <c r="G97" s="14">
        <f t="shared" si="47"/>
        <v>80</v>
      </c>
      <c r="H97" s="14">
        <f t="shared" si="47"/>
        <v>60</v>
      </c>
      <c r="I97" s="14">
        <f t="shared" si="47"/>
        <v>76</v>
      </c>
      <c r="J97" s="14">
        <f t="shared" si="47"/>
        <v>86</v>
      </c>
      <c r="K97" s="14">
        <f t="shared" si="47"/>
        <v>56</v>
      </c>
      <c r="L97" s="14">
        <f t="shared" si="47"/>
        <v>42</v>
      </c>
      <c r="M97" s="14">
        <f t="shared" si="47"/>
        <v>74</v>
      </c>
      <c r="N97" s="14">
        <f t="shared" si="47"/>
        <v>88</v>
      </c>
      <c r="O97" s="14">
        <f t="shared" si="44"/>
        <v>58.833333333333336</v>
      </c>
      <c r="Q97" s="12" t="s">
        <v>87</v>
      </c>
      <c r="R97" s="14">
        <f t="shared" ref="R97:AC97" si="48">AVERAGE(R81,R88,R89,R90,R92)</f>
        <v>42</v>
      </c>
      <c r="S97" s="14">
        <f t="shared" si="48"/>
        <v>20</v>
      </c>
      <c r="T97" s="14">
        <f t="shared" si="48"/>
        <v>22</v>
      </c>
      <c r="U97" s="14">
        <f t="shared" si="48"/>
        <v>62</v>
      </c>
      <c r="V97" s="14">
        <f t="shared" si="48"/>
        <v>80</v>
      </c>
      <c r="W97" s="14">
        <f t="shared" si="48"/>
        <v>60</v>
      </c>
      <c r="X97" s="14">
        <f t="shared" si="48"/>
        <v>76</v>
      </c>
      <c r="Y97" s="14">
        <f t="shared" si="48"/>
        <v>86</v>
      </c>
      <c r="Z97" s="14">
        <f t="shared" si="48"/>
        <v>56</v>
      </c>
      <c r="AA97" s="14">
        <f t="shared" si="48"/>
        <v>42</v>
      </c>
      <c r="AB97" s="14">
        <f t="shared" si="48"/>
        <v>74</v>
      </c>
      <c r="AC97" s="14">
        <f t="shared" si="48"/>
        <v>88</v>
      </c>
      <c r="AD97" s="14">
        <f t="shared" si="46"/>
        <v>59</v>
      </c>
    </row>
    <row r="98" spans="2:30" x14ac:dyDescent="0.2">
      <c r="B98" s="12" t="s">
        <v>88</v>
      </c>
      <c r="C98" s="14">
        <f t="shared" ref="C98:N98" si="49">AVERAGE(C88:C90)</f>
        <v>36.666666666666664</v>
      </c>
      <c r="D98" s="14">
        <f t="shared" si="49"/>
        <v>20</v>
      </c>
      <c r="E98" s="14">
        <f t="shared" si="49"/>
        <v>23.333333333333332</v>
      </c>
      <c r="F98" s="14">
        <f t="shared" si="49"/>
        <v>63.333333333333336</v>
      </c>
      <c r="G98" s="14">
        <f t="shared" si="49"/>
        <v>80</v>
      </c>
      <c r="H98" s="14">
        <f t="shared" si="49"/>
        <v>70</v>
      </c>
      <c r="I98" s="14">
        <f t="shared" si="49"/>
        <v>86.666666666666671</v>
      </c>
      <c r="J98" s="14">
        <f t="shared" si="49"/>
        <v>90</v>
      </c>
      <c r="K98" s="14">
        <f t="shared" si="49"/>
        <v>56.666666666666664</v>
      </c>
      <c r="L98" s="14">
        <f t="shared" si="49"/>
        <v>43.333333333333336</v>
      </c>
      <c r="M98" s="14">
        <f t="shared" si="49"/>
        <v>76.666666666666671</v>
      </c>
      <c r="N98" s="14">
        <f t="shared" si="49"/>
        <v>93.333333333333329</v>
      </c>
      <c r="O98" s="14">
        <f>AVERAGE(C98:N98)</f>
        <v>61.666666666666679</v>
      </c>
      <c r="Q98" s="12" t="s">
        <v>88</v>
      </c>
      <c r="R98" s="14">
        <f t="shared" ref="R98:AC98" si="50">AVERAGE(R88:R90)</f>
        <v>36.666666666666664</v>
      </c>
      <c r="S98" s="14">
        <f t="shared" si="50"/>
        <v>20</v>
      </c>
      <c r="T98" s="14">
        <f t="shared" si="50"/>
        <v>23.333333333333332</v>
      </c>
      <c r="U98" s="14">
        <f t="shared" si="50"/>
        <v>63.333333333333336</v>
      </c>
      <c r="V98" s="14">
        <f t="shared" si="50"/>
        <v>80</v>
      </c>
      <c r="W98" s="14">
        <f t="shared" si="50"/>
        <v>70</v>
      </c>
      <c r="X98" s="14">
        <f t="shared" si="50"/>
        <v>86.666666666666671</v>
      </c>
      <c r="Y98" s="14">
        <f t="shared" si="50"/>
        <v>90</v>
      </c>
      <c r="Z98" s="14">
        <f t="shared" si="50"/>
        <v>56.666666666666664</v>
      </c>
      <c r="AA98" s="14">
        <f t="shared" si="50"/>
        <v>43.333333333333336</v>
      </c>
      <c r="AB98" s="14">
        <f t="shared" si="50"/>
        <v>76.666666666666671</v>
      </c>
      <c r="AC98" s="14">
        <f t="shared" si="50"/>
        <v>93.333333333333329</v>
      </c>
      <c r="AD98" s="14">
        <f>AVERAGE(R98:AC98)</f>
        <v>61.666666666666679</v>
      </c>
    </row>
  </sheetData>
  <conditionalFormatting pivot="1" sqref="C6:N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1:N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6:AC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21:AC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N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N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N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AC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AC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:AC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H43" sqref="H43"/>
    </sheetView>
  </sheetViews>
  <sheetFormatPr defaultRowHeight="12.75" x14ac:dyDescent="0.2"/>
  <cols>
    <col min="1" max="1" width="19.85546875" customWidth="1"/>
    <col min="2" max="2" width="27" customWidth="1"/>
  </cols>
  <sheetData>
    <row r="1" spans="1:15" x14ac:dyDescent="0.2">
      <c r="A1" s="6" t="s">
        <v>5</v>
      </c>
      <c r="B1" t="s">
        <v>10</v>
      </c>
    </row>
    <row r="3" spans="1:15" x14ac:dyDescent="0.2">
      <c r="A3" s="6" t="s">
        <v>82</v>
      </c>
      <c r="C3" s="6" t="s">
        <v>1</v>
      </c>
    </row>
    <row r="4" spans="1:15" x14ac:dyDescent="0.2">
      <c r="A4" s="6" t="s">
        <v>3</v>
      </c>
      <c r="B4" s="6" t="s">
        <v>2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/>
    </row>
    <row r="5" spans="1:15" x14ac:dyDescent="0.2">
      <c r="A5" t="s">
        <v>8</v>
      </c>
      <c r="B5" t="s">
        <v>7</v>
      </c>
      <c r="C5" s="8">
        <v>428.97</v>
      </c>
      <c r="D5" s="8">
        <v>0</v>
      </c>
      <c r="E5" s="8">
        <v>31.95</v>
      </c>
      <c r="F5" s="8">
        <v>288.79000000000002</v>
      </c>
      <c r="G5" s="8">
        <v>284.5</v>
      </c>
      <c r="H5" s="8">
        <v>93.37</v>
      </c>
      <c r="I5" s="8">
        <v>72.95</v>
      </c>
      <c r="J5" s="8">
        <v>40.65</v>
      </c>
      <c r="K5" s="8">
        <v>2.09</v>
      </c>
      <c r="L5" s="8">
        <v>4.7</v>
      </c>
      <c r="M5" s="8">
        <v>267.06</v>
      </c>
      <c r="N5" s="8">
        <v>0</v>
      </c>
      <c r="O5" s="8"/>
    </row>
    <row r="6" spans="1:15" x14ac:dyDescent="0.2">
      <c r="B6" t="s">
        <v>21</v>
      </c>
      <c r="C6" s="8">
        <v>237.39</v>
      </c>
      <c r="D6" s="8">
        <v>0</v>
      </c>
      <c r="E6" s="8">
        <v>28.08</v>
      </c>
      <c r="F6" s="8">
        <v>227.14</v>
      </c>
      <c r="G6" s="8">
        <v>231.96</v>
      </c>
      <c r="H6" s="8">
        <v>26.42</v>
      </c>
      <c r="I6" s="8">
        <v>47.85</v>
      </c>
      <c r="J6" s="8">
        <v>24.39</v>
      </c>
      <c r="K6" s="8">
        <v>2.93</v>
      </c>
      <c r="L6" s="8">
        <v>5.38</v>
      </c>
      <c r="M6" s="8">
        <v>304.77</v>
      </c>
      <c r="N6" s="8">
        <v>0</v>
      </c>
      <c r="O6" s="8"/>
    </row>
    <row r="7" spans="1:15" x14ac:dyDescent="0.2">
      <c r="B7" t="s">
        <v>24</v>
      </c>
      <c r="C7" s="8">
        <v>248.76</v>
      </c>
      <c r="D7" s="8">
        <v>0</v>
      </c>
      <c r="E7" s="8">
        <v>14.11</v>
      </c>
      <c r="F7" s="8">
        <v>109.93</v>
      </c>
      <c r="G7" s="8">
        <v>133.44</v>
      </c>
      <c r="H7" s="8">
        <v>74.37</v>
      </c>
      <c r="I7" s="8">
        <v>98.14</v>
      </c>
      <c r="J7" s="8">
        <v>43.45</v>
      </c>
      <c r="K7" s="8">
        <v>1.38</v>
      </c>
      <c r="L7" s="8">
        <v>7.54</v>
      </c>
      <c r="M7" s="8">
        <v>232.51</v>
      </c>
      <c r="N7" s="8">
        <v>0</v>
      </c>
      <c r="O7" s="8"/>
    </row>
    <row r="8" spans="1:15" x14ac:dyDescent="0.2">
      <c r="B8" t="s">
        <v>17</v>
      </c>
      <c r="C8" s="8">
        <v>183.94</v>
      </c>
      <c r="D8" s="8">
        <v>0</v>
      </c>
      <c r="E8" s="8">
        <v>12.59</v>
      </c>
      <c r="F8" s="8">
        <v>84.73</v>
      </c>
      <c r="G8" s="8">
        <v>84.98</v>
      </c>
      <c r="H8" s="8">
        <v>5.45</v>
      </c>
      <c r="I8" s="8">
        <v>21.01</v>
      </c>
      <c r="J8" s="8">
        <v>15.35</v>
      </c>
      <c r="K8" s="8">
        <v>1.34</v>
      </c>
      <c r="L8" s="8">
        <v>2.81</v>
      </c>
      <c r="M8" s="8">
        <v>145.47999999999999</v>
      </c>
      <c r="N8" s="8">
        <v>0</v>
      </c>
      <c r="O8" s="8"/>
    </row>
    <row r="9" spans="1:15" x14ac:dyDescent="0.2">
      <c r="B9" t="s">
        <v>12</v>
      </c>
      <c r="C9" s="8">
        <v>86.9</v>
      </c>
      <c r="D9" s="8">
        <v>0</v>
      </c>
      <c r="E9" s="8">
        <v>8.0399999999999991</v>
      </c>
      <c r="F9" s="8">
        <v>52.59</v>
      </c>
      <c r="G9" s="8">
        <v>46.27</v>
      </c>
      <c r="H9" s="8">
        <v>5.93</v>
      </c>
      <c r="I9" s="8">
        <v>12.87</v>
      </c>
      <c r="J9" s="8">
        <v>6.09</v>
      </c>
      <c r="K9" s="8">
        <v>0.42</v>
      </c>
      <c r="L9" s="8">
        <v>1.6</v>
      </c>
      <c r="M9" s="8">
        <v>81.290000000000006</v>
      </c>
      <c r="N9" s="8">
        <v>0</v>
      </c>
      <c r="O9" s="8"/>
    </row>
    <row r="10" spans="1:15" x14ac:dyDescent="0.2">
      <c r="B10" t="s">
        <v>25</v>
      </c>
      <c r="C10" s="8">
        <v>13.23</v>
      </c>
      <c r="D10" s="8">
        <v>0</v>
      </c>
      <c r="E10" s="8">
        <v>1.36</v>
      </c>
      <c r="F10" s="8">
        <v>16.09</v>
      </c>
      <c r="G10" s="8">
        <v>21.19</v>
      </c>
      <c r="H10" s="8">
        <v>11.31</v>
      </c>
      <c r="I10" s="8">
        <v>14.33</v>
      </c>
      <c r="J10" s="8">
        <v>5.44</v>
      </c>
      <c r="K10" s="8">
        <v>0.77</v>
      </c>
      <c r="L10" s="8">
        <v>0.36</v>
      </c>
      <c r="M10" s="8">
        <v>32.770000000000003</v>
      </c>
      <c r="N10" s="8">
        <v>0</v>
      </c>
      <c r="O10" s="8"/>
    </row>
    <row r="11" spans="1:15" x14ac:dyDescent="0.2">
      <c r="B11" t="s">
        <v>19</v>
      </c>
      <c r="C11" s="8">
        <v>31.97</v>
      </c>
      <c r="D11" s="8">
        <v>0</v>
      </c>
      <c r="E11" s="8">
        <v>1.62</v>
      </c>
      <c r="F11" s="8">
        <v>13.65</v>
      </c>
      <c r="G11" s="8">
        <v>20.149999999999999</v>
      </c>
      <c r="H11" s="8">
        <v>7.31</v>
      </c>
      <c r="I11" s="8">
        <v>7.12</v>
      </c>
      <c r="J11" s="8">
        <v>4.96</v>
      </c>
      <c r="K11" s="8">
        <v>0.39</v>
      </c>
      <c r="L11" s="8"/>
      <c r="M11" s="8">
        <v>36.76</v>
      </c>
      <c r="N11" s="8">
        <v>0</v>
      </c>
      <c r="O11" s="8"/>
    </row>
    <row r="12" spans="1:15" x14ac:dyDescent="0.2">
      <c r="B12" t="s">
        <v>16</v>
      </c>
      <c r="C12" s="8">
        <v>134.53</v>
      </c>
      <c r="D12" s="8">
        <v>0</v>
      </c>
      <c r="E12" s="8">
        <v>26.44</v>
      </c>
      <c r="F12" s="8">
        <v>193.47</v>
      </c>
      <c r="G12" s="8">
        <v>207.82</v>
      </c>
      <c r="H12" s="8">
        <v>112.38</v>
      </c>
      <c r="I12" s="8">
        <v>113.14</v>
      </c>
      <c r="J12" s="8">
        <v>34.43</v>
      </c>
      <c r="K12" s="8"/>
      <c r="L12" s="8">
        <v>25.28</v>
      </c>
      <c r="M12" s="8">
        <v>227.77</v>
      </c>
      <c r="N12" s="8">
        <v>0</v>
      </c>
      <c r="O12" s="8"/>
    </row>
    <row r="13" spans="1:15" x14ac:dyDescent="0.2">
      <c r="B13" t="s">
        <v>15</v>
      </c>
      <c r="C13" s="8">
        <v>221.52</v>
      </c>
      <c r="D13" s="8">
        <v>0</v>
      </c>
      <c r="E13" s="8">
        <v>36.65</v>
      </c>
      <c r="F13" s="8">
        <v>258.45999999999998</v>
      </c>
      <c r="G13" s="8">
        <v>312.94</v>
      </c>
      <c r="H13" s="8">
        <v>232.16</v>
      </c>
      <c r="I13" s="8">
        <v>203.3</v>
      </c>
      <c r="J13" s="8">
        <v>85.55</v>
      </c>
      <c r="K13" s="8"/>
      <c r="L13" s="8">
        <v>11.14</v>
      </c>
      <c r="M13" s="8">
        <v>432.38</v>
      </c>
      <c r="N13" s="8">
        <v>0</v>
      </c>
      <c r="O13" s="8"/>
    </row>
    <row r="14" spans="1:15" x14ac:dyDescent="0.2">
      <c r="B14" t="s">
        <v>13</v>
      </c>
      <c r="C14" s="8">
        <v>555.30000000000007</v>
      </c>
      <c r="D14" s="8">
        <v>0</v>
      </c>
      <c r="E14" s="8">
        <v>72.42</v>
      </c>
      <c r="F14" s="8">
        <v>597.66</v>
      </c>
      <c r="G14" s="8">
        <v>471.43</v>
      </c>
      <c r="H14" s="8">
        <v>109.67</v>
      </c>
      <c r="I14" s="8">
        <v>113.89</v>
      </c>
      <c r="J14" s="8">
        <v>69.209999999999994</v>
      </c>
      <c r="K14" s="8"/>
      <c r="L14" s="8">
        <v>67.040000000000006</v>
      </c>
      <c r="M14" s="8">
        <v>970.67</v>
      </c>
      <c r="N14" s="8">
        <v>0</v>
      </c>
      <c r="O14" s="8"/>
    </row>
    <row r="15" spans="1:15" x14ac:dyDescent="0.2">
      <c r="B15" t="s">
        <v>14</v>
      </c>
      <c r="C15" s="8">
        <v>62.42</v>
      </c>
      <c r="D15" s="8">
        <v>0</v>
      </c>
      <c r="E15" s="8"/>
      <c r="F15" s="8">
        <v>6.99</v>
      </c>
      <c r="G15" s="8">
        <v>19.73</v>
      </c>
      <c r="H15" s="8">
        <v>29.06</v>
      </c>
      <c r="I15" s="8">
        <v>54.19</v>
      </c>
      <c r="J15" s="8">
        <v>18.86</v>
      </c>
      <c r="K15" s="8"/>
      <c r="L15" s="8">
        <v>3.82</v>
      </c>
      <c r="M15" s="8">
        <v>41.62</v>
      </c>
      <c r="N15" s="8">
        <v>0</v>
      </c>
      <c r="O15" s="8"/>
    </row>
    <row r="16" spans="1:15" x14ac:dyDescent="0.2">
      <c r="B16" t="s">
        <v>22</v>
      </c>
      <c r="C16" s="8">
        <v>182.25</v>
      </c>
      <c r="D16" s="8">
        <v>0</v>
      </c>
      <c r="E16" s="8">
        <v>50.99</v>
      </c>
      <c r="F16" s="8">
        <v>315.58</v>
      </c>
      <c r="G16" s="8">
        <v>355.25</v>
      </c>
      <c r="H16" s="8">
        <v>132.68</v>
      </c>
      <c r="I16" s="8">
        <v>167.45999999999998</v>
      </c>
      <c r="J16" s="8">
        <v>61.05</v>
      </c>
      <c r="K16" s="8">
        <v>2.5</v>
      </c>
      <c r="L16" s="8">
        <v>38.36</v>
      </c>
      <c r="M16" s="8">
        <v>442.66</v>
      </c>
      <c r="N16" s="8">
        <v>0</v>
      </c>
      <c r="O16" s="8"/>
    </row>
    <row r="17" spans="1:15" x14ac:dyDescent="0.2">
      <c r="B17" t="s">
        <v>20</v>
      </c>
      <c r="C17" s="8">
        <v>36.04</v>
      </c>
      <c r="D17" s="8">
        <v>0</v>
      </c>
      <c r="E17" s="8">
        <v>25.22</v>
      </c>
      <c r="F17" s="8">
        <v>88.18</v>
      </c>
      <c r="G17" s="8">
        <v>116.2</v>
      </c>
      <c r="H17" s="8">
        <v>19.8</v>
      </c>
      <c r="I17" s="8">
        <v>64.86</v>
      </c>
      <c r="J17" s="8">
        <v>57.52</v>
      </c>
      <c r="K17" s="8">
        <v>1.97</v>
      </c>
      <c r="L17" s="8">
        <v>4.6100000000000003</v>
      </c>
      <c r="M17" s="8">
        <v>143.13</v>
      </c>
      <c r="N17" s="8">
        <v>0</v>
      </c>
      <c r="O17" s="8"/>
    </row>
    <row r="18" spans="1:15" x14ac:dyDescent="0.2">
      <c r="B18" t="s">
        <v>18</v>
      </c>
      <c r="C18" s="8">
        <v>0.59</v>
      </c>
      <c r="D18" s="8">
        <v>0</v>
      </c>
      <c r="E18" s="8"/>
      <c r="F18" s="8">
        <v>0.28000000000000003</v>
      </c>
      <c r="G18" s="8">
        <v>0.87</v>
      </c>
      <c r="H18" s="8">
        <v>0.65</v>
      </c>
      <c r="I18" s="8">
        <v>0.66</v>
      </c>
      <c r="J18" s="8">
        <v>0.28000000000000003</v>
      </c>
      <c r="K18" s="8"/>
      <c r="L18" s="8"/>
      <c r="M18" s="8">
        <v>3.57</v>
      </c>
      <c r="N18" s="8">
        <v>0</v>
      </c>
      <c r="O18" s="8"/>
    </row>
    <row r="19" spans="1:15" x14ac:dyDescent="0.2">
      <c r="A19" t="s">
        <v>79</v>
      </c>
      <c r="C19" s="8">
        <v>2423.8100000000004</v>
      </c>
      <c r="D19" s="8">
        <v>0</v>
      </c>
      <c r="E19" s="8">
        <v>309.47000000000003</v>
      </c>
      <c r="F19" s="8">
        <v>2253.5400000000004</v>
      </c>
      <c r="G19" s="8">
        <v>2306.73</v>
      </c>
      <c r="H19" s="8">
        <v>860.55999999999983</v>
      </c>
      <c r="I19" s="8">
        <v>991.77</v>
      </c>
      <c r="J19" s="8">
        <v>467.22999999999996</v>
      </c>
      <c r="K19" s="8">
        <v>13.790000000000001</v>
      </c>
      <c r="L19" s="8">
        <v>172.64000000000004</v>
      </c>
      <c r="M19" s="8">
        <v>3362.44</v>
      </c>
      <c r="N19" s="8">
        <v>0</v>
      </c>
      <c r="O19" s="8"/>
    </row>
    <row r="21" spans="1:15" x14ac:dyDescent="0.2">
      <c r="A21" s="6" t="s">
        <v>5</v>
      </c>
      <c r="B21" t="s">
        <v>10</v>
      </c>
    </row>
    <row r="23" spans="1:15" x14ac:dyDescent="0.2">
      <c r="A23" s="6" t="s">
        <v>81</v>
      </c>
      <c r="C23" s="6" t="s">
        <v>1</v>
      </c>
    </row>
    <row r="24" spans="1:15" x14ac:dyDescent="0.2">
      <c r="A24" s="6" t="s">
        <v>3</v>
      </c>
      <c r="B24" s="6" t="s">
        <v>2</v>
      </c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7">
        <v>8</v>
      </c>
      <c r="K24" s="7">
        <v>9</v>
      </c>
      <c r="L24" s="7">
        <v>10</v>
      </c>
      <c r="M24" s="7">
        <v>11</v>
      </c>
      <c r="N24" s="7">
        <v>12</v>
      </c>
    </row>
    <row r="25" spans="1:15" x14ac:dyDescent="0.2">
      <c r="A25" t="s">
        <v>72</v>
      </c>
      <c r="B25" t="s">
        <v>7</v>
      </c>
      <c r="C25" s="8">
        <v>36.979999999999997</v>
      </c>
      <c r="D25" s="8">
        <v>0</v>
      </c>
      <c r="E25" s="8">
        <v>71.62</v>
      </c>
      <c r="F25" s="8">
        <v>230.84</v>
      </c>
      <c r="G25" s="8">
        <v>342.35</v>
      </c>
      <c r="H25" s="8">
        <v>276.63</v>
      </c>
      <c r="I25" s="8">
        <v>348.76</v>
      </c>
      <c r="J25" s="8">
        <v>607.29999999999995</v>
      </c>
      <c r="K25" s="8">
        <v>417.22</v>
      </c>
      <c r="L25" s="8">
        <v>301.76</v>
      </c>
      <c r="M25" s="8">
        <v>202.57</v>
      </c>
      <c r="N25" s="8">
        <v>0</v>
      </c>
    </row>
    <row r="26" spans="1:15" x14ac:dyDescent="0.2">
      <c r="B26" t="s">
        <v>21</v>
      </c>
      <c r="C26" s="8">
        <v>19.21</v>
      </c>
      <c r="D26" s="8">
        <v>0</v>
      </c>
      <c r="E26" s="8">
        <v>61.94</v>
      </c>
      <c r="F26" s="8">
        <v>194.25</v>
      </c>
      <c r="G26" s="8">
        <v>247.65</v>
      </c>
      <c r="H26" s="8">
        <v>217.2</v>
      </c>
      <c r="I26" s="8">
        <v>284.07</v>
      </c>
      <c r="J26" s="8">
        <v>434.41</v>
      </c>
      <c r="K26" s="8">
        <v>285.24</v>
      </c>
      <c r="L26" s="8">
        <v>219.7</v>
      </c>
      <c r="M26" s="8">
        <v>145.19</v>
      </c>
      <c r="N26" s="8">
        <v>0</v>
      </c>
    </row>
    <row r="27" spans="1:15" x14ac:dyDescent="0.2">
      <c r="B27" t="s">
        <v>24</v>
      </c>
      <c r="C27" s="8">
        <v>18.34</v>
      </c>
      <c r="D27" s="8">
        <v>0</v>
      </c>
      <c r="E27" s="8">
        <v>30.02</v>
      </c>
      <c r="F27" s="8">
        <v>112.59</v>
      </c>
      <c r="G27" s="8">
        <v>159.69999999999999</v>
      </c>
      <c r="H27" s="8">
        <v>160.65</v>
      </c>
      <c r="I27" s="8">
        <v>186.48</v>
      </c>
      <c r="J27" s="8">
        <v>326.38</v>
      </c>
      <c r="K27" s="8">
        <v>167.25</v>
      </c>
      <c r="L27" s="8">
        <v>134.08000000000001</v>
      </c>
      <c r="M27" s="8">
        <v>103.8</v>
      </c>
      <c r="N27" s="8">
        <v>0</v>
      </c>
    </row>
    <row r="28" spans="1:15" x14ac:dyDescent="0.2">
      <c r="B28" t="s">
        <v>17</v>
      </c>
      <c r="C28" s="8">
        <v>6.53</v>
      </c>
      <c r="D28" s="8">
        <v>0</v>
      </c>
      <c r="E28" s="8">
        <v>35.81</v>
      </c>
      <c r="F28" s="8">
        <v>87.15</v>
      </c>
      <c r="G28" s="8">
        <v>100.85</v>
      </c>
      <c r="H28" s="8">
        <v>96.25</v>
      </c>
      <c r="I28" s="8">
        <v>108.37</v>
      </c>
      <c r="J28" s="8">
        <v>192.92</v>
      </c>
      <c r="K28" s="8">
        <v>123.83</v>
      </c>
      <c r="L28" s="8">
        <v>79.599999999999994</v>
      </c>
      <c r="M28" s="8">
        <v>89.43</v>
      </c>
      <c r="N28" s="8">
        <v>0</v>
      </c>
    </row>
    <row r="29" spans="1:15" x14ac:dyDescent="0.2">
      <c r="B29" t="s">
        <v>12</v>
      </c>
      <c r="C29" s="8">
        <v>0.74</v>
      </c>
      <c r="D29" s="8">
        <v>0</v>
      </c>
      <c r="E29" s="8">
        <v>10.34</v>
      </c>
      <c r="F29" s="8">
        <v>35.28</v>
      </c>
      <c r="G29" s="8">
        <v>29.16</v>
      </c>
      <c r="H29" s="8">
        <v>34.75</v>
      </c>
      <c r="I29" s="8">
        <v>38.799999999999997</v>
      </c>
      <c r="J29" s="8">
        <v>55.96</v>
      </c>
      <c r="K29" s="8">
        <v>39.29</v>
      </c>
      <c r="L29" s="8">
        <v>38.68</v>
      </c>
      <c r="M29" s="8">
        <v>37.64</v>
      </c>
      <c r="N29" s="8">
        <v>0</v>
      </c>
    </row>
    <row r="30" spans="1:15" x14ac:dyDescent="0.2">
      <c r="B30" t="s">
        <v>25</v>
      </c>
      <c r="C30" s="8">
        <v>1.89</v>
      </c>
      <c r="D30" s="8">
        <v>0</v>
      </c>
      <c r="E30" s="8">
        <v>3.65</v>
      </c>
      <c r="F30" s="8">
        <v>16.96</v>
      </c>
      <c r="G30" s="8">
        <v>25.1</v>
      </c>
      <c r="H30" s="8">
        <v>14.43</v>
      </c>
      <c r="I30" s="8">
        <v>18.329999999999998</v>
      </c>
      <c r="J30" s="8">
        <v>29.56</v>
      </c>
      <c r="K30" s="8">
        <v>12.59</v>
      </c>
      <c r="L30" s="8">
        <v>14.21</v>
      </c>
      <c r="M30" s="8">
        <v>11.62</v>
      </c>
      <c r="N30" s="8">
        <v>0</v>
      </c>
    </row>
    <row r="31" spans="1:15" x14ac:dyDescent="0.2">
      <c r="B31" t="s">
        <v>19</v>
      </c>
      <c r="C31" s="8">
        <v>0.72</v>
      </c>
      <c r="D31" s="8">
        <v>0</v>
      </c>
      <c r="E31" s="8">
        <v>4.53</v>
      </c>
      <c r="F31" s="8">
        <v>12.99</v>
      </c>
      <c r="G31" s="8">
        <v>20.100000000000001</v>
      </c>
      <c r="H31" s="8">
        <v>18.25</v>
      </c>
      <c r="I31" s="8">
        <v>18.809999999999999</v>
      </c>
      <c r="J31" s="8">
        <v>34.64</v>
      </c>
      <c r="K31" s="8">
        <v>23.04</v>
      </c>
      <c r="L31" s="8">
        <v>14.6</v>
      </c>
      <c r="M31" s="8">
        <v>14.27</v>
      </c>
      <c r="N31" s="8">
        <v>0</v>
      </c>
    </row>
    <row r="32" spans="1:15" x14ac:dyDescent="0.2">
      <c r="B32" t="s">
        <v>16</v>
      </c>
      <c r="C32" s="8">
        <v>16.399999999999999</v>
      </c>
      <c r="D32" s="8">
        <v>0</v>
      </c>
      <c r="E32" s="8">
        <v>40.270000000000003</v>
      </c>
      <c r="F32" s="8">
        <v>105.56</v>
      </c>
      <c r="G32" s="8">
        <v>145.32</v>
      </c>
      <c r="H32" s="8">
        <v>131.66999999999999</v>
      </c>
      <c r="I32" s="8">
        <v>203.23</v>
      </c>
      <c r="J32" s="8">
        <v>240.53</v>
      </c>
      <c r="K32" s="8">
        <v>163.26</v>
      </c>
      <c r="L32" s="8">
        <v>155.22</v>
      </c>
      <c r="M32" s="8">
        <v>74.95</v>
      </c>
      <c r="N32" s="8">
        <v>0</v>
      </c>
    </row>
    <row r="33" spans="1:15" x14ac:dyDescent="0.2">
      <c r="B33" t="s">
        <v>15</v>
      </c>
      <c r="C33" s="8">
        <v>53.45</v>
      </c>
      <c r="D33" s="8">
        <v>0</v>
      </c>
      <c r="E33" s="8">
        <v>119.06</v>
      </c>
      <c r="F33" s="8">
        <v>359.23</v>
      </c>
      <c r="G33" s="8">
        <v>501.47</v>
      </c>
      <c r="H33" s="8">
        <v>439.48</v>
      </c>
      <c r="I33" s="8">
        <v>495.76</v>
      </c>
      <c r="J33" s="8">
        <v>561.86</v>
      </c>
      <c r="K33" s="8">
        <v>487.75</v>
      </c>
      <c r="L33" s="8">
        <v>395.61</v>
      </c>
      <c r="M33" s="8">
        <v>216.91</v>
      </c>
      <c r="N33" s="8">
        <v>0</v>
      </c>
    </row>
    <row r="34" spans="1:15" x14ac:dyDescent="0.2">
      <c r="B34" t="s">
        <v>13</v>
      </c>
      <c r="C34" s="8">
        <v>92.85</v>
      </c>
      <c r="D34" s="8">
        <v>0</v>
      </c>
      <c r="E34" s="8">
        <v>189.58</v>
      </c>
      <c r="F34" s="8">
        <v>590.78</v>
      </c>
      <c r="G34" s="8">
        <v>861.17</v>
      </c>
      <c r="H34" s="8">
        <v>646.55999999999995</v>
      </c>
      <c r="I34" s="8">
        <v>853.48</v>
      </c>
      <c r="J34" s="8">
        <v>1101.1300000000001</v>
      </c>
      <c r="K34" s="8">
        <v>789.31</v>
      </c>
      <c r="L34" s="8">
        <v>763.98</v>
      </c>
      <c r="M34" s="8">
        <v>671.99</v>
      </c>
      <c r="N34" s="8">
        <v>0</v>
      </c>
    </row>
    <row r="35" spans="1:15" x14ac:dyDescent="0.2">
      <c r="B35" t="s">
        <v>14</v>
      </c>
      <c r="C35" s="8">
        <v>1.5</v>
      </c>
      <c r="D35" s="8">
        <v>0</v>
      </c>
      <c r="E35" s="8">
        <v>13.43</v>
      </c>
      <c r="F35" s="8">
        <v>45.35</v>
      </c>
      <c r="G35" s="8">
        <v>69.989999999999995</v>
      </c>
      <c r="H35" s="8">
        <v>71.2</v>
      </c>
      <c r="I35" s="8">
        <v>91.45</v>
      </c>
      <c r="J35" s="8">
        <v>100.76</v>
      </c>
      <c r="K35" s="8">
        <v>81.61</v>
      </c>
      <c r="L35" s="8">
        <v>87.97</v>
      </c>
      <c r="M35" s="8">
        <v>46.93</v>
      </c>
      <c r="N35" s="8">
        <v>0</v>
      </c>
      <c r="O35" s="17"/>
    </row>
    <row r="36" spans="1:15" x14ac:dyDescent="0.2">
      <c r="B36" t="s">
        <v>22</v>
      </c>
      <c r="C36" s="8">
        <v>40.99</v>
      </c>
      <c r="D36" s="8">
        <v>0</v>
      </c>
      <c r="E36" s="8">
        <v>81.459999999999994</v>
      </c>
      <c r="F36" s="8">
        <v>286.63</v>
      </c>
      <c r="G36" s="8">
        <v>372.11</v>
      </c>
      <c r="H36" s="8">
        <v>353.58</v>
      </c>
      <c r="I36" s="8">
        <v>473.67</v>
      </c>
      <c r="J36" s="8">
        <v>586.54</v>
      </c>
      <c r="K36" s="8">
        <v>415.36</v>
      </c>
      <c r="L36" s="8">
        <v>391.66</v>
      </c>
      <c r="M36" s="8">
        <v>281.12</v>
      </c>
      <c r="N36" s="8">
        <v>0</v>
      </c>
      <c r="O36" s="17"/>
    </row>
    <row r="37" spans="1:15" x14ac:dyDescent="0.2">
      <c r="B37" t="s">
        <v>20</v>
      </c>
      <c r="C37" s="8">
        <v>10.47</v>
      </c>
      <c r="D37" s="8">
        <v>0</v>
      </c>
      <c r="E37" s="8">
        <v>76.17</v>
      </c>
      <c r="F37" s="8">
        <v>137.44</v>
      </c>
      <c r="G37" s="8">
        <v>187.65</v>
      </c>
      <c r="H37" s="8">
        <v>155.76</v>
      </c>
      <c r="I37" s="8">
        <v>200.89</v>
      </c>
      <c r="J37" s="8">
        <v>349.17</v>
      </c>
      <c r="K37" s="8">
        <v>163.82</v>
      </c>
      <c r="L37" s="8">
        <v>82.64</v>
      </c>
      <c r="M37" s="8">
        <v>130.16</v>
      </c>
      <c r="N37" s="8">
        <v>0</v>
      </c>
      <c r="O37" s="17"/>
    </row>
    <row r="38" spans="1:15" x14ac:dyDescent="0.2">
      <c r="B38" t="s">
        <v>18</v>
      </c>
      <c r="C38" s="8">
        <v>0.44</v>
      </c>
      <c r="D38" s="8">
        <v>0</v>
      </c>
      <c r="E38" s="8">
        <v>0.83</v>
      </c>
      <c r="F38" s="8">
        <v>3.03</v>
      </c>
      <c r="G38" s="8">
        <v>4.3499999999999996</v>
      </c>
      <c r="H38" s="8">
        <v>2.38</v>
      </c>
      <c r="I38" s="8">
        <v>3.69</v>
      </c>
      <c r="J38" s="8">
        <v>2.86</v>
      </c>
      <c r="K38" s="8">
        <v>4.1100000000000003</v>
      </c>
      <c r="L38" s="8">
        <v>4.63</v>
      </c>
      <c r="M38" s="8">
        <v>3.73</v>
      </c>
      <c r="N38" s="8">
        <v>0</v>
      </c>
      <c r="O38" s="17"/>
    </row>
    <row r="39" spans="1:15" x14ac:dyDescent="0.2">
      <c r="A39" t="s">
        <v>80</v>
      </c>
      <c r="C39" s="8">
        <v>300.51</v>
      </c>
      <c r="D39" s="8">
        <v>0</v>
      </c>
      <c r="E39" s="8">
        <v>738.71</v>
      </c>
      <c r="F39" s="8">
        <v>2218.0800000000004</v>
      </c>
      <c r="G39" s="8">
        <v>3066.97</v>
      </c>
      <c r="H39" s="8">
        <v>2618.79</v>
      </c>
      <c r="I39" s="8">
        <v>3325.79</v>
      </c>
      <c r="J39" s="8">
        <v>4624.0200000000004</v>
      </c>
      <c r="K39" s="8">
        <v>3173.6800000000003</v>
      </c>
      <c r="L39" s="8">
        <v>2684.3399999999997</v>
      </c>
      <c r="M39" s="8">
        <v>2030.3100000000002</v>
      </c>
      <c r="N39" s="8">
        <v>0</v>
      </c>
      <c r="O39" s="17"/>
    </row>
  </sheetData>
  <conditionalFormatting pivot="1" sqref="C5: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5:N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95"/>
  <sheetViews>
    <sheetView workbookViewId="0">
      <selection activeCell="H1" sqref="H1"/>
    </sheetView>
  </sheetViews>
  <sheetFormatPr defaultRowHeight="12.75" customHeight="1" x14ac:dyDescent="0.2"/>
  <cols>
    <col min="1" max="9" width="11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75</v>
      </c>
      <c r="I1" s="2" t="s">
        <v>76</v>
      </c>
    </row>
    <row r="2" spans="1:9" ht="12.75" customHeight="1" x14ac:dyDescent="0.2">
      <c r="A2" s="3">
        <v>2017</v>
      </c>
      <c r="B2" s="3">
        <v>1</v>
      </c>
      <c r="C2" s="4" t="s">
        <v>7</v>
      </c>
      <c r="D2" s="4" t="s">
        <v>8</v>
      </c>
      <c r="E2" s="4" t="s">
        <v>9</v>
      </c>
      <c r="F2" s="4" t="s">
        <v>10</v>
      </c>
      <c r="G2" s="3">
        <v>15880</v>
      </c>
      <c r="H2" s="5">
        <v>397.75</v>
      </c>
      <c r="I2" s="5">
        <v>428.97</v>
      </c>
    </row>
    <row r="3" spans="1:9" ht="12.75" customHeight="1" x14ac:dyDescent="0.2">
      <c r="A3" s="3">
        <v>2017</v>
      </c>
      <c r="B3" s="3">
        <v>1</v>
      </c>
      <c r="C3" s="4" t="s">
        <v>7</v>
      </c>
      <c r="D3" s="4" t="s">
        <v>8</v>
      </c>
      <c r="E3" s="4" t="s">
        <v>9</v>
      </c>
      <c r="F3" s="4" t="s">
        <v>11</v>
      </c>
      <c r="G3" s="3">
        <v>220</v>
      </c>
      <c r="H3" s="5">
        <v>3.57</v>
      </c>
      <c r="I3" s="5">
        <v>3.97</v>
      </c>
    </row>
    <row r="4" spans="1:9" ht="12.75" customHeight="1" x14ac:dyDescent="0.2">
      <c r="A4" s="3">
        <v>2017</v>
      </c>
      <c r="B4" s="3">
        <v>1</v>
      </c>
      <c r="C4" s="4" t="s">
        <v>12</v>
      </c>
      <c r="D4" s="4" t="s">
        <v>8</v>
      </c>
      <c r="E4" s="4" t="s">
        <v>9</v>
      </c>
      <c r="F4" s="4" t="s">
        <v>10</v>
      </c>
      <c r="G4" s="3">
        <v>15602</v>
      </c>
      <c r="H4" s="5">
        <v>56.52</v>
      </c>
      <c r="I4" s="5">
        <v>86.9</v>
      </c>
    </row>
    <row r="5" spans="1:9" ht="12.75" customHeight="1" x14ac:dyDescent="0.2">
      <c r="A5" s="3">
        <v>2017</v>
      </c>
      <c r="B5" s="3">
        <v>1</v>
      </c>
      <c r="C5" s="4" t="s">
        <v>13</v>
      </c>
      <c r="D5" s="4" t="s">
        <v>8</v>
      </c>
      <c r="E5" s="4" t="s">
        <v>9</v>
      </c>
      <c r="F5" s="4" t="s">
        <v>10</v>
      </c>
      <c r="G5" s="3">
        <v>10674</v>
      </c>
      <c r="H5" s="5">
        <v>531.89</v>
      </c>
      <c r="I5" s="5">
        <v>546.82000000000005</v>
      </c>
    </row>
    <row r="6" spans="1:9" ht="12.75" customHeight="1" x14ac:dyDescent="0.2">
      <c r="A6" s="3">
        <v>2017</v>
      </c>
      <c r="B6" s="3">
        <v>1</v>
      </c>
      <c r="C6" s="4" t="s">
        <v>13</v>
      </c>
      <c r="D6" s="4" t="s">
        <v>8</v>
      </c>
      <c r="E6" s="4" t="s">
        <v>9</v>
      </c>
      <c r="F6" s="4" t="s">
        <v>11</v>
      </c>
      <c r="G6" s="3">
        <v>886</v>
      </c>
      <c r="H6" s="5">
        <v>69.989999999999995</v>
      </c>
      <c r="I6" s="5">
        <v>68.7</v>
      </c>
    </row>
    <row r="7" spans="1:9" ht="12.75" customHeight="1" x14ac:dyDescent="0.2">
      <c r="A7" s="3">
        <v>2017</v>
      </c>
      <c r="B7" s="3">
        <v>1</v>
      </c>
      <c r="C7" s="4" t="s">
        <v>14</v>
      </c>
      <c r="D7" s="4" t="s">
        <v>8</v>
      </c>
      <c r="E7" s="4" t="s">
        <v>9</v>
      </c>
      <c r="F7" s="4" t="s">
        <v>10</v>
      </c>
      <c r="G7" s="3">
        <v>5124</v>
      </c>
      <c r="H7" s="5">
        <v>39.5</v>
      </c>
      <c r="I7" s="5">
        <v>38.06</v>
      </c>
    </row>
    <row r="8" spans="1:9" ht="12.75" customHeight="1" x14ac:dyDescent="0.2">
      <c r="A8" s="3">
        <v>2017</v>
      </c>
      <c r="B8" s="3">
        <v>1</v>
      </c>
      <c r="C8" s="4" t="s">
        <v>14</v>
      </c>
      <c r="D8" s="4" t="s">
        <v>8</v>
      </c>
      <c r="E8" s="4" t="s">
        <v>9</v>
      </c>
      <c r="F8" s="4" t="s">
        <v>11</v>
      </c>
      <c r="G8" s="3">
        <v>175</v>
      </c>
      <c r="H8" s="5">
        <v>0.87</v>
      </c>
      <c r="I8" s="5">
        <v>0.78</v>
      </c>
    </row>
    <row r="9" spans="1:9" ht="12.75" customHeight="1" x14ac:dyDescent="0.2">
      <c r="A9" s="3">
        <v>2017</v>
      </c>
      <c r="B9" s="3">
        <v>1</v>
      </c>
      <c r="C9" s="4" t="s">
        <v>15</v>
      </c>
      <c r="D9" s="4" t="s">
        <v>8</v>
      </c>
      <c r="E9" s="4" t="s">
        <v>9</v>
      </c>
      <c r="F9" s="4" t="s">
        <v>10</v>
      </c>
      <c r="G9" s="3">
        <v>7814</v>
      </c>
      <c r="H9" s="5">
        <v>226.77</v>
      </c>
      <c r="I9" s="5">
        <v>221.52</v>
      </c>
    </row>
    <row r="10" spans="1:9" ht="12.75" customHeight="1" x14ac:dyDescent="0.2">
      <c r="A10" s="3">
        <v>2017</v>
      </c>
      <c r="B10" s="3">
        <v>1</v>
      </c>
      <c r="C10" s="4" t="s">
        <v>15</v>
      </c>
      <c r="D10" s="4" t="s">
        <v>8</v>
      </c>
      <c r="E10" s="4" t="s">
        <v>9</v>
      </c>
      <c r="F10" s="4" t="s">
        <v>11</v>
      </c>
      <c r="G10" s="3">
        <v>315</v>
      </c>
      <c r="H10" s="5">
        <v>9.23</v>
      </c>
      <c r="I10" s="5">
        <v>8.89</v>
      </c>
    </row>
    <row r="11" spans="1:9" ht="12.75" customHeight="1" x14ac:dyDescent="0.2">
      <c r="A11" s="3">
        <v>2017</v>
      </c>
      <c r="B11" s="3">
        <v>1</v>
      </c>
      <c r="C11" s="4" t="s">
        <v>16</v>
      </c>
      <c r="D11" s="4" t="s">
        <v>8</v>
      </c>
      <c r="E11" s="4" t="s">
        <v>9</v>
      </c>
      <c r="F11" s="4" t="s">
        <v>10</v>
      </c>
      <c r="G11" s="3">
        <v>5213</v>
      </c>
      <c r="H11" s="5">
        <v>130.13999999999999</v>
      </c>
      <c r="I11" s="5">
        <v>134.53</v>
      </c>
    </row>
    <row r="12" spans="1:9" ht="12.75" customHeight="1" x14ac:dyDescent="0.2">
      <c r="A12" s="3">
        <v>2017</v>
      </c>
      <c r="B12" s="3">
        <v>1</v>
      </c>
      <c r="C12" s="4" t="s">
        <v>16</v>
      </c>
      <c r="D12" s="4" t="s">
        <v>8</v>
      </c>
      <c r="E12" s="4" t="s">
        <v>9</v>
      </c>
      <c r="F12" s="4" t="s">
        <v>11</v>
      </c>
      <c r="G12" s="3">
        <v>230</v>
      </c>
      <c r="H12" s="5">
        <v>6.25</v>
      </c>
      <c r="I12" s="5">
        <v>6.06</v>
      </c>
    </row>
    <row r="13" spans="1:9" ht="12.75" customHeight="1" x14ac:dyDescent="0.2">
      <c r="A13" s="3">
        <v>2017</v>
      </c>
      <c r="B13" s="3">
        <v>1</v>
      </c>
      <c r="C13" s="4" t="s">
        <v>17</v>
      </c>
      <c r="D13" s="4" t="s">
        <v>8</v>
      </c>
      <c r="E13" s="4" t="s">
        <v>9</v>
      </c>
      <c r="F13" s="4" t="s">
        <v>10</v>
      </c>
      <c r="G13" s="3">
        <v>25377</v>
      </c>
      <c r="H13" s="5">
        <v>172.22</v>
      </c>
      <c r="I13" s="5">
        <v>183.94</v>
      </c>
    </row>
    <row r="14" spans="1:9" ht="12.75" customHeight="1" x14ac:dyDescent="0.2">
      <c r="A14" s="3">
        <v>2017</v>
      </c>
      <c r="B14" s="3">
        <v>1</v>
      </c>
      <c r="C14" s="4" t="s">
        <v>17</v>
      </c>
      <c r="D14" s="4" t="s">
        <v>8</v>
      </c>
      <c r="E14" s="4" t="s">
        <v>9</v>
      </c>
      <c r="F14" s="4" t="s">
        <v>11</v>
      </c>
      <c r="G14" s="3">
        <v>79</v>
      </c>
      <c r="H14" s="5">
        <v>0.53</v>
      </c>
      <c r="I14" s="5">
        <v>0.66</v>
      </c>
    </row>
    <row r="15" spans="1:9" ht="12.75" customHeight="1" x14ac:dyDescent="0.2">
      <c r="A15" s="3">
        <v>2017</v>
      </c>
      <c r="B15" s="3">
        <v>1</v>
      </c>
      <c r="C15" s="4" t="s">
        <v>18</v>
      </c>
      <c r="D15" s="4" t="s">
        <v>8</v>
      </c>
      <c r="E15" s="4" t="s">
        <v>9</v>
      </c>
      <c r="F15" s="4" t="s">
        <v>10</v>
      </c>
      <c r="G15" s="3">
        <v>792</v>
      </c>
      <c r="H15" s="5">
        <v>0.66</v>
      </c>
      <c r="I15" s="5">
        <v>0.59</v>
      </c>
    </row>
    <row r="16" spans="1:9" ht="12.75" customHeight="1" x14ac:dyDescent="0.2">
      <c r="A16" s="3">
        <v>2017</v>
      </c>
      <c r="B16" s="3">
        <v>1</v>
      </c>
      <c r="C16" s="4" t="s">
        <v>18</v>
      </c>
      <c r="D16" s="4" t="s">
        <v>8</v>
      </c>
      <c r="E16" s="4" t="s">
        <v>9</v>
      </c>
      <c r="F16" s="4" t="s">
        <v>11</v>
      </c>
      <c r="G16" s="3">
        <v>70</v>
      </c>
      <c r="H16" s="5">
        <v>7.0000000000000007E-2</v>
      </c>
      <c r="I16" s="5">
        <v>0.06</v>
      </c>
    </row>
    <row r="17" spans="1:9" ht="12.75" customHeight="1" x14ac:dyDescent="0.2">
      <c r="A17" s="3">
        <v>2017</v>
      </c>
      <c r="B17" s="3">
        <v>1</v>
      </c>
      <c r="C17" s="4" t="s">
        <v>19</v>
      </c>
      <c r="D17" s="4" t="s">
        <v>8</v>
      </c>
      <c r="E17" s="4" t="s">
        <v>9</v>
      </c>
      <c r="F17" s="4" t="s">
        <v>10</v>
      </c>
      <c r="G17" s="3">
        <v>20936</v>
      </c>
      <c r="H17" s="5">
        <v>31.99</v>
      </c>
      <c r="I17" s="5">
        <v>31.97</v>
      </c>
    </row>
    <row r="18" spans="1:9" ht="12.75" customHeight="1" x14ac:dyDescent="0.2">
      <c r="A18" s="3">
        <v>2017</v>
      </c>
      <c r="B18" s="3">
        <v>1</v>
      </c>
      <c r="C18" s="4" t="s">
        <v>19</v>
      </c>
      <c r="D18" s="4" t="s">
        <v>8</v>
      </c>
      <c r="E18" s="4" t="s">
        <v>9</v>
      </c>
      <c r="F18" s="4" t="s">
        <v>11</v>
      </c>
      <c r="G18" s="3">
        <v>30</v>
      </c>
      <c r="H18" s="5">
        <v>0.11</v>
      </c>
      <c r="I18" s="5">
        <v>0.12</v>
      </c>
    </row>
    <row r="19" spans="1:9" ht="12.75" customHeight="1" x14ac:dyDescent="0.2">
      <c r="A19" s="3">
        <v>2017</v>
      </c>
      <c r="B19" s="3">
        <v>1</v>
      </c>
      <c r="C19" s="4" t="s">
        <v>20</v>
      </c>
      <c r="D19" s="4" t="s">
        <v>8</v>
      </c>
      <c r="E19" s="4" t="s">
        <v>9</v>
      </c>
      <c r="F19" s="4" t="s">
        <v>10</v>
      </c>
      <c r="G19" s="3">
        <v>3151</v>
      </c>
      <c r="H19" s="5">
        <v>35.86</v>
      </c>
      <c r="I19" s="5">
        <v>36.04</v>
      </c>
    </row>
    <row r="20" spans="1:9" ht="12.75" customHeight="1" x14ac:dyDescent="0.2">
      <c r="A20" s="3">
        <v>2017</v>
      </c>
      <c r="B20" s="3">
        <v>1</v>
      </c>
      <c r="C20" s="4" t="s">
        <v>20</v>
      </c>
      <c r="D20" s="4" t="s">
        <v>8</v>
      </c>
      <c r="E20" s="4" t="s">
        <v>9</v>
      </c>
      <c r="F20" s="4" t="s">
        <v>11</v>
      </c>
      <c r="G20" s="3">
        <v>110</v>
      </c>
      <c r="H20" s="5">
        <v>1.86</v>
      </c>
      <c r="I20" s="5">
        <v>1.7</v>
      </c>
    </row>
    <row r="21" spans="1:9" ht="12.75" customHeight="1" x14ac:dyDescent="0.2">
      <c r="A21" s="3">
        <v>2017</v>
      </c>
      <c r="B21" s="3">
        <v>1</v>
      </c>
      <c r="C21" s="4" t="s">
        <v>21</v>
      </c>
      <c r="D21" s="4" t="s">
        <v>8</v>
      </c>
      <c r="E21" s="4" t="s">
        <v>9</v>
      </c>
      <c r="F21" s="4" t="s">
        <v>10</v>
      </c>
      <c r="G21" s="3">
        <v>14227</v>
      </c>
      <c r="H21" s="5">
        <v>200.93</v>
      </c>
      <c r="I21" s="5">
        <v>237.39</v>
      </c>
    </row>
    <row r="22" spans="1:9" ht="12.75" customHeight="1" x14ac:dyDescent="0.2">
      <c r="A22" s="3">
        <v>2017</v>
      </c>
      <c r="B22" s="3">
        <v>1</v>
      </c>
      <c r="C22" s="4" t="s">
        <v>21</v>
      </c>
      <c r="D22" s="4" t="s">
        <v>8</v>
      </c>
      <c r="E22" s="4" t="s">
        <v>9</v>
      </c>
      <c r="F22" s="4" t="s">
        <v>11</v>
      </c>
      <c r="G22" s="3">
        <v>60</v>
      </c>
      <c r="H22" s="5">
        <v>1.49</v>
      </c>
      <c r="I22" s="5">
        <v>1.53</v>
      </c>
    </row>
    <row r="23" spans="1:9" ht="12.75" customHeight="1" x14ac:dyDescent="0.2">
      <c r="A23" s="3">
        <v>2017</v>
      </c>
      <c r="B23" s="3">
        <v>1</v>
      </c>
      <c r="C23" s="4" t="s">
        <v>22</v>
      </c>
      <c r="D23" s="4" t="s">
        <v>8</v>
      </c>
      <c r="E23" s="4" t="s">
        <v>9</v>
      </c>
      <c r="F23" s="4" t="s">
        <v>10</v>
      </c>
      <c r="G23" s="3">
        <v>4737</v>
      </c>
      <c r="H23" s="5">
        <v>141.02000000000001</v>
      </c>
      <c r="I23" s="5">
        <v>162.6</v>
      </c>
    </row>
    <row r="24" spans="1:9" ht="12.75" customHeight="1" x14ac:dyDescent="0.2">
      <c r="A24" s="3">
        <v>2017</v>
      </c>
      <c r="B24" s="3">
        <v>1</v>
      </c>
      <c r="C24" s="4" t="s">
        <v>22</v>
      </c>
      <c r="D24" s="4" t="s">
        <v>8</v>
      </c>
      <c r="E24" s="4" t="s">
        <v>9</v>
      </c>
      <c r="F24" s="4" t="s">
        <v>11</v>
      </c>
      <c r="G24" s="3">
        <v>309</v>
      </c>
      <c r="H24" s="5">
        <v>10.37</v>
      </c>
      <c r="I24" s="5">
        <v>11.36</v>
      </c>
    </row>
    <row r="25" spans="1:9" ht="12.75" customHeight="1" x14ac:dyDescent="0.2">
      <c r="A25" s="3">
        <v>2017</v>
      </c>
      <c r="B25" s="3">
        <v>1</v>
      </c>
      <c r="C25" s="4" t="s">
        <v>22</v>
      </c>
      <c r="D25" s="4" t="s">
        <v>8</v>
      </c>
      <c r="E25" s="4" t="s">
        <v>9</v>
      </c>
      <c r="F25" s="4" t="s">
        <v>23</v>
      </c>
      <c r="G25" s="3">
        <v>130</v>
      </c>
      <c r="H25" s="5">
        <v>1.46</v>
      </c>
      <c r="I25" s="5">
        <v>1.56</v>
      </c>
    </row>
    <row r="26" spans="1:9" ht="12.75" customHeight="1" x14ac:dyDescent="0.2">
      <c r="A26" s="3">
        <v>2017</v>
      </c>
      <c r="B26" s="3">
        <v>1</v>
      </c>
      <c r="C26" s="4" t="s">
        <v>24</v>
      </c>
      <c r="D26" s="4" t="s">
        <v>8</v>
      </c>
      <c r="E26" s="4" t="s">
        <v>9</v>
      </c>
      <c r="F26" s="4" t="s">
        <v>10</v>
      </c>
      <c r="G26" s="3">
        <v>20496</v>
      </c>
      <c r="H26" s="5">
        <v>255.34</v>
      </c>
      <c r="I26" s="5">
        <v>248.76</v>
      </c>
    </row>
    <row r="27" spans="1:9" ht="12.75" customHeight="1" x14ac:dyDescent="0.2">
      <c r="A27" s="3">
        <v>2017</v>
      </c>
      <c r="B27" s="3">
        <v>1</v>
      </c>
      <c r="C27" s="4" t="s">
        <v>25</v>
      </c>
      <c r="D27" s="4" t="s">
        <v>8</v>
      </c>
      <c r="E27" s="4" t="s">
        <v>9</v>
      </c>
      <c r="F27" s="4" t="s">
        <v>10</v>
      </c>
      <c r="G27" s="3">
        <v>6944</v>
      </c>
      <c r="H27" s="5">
        <v>13.54</v>
      </c>
      <c r="I27" s="5">
        <v>13.23</v>
      </c>
    </row>
    <row r="28" spans="1:9" ht="12.75" customHeight="1" x14ac:dyDescent="0.2">
      <c r="A28" s="3">
        <v>2017</v>
      </c>
      <c r="B28" s="3">
        <v>3</v>
      </c>
      <c r="C28" s="4" t="s">
        <v>7</v>
      </c>
      <c r="D28" s="4" t="s">
        <v>8</v>
      </c>
      <c r="E28" s="4" t="s">
        <v>9</v>
      </c>
      <c r="F28" s="4" t="s">
        <v>10</v>
      </c>
      <c r="G28" s="3">
        <v>1775</v>
      </c>
      <c r="H28" s="5">
        <v>28.32</v>
      </c>
      <c r="I28" s="5">
        <v>31.95</v>
      </c>
    </row>
    <row r="29" spans="1:9" ht="12.75" customHeight="1" x14ac:dyDescent="0.2">
      <c r="A29" s="3">
        <v>2017</v>
      </c>
      <c r="B29" s="3">
        <v>3</v>
      </c>
      <c r="C29" s="4" t="s">
        <v>12</v>
      </c>
      <c r="D29" s="4" t="s">
        <v>8</v>
      </c>
      <c r="E29" s="4" t="s">
        <v>9</v>
      </c>
      <c r="F29" s="4" t="s">
        <v>10</v>
      </c>
      <c r="G29" s="3">
        <v>1410</v>
      </c>
      <c r="H29" s="5">
        <v>6.86</v>
      </c>
      <c r="I29" s="5">
        <v>8.0399999999999991</v>
      </c>
    </row>
    <row r="30" spans="1:9" ht="12.75" customHeight="1" x14ac:dyDescent="0.2">
      <c r="A30" s="3">
        <v>2017</v>
      </c>
      <c r="B30" s="3">
        <v>3</v>
      </c>
      <c r="C30" s="4" t="s">
        <v>13</v>
      </c>
      <c r="D30" s="4" t="s">
        <v>8</v>
      </c>
      <c r="E30" s="4" t="s">
        <v>9</v>
      </c>
      <c r="F30" s="4" t="s">
        <v>10</v>
      </c>
      <c r="G30" s="3">
        <v>1590</v>
      </c>
      <c r="H30" s="5">
        <v>67.709999999999994</v>
      </c>
      <c r="I30" s="5">
        <v>72.42</v>
      </c>
    </row>
    <row r="31" spans="1:9" ht="12.75" customHeight="1" x14ac:dyDescent="0.2">
      <c r="A31" s="3">
        <v>2017</v>
      </c>
      <c r="B31" s="3">
        <v>3</v>
      </c>
      <c r="C31" s="4" t="s">
        <v>13</v>
      </c>
      <c r="D31" s="4" t="s">
        <v>8</v>
      </c>
      <c r="E31" s="4" t="s">
        <v>9</v>
      </c>
      <c r="F31" s="4" t="s">
        <v>11</v>
      </c>
      <c r="G31" s="3">
        <v>121</v>
      </c>
      <c r="H31" s="5">
        <v>6.72</v>
      </c>
      <c r="I31" s="5">
        <v>7.22</v>
      </c>
    </row>
    <row r="32" spans="1:9" ht="12.75" customHeight="1" x14ac:dyDescent="0.2">
      <c r="A32" s="3">
        <v>2017</v>
      </c>
      <c r="B32" s="3">
        <v>3</v>
      </c>
      <c r="C32" s="4" t="s">
        <v>15</v>
      </c>
      <c r="D32" s="4" t="s">
        <v>8</v>
      </c>
      <c r="E32" s="4" t="s">
        <v>9</v>
      </c>
      <c r="F32" s="4" t="s">
        <v>10</v>
      </c>
      <c r="G32" s="3">
        <v>1625</v>
      </c>
      <c r="H32" s="5">
        <v>38</v>
      </c>
      <c r="I32" s="5">
        <v>36.65</v>
      </c>
    </row>
    <row r="33" spans="1:9" ht="12.75" customHeight="1" x14ac:dyDescent="0.2">
      <c r="A33" s="3">
        <v>2017</v>
      </c>
      <c r="B33" s="3">
        <v>3</v>
      </c>
      <c r="C33" s="4" t="s">
        <v>15</v>
      </c>
      <c r="D33" s="4" t="s">
        <v>8</v>
      </c>
      <c r="E33" s="4" t="s">
        <v>9</v>
      </c>
      <c r="F33" s="4" t="s">
        <v>11</v>
      </c>
      <c r="G33" s="3">
        <v>110</v>
      </c>
      <c r="H33" s="5">
        <v>3.85</v>
      </c>
      <c r="I33" s="5">
        <v>3.9</v>
      </c>
    </row>
    <row r="34" spans="1:9" ht="12.75" customHeight="1" x14ac:dyDescent="0.2">
      <c r="A34" s="3">
        <v>2017</v>
      </c>
      <c r="B34" s="3">
        <v>3</v>
      </c>
      <c r="C34" s="4" t="s">
        <v>16</v>
      </c>
      <c r="D34" s="4" t="s">
        <v>8</v>
      </c>
      <c r="E34" s="4" t="s">
        <v>9</v>
      </c>
      <c r="F34" s="4" t="s">
        <v>10</v>
      </c>
      <c r="G34" s="3">
        <v>1284</v>
      </c>
      <c r="H34" s="5">
        <v>26.24</v>
      </c>
      <c r="I34" s="5">
        <v>26.44</v>
      </c>
    </row>
    <row r="35" spans="1:9" ht="12.75" customHeight="1" x14ac:dyDescent="0.2">
      <c r="A35" s="3">
        <v>2017</v>
      </c>
      <c r="B35" s="3">
        <v>3</v>
      </c>
      <c r="C35" s="4" t="s">
        <v>16</v>
      </c>
      <c r="D35" s="4" t="s">
        <v>8</v>
      </c>
      <c r="E35" s="4" t="s">
        <v>9</v>
      </c>
      <c r="F35" s="4" t="s">
        <v>11</v>
      </c>
      <c r="G35" s="3">
        <v>160</v>
      </c>
      <c r="H35" s="5">
        <v>5.41</v>
      </c>
      <c r="I35" s="5">
        <v>5.12</v>
      </c>
    </row>
    <row r="36" spans="1:9" ht="12.75" customHeight="1" x14ac:dyDescent="0.2">
      <c r="A36" s="3">
        <v>2017</v>
      </c>
      <c r="B36" s="3">
        <v>3</v>
      </c>
      <c r="C36" s="4" t="s">
        <v>17</v>
      </c>
      <c r="D36" s="4" t="s">
        <v>8</v>
      </c>
      <c r="E36" s="4" t="s">
        <v>9</v>
      </c>
      <c r="F36" s="4" t="s">
        <v>10</v>
      </c>
      <c r="G36" s="3">
        <v>1410</v>
      </c>
      <c r="H36" s="5">
        <v>11.14</v>
      </c>
      <c r="I36" s="5">
        <v>12.59</v>
      </c>
    </row>
    <row r="37" spans="1:9" ht="12.75" customHeight="1" x14ac:dyDescent="0.2">
      <c r="A37" s="3">
        <v>2017</v>
      </c>
      <c r="B37" s="3">
        <v>3</v>
      </c>
      <c r="C37" s="4" t="s">
        <v>19</v>
      </c>
      <c r="D37" s="4" t="s">
        <v>8</v>
      </c>
      <c r="E37" s="4" t="s">
        <v>9</v>
      </c>
      <c r="F37" s="4" t="s">
        <v>10</v>
      </c>
      <c r="G37" s="3">
        <v>1355</v>
      </c>
      <c r="H37" s="5">
        <v>1.58</v>
      </c>
      <c r="I37" s="5">
        <v>1.62</v>
      </c>
    </row>
    <row r="38" spans="1:9" ht="12.75" customHeight="1" x14ac:dyDescent="0.2">
      <c r="A38" s="3">
        <v>2017</v>
      </c>
      <c r="B38" s="3">
        <v>3</v>
      </c>
      <c r="C38" s="4" t="s">
        <v>20</v>
      </c>
      <c r="D38" s="4" t="s">
        <v>8</v>
      </c>
      <c r="E38" s="4" t="s">
        <v>9</v>
      </c>
      <c r="F38" s="4" t="s">
        <v>10</v>
      </c>
      <c r="G38" s="3">
        <v>1691</v>
      </c>
      <c r="H38" s="5">
        <v>25.09</v>
      </c>
      <c r="I38" s="5">
        <v>25.22</v>
      </c>
    </row>
    <row r="39" spans="1:9" ht="12.75" customHeight="1" x14ac:dyDescent="0.2">
      <c r="A39" s="3">
        <v>2017</v>
      </c>
      <c r="B39" s="3">
        <v>3</v>
      </c>
      <c r="C39" s="4" t="s">
        <v>20</v>
      </c>
      <c r="D39" s="4" t="s">
        <v>8</v>
      </c>
      <c r="E39" s="4" t="s">
        <v>9</v>
      </c>
      <c r="F39" s="4" t="s">
        <v>11</v>
      </c>
      <c r="G39" s="3">
        <v>60</v>
      </c>
      <c r="H39" s="5">
        <v>0.59</v>
      </c>
      <c r="I39" s="5">
        <v>0.66</v>
      </c>
    </row>
    <row r="40" spans="1:9" ht="12.75" customHeight="1" x14ac:dyDescent="0.2">
      <c r="A40" s="3">
        <v>2017</v>
      </c>
      <c r="B40" s="3">
        <v>3</v>
      </c>
      <c r="C40" s="4" t="s">
        <v>21</v>
      </c>
      <c r="D40" s="4" t="s">
        <v>8</v>
      </c>
      <c r="E40" s="4" t="s">
        <v>9</v>
      </c>
      <c r="F40" s="4" t="s">
        <v>10</v>
      </c>
      <c r="G40" s="3">
        <v>1630</v>
      </c>
      <c r="H40" s="5">
        <v>23.19</v>
      </c>
      <c r="I40" s="5">
        <v>28.08</v>
      </c>
    </row>
    <row r="41" spans="1:9" ht="12.75" customHeight="1" x14ac:dyDescent="0.2">
      <c r="A41" s="3">
        <v>2017</v>
      </c>
      <c r="B41" s="3">
        <v>3</v>
      </c>
      <c r="C41" s="4" t="s">
        <v>22</v>
      </c>
      <c r="D41" s="4" t="s">
        <v>8</v>
      </c>
      <c r="E41" s="4" t="s">
        <v>9</v>
      </c>
      <c r="F41" s="4" t="s">
        <v>10</v>
      </c>
      <c r="G41" s="3">
        <v>2047</v>
      </c>
      <c r="H41" s="5">
        <v>42.52</v>
      </c>
      <c r="I41" s="5">
        <v>50.99</v>
      </c>
    </row>
    <row r="42" spans="1:9" ht="12.75" customHeight="1" x14ac:dyDescent="0.2">
      <c r="A42" s="3">
        <v>2017</v>
      </c>
      <c r="B42" s="3">
        <v>3</v>
      </c>
      <c r="C42" s="4" t="s">
        <v>22</v>
      </c>
      <c r="D42" s="4" t="s">
        <v>8</v>
      </c>
      <c r="E42" s="4" t="s">
        <v>9</v>
      </c>
      <c r="F42" s="4" t="s">
        <v>11</v>
      </c>
      <c r="G42" s="3">
        <v>85</v>
      </c>
      <c r="H42" s="5">
        <v>1.85</v>
      </c>
      <c r="I42" s="5">
        <v>1.93</v>
      </c>
    </row>
    <row r="43" spans="1:9" ht="12.75" customHeight="1" x14ac:dyDescent="0.2">
      <c r="A43" s="3">
        <v>2017</v>
      </c>
      <c r="B43" s="3">
        <v>3</v>
      </c>
      <c r="C43" s="4" t="s">
        <v>24</v>
      </c>
      <c r="D43" s="4" t="s">
        <v>8</v>
      </c>
      <c r="E43" s="4" t="s">
        <v>9</v>
      </c>
      <c r="F43" s="4" t="s">
        <v>10</v>
      </c>
      <c r="G43" s="3">
        <v>1415</v>
      </c>
      <c r="H43" s="5">
        <v>14.1</v>
      </c>
      <c r="I43" s="5">
        <v>14.11</v>
      </c>
    </row>
    <row r="44" spans="1:9" ht="12.75" customHeight="1" x14ac:dyDescent="0.2">
      <c r="A44" s="3">
        <v>2017</v>
      </c>
      <c r="B44" s="3">
        <v>3</v>
      </c>
      <c r="C44" s="4" t="s">
        <v>25</v>
      </c>
      <c r="D44" s="4" t="s">
        <v>8</v>
      </c>
      <c r="E44" s="4" t="s">
        <v>9</v>
      </c>
      <c r="F44" s="4" t="s">
        <v>10</v>
      </c>
      <c r="G44" s="3">
        <v>1020</v>
      </c>
      <c r="H44" s="5">
        <v>1.46</v>
      </c>
      <c r="I44" s="5">
        <v>1.36</v>
      </c>
    </row>
    <row r="45" spans="1:9" ht="12.75" customHeight="1" x14ac:dyDescent="0.2">
      <c r="A45" s="3">
        <v>2017</v>
      </c>
      <c r="B45" s="3">
        <v>4</v>
      </c>
      <c r="C45" s="4" t="s">
        <v>7</v>
      </c>
      <c r="D45" s="4" t="s">
        <v>8</v>
      </c>
      <c r="E45" s="4" t="s">
        <v>9</v>
      </c>
      <c r="F45" s="4" t="s">
        <v>10</v>
      </c>
      <c r="G45" s="3">
        <v>12700</v>
      </c>
      <c r="H45" s="5">
        <v>256.33999999999997</v>
      </c>
      <c r="I45" s="5">
        <v>277.91000000000003</v>
      </c>
    </row>
    <row r="46" spans="1:9" ht="12.75" customHeight="1" x14ac:dyDescent="0.2">
      <c r="A46" s="3">
        <v>2017</v>
      </c>
      <c r="B46" s="3">
        <v>4</v>
      </c>
      <c r="C46" s="4" t="s">
        <v>7</v>
      </c>
      <c r="D46" s="4" t="s">
        <v>8</v>
      </c>
      <c r="E46" s="4" t="s">
        <v>9</v>
      </c>
      <c r="F46" s="4" t="s">
        <v>11</v>
      </c>
      <c r="G46" s="3">
        <v>170</v>
      </c>
      <c r="H46" s="5">
        <v>5.34</v>
      </c>
      <c r="I46" s="5">
        <v>6.08</v>
      </c>
    </row>
    <row r="47" spans="1:9" ht="12.75" customHeight="1" x14ac:dyDescent="0.2">
      <c r="A47" s="3">
        <v>2017</v>
      </c>
      <c r="B47" s="3">
        <v>4</v>
      </c>
      <c r="C47" s="4" t="s">
        <v>12</v>
      </c>
      <c r="D47" s="4" t="s">
        <v>8</v>
      </c>
      <c r="E47" s="4" t="s">
        <v>9</v>
      </c>
      <c r="F47" s="4" t="s">
        <v>10</v>
      </c>
      <c r="G47" s="3">
        <v>7473</v>
      </c>
      <c r="H47" s="5">
        <v>42.25</v>
      </c>
      <c r="I47" s="5">
        <v>52.59</v>
      </c>
    </row>
    <row r="48" spans="1:9" ht="12.75" customHeight="1" x14ac:dyDescent="0.2">
      <c r="A48" s="3">
        <v>2017</v>
      </c>
      <c r="B48" s="3">
        <v>4</v>
      </c>
      <c r="C48" s="4" t="s">
        <v>13</v>
      </c>
      <c r="D48" s="4" t="s">
        <v>8</v>
      </c>
      <c r="E48" s="4" t="s">
        <v>9</v>
      </c>
      <c r="F48" s="4" t="s">
        <v>10</v>
      </c>
      <c r="G48" s="3">
        <v>11979</v>
      </c>
      <c r="H48" s="5">
        <v>573.63</v>
      </c>
      <c r="I48" s="5">
        <v>597.66</v>
      </c>
    </row>
    <row r="49" spans="1:9" ht="12.75" customHeight="1" x14ac:dyDescent="0.2">
      <c r="A49" s="3">
        <v>2017</v>
      </c>
      <c r="B49" s="3">
        <v>4</v>
      </c>
      <c r="C49" s="4" t="s">
        <v>13</v>
      </c>
      <c r="D49" s="4" t="s">
        <v>8</v>
      </c>
      <c r="E49" s="4" t="s">
        <v>9</v>
      </c>
      <c r="F49" s="4" t="s">
        <v>11</v>
      </c>
      <c r="G49" s="3">
        <v>1649</v>
      </c>
      <c r="H49" s="5">
        <v>104.06</v>
      </c>
      <c r="I49" s="5">
        <v>105.32</v>
      </c>
    </row>
    <row r="50" spans="1:9" ht="12.75" customHeight="1" x14ac:dyDescent="0.2">
      <c r="A50" s="3">
        <v>2017</v>
      </c>
      <c r="B50" s="3">
        <v>4</v>
      </c>
      <c r="C50" s="4" t="s">
        <v>14</v>
      </c>
      <c r="D50" s="4" t="s">
        <v>8</v>
      </c>
      <c r="E50" s="4" t="s">
        <v>9</v>
      </c>
      <c r="F50" s="4" t="s">
        <v>10</v>
      </c>
      <c r="G50" s="3">
        <v>1116</v>
      </c>
      <c r="H50" s="5">
        <v>7.22</v>
      </c>
      <c r="I50" s="5">
        <v>6.99</v>
      </c>
    </row>
    <row r="51" spans="1:9" ht="12.75" customHeight="1" x14ac:dyDescent="0.2">
      <c r="A51" s="3">
        <v>2017</v>
      </c>
      <c r="B51" s="3">
        <v>4</v>
      </c>
      <c r="C51" s="4" t="s">
        <v>14</v>
      </c>
      <c r="D51" s="4" t="s">
        <v>8</v>
      </c>
      <c r="E51" s="4" t="s">
        <v>9</v>
      </c>
      <c r="F51" s="4" t="s">
        <v>11</v>
      </c>
      <c r="G51" s="3">
        <v>185</v>
      </c>
      <c r="H51" s="5">
        <v>0.73</v>
      </c>
      <c r="I51" s="5">
        <v>0.69</v>
      </c>
    </row>
    <row r="52" spans="1:9" ht="12.75" customHeight="1" x14ac:dyDescent="0.2">
      <c r="A52" s="3">
        <v>2017</v>
      </c>
      <c r="B52" s="3">
        <v>4</v>
      </c>
      <c r="C52" s="4" t="s">
        <v>15</v>
      </c>
      <c r="D52" s="4" t="s">
        <v>8</v>
      </c>
      <c r="E52" s="4" t="s">
        <v>9</v>
      </c>
      <c r="F52" s="4" t="s">
        <v>10</v>
      </c>
      <c r="G52" s="3">
        <v>10765</v>
      </c>
      <c r="H52" s="5">
        <v>270.66000000000003</v>
      </c>
      <c r="I52" s="5">
        <v>258.45999999999998</v>
      </c>
    </row>
    <row r="53" spans="1:9" ht="12.75" customHeight="1" x14ac:dyDescent="0.2">
      <c r="A53" s="3">
        <v>2017</v>
      </c>
      <c r="B53" s="3">
        <v>4</v>
      </c>
      <c r="C53" s="4" t="s">
        <v>15</v>
      </c>
      <c r="D53" s="4" t="s">
        <v>8</v>
      </c>
      <c r="E53" s="4" t="s">
        <v>9</v>
      </c>
      <c r="F53" s="4" t="s">
        <v>11</v>
      </c>
      <c r="G53" s="3">
        <v>1980</v>
      </c>
      <c r="H53" s="5">
        <v>42.14</v>
      </c>
      <c r="I53" s="5">
        <v>40</v>
      </c>
    </row>
    <row r="54" spans="1:9" ht="12.75" customHeight="1" x14ac:dyDescent="0.2">
      <c r="A54" s="3">
        <v>2017</v>
      </c>
      <c r="B54" s="3">
        <v>4</v>
      </c>
      <c r="C54" s="4" t="s">
        <v>16</v>
      </c>
      <c r="D54" s="4" t="s">
        <v>8</v>
      </c>
      <c r="E54" s="4" t="s">
        <v>9</v>
      </c>
      <c r="F54" s="4" t="s">
        <v>10</v>
      </c>
      <c r="G54" s="3">
        <v>9110</v>
      </c>
      <c r="H54" s="5">
        <v>189.28</v>
      </c>
      <c r="I54" s="5">
        <v>193.47</v>
      </c>
    </row>
    <row r="55" spans="1:9" ht="12.75" customHeight="1" x14ac:dyDescent="0.2">
      <c r="A55" s="3">
        <v>2017</v>
      </c>
      <c r="B55" s="3">
        <v>4</v>
      </c>
      <c r="C55" s="4" t="s">
        <v>16</v>
      </c>
      <c r="D55" s="4" t="s">
        <v>8</v>
      </c>
      <c r="E55" s="4" t="s">
        <v>9</v>
      </c>
      <c r="F55" s="4" t="s">
        <v>11</v>
      </c>
      <c r="G55" s="3">
        <v>1657</v>
      </c>
      <c r="H55" s="5">
        <v>38.99</v>
      </c>
      <c r="I55" s="5">
        <v>36.94</v>
      </c>
    </row>
    <row r="56" spans="1:9" ht="12.75" customHeight="1" x14ac:dyDescent="0.2">
      <c r="A56" s="3">
        <v>2017</v>
      </c>
      <c r="B56" s="3">
        <v>4</v>
      </c>
      <c r="C56" s="4" t="s">
        <v>17</v>
      </c>
      <c r="D56" s="4" t="s">
        <v>8</v>
      </c>
      <c r="E56" s="4" t="s">
        <v>9</v>
      </c>
      <c r="F56" s="4" t="s">
        <v>10</v>
      </c>
      <c r="G56" s="3">
        <v>10020</v>
      </c>
      <c r="H56" s="5">
        <v>82.8</v>
      </c>
      <c r="I56" s="5">
        <v>84.73</v>
      </c>
    </row>
    <row r="57" spans="1:9" ht="12.75" customHeight="1" x14ac:dyDescent="0.2">
      <c r="A57" s="3">
        <v>2017</v>
      </c>
      <c r="B57" s="3">
        <v>4</v>
      </c>
      <c r="C57" s="4" t="s">
        <v>17</v>
      </c>
      <c r="D57" s="4" t="s">
        <v>8</v>
      </c>
      <c r="E57" s="4" t="s">
        <v>9</v>
      </c>
      <c r="F57" s="4" t="s">
        <v>11</v>
      </c>
      <c r="G57" s="3">
        <v>50</v>
      </c>
      <c r="H57" s="5">
        <v>0.78</v>
      </c>
      <c r="I57" s="5">
        <v>0.77</v>
      </c>
    </row>
    <row r="58" spans="1:9" ht="12.75" customHeight="1" x14ac:dyDescent="0.2">
      <c r="A58" s="3">
        <v>2017</v>
      </c>
      <c r="B58" s="3">
        <v>4</v>
      </c>
      <c r="C58" s="4" t="s">
        <v>18</v>
      </c>
      <c r="D58" s="4" t="s">
        <v>8</v>
      </c>
      <c r="E58" s="4" t="s">
        <v>9</v>
      </c>
      <c r="F58" s="4" t="s">
        <v>10</v>
      </c>
      <c r="G58" s="3">
        <v>315</v>
      </c>
      <c r="H58" s="5">
        <v>0.31</v>
      </c>
      <c r="I58" s="5">
        <v>0.28000000000000003</v>
      </c>
    </row>
    <row r="59" spans="1:9" ht="12.75" customHeight="1" x14ac:dyDescent="0.2">
      <c r="A59" s="3">
        <v>2017</v>
      </c>
      <c r="B59" s="3">
        <v>4</v>
      </c>
      <c r="C59" s="4" t="s">
        <v>18</v>
      </c>
      <c r="D59" s="4" t="s">
        <v>8</v>
      </c>
      <c r="E59" s="4" t="s">
        <v>9</v>
      </c>
      <c r="F59" s="4" t="s">
        <v>11</v>
      </c>
      <c r="G59" s="3">
        <v>10</v>
      </c>
      <c r="H59" s="5">
        <v>0.03</v>
      </c>
      <c r="I59" s="5">
        <v>0.03</v>
      </c>
    </row>
    <row r="60" spans="1:9" ht="12.75" customHeight="1" x14ac:dyDescent="0.2">
      <c r="A60" s="3">
        <v>2017</v>
      </c>
      <c r="B60" s="3">
        <v>4</v>
      </c>
      <c r="C60" s="4" t="s">
        <v>19</v>
      </c>
      <c r="D60" s="4" t="s">
        <v>8</v>
      </c>
      <c r="E60" s="4" t="s">
        <v>9</v>
      </c>
      <c r="F60" s="4" t="s">
        <v>10</v>
      </c>
      <c r="G60" s="3">
        <v>9944</v>
      </c>
      <c r="H60" s="5">
        <v>13.01</v>
      </c>
      <c r="I60" s="5">
        <v>13.65</v>
      </c>
    </row>
    <row r="61" spans="1:9" ht="12.75" customHeight="1" x14ac:dyDescent="0.2">
      <c r="A61" s="3">
        <v>2017</v>
      </c>
      <c r="B61" s="3">
        <v>4</v>
      </c>
      <c r="C61" s="4" t="s">
        <v>19</v>
      </c>
      <c r="D61" s="4" t="s">
        <v>8</v>
      </c>
      <c r="E61" s="4" t="s">
        <v>9</v>
      </c>
      <c r="F61" s="4" t="s">
        <v>11</v>
      </c>
      <c r="G61" s="3">
        <v>160</v>
      </c>
      <c r="H61" s="5">
        <v>0.56000000000000005</v>
      </c>
      <c r="I61" s="5">
        <v>0.52</v>
      </c>
    </row>
    <row r="62" spans="1:9" ht="12.75" customHeight="1" x14ac:dyDescent="0.2">
      <c r="A62" s="3">
        <v>2017</v>
      </c>
      <c r="B62" s="3">
        <v>4</v>
      </c>
      <c r="C62" s="4" t="s">
        <v>20</v>
      </c>
      <c r="D62" s="4" t="s">
        <v>8</v>
      </c>
      <c r="E62" s="4" t="s">
        <v>9</v>
      </c>
      <c r="F62" s="4" t="s">
        <v>10</v>
      </c>
      <c r="G62" s="3">
        <v>7594</v>
      </c>
      <c r="H62" s="5">
        <v>89.58</v>
      </c>
      <c r="I62" s="5">
        <v>88.18</v>
      </c>
    </row>
    <row r="63" spans="1:9" ht="12.75" customHeight="1" x14ac:dyDescent="0.2">
      <c r="A63" s="3">
        <v>2017</v>
      </c>
      <c r="B63" s="3">
        <v>4</v>
      </c>
      <c r="C63" s="4" t="s">
        <v>21</v>
      </c>
      <c r="D63" s="4" t="s">
        <v>8</v>
      </c>
      <c r="E63" s="4" t="s">
        <v>9</v>
      </c>
      <c r="F63" s="4" t="s">
        <v>10</v>
      </c>
      <c r="G63" s="3">
        <v>13068</v>
      </c>
      <c r="H63" s="5">
        <v>176.34</v>
      </c>
      <c r="I63" s="5">
        <v>219.44</v>
      </c>
    </row>
    <row r="64" spans="1:9" ht="12.75" customHeight="1" x14ac:dyDescent="0.2">
      <c r="A64" s="3">
        <v>2017</v>
      </c>
      <c r="B64" s="3">
        <v>4</v>
      </c>
      <c r="C64" s="4" t="s">
        <v>21</v>
      </c>
      <c r="D64" s="4" t="s">
        <v>8</v>
      </c>
      <c r="E64" s="4" t="s">
        <v>9</v>
      </c>
      <c r="F64" s="4" t="s">
        <v>11</v>
      </c>
      <c r="G64" s="3">
        <v>120</v>
      </c>
      <c r="H64" s="5">
        <v>2.71</v>
      </c>
      <c r="I64" s="5">
        <v>2.65</v>
      </c>
    </row>
    <row r="65" spans="1:9" ht="12.75" customHeight="1" x14ac:dyDescent="0.2">
      <c r="A65" s="3">
        <v>2017</v>
      </c>
      <c r="B65" s="3">
        <v>4</v>
      </c>
      <c r="C65" s="4" t="s">
        <v>22</v>
      </c>
      <c r="D65" s="4" t="s">
        <v>8</v>
      </c>
      <c r="E65" s="4" t="s">
        <v>9</v>
      </c>
      <c r="F65" s="4" t="s">
        <v>10</v>
      </c>
      <c r="G65" s="3">
        <v>12743</v>
      </c>
      <c r="H65" s="5">
        <v>269.14999999999998</v>
      </c>
      <c r="I65" s="5">
        <v>315.58</v>
      </c>
    </row>
    <row r="66" spans="1:9" ht="12.75" customHeight="1" x14ac:dyDescent="0.2">
      <c r="A66" s="3">
        <v>2017</v>
      </c>
      <c r="B66" s="3">
        <v>4</v>
      </c>
      <c r="C66" s="4" t="s">
        <v>22</v>
      </c>
      <c r="D66" s="4" t="s">
        <v>8</v>
      </c>
      <c r="E66" s="4" t="s">
        <v>9</v>
      </c>
      <c r="F66" s="4" t="s">
        <v>11</v>
      </c>
      <c r="G66" s="3">
        <v>100</v>
      </c>
      <c r="H66" s="5">
        <v>2.12</v>
      </c>
      <c r="I66" s="5">
        <v>2.2200000000000002</v>
      </c>
    </row>
    <row r="67" spans="1:9" ht="12.75" customHeight="1" x14ac:dyDescent="0.2">
      <c r="A67" s="3">
        <v>2017</v>
      </c>
      <c r="B67" s="3">
        <v>4</v>
      </c>
      <c r="C67" s="4" t="s">
        <v>24</v>
      </c>
      <c r="D67" s="4" t="s">
        <v>8</v>
      </c>
      <c r="E67" s="4" t="s">
        <v>9</v>
      </c>
      <c r="F67" s="4" t="s">
        <v>10</v>
      </c>
      <c r="G67" s="3">
        <v>10491</v>
      </c>
      <c r="H67" s="5">
        <v>113.45</v>
      </c>
      <c r="I67" s="5">
        <v>109.93</v>
      </c>
    </row>
    <row r="68" spans="1:9" ht="12.75" customHeight="1" x14ac:dyDescent="0.2">
      <c r="A68" s="3">
        <v>2017</v>
      </c>
      <c r="B68" s="3">
        <v>4</v>
      </c>
      <c r="C68" s="4" t="s">
        <v>24</v>
      </c>
      <c r="D68" s="4" t="s">
        <v>8</v>
      </c>
      <c r="E68" s="4" t="s">
        <v>9</v>
      </c>
      <c r="F68" s="4" t="s">
        <v>11</v>
      </c>
      <c r="G68" s="3">
        <v>20</v>
      </c>
      <c r="H68" s="5">
        <v>0.32</v>
      </c>
      <c r="I68" s="5">
        <v>0.32</v>
      </c>
    </row>
    <row r="69" spans="1:9" ht="12.75" customHeight="1" x14ac:dyDescent="0.2">
      <c r="A69" s="3">
        <v>2017</v>
      </c>
      <c r="B69" s="3">
        <v>4</v>
      </c>
      <c r="C69" s="4" t="s">
        <v>25</v>
      </c>
      <c r="D69" s="4" t="s">
        <v>8</v>
      </c>
      <c r="E69" s="4" t="s">
        <v>9</v>
      </c>
      <c r="F69" s="4" t="s">
        <v>10</v>
      </c>
      <c r="G69" s="3">
        <v>8249</v>
      </c>
      <c r="H69" s="5">
        <v>17.010000000000002</v>
      </c>
      <c r="I69" s="5">
        <v>16.09</v>
      </c>
    </row>
    <row r="70" spans="1:9" ht="12.75" customHeight="1" x14ac:dyDescent="0.2">
      <c r="A70" s="3">
        <v>2017</v>
      </c>
      <c r="B70" s="3">
        <v>5</v>
      </c>
      <c r="C70" s="4" t="s">
        <v>7</v>
      </c>
      <c r="D70" s="4" t="s">
        <v>8</v>
      </c>
      <c r="E70" s="4" t="s">
        <v>9</v>
      </c>
      <c r="F70" s="4" t="s">
        <v>10</v>
      </c>
      <c r="G70" s="3">
        <v>14199</v>
      </c>
      <c r="H70" s="5">
        <v>253.64</v>
      </c>
      <c r="I70" s="5">
        <v>284.5</v>
      </c>
    </row>
    <row r="71" spans="1:9" ht="12.75" customHeight="1" x14ac:dyDescent="0.2">
      <c r="A71" s="3">
        <v>2017</v>
      </c>
      <c r="B71" s="3">
        <v>5</v>
      </c>
      <c r="C71" s="4" t="s">
        <v>7</v>
      </c>
      <c r="D71" s="4" t="s">
        <v>8</v>
      </c>
      <c r="E71" s="4" t="s">
        <v>9</v>
      </c>
      <c r="F71" s="4" t="s">
        <v>11</v>
      </c>
      <c r="G71" s="3">
        <v>400</v>
      </c>
      <c r="H71" s="5">
        <v>7.25</v>
      </c>
      <c r="I71" s="5">
        <v>7.96</v>
      </c>
    </row>
    <row r="72" spans="1:9" ht="12.75" customHeight="1" x14ac:dyDescent="0.2">
      <c r="A72" s="3">
        <v>2017</v>
      </c>
      <c r="B72" s="3">
        <v>5</v>
      </c>
      <c r="C72" s="4" t="s">
        <v>7</v>
      </c>
      <c r="D72" s="4" t="s">
        <v>8</v>
      </c>
      <c r="E72" s="4" t="s">
        <v>9</v>
      </c>
      <c r="F72" s="4" t="s">
        <v>23</v>
      </c>
      <c r="G72" s="3">
        <v>50</v>
      </c>
      <c r="H72" s="5">
        <v>0.39</v>
      </c>
      <c r="I72" s="5">
        <v>0.39</v>
      </c>
    </row>
    <row r="73" spans="1:9" ht="12.75" customHeight="1" x14ac:dyDescent="0.2">
      <c r="A73" s="3">
        <v>2017</v>
      </c>
      <c r="B73" s="3">
        <v>5</v>
      </c>
      <c r="C73" s="4" t="s">
        <v>12</v>
      </c>
      <c r="D73" s="4" t="s">
        <v>8</v>
      </c>
      <c r="E73" s="4" t="s">
        <v>9</v>
      </c>
      <c r="F73" s="4" t="s">
        <v>10</v>
      </c>
      <c r="G73" s="3">
        <v>7684</v>
      </c>
      <c r="H73" s="5">
        <v>32.33</v>
      </c>
      <c r="I73" s="5">
        <v>46.27</v>
      </c>
    </row>
    <row r="74" spans="1:9" ht="12.75" customHeight="1" x14ac:dyDescent="0.2">
      <c r="A74" s="3">
        <v>2017</v>
      </c>
      <c r="B74" s="3">
        <v>5</v>
      </c>
      <c r="C74" s="4" t="s">
        <v>12</v>
      </c>
      <c r="D74" s="4" t="s">
        <v>8</v>
      </c>
      <c r="E74" s="4" t="s">
        <v>9</v>
      </c>
      <c r="F74" s="4" t="s">
        <v>11</v>
      </c>
      <c r="G74" s="3">
        <v>150</v>
      </c>
      <c r="H74" s="5">
        <v>0.31</v>
      </c>
      <c r="I74" s="5">
        <v>0.43</v>
      </c>
    </row>
    <row r="75" spans="1:9" ht="12.75" customHeight="1" x14ac:dyDescent="0.2">
      <c r="A75" s="3">
        <v>2017</v>
      </c>
      <c r="B75" s="3">
        <v>5</v>
      </c>
      <c r="C75" s="4" t="s">
        <v>13</v>
      </c>
      <c r="D75" s="4" t="s">
        <v>8</v>
      </c>
      <c r="E75" s="4" t="s">
        <v>9</v>
      </c>
      <c r="F75" s="4" t="s">
        <v>10</v>
      </c>
      <c r="G75" s="3">
        <v>10218</v>
      </c>
      <c r="H75" s="5">
        <v>451.5</v>
      </c>
      <c r="I75" s="5">
        <v>471.43</v>
      </c>
    </row>
    <row r="76" spans="1:9" ht="12.75" customHeight="1" x14ac:dyDescent="0.2">
      <c r="A76" s="3">
        <v>2017</v>
      </c>
      <c r="B76" s="3">
        <v>5</v>
      </c>
      <c r="C76" s="4" t="s">
        <v>13</v>
      </c>
      <c r="D76" s="4" t="s">
        <v>8</v>
      </c>
      <c r="E76" s="4" t="s">
        <v>9</v>
      </c>
      <c r="F76" s="4" t="s">
        <v>11</v>
      </c>
      <c r="G76" s="3">
        <v>1100</v>
      </c>
      <c r="H76" s="5">
        <v>66.45</v>
      </c>
      <c r="I76" s="5">
        <v>69.03</v>
      </c>
    </row>
    <row r="77" spans="1:9" ht="12.75" customHeight="1" x14ac:dyDescent="0.2">
      <c r="A77" s="3">
        <v>2017</v>
      </c>
      <c r="B77" s="3">
        <v>5</v>
      </c>
      <c r="C77" s="4" t="s">
        <v>14</v>
      </c>
      <c r="D77" s="4" t="s">
        <v>8</v>
      </c>
      <c r="E77" s="4" t="s">
        <v>9</v>
      </c>
      <c r="F77" s="4" t="s">
        <v>10</v>
      </c>
      <c r="G77" s="3">
        <v>3442</v>
      </c>
      <c r="H77" s="5">
        <v>20.37</v>
      </c>
      <c r="I77" s="5">
        <v>19.73</v>
      </c>
    </row>
    <row r="78" spans="1:9" ht="12.75" customHeight="1" x14ac:dyDescent="0.2">
      <c r="A78" s="3">
        <v>2017</v>
      </c>
      <c r="B78" s="3">
        <v>5</v>
      </c>
      <c r="C78" s="4" t="s">
        <v>14</v>
      </c>
      <c r="D78" s="4" t="s">
        <v>8</v>
      </c>
      <c r="E78" s="4" t="s">
        <v>9</v>
      </c>
      <c r="F78" s="4" t="s">
        <v>11</v>
      </c>
      <c r="G78" s="3">
        <v>620</v>
      </c>
      <c r="H78" s="5">
        <v>1.34</v>
      </c>
      <c r="I78" s="5">
        <v>1.21</v>
      </c>
    </row>
    <row r="79" spans="1:9" ht="12.75" customHeight="1" x14ac:dyDescent="0.2">
      <c r="A79" s="3">
        <v>2017</v>
      </c>
      <c r="B79" s="3">
        <v>5</v>
      </c>
      <c r="C79" s="4" t="s">
        <v>15</v>
      </c>
      <c r="D79" s="4" t="s">
        <v>8</v>
      </c>
      <c r="E79" s="4" t="s">
        <v>9</v>
      </c>
      <c r="F79" s="4" t="s">
        <v>10</v>
      </c>
      <c r="G79" s="3">
        <v>13972</v>
      </c>
      <c r="H79" s="5">
        <v>329.28</v>
      </c>
      <c r="I79" s="5">
        <v>312.94</v>
      </c>
    </row>
    <row r="80" spans="1:9" ht="12.75" customHeight="1" x14ac:dyDescent="0.2">
      <c r="A80" s="3">
        <v>2017</v>
      </c>
      <c r="B80" s="3">
        <v>5</v>
      </c>
      <c r="C80" s="4" t="s">
        <v>15</v>
      </c>
      <c r="D80" s="4" t="s">
        <v>8</v>
      </c>
      <c r="E80" s="4" t="s">
        <v>9</v>
      </c>
      <c r="F80" s="4" t="s">
        <v>11</v>
      </c>
      <c r="G80" s="3">
        <v>2840</v>
      </c>
      <c r="H80" s="5">
        <v>61.68</v>
      </c>
      <c r="I80" s="5">
        <v>58.2</v>
      </c>
    </row>
    <row r="81" spans="1:9" ht="12.75" customHeight="1" x14ac:dyDescent="0.2">
      <c r="A81" s="3">
        <v>2017</v>
      </c>
      <c r="B81" s="3">
        <v>5</v>
      </c>
      <c r="C81" s="4" t="s">
        <v>16</v>
      </c>
      <c r="D81" s="4" t="s">
        <v>8</v>
      </c>
      <c r="E81" s="4" t="s">
        <v>9</v>
      </c>
      <c r="F81" s="4" t="s">
        <v>10</v>
      </c>
      <c r="G81" s="3">
        <v>11935</v>
      </c>
      <c r="H81" s="5">
        <v>205.29</v>
      </c>
      <c r="I81" s="5">
        <v>207.82</v>
      </c>
    </row>
    <row r="82" spans="1:9" ht="12.75" customHeight="1" x14ac:dyDescent="0.2">
      <c r="A82" s="3">
        <v>2017</v>
      </c>
      <c r="B82" s="3">
        <v>5</v>
      </c>
      <c r="C82" s="4" t="s">
        <v>16</v>
      </c>
      <c r="D82" s="4" t="s">
        <v>8</v>
      </c>
      <c r="E82" s="4" t="s">
        <v>9</v>
      </c>
      <c r="F82" s="4" t="s">
        <v>11</v>
      </c>
      <c r="G82" s="3">
        <v>2617</v>
      </c>
      <c r="H82" s="5">
        <v>56.33</v>
      </c>
      <c r="I82" s="5">
        <v>55.52</v>
      </c>
    </row>
    <row r="83" spans="1:9" ht="12.75" customHeight="1" x14ac:dyDescent="0.2">
      <c r="A83" s="3">
        <v>2017</v>
      </c>
      <c r="B83" s="3">
        <v>5</v>
      </c>
      <c r="C83" s="4" t="s">
        <v>16</v>
      </c>
      <c r="D83" s="4" t="s">
        <v>8</v>
      </c>
      <c r="E83" s="4" t="s">
        <v>9</v>
      </c>
      <c r="F83" s="4" t="s">
        <v>23</v>
      </c>
      <c r="G83" s="3">
        <v>45</v>
      </c>
      <c r="H83" s="5">
        <v>0.49</v>
      </c>
      <c r="I83" s="5">
        <v>0.49</v>
      </c>
    </row>
    <row r="84" spans="1:9" ht="12.75" customHeight="1" x14ac:dyDescent="0.2">
      <c r="A84" s="3">
        <v>2017</v>
      </c>
      <c r="B84" s="3">
        <v>5</v>
      </c>
      <c r="C84" s="4" t="s">
        <v>17</v>
      </c>
      <c r="D84" s="4" t="s">
        <v>8</v>
      </c>
      <c r="E84" s="4" t="s">
        <v>9</v>
      </c>
      <c r="F84" s="4" t="s">
        <v>10</v>
      </c>
      <c r="G84" s="3">
        <v>11949</v>
      </c>
      <c r="H84" s="5">
        <v>82.45</v>
      </c>
      <c r="I84" s="5">
        <v>84.98</v>
      </c>
    </row>
    <row r="85" spans="1:9" ht="12.75" customHeight="1" x14ac:dyDescent="0.2">
      <c r="A85" s="3">
        <v>2017</v>
      </c>
      <c r="B85" s="3">
        <v>5</v>
      </c>
      <c r="C85" s="4" t="s">
        <v>17</v>
      </c>
      <c r="D85" s="4" t="s">
        <v>8</v>
      </c>
      <c r="E85" s="4" t="s">
        <v>9</v>
      </c>
      <c r="F85" s="4" t="s">
        <v>11</v>
      </c>
      <c r="G85" s="3">
        <v>190</v>
      </c>
      <c r="H85" s="5">
        <v>1.46</v>
      </c>
      <c r="I85" s="5">
        <v>1.37</v>
      </c>
    </row>
    <row r="86" spans="1:9" ht="12.75" customHeight="1" x14ac:dyDescent="0.2">
      <c r="A86" s="3">
        <v>2017</v>
      </c>
      <c r="B86" s="3">
        <v>5</v>
      </c>
      <c r="C86" s="4" t="s">
        <v>18</v>
      </c>
      <c r="D86" s="4" t="s">
        <v>8</v>
      </c>
      <c r="E86" s="4" t="s">
        <v>9</v>
      </c>
      <c r="F86" s="4" t="s">
        <v>10</v>
      </c>
      <c r="G86" s="3">
        <v>926</v>
      </c>
      <c r="H86" s="5">
        <v>0.97</v>
      </c>
      <c r="I86" s="5">
        <v>0.87</v>
      </c>
    </row>
    <row r="87" spans="1:9" ht="12.75" customHeight="1" x14ac:dyDescent="0.2">
      <c r="A87" s="3">
        <v>2017</v>
      </c>
      <c r="B87" s="3">
        <v>5</v>
      </c>
      <c r="C87" s="4" t="s">
        <v>18</v>
      </c>
      <c r="D87" s="4" t="s">
        <v>8</v>
      </c>
      <c r="E87" s="4" t="s">
        <v>9</v>
      </c>
      <c r="F87" s="4" t="s">
        <v>11</v>
      </c>
      <c r="G87" s="3">
        <v>85</v>
      </c>
      <c r="H87" s="5">
        <v>0.08</v>
      </c>
      <c r="I87" s="5">
        <v>0.08</v>
      </c>
    </row>
    <row r="88" spans="1:9" ht="12.75" customHeight="1" x14ac:dyDescent="0.2">
      <c r="A88" s="3">
        <v>2017</v>
      </c>
      <c r="B88" s="3">
        <v>5</v>
      </c>
      <c r="C88" s="4" t="s">
        <v>19</v>
      </c>
      <c r="D88" s="4" t="s">
        <v>8</v>
      </c>
      <c r="E88" s="4" t="s">
        <v>9</v>
      </c>
      <c r="F88" s="4" t="s">
        <v>10</v>
      </c>
      <c r="G88" s="3">
        <v>15350</v>
      </c>
      <c r="H88" s="5">
        <v>19.190000000000001</v>
      </c>
      <c r="I88" s="5">
        <v>20.149999999999999</v>
      </c>
    </row>
    <row r="89" spans="1:9" ht="12.75" customHeight="1" x14ac:dyDescent="0.2">
      <c r="A89" s="3">
        <v>2017</v>
      </c>
      <c r="B89" s="3">
        <v>5</v>
      </c>
      <c r="C89" s="4" t="s">
        <v>19</v>
      </c>
      <c r="D89" s="4" t="s">
        <v>8</v>
      </c>
      <c r="E89" s="4" t="s">
        <v>9</v>
      </c>
      <c r="F89" s="4" t="s">
        <v>11</v>
      </c>
      <c r="G89" s="3">
        <v>319</v>
      </c>
      <c r="H89" s="5">
        <v>0.76</v>
      </c>
      <c r="I89" s="5">
        <v>0.87</v>
      </c>
    </row>
    <row r="90" spans="1:9" ht="12.75" customHeight="1" x14ac:dyDescent="0.2">
      <c r="A90" s="3">
        <v>2017</v>
      </c>
      <c r="B90" s="3">
        <v>5</v>
      </c>
      <c r="C90" s="4" t="s">
        <v>20</v>
      </c>
      <c r="D90" s="4" t="s">
        <v>8</v>
      </c>
      <c r="E90" s="4" t="s">
        <v>9</v>
      </c>
      <c r="F90" s="4" t="s">
        <v>10</v>
      </c>
      <c r="G90" s="3">
        <v>10688</v>
      </c>
      <c r="H90" s="5">
        <v>116.3</v>
      </c>
      <c r="I90" s="5">
        <v>116.2</v>
      </c>
    </row>
    <row r="91" spans="1:9" ht="12.75" customHeight="1" x14ac:dyDescent="0.2">
      <c r="A91" s="3">
        <v>2017</v>
      </c>
      <c r="B91" s="3">
        <v>5</v>
      </c>
      <c r="C91" s="4" t="s">
        <v>20</v>
      </c>
      <c r="D91" s="4" t="s">
        <v>8</v>
      </c>
      <c r="E91" s="4" t="s">
        <v>9</v>
      </c>
      <c r="F91" s="4" t="s">
        <v>11</v>
      </c>
      <c r="G91" s="3">
        <v>30</v>
      </c>
      <c r="H91" s="5">
        <v>0.15</v>
      </c>
      <c r="I91" s="5">
        <v>0.2</v>
      </c>
    </row>
    <row r="92" spans="1:9" ht="12.75" customHeight="1" x14ac:dyDescent="0.2">
      <c r="A92" s="3">
        <v>2017</v>
      </c>
      <c r="B92" s="3">
        <v>5</v>
      </c>
      <c r="C92" s="4" t="s">
        <v>21</v>
      </c>
      <c r="D92" s="4" t="s">
        <v>8</v>
      </c>
      <c r="E92" s="4" t="s">
        <v>9</v>
      </c>
      <c r="F92" s="4" t="s">
        <v>10</v>
      </c>
      <c r="G92" s="3">
        <v>13374</v>
      </c>
      <c r="H92" s="5">
        <v>171.9</v>
      </c>
      <c r="I92" s="5">
        <v>221.5</v>
      </c>
    </row>
    <row r="93" spans="1:9" ht="12.75" customHeight="1" x14ac:dyDescent="0.2">
      <c r="A93" s="3">
        <v>2017</v>
      </c>
      <c r="B93" s="3">
        <v>5</v>
      </c>
      <c r="C93" s="4" t="s">
        <v>21</v>
      </c>
      <c r="D93" s="4" t="s">
        <v>8</v>
      </c>
      <c r="E93" s="4" t="s">
        <v>9</v>
      </c>
      <c r="F93" s="4" t="s">
        <v>11</v>
      </c>
      <c r="G93" s="3">
        <v>435</v>
      </c>
      <c r="H93" s="5">
        <v>8.09</v>
      </c>
      <c r="I93" s="5">
        <v>8.06</v>
      </c>
    </row>
    <row r="94" spans="1:9" ht="12.75" customHeight="1" x14ac:dyDescent="0.2">
      <c r="A94" s="3">
        <v>2017</v>
      </c>
      <c r="B94" s="3">
        <v>5</v>
      </c>
      <c r="C94" s="4" t="s">
        <v>22</v>
      </c>
      <c r="D94" s="4" t="s">
        <v>8</v>
      </c>
      <c r="E94" s="4" t="s">
        <v>9</v>
      </c>
      <c r="F94" s="4" t="s">
        <v>10</v>
      </c>
      <c r="G94" s="3">
        <v>13893</v>
      </c>
      <c r="H94" s="5">
        <v>305.39</v>
      </c>
      <c r="I94" s="5">
        <v>355.25</v>
      </c>
    </row>
    <row r="95" spans="1:9" ht="12.75" customHeight="1" x14ac:dyDescent="0.2">
      <c r="A95" s="3">
        <v>2017</v>
      </c>
      <c r="B95" s="3">
        <v>5</v>
      </c>
      <c r="C95" s="4" t="s">
        <v>22</v>
      </c>
      <c r="D95" s="4" t="s">
        <v>8</v>
      </c>
      <c r="E95" s="4" t="s">
        <v>9</v>
      </c>
      <c r="F95" s="4" t="s">
        <v>11</v>
      </c>
      <c r="G95" s="3">
        <v>260</v>
      </c>
      <c r="H95" s="5">
        <v>4.96</v>
      </c>
      <c r="I95" s="5">
        <v>5.85</v>
      </c>
    </row>
    <row r="96" spans="1:9" ht="12.75" customHeight="1" x14ac:dyDescent="0.2">
      <c r="A96" s="3">
        <v>2017</v>
      </c>
      <c r="B96" s="3">
        <v>5</v>
      </c>
      <c r="C96" s="4" t="s">
        <v>24</v>
      </c>
      <c r="D96" s="4" t="s">
        <v>8</v>
      </c>
      <c r="E96" s="4" t="s">
        <v>9</v>
      </c>
      <c r="F96" s="4" t="s">
        <v>10</v>
      </c>
      <c r="G96" s="3">
        <v>14692</v>
      </c>
      <c r="H96" s="5">
        <v>137.65</v>
      </c>
      <c r="I96" s="5">
        <v>133.44</v>
      </c>
    </row>
    <row r="97" spans="1:9" ht="12.75" customHeight="1" x14ac:dyDescent="0.2">
      <c r="A97" s="3">
        <v>2017</v>
      </c>
      <c r="B97" s="3">
        <v>5</v>
      </c>
      <c r="C97" s="4" t="s">
        <v>24</v>
      </c>
      <c r="D97" s="4" t="s">
        <v>8</v>
      </c>
      <c r="E97" s="4" t="s">
        <v>9</v>
      </c>
      <c r="F97" s="4" t="s">
        <v>11</v>
      </c>
      <c r="G97" s="3">
        <v>330</v>
      </c>
      <c r="H97" s="5">
        <v>4.46</v>
      </c>
      <c r="I97" s="5">
        <v>4.29</v>
      </c>
    </row>
    <row r="98" spans="1:9" ht="12.75" customHeight="1" x14ac:dyDescent="0.2">
      <c r="A98" s="3">
        <v>2017</v>
      </c>
      <c r="B98" s="3">
        <v>5</v>
      </c>
      <c r="C98" s="4" t="s">
        <v>24</v>
      </c>
      <c r="D98" s="4" t="s">
        <v>8</v>
      </c>
      <c r="E98" s="4" t="s">
        <v>9</v>
      </c>
      <c r="F98" s="4" t="s">
        <v>23</v>
      </c>
      <c r="G98" s="3">
        <v>20</v>
      </c>
      <c r="H98" s="5">
        <v>0</v>
      </c>
      <c r="I98" s="5">
        <v>0</v>
      </c>
    </row>
    <row r="99" spans="1:9" ht="12.75" customHeight="1" x14ac:dyDescent="0.2">
      <c r="A99" s="3">
        <v>2017</v>
      </c>
      <c r="B99" s="3">
        <v>5</v>
      </c>
      <c r="C99" s="4" t="s">
        <v>25</v>
      </c>
      <c r="D99" s="4" t="s">
        <v>8</v>
      </c>
      <c r="E99" s="4" t="s">
        <v>9</v>
      </c>
      <c r="F99" s="4" t="s">
        <v>10</v>
      </c>
      <c r="G99" s="3">
        <v>13446</v>
      </c>
      <c r="H99" s="5">
        <v>21.54</v>
      </c>
      <c r="I99" s="5">
        <v>21.19</v>
      </c>
    </row>
    <row r="100" spans="1:9" ht="12.75" customHeight="1" x14ac:dyDescent="0.2">
      <c r="A100" s="3">
        <v>2017</v>
      </c>
      <c r="B100" s="3">
        <v>5</v>
      </c>
      <c r="C100" s="4" t="s">
        <v>25</v>
      </c>
      <c r="D100" s="4" t="s">
        <v>8</v>
      </c>
      <c r="E100" s="4" t="s">
        <v>9</v>
      </c>
      <c r="F100" s="4" t="s">
        <v>11</v>
      </c>
      <c r="G100" s="3">
        <v>170</v>
      </c>
      <c r="H100" s="5">
        <v>0.08</v>
      </c>
      <c r="I100" s="5">
        <v>0.11</v>
      </c>
    </row>
    <row r="101" spans="1:9" ht="12.75" customHeight="1" x14ac:dyDescent="0.2">
      <c r="A101" s="3">
        <v>2017</v>
      </c>
      <c r="B101" s="3">
        <v>6</v>
      </c>
      <c r="C101" s="4" t="s">
        <v>7</v>
      </c>
      <c r="D101" s="4" t="s">
        <v>8</v>
      </c>
      <c r="E101" s="4" t="s">
        <v>9</v>
      </c>
      <c r="F101" s="4" t="s">
        <v>10</v>
      </c>
      <c r="G101" s="3">
        <v>4093</v>
      </c>
      <c r="H101" s="5">
        <v>84.35</v>
      </c>
      <c r="I101" s="5">
        <v>93.37</v>
      </c>
    </row>
    <row r="102" spans="1:9" ht="12.75" customHeight="1" x14ac:dyDescent="0.2">
      <c r="A102" s="3">
        <v>2017</v>
      </c>
      <c r="B102" s="3">
        <v>6</v>
      </c>
      <c r="C102" s="4" t="s">
        <v>7</v>
      </c>
      <c r="D102" s="4" t="s">
        <v>8</v>
      </c>
      <c r="E102" s="4" t="s">
        <v>9</v>
      </c>
      <c r="F102" s="4" t="s">
        <v>11</v>
      </c>
      <c r="G102" s="3">
        <v>150</v>
      </c>
      <c r="H102" s="5">
        <v>2.4700000000000002</v>
      </c>
      <c r="I102" s="5">
        <v>2.84</v>
      </c>
    </row>
    <row r="103" spans="1:9" ht="12.75" customHeight="1" x14ac:dyDescent="0.2">
      <c r="A103" s="3">
        <v>2017</v>
      </c>
      <c r="B103" s="3">
        <v>6</v>
      </c>
      <c r="C103" s="4" t="s">
        <v>12</v>
      </c>
      <c r="D103" s="4" t="s">
        <v>8</v>
      </c>
      <c r="E103" s="4" t="s">
        <v>9</v>
      </c>
      <c r="F103" s="4" t="s">
        <v>10</v>
      </c>
      <c r="G103" s="3">
        <v>1229</v>
      </c>
      <c r="H103" s="5">
        <v>4.3899999999999997</v>
      </c>
      <c r="I103" s="5">
        <v>5.93</v>
      </c>
    </row>
    <row r="104" spans="1:9" ht="12.75" customHeight="1" x14ac:dyDescent="0.2">
      <c r="A104" s="3">
        <v>2017</v>
      </c>
      <c r="B104" s="3">
        <v>6</v>
      </c>
      <c r="C104" s="4" t="s">
        <v>13</v>
      </c>
      <c r="D104" s="4" t="s">
        <v>8</v>
      </c>
      <c r="E104" s="4" t="s">
        <v>9</v>
      </c>
      <c r="F104" s="4" t="s">
        <v>10</v>
      </c>
      <c r="G104" s="3">
        <v>2807</v>
      </c>
      <c r="H104" s="5">
        <v>103</v>
      </c>
      <c r="I104" s="5">
        <v>109.67</v>
      </c>
    </row>
    <row r="105" spans="1:9" ht="12.75" customHeight="1" x14ac:dyDescent="0.2">
      <c r="A105" s="3">
        <v>2017</v>
      </c>
      <c r="B105" s="3">
        <v>6</v>
      </c>
      <c r="C105" s="4" t="s">
        <v>13</v>
      </c>
      <c r="D105" s="4" t="s">
        <v>8</v>
      </c>
      <c r="E105" s="4" t="s">
        <v>9</v>
      </c>
      <c r="F105" s="4" t="s">
        <v>11</v>
      </c>
      <c r="G105" s="3">
        <v>210</v>
      </c>
      <c r="H105" s="5">
        <v>13.49</v>
      </c>
      <c r="I105" s="5">
        <v>14.09</v>
      </c>
    </row>
    <row r="106" spans="1:9" ht="12.75" customHeight="1" x14ac:dyDescent="0.2">
      <c r="A106" s="3">
        <v>2017</v>
      </c>
      <c r="B106" s="3">
        <v>6</v>
      </c>
      <c r="C106" s="4" t="s">
        <v>14</v>
      </c>
      <c r="D106" s="4" t="s">
        <v>8</v>
      </c>
      <c r="E106" s="4" t="s">
        <v>9</v>
      </c>
      <c r="F106" s="4" t="s">
        <v>10</v>
      </c>
      <c r="G106" s="3">
        <v>5958</v>
      </c>
      <c r="H106" s="5">
        <v>28.83</v>
      </c>
      <c r="I106" s="5">
        <v>29.06</v>
      </c>
    </row>
    <row r="107" spans="1:9" ht="12.75" customHeight="1" x14ac:dyDescent="0.2">
      <c r="A107" s="3">
        <v>2017</v>
      </c>
      <c r="B107" s="3">
        <v>6</v>
      </c>
      <c r="C107" s="4" t="s">
        <v>14</v>
      </c>
      <c r="D107" s="4" t="s">
        <v>8</v>
      </c>
      <c r="E107" s="4" t="s">
        <v>9</v>
      </c>
      <c r="F107" s="4" t="s">
        <v>11</v>
      </c>
      <c r="G107" s="3">
        <v>320</v>
      </c>
      <c r="H107" s="5">
        <v>0.86</v>
      </c>
      <c r="I107" s="5">
        <v>0.81</v>
      </c>
    </row>
    <row r="108" spans="1:9" ht="12.75" customHeight="1" x14ac:dyDescent="0.2">
      <c r="A108" s="3">
        <v>2017</v>
      </c>
      <c r="B108" s="3">
        <v>6</v>
      </c>
      <c r="C108" s="4" t="s">
        <v>15</v>
      </c>
      <c r="D108" s="4" t="s">
        <v>8</v>
      </c>
      <c r="E108" s="4" t="s">
        <v>9</v>
      </c>
      <c r="F108" s="4" t="s">
        <v>10</v>
      </c>
      <c r="G108" s="3">
        <v>13421</v>
      </c>
      <c r="H108" s="5">
        <v>240.29</v>
      </c>
      <c r="I108" s="5">
        <v>232.16</v>
      </c>
    </row>
    <row r="109" spans="1:9" ht="12.75" customHeight="1" x14ac:dyDescent="0.2">
      <c r="A109" s="3">
        <v>2017</v>
      </c>
      <c r="B109" s="3">
        <v>6</v>
      </c>
      <c r="C109" s="4" t="s">
        <v>15</v>
      </c>
      <c r="D109" s="4" t="s">
        <v>8</v>
      </c>
      <c r="E109" s="4" t="s">
        <v>9</v>
      </c>
      <c r="F109" s="4" t="s">
        <v>11</v>
      </c>
      <c r="G109" s="3">
        <v>1275</v>
      </c>
      <c r="H109" s="5">
        <v>28.2</v>
      </c>
      <c r="I109" s="5">
        <v>27.05</v>
      </c>
    </row>
    <row r="110" spans="1:9" ht="12.75" customHeight="1" x14ac:dyDescent="0.2">
      <c r="A110" s="3">
        <v>2017</v>
      </c>
      <c r="B110" s="3">
        <v>6</v>
      </c>
      <c r="C110" s="4" t="s">
        <v>16</v>
      </c>
      <c r="D110" s="4" t="s">
        <v>8</v>
      </c>
      <c r="E110" s="4" t="s">
        <v>9</v>
      </c>
      <c r="F110" s="4" t="s">
        <v>10</v>
      </c>
      <c r="G110" s="3">
        <v>8869</v>
      </c>
      <c r="H110" s="5">
        <v>111.55</v>
      </c>
      <c r="I110" s="5">
        <v>112.38</v>
      </c>
    </row>
    <row r="111" spans="1:9" ht="12.75" customHeight="1" x14ac:dyDescent="0.2">
      <c r="A111" s="3">
        <v>2017</v>
      </c>
      <c r="B111" s="3">
        <v>6</v>
      </c>
      <c r="C111" s="4" t="s">
        <v>16</v>
      </c>
      <c r="D111" s="4" t="s">
        <v>8</v>
      </c>
      <c r="E111" s="4" t="s">
        <v>9</v>
      </c>
      <c r="F111" s="4" t="s">
        <v>11</v>
      </c>
      <c r="G111" s="3">
        <v>1055</v>
      </c>
      <c r="H111" s="5">
        <v>24.83</v>
      </c>
      <c r="I111" s="5">
        <v>23.33</v>
      </c>
    </row>
    <row r="112" spans="1:9" ht="12.75" customHeight="1" x14ac:dyDescent="0.2">
      <c r="A112" s="3">
        <v>2017</v>
      </c>
      <c r="B112" s="3">
        <v>6</v>
      </c>
      <c r="C112" s="4" t="s">
        <v>17</v>
      </c>
      <c r="D112" s="4" t="s">
        <v>8</v>
      </c>
      <c r="E112" s="4" t="s">
        <v>9</v>
      </c>
      <c r="F112" s="4" t="s">
        <v>10</v>
      </c>
      <c r="G112" s="3">
        <v>835</v>
      </c>
      <c r="H112" s="5">
        <v>4.96</v>
      </c>
      <c r="I112" s="5">
        <v>5.45</v>
      </c>
    </row>
    <row r="113" spans="1:9" ht="12.75" customHeight="1" x14ac:dyDescent="0.2">
      <c r="A113" s="3">
        <v>2017</v>
      </c>
      <c r="B113" s="3">
        <v>6</v>
      </c>
      <c r="C113" s="4" t="s">
        <v>18</v>
      </c>
      <c r="D113" s="4" t="s">
        <v>8</v>
      </c>
      <c r="E113" s="4" t="s">
        <v>9</v>
      </c>
      <c r="F113" s="4" t="s">
        <v>10</v>
      </c>
      <c r="G113" s="3">
        <v>996</v>
      </c>
      <c r="H113" s="5">
        <v>0.68</v>
      </c>
      <c r="I113" s="5">
        <v>0.65</v>
      </c>
    </row>
    <row r="114" spans="1:9" ht="12.75" customHeight="1" x14ac:dyDescent="0.2">
      <c r="A114" s="3">
        <v>2017</v>
      </c>
      <c r="B114" s="3">
        <v>6</v>
      </c>
      <c r="C114" s="4" t="s">
        <v>18</v>
      </c>
      <c r="D114" s="4" t="s">
        <v>8</v>
      </c>
      <c r="E114" s="4" t="s">
        <v>9</v>
      </c>
      <c r="F114" s="4" t="s">
        <v>11</v>
      </c>
      <c r="G114" s="3">
        <v>65</v>
      </c>
      <c r="H114" s="5">
        <v>0.03</v>
      </c>
      <c r="I114" s="5">
        <v>0.03</v>
      </c>
    </row>
    <row r="115" spans="1:9" ht="12.75" customHeight="1" x14ac:dyDescent="0.2">
      <c r="A115" s="3">
        <v>2017</v>
      </c>
      <c r="B115" s="3">
        <v>6</v>
      </c>
      <c r="C115" s="4" t="s">
        <v>19</v>
      </c>
      <c r="D115" s="4" t="s">
        <v>8</v>
      </c>
      <c r="E115" s="4" t="s">
        <v>9</v>
      </c>
      <c r="F115" s="4" t="s">
        <v>10</v>
      </c>
      <c r="G115" s="3">
        <v>5620</v>
      </c>
      <c r="H115" s="5">
        <v>7.32</v>
      </c>
      <c r="I115" s="5">
        <v>7.31</v>
      </c>
    </row>
    <row r="116" spans="1:9" ht="12.75" customHeight="1" x14ac:dyDescent="0.2">
      <c r="A116" s="3">
        <v>2017</v>
      </c>
      <c r="B116" s="3">
        <v>6</v>
      </c>
      <c r="C116" s="4" t="s">
        <v>19</v>
      </c>
      <c r="D116" s="4" t="s">
        <v>8</v>
      </c>
      <c r="E116" s="4" t="s">
        <v>9</v>
      </c>
      <c r="F116" s="4" t="s">
        <v>11</v>
      </c>
      <c r="G116" s="3">
        <v>130</v>
      </c>
      <c r="H116" s="5">
        <v>0.27</v>
      </c>
      <c r="I116" s="5">
        <v>0.25</v>
      </c>
    </row>
    <row r="117" spans="1:9" ht="12.75" customHeight="1" x14ac:dyDescent="0.2">
      <c r="A117" s="3">
        <v>2017</v>
      </c>
      <c r="B117" s="3">
        <v>6</v>
      </c>
      <c r="C117" s="4" t="s">
        <v>20</v>
      </c>
      <c r="D117" s="4" t="s">
        <v>8</v>
      </c>
      <c r="E117" s="4" t="s">
        <v>9</v>
      </c>
      <c r="F117" s="4" t="s">
        <v>10</v>
      </c>
      <c r="G117" s="3">
        <v>2246</v>
      </c>
      <c r="H117" s="5">
        <v>20.51</v>
      </c>
      <c r="I117" s="5">
        <v>19.8</v>
      </c>
    </row>
    <row r="118" spans="1:9" ht="12.75" customHeight="1" x14ac:dyDescent="0.2">
      <c r="A118" s="3">
        <v>2017</v>
      </c>
      <c r="B118" s="3">
        <v>6</v>
      </c>
      <c r="C118" s="4" t="s">
        <v>21</v>
      </c>
      <c r="D118" s="4" t="s">
        <v>8</v>
      </c>
      <c r="E118" s="4" t="s">
        <v>9</v>
      </c>
      <c r="F118" s="4" t="s">
        <v>10</v>
      </c>
      <c r="G118" s="3">
        <v>2482</v>
      </c>
      <c r="H118" s="5">
        <v>19.22</v>
      </c>
      <c r="I118" s="5">
        <v>26.42</v>
      </c>
    </row>
    <row r="119" spans="1:9" ht="12.75" customHeight="1" x14ac:dyDescent="0.2">
      <c r="A119" s="3">
        <v>2017</v>
      </c>
      <c r="B119" s="3">
        <v>6</v>
      </c>
      <c r="C119" s="4" t="s">
        <v>21</v>
      </c>
      <c r="D119" s="4" t="s">
        <v>8</v>
      </c>
      <c r="E119" s="4" t="s">
        <v>9</v>
      </c>
      <c r="F119" s="4" t="s">
        <v>11</v>
      </c>
      <c r="G119" s="3">
        <v>140</v>
      </c>
      <c r="H119" s="5">
        <v>2.59</v>
      </c>
      <c r="I119" s="5">
        <v>2.83</v>
      </c>
    </row>
    <row r="120" spans="1:9" ht="12.75" customHeight="1" x14ac:dyDescent="0.2">
      <c r="A120" s="3">
        <v>2017</v>
      </c>
      <c r="B120" s="3">
        <v>6</v>
      </c>
      <c r="C120" s="4" t="s">
        <v>22</v>
      </c>
      <c r="D120" s="4" t="s">
        <v>8</v>
      </c>
      <c r="E120" s="4" t="s">
        <v>9</v>
      </c>
      <c r="F120" s="4" t="s">
        <v>10</v>
      </c>
      <c r="G120" s="3">
        <v>5511</v>
      </c>
      <c r="H120" s="5">
        <v>116.35</v>
      </c>
      <c r="I120" s="5">
        <v>132.68</v>
      </c>
    </row>
    <row r="121" spans="1:9" ht="12.75" customHeight="1" x14ac:dyDescent="0.2">
      <c r="A121" s="3">
        <v>2017</v>
      </c>
      <c r="B121" s="3">
        <v>6</v>
      </c>
      <c r="C121" s="4" t="s">
        <v>22</v>
      </c>
      <c r="D121" s="4" t="s">
        <v>8</v>
      </c>
      <c r="E121" s="4" t="s">
        <v>9</v>
      </c>
      <c r="F121" s="4" t="s">
        <v>11</v>
      </c>
      <c r="G121" s="3">
        <v>20</v>
      </c>
      <c r="H121" s="5">
        <v>0.53</v>
      </c>
      <c r="I121" s="5">
        <v>0.59</v>
      </c>
    </row>
    <row r="122" spans="1:9" ht="12.75" customHeight="1" x14ac:dyDescent="0.2">
      <c r="A122" s="3">
        <v>2017</v>
      </c>
      <c r="B122" s="3">
        <v>6</v>
      </c>
      <c r="C122" s="4" t="s">
        <v>24</v>
      </c>
      <c r="D122" s="4" t="s">
        <v>8</v>
      </c>
      <c r="E122" s="4" t="s">
        <v>9</v>
      </c>
      <c r="F122" s="4" t="s">
        <v>10</v>
      </c>
      <c r="G122" s="3">
        <v>8083</v>
      </c>
      <c r="H122" s="5">
        <v>76.98</v>
      </c>
      <c r="I122" s="5">
        <v>74.37</v>
      </c>
    </row>
    <row r="123" spans="1:9" ht="12.75" customHeight="1" x14ac:dyDescent="0.2">
      <c r="A123" s="3">
        <v>2017</v>
      </c>
      <c r="B123" s="3">
        <v>6</v>
      </c>
      <c r="C123" s="4" t="s">
        <v>24</v>
      </c>
      <c r="D123" s="4" t="s">
        <v>8</v>
      </c>
      <c r="E123" s="4" t="s">
        <v>9</v>
      </c>
      <c r="F123" s="4" t="s">
        <v>11</v>
      </c>
      <c r="G123" s="3">
        <v>200</v>
      </c>
      <c r="H123" s="5">
        <v>2.98</v>
      </c>
      <c r="I123" s="5">
        <v>2.74</v>
      </c>
    </row>
    <row r="124" spans="1:9" ht="12.75" customHeight="1" x14ac:dyDescent="0.2">
      <c r="A124" s="3">
        <v>2017</v>
      </c>
      <c r="B124" s="3">
        <v>6</v>
      </c>
      <c r="C124" s="4" t="s">
        <v>24</v>
      </c>
      <c r="D124" s="4" t="s">
        <v>8</v>
      </c>
      <c r="E124" s="4" t="s">
        <v>9</v>
      </c>
      <c r="F124" s="4" t="s">
        <v>23</v>
      </c>
      <c r="G124" s="3">
        <v>10</v>
      </c>
      <c r="H124" s="5">
        <v>0</v>
      </c>
      <c r="I124" s="5">
        <v>0</v>
      </c>
    </row>
    <row r="125" spans="1:9" ht="12.75" customHeight="1" x14ac:dyDescent="0.2">
      <c r="A125" s="3">
        <v>2017</v>
      </c>
      <c r="B125" s="3">
        <v>6</v>
      </c>
      <c r="C125" s="4" t="s">
        <v>25</v>
      </c>
      <c r="D125" s="4" t="s">
        <v>8</v>
      </c>
      <c r="E125" s="4" t="s">
        <v>9</v>
      </c>
      <c r="F125" s="4" t="s">
        <v>10</v>
      </c>
      <c r="G125" s="3">
        <v>9010</v>
      </c>
      <c r="H125" s="5">
        <v>11.61</v>
      </c>
      <c r="I125" s="5">
        <v>11.31</v>
      </c>
    </row>
    <row r="126" spans="1:9" ht="12.75" customHeight="1" x14ac:dyDescent="0.2">
      <c r="A126" s="3">
        <v>2017</v>
      </c>
      <c r="B126" s="3">
        <v>6</v>
      </c>
      <c r="C126" s="4" t="s">
        <v>25</v>
      </c>
      <c r="D126" s="4" t="s">
        <v>8</v>
      </c>
      <c r="E126" s="4" t="s">
        <v>9</v>
      </c>
      <c r="F126" s="4" t="s">
        <v>11</v>
      </c>
      <c r="G126" s="3">
        <v>20</v>
      </c>
      <c r="H126" s="5">
        <v>0</v>
      </c>
      <c r="I126" s="5">
        <v>0</v>
      </c>
    </row>
    <row r="127" spans="1:9" ht="12.75" customHeight="1" x14ac:dyDescent="0.2">
      <c r="A127" s="3">
        <v>2017</v>
      </c>
      <c r="B127" s="3">
        <v>7</v>
      </c>
      <c r="C127" s="4" t="s">
        <v>7</v>
      </c>
      <c r="D127" s="4" t="s">
        <v>8</v>
      </c>
      <c r="E127" s="4" t="s">
        <v>9</v>
      </c>
      <c r="F127" s="4" t="s">
        <v>10</v>
      </c>
      <c r="G127" s="3">
        <v>3705</v>
      </c>
      <c r="H127" s="5">
        <v>69.67</v>
      </c>
      <c r="I127" s="5">
        <v>72.95</v>
      </c>
    </row>
    <row r="128" spans="1:9" ht="12.75" customHeight="1" x14ac:dyDescent="0.2">
      <c r="A128" s="3">
        <v>2017</v>
      </c>
      <c r="B128" s="3">
        <v>7</v>
      </c>
      <c r="C128" s="4" t="s">
        <v>7</v>
      </c>
      <c r="D128" s="4" t="s">
        <v>8</v>
      </c>
      <c r="E128" s="4" t="s">
        <v>9</v>
      </c>
      <c r="F128" s="4" t="s">
        <v>11</v>
      </c>
      <c r="G128" s="3">
        <v>50</v>
      </c>
      <c r="H128" s="5">
        <v>0.68</v>
      </c>
      <c r="I128" s="5">
        <v>0.68</v>
      </c>
    </row>
    <row r="129" spans="1:9" ht="12.75" customHeight="1" x14ac:dyDescent="0.2">
      <c r="A129" s="3">
        <v>2017</v>
      </c>
      <c r="B129" s="3">
        <v>7</v>
      </c>
      <c r="C129" s="4" t="s">
        <v>12</v>
      </c>
      <c r="D129" s="4" t="s">
        <v>8</v>
      </c>
      <c r="E129" s="4" t="s">
        <v>9</v>
      </c>
      <c r="F129" s="4" t="s">
        <v>10</v>
      </c>
      <c r="G129" s="3">
        <v>2620</v>
      </c>
      <c r="H129" s="5">
        <v>10.039999999999999</v>
      </c>
      <c r="I129" s="5">
        <v>12.87</v>
      </c>
    </row>
    <row r="130" spans="1:9" ht="12.75" customHeight="1" x14ac:dyDescent="0.2">
      <c r="A130" s="3">
        <v>2017</v>
      </c>
      <c r="B130" s="3">
        <v>7</v>
      </c>
      <c r="C130" s="4" t="s">
        <v>13</v>
      </c>
      <c r="D130" s="4" t="s">
        <v>8</v>
      </c>
      <c r="E130" s="4" t="s">
        <v>9</v>
      </c>
      <c r="F130" s="4" t="s">
        <v>10</v>
      </c>
      <c r="G130" s="3">
        <v>2722</v>
      </c>
      <c r="H130" s="5">
        <v>106.72</v>
      </c>
      <c r="I130" s="5">
        <v>113.89</v>
      </c>
    </row>
    <row r="131" spans="1:9" ht="12.75" customHeight="1" x14ac:dyDescent="0.2">
      <c r="A131" s="3">
        <v>2017</v>
      </c>
      <c r="B131" s="3">
        <v>7</v>
      </c>
      <c r="C131" s="4" t="s">
        <v>13</v>
      </c>
      <c r="D131" s="4" t="s">
        <v>8</v>
      </c>
      <c r="E131" s="4" t="s">
        <v>9</v>
      </c>
      <c r="F131" s="4" t="s">
        <v>11</v>
      </c>
      <c r="G131" s="3">
        <v>350</v>
      </c>
      <c r="H131" s="5">
        <v>17.489999999999998</v>
      </c>
      <c r="I131" s="5">
        <v>18.38</v>
      </c>
    </row>
    <row r="132" spans="1:9" ht="12.75" customHeight="1" x14ac:dyDescent="0.2">
      <c r="A132" s="3">
        <v>2017</v>
      </c>
      <c r="B132" s="3">
        <v>7</v>
      </c>
      <c r="C132" s="4" t="s">
        <v>14</v>
      </c>
      <c r="D132" s="4" t="s">
        <v>8</v>
      </c>
      <c r="E132" s="4" t="s">
        <v>9</v>
      </c>
      <c r="F132" s="4" t="s">
        <v>10</v>
      </c>
      <c r="G132" s="3">
        <v>9963</v>
      </c>
      <c r="H132" s="5">
        <v>55.11</v>
      </c>
      <c r="I132" s="5">
        <v>54.19</v>
      </c>
    </row>
    <row r="133" spans="1:9" ht="12.75" customHeight="1" x14ac:dyDescent="0.2">
      <c r="A133" s="3">
        <v>2017</v>
      </c>
      <c r="B133" s="3">
        <v>7</v>
      </c>
      <c r="C133" s="4" t="s">
        <v>14</v>
      </c>
      <c r="D133" s="4" t="s">
        <v>8</v>
      </c>
      <c r="E133" s="4" t="s">
        <v>9</v>
      </c>
      <c r="F133" s="4" t="s">
        <v>11</v>
      </c>
      <c r="G133" s="3">
        <v>750</v>
      </c>
      <c r="H133" s="5">
        <v>3.78</v>
      </c>
      <c r="I133" s="5">
        <v>3.45</v>
      </c>
    </row>
    <row r="134" spans="1:9" ht="12.75" customHeight="1" x14ac:dyDescent="0.2">
      <c r="A134" s="3">
        <v>2017</v>
      </c>
      <c r="B134" s="3">
        <v>7</v>
      </c>
      <c r="C134" s="4" t="s">
        <v>15</v>
      </c>
      <c r="D134" s="4" t="s">
        <v>8</v>
      </c>
      <c r="E134" s="4" t="s">
        <v>9</v>
      </c>
      <c r="F134" s="4" t="s">
        <v>10</v>
      </c>
      <c r="G134" s="3">
        <v>13302</v>
      </c>
      <c r="H134" s="5">
        <v>214.29</v>
      </c>
      <c r="I134" s="5">
        <v>203.3</v>
      </c>
    </row>
    <row r="135" spans="1:9" ht="12.75" customHeight="1" x14ac:dyDescent="0.2">
      <c r="A135" s="3">
        <v>2017</v>
      </c>
      <c r="B135" s="3">
        <v>7</v>
      </c>
      <c r="C135" s="4" t="s">
        <v>15</v>
      </c>
      <c r="D135" s="4" t="s">
        <v>8</v>
      </c>
      <c r="E135" s="4" t="s">
        <v>9</v>
      </c>
      <c r="F135" s="4" t="s">
        <v>11</v>
      </c>
      <c r="G135" s="3">
        <v>1160</v>
      </c>
      <c r="H135" s="5">
        <v>25.73</v>
      </c>
      <c r="I135" s="5">
        <v>24.15</v>
      </c>
    </row>
    <row r="136" spans="1:9" ht="12.75" customHeight="1" x14ac:dyDescent="0.2">
      <c r="A136" s="3">
        <v>2017</v>
      </c>
      <c r="B136" s="3">
        <v>7</v>
      </c>
      <c r="C136" s="4" t="s">
        <v>16</v>
      </c>
      <c r="D136" s="4" t="s">
        <v>8</v>
      </c>
      <c r="E136" s="4" t="s">
        <v>9</v>
      </c>
      <c r="F136" s="4" t="s">
        <v>10</v>
      </c>
      <c r="G136" s="3">
        <v>8365</v>
      </c>
      <c r="H136" s="5">
        <v>107.21</v>
      </c>
      <c r="I136" s="5">
        <v>113.14</v>
      </c>
    </row>
    <row r="137" spans="1:9" ht="12.75" customHeight="1" x14ac:dyDescent="0.2">
      <c r="A137" s="3">
        <v>2017</v>
      </c>
      <c r="B137" s="3">
        <v>7</v>
      </c>
      <c r="C137" s="4" t="s">
        <v>16</v>
      </c>
      <c r="D137" s="4" t="s">
        <v>8</v>
      </c>
      <c r="E137" s="4" t="s">
        <v>9</v>
      </c>
      <c r="F137" s="4" t="s">
        <v>11</v>
      </c>
      <c r="G137" s="3">
        <v>1080</v>
      </c>
      <c r="H137" s="5">
        <v>22.13</v>
      </c>
      <c r="I137" s="5">
        <v>21.87</v>
      </c>
    </row>
    <row r="138" spans="1:9" ht="12.75" customHeight="1" x14ac:dyDescent="0.2">
      <c r="A138" s="3">
        <v>2017</v>
      </c>
      <c r="B138" s="3">
        <v>7</v>
      </c>
      <c r="C138" s="4" t="s">
        <v>17</v>
      </c>
      <c r="D138" s="4" t="s">
        <v>8</v>
      </c>
      <c r="E138" s="4" t="s">
        <v>9</v>
      </c>
      <c r="F138" s="4" t="s">
        <v>10</v>
      </c>
      <c r="G138" s="3">
        <v>3300</v>
      </c>
      <c r="H138" s="5">
        <v>20.329999999999998</v>
      </c>
      <c r="I138" s="5">
        <v>21.01</v>
      </c>
    </row>
    <row r="139" spans="1:9" ht="12.75" customHeight="1" x14ac:dyDescent="0.2">
      <c r="A139" s="3">
        <v>2017</v>
      </c>
      <c r="B139" s="3">
        <v>7</v>
      </c>
      <c r="C139" s="4" t="s">
        <v>18</v>
      </c>
      <c r="D139" s="4" t="s">
        <v>8</v>
      </c>
      <c r="E139" s="4" t="s">
        <v>9</v>
      </c>
      <c r="F139" s="4" t="s">
        <v>10</v>
      </c>
      <c r="G139" s="3">
        <v>1420</v>
      </c>
      <c r="H139" s="5">
        <v>0.64</v>
      </c>
      <c r="I139" s="5">
        <v>0.66</v>
      </c>
    </row>
    <row r="140" spans="1:9" ht="12.75" customHeight="1" x14ac:dyDescent="0.2">
      <c r="A140" s="3">
        <v>2017</v>
      </c>
      <c r="B140" s="3">
        <v>7</v>
      </c>
      <c r="C140" s="4" t="s">
        <v>18</v>
      </c>
      <c r="D140" s="4" t="s">
        <v>8</v>
      </c>
      <c r="E140" s="4" t="s">
        <v>9</v>
      </c>
      <c r="F140" s="4" t="s">
        <v>11</v>
      </c>
      <c r="G140" s="3">
        <v>90</v>
      </c>
      <c r="H140" s="5">
        <v>0.05</v>
      </c>
      <c r="I140" s="5">
        <v>0.05</v>
      </c>
    </row>
    <row r="141" spans="1:9" ht="12.75" customHeight="1" x14ac:dyDescent="0.2">
      <c r="A141" s="3">
        <v>2017</v>
      </c>
      <c r="B141" s="3">
        <v>7</v>
      </c>
      <c r="C141" s="4" t="s">
        <v>19</v>
      </c>
      <c r="D141" s="4" t="s">
        <v>8</v>
      </c>
      <c r="E141" s="4" t="s">
        <v>9</v>
      </c>
      <c r="F141" s="4" t="s">
        <v>10</v>
      </c>
      <c r="G141" s="3">
        <v>6230</v>
      </c>
      <c r="H141" s="5">
        <v>6.84</v>
      </c>
      <c r="I141" s="5">
        <v>7.12</v>
      </c>
    </row>
    <row r="142" spans="1:9" ht="12.75" customHeight="1" x14ac:dyDescent="0.2">
      <c r="A142" s="3">
        <v>2017</v>
      </c>
      <c r="B142" s="3">
        <v>7</v>
      </c>
      <c r="C142" s="4" t="s">
        <v>19</v>
      </c>
      <c r="D142" s="4" t="s">
        <v>8</v>
      </c>
      <c r="E142" s="4" t="s">
        <v>9</v>
      </c>
      <c r="F142" s="4" t="s">
        <v>11</v>
      </c>
      <c r="G142" s="3">
        <v>20</v>
      </c>
      <c r="H142" s="5">
        <v>0.03</v>
      </c>
      <c r="I142" s="5">
        <v>0.04</v>
      </c>
    </row>
    <row r="143" spans="1:9" ht="12.75" customHeight="1" x14ac:dyDescent="0.2">
      <c r="A143" s="3">
        <v>2017</v>
      </c>
      <c r="B143" s="3">
        <v>7</v>
      </c>
      <c r="C143" s="4" t="s">
        <v>20</v>
      </c>
      <c r="D143" s="4" t="s">
        <v>8</v>
      </c>
      <c r="E143" s="4" t="s">
        <v>9</v>
      </c>
      <c r="F143" s="4" t="s">
        <v>10</v>
      </c>
      <c r="G143" s="3">
        <v>6939</v>
      </c>
      <c r="H143" s="5">
        <v>68.239999999999995</v>
      </c>
      <c r="I143" s="5">
        <v>64.86</v>
      </c>
    </row>
    <row r="144" spans="1:9" ht="12.75" customHeight="1" x14ac:dyDescent="0.2">
      <c r="A144" s="3">
        <v>2017</v>
      </c>
      <c r="B144" s="3">
        <v>7</v>
      </c>
      <c r="C144" s="4" t="s">
        <v>21</v>
      </c>
      <c r="D144" s="4" t="s">
        <v>8</v>
      </c>
      <c r="E144" s="4" t="s">
        <v>9</v>
      </c>
      <c r="F144" s="4" t="s">
        <v>10</v>
      </c>
      <c r="G144" s="3">
        <v>4049</v>
      </c>
      <c r="H144" s="5">
        <v>36.19</v>
      </c>
      <c r="I144" s="5">
        <v>47.85</v>
      </c>
    </row>
    <row r="145" spans="1:9" ht="12.75" customHeight="1" x14ac:dyDescent="0.2">
      <c r="A145" s="3">
        <v>2017</v>
      </c>
      <c r="B145" s="3">
        <v>7</v>
      </c>
      <c r="C145" s="4" t="s">
        <v>22</v>
      </c>
      <c r="D145" s="4" t="s">
        <v>8</v>
      </c>
      <c r="E145" s="4" t="s">
        <v>9</v>
      </c>
      <c r="F145" s="4" t="s">
        <v>10</v>
      </c>
      <c r="G145" s="3">
        <v>6596</v>
      </c>
      <c r="H145" s="5">
        <v>143.93</v>
      </c>
      <c r="I145" s="5">
        <v>157.82</v>
      </c>
    </row>
    <row r="146" spans="1:9" ht="12.75" customHeight="1" x14ac:dyDescent="0.2">
      <c r="A146" s="3">
        <v>2017</v>
      </c>
      <c r="B146" s="3">
        <v>7</v>
      </c>
      <c r="C146" s="4" t="s">
        <v>24</v>
      </c>
      <c r="D146" s="4" t="s">
        <v>8</v>
      </c>
      <c r="E146" s="4" t="s">
        <v>9</v>
      </c>
      <c r="F146" s="4" t="s">
        <v>10</v>
      </c>
      <c r="G146" s="3">
        <v>9710</v>
      </c>
      <c r="H146" s="5">
        <v>104.35</v>
      </c>
      <c r="I146" s="5">
        <v>98.14</v>
      </c>
    </row>
    <row r="147" spans="1:9" ht="12.75" customHeight="1" x14ac:dyDescent="0.2">
      <c r="A147" s="3">
        <v>2017</v>
      </c>
      <c r="B147" s="3">
        <v>7</v>
      </c>
      <c r="C147" s="4" t="s">
        <v>25</v>
      </c>
      <c r="D147" s="4" t="s">
        <v>8</v>
      </c>
      <c r="E147" s="4" t="s">
        <v>9</v>
      </c>
      <c r="F147" s="4" t="s">
        <v>10</v>
      </c>
      <c r="G147" s="3">
        <v>8117</v>
      </c>
      <c r="H147" s="5">
        <v>14.38</v>
      </c>
      <c r="I147" s="5">
        <v>14.33</v>
      </c>
    </row>
    <row r="148" spans="1:9" ht="12.75" customHeight="1" x14ac:dyDescent="0.2">
      <c r="A148" s="3">
        <v>2017</v>
      </c>
      <c r="B148" s="3">
        <v>8</v>
      </c>
      <c r="C148" s="4" t="s">
        <v>7</v>
      </c>
      <c r="D148" s="4" t="s">
        <v>8</v>
      </c>
      <c r="E148" s="4" t="s">
        <v>9</v>
      </c>
      <c r="F148" s="4" t="s">
        <v>10</v>
      </c>
      <c r="G148" s="3">
        <v>2120</v>
      </c>
      <c r="H148" s="5">
        <v>35.92</v>
      </c>
      <c r="I148" s="5">
        <v>40.65</v>
      </c>
    </row>
    <row r="149" spans="1:9" ht="12.75" customHeight="1" x14ac:dyDescent="0.2">
      <c r="A149" s="3">
        <v>2017</v>
      </c>
      <c r="B149" s="3">
        <v>8</v>
      </c>
      <c r="C149" s="4" t="s">
        <v>7</v>
      </c>
      <c r="D149" s="4" t="s">
        <v>8</v>
      </c>
      <c r="E149" s="4" t="s">
        <v>9</v>
      </c>
      <c r="F149" s="4" t="s">
        <v>11</v>
      </c>
      <c r="G149" s="3">
        <v>15</v>
      </c>
      <c r="H149" s="5">
        <v>0.3</v>
      </c>
      <c r="I149" s="5">
        <v>0.39</v>
      </c>
    </row>
    <row r="150" spans="1:9" ht="12.75" customHeight="1" x14ac:dyDescent="0.2">
      <c r="A150" s="3">
        <v>2017</v>
      </c>
      <c r="B150" s="3">
        <v>8</v>
      </c>
      <c r="C150" s="4" t="s">
        <v>12</v>
      </c>
      <c r="D150" s="4" t="s">
        <v>8</v>
      </c>
      <c r="E150" s="4" t="s">
        <v>9</v>
      </c>
      <c r="F150" s="4" t="s">
        <v>10</v>
      </c>
      <c r="G150" s="3">
        <v>1050</v>
      </c>
      <c r="H150" s="5">
        <v>4.3600000000000003</v>
      </c>
      <c r="I150" s="5">
        <v>6.09</v>
      </c>
    </row>
    <row r="151" spans="1:9" ht="12.75" customHeight="1" x14ac:dyDescent="0.2">
      <c r="A151" s="3">
        <v>2017</v>
      </c>
      <c r="B151" s="3">
        <v>8</v>
      </c>
      <c r="C151" s="4" t="s">
        <v>13</v>
      </c>
      <c r="D151" s="4" t="s">
        <v>8</v>
      </c>
      <c r="E151" s="4" t="s">
        <v>9</v>
      </c>
      <c r="F151" s="4" t="s">
        <v>10</v>
      </c>
      <c r="G151" s="3">
        <v>1897</v>
      </c>
      <c r="H151" s="5">
        <v>62.74</v>
      </c>
      <c r="I151" s="5">
        <v>69.209999999999994</v>
      </c>
    </row>
    <row r="152" spans="1:9" ht="12.75" customHeight="1" x14ac:dyDescent="0.2">
      <c r="A152" s="3">
        <v>2017</v>
      </c>
      <c r="B152" s="3">
        <v>8</v>
      </c>
      <c r="C152" s="4" t="s">
        <v>13</v>
      </c>
      <c r="D152" s="4" t="s">
        <v>8</v>
      </c>
      <c r="E152" s="4" t="s">
        <v>9</v>
      </c>
      <c r="F152" s="4" t="s">
        <v>11</v>
      </c>
      <c r="G152" s="3">
        <v>295</v>
      </c>
      <c r="H152" s="5">
        <v>10.73</v>
      </c>
      <c r="I152" s="5">
        <v>11.22</v>
      </c>
    </row>
    <row r="153" spans="1:9" ht="12.75" customHeight="1" x14ac:dyDescent="0.2">
      <c r="A153" s="3">
        <v>2017</v>
      </c>
      <c r="B153" s="3">
        <v>8</v>
      </c>
      <c r="C153" s="4" t="s">
        <v>14</v>
      </c>
      <c r="D153" s="4" t="s">
        <v>8</v>
      </c>
      <c r="E153" s="4" t="s">
        <v>9</v>
      </c>
      <c r="F153" s="4" t="s">
        <v>10</v>
      </c>
      <c r="G153" s="3">
        <v>3017</v>
      </c>
      <c r="H153" s="5">
        <v>18.600000000000001</v>
      </c>
      <c r="I153" s="5">
        <v>18.86</v>
      </c>
    </row>
    <row r="154" spans="1:9" ht="12.75" customHeight="1" x14ac:dyDescent="0.2">
      <c r="A154" s="3">
        <v>2017</v>
      </c>
      <c r="B154" s="3">
        <v>8</v>
      </c>
      <c r="C154" s="4" t="s">
        <v>14</v>
      </c>
      <c r="D154" s="4" t="s">
        <v>8</v>
      </c>
      <c r="E154" s="4" t="s">
        <v>9</v>
      </c>
      <c r="F154" s="4" t="s">
        <v>11</v>
      </c>
      <c r="G154" s="3">
        <v>490</v>
      </c>
      <c r="H154" s="5">
        <v>1.91</v>
      </c>
      <c r="I154" s="5">
        <v>1.8</v>
      </c>
    </row>
    <row r="155" spans="1:9" ht="12.75" customHeight="1" x14ac:dyDescent="0.2">
      <c r="A155" s="3">
        <v>2017</v>
      </c>
      <c r="B155" s="3">
        <v>8</v>
      </c>
      <c r="C155" s="4" t="s">
        <v>15</v>
      </c>
      <c r="D155" s="4" t="s">
        <v>8</v>
      </c>
      <c r="E155" s="4" t="s">
        <v>9</v>
      </c>
      <c r="F155" s="4" t="s">
        <v>10</v>
      </c>
      <c r="G155" s="3">
        <v>5400</v>
      </c>
      <c r="H155" s="5">
        <v>89.36</v>
      </c>
      <c r="I155" s="5">
        <v>85.55</v>
      </c>
    </row>
    <row r="156" spans="1:9" ht="12.75" customHeight="1" x14ac:dyDescent="0.2">
      <c r="A156" s="3">
        <v>2017</v>
      </c>
      <c r="B156" s="3">
        <v>8</v>
      </c>
      <c r="C156" s="4" t="s">
        <v>15</v>
      </c>
      <c r="D156" s="4" t="s">
        <v>8</v>
      </c>
      <c r="E156" s="4" t="s">
        <v>9</v>
      </c>
      <c r="F156" s="4" t="s">
        <v>11</v>
      </c>
      <c r="G156" s="3">
        <v>826</v>
      </c>
      <c r="H156" s="5">
        <v>15.04</v>
      </c>
      <c r="I156" s="5">
        <v>14.5</v>
      </c>
    </row>
    <row r="157" spans="1:9" ht="12.75" customHeight="1" x14ac:dyDescent="0.2">
      <c r="A157" s="3">
        <v>2017</v>
      </c>
      <c r="B157" s="3">
        <v>8</v>
      </c>
      <c r="C157" s="4" t="s">
        <v>15</v>
      </c>
      <c r="D157" s="4" t="s">
        <v>8</v>
      </c>
      <c r="E157" s="4" t="s">
        <v>9</v>
      </c>
      <c r="F157" s="4" t="s">
        <v>23</v>
      </c>
      <c r="G157" s="3">
        <v>60</v>
      </c>
      <c r="H157" s="5">
        <v>0.26</v>
      </c>
      <c r="I157" s="5">
        <v>0.26</v>
      </c>
    </row>
    <row r="158" spans="1:9" ht="12.75" customHeight="1" x14ac:dyDescent="0.2">
      <c r="A158" s="3">
        <v>2017</v>
      </c>
      <c r="B158" s="3">
        <v>8</v>
      </c>
      <c r="C158" s="4" t="s">
        <v>16</v>
      </c>
      <c r="D158" s="4" t="s">
        <v>8</v>
      </c>
      <c r="E158" s="4" t="s">
        <v>9</v>
      </c>
      <c r="F158" s="4" t="s">
        <v>10</v>
      </c>
      <c r="G158" s="3">
        <v>2785</v>
      </c>
      <c r="H158" s="5">
        <v>33.520000000000003</v>
      </c>
      <c r="I158" s="5">
        <v>34.43</v>
      </c>
    </row>
    <row r="159" spans="1:9" ht="12.75" customHeight="1" x14ac:dyDescent="0.2">
      <c r="A159" s="3">
        <v>2017</v>
      </c>
      <c r="B159" s="3">
        <v>8</v>
      </c>
      <c r="C159" s="4" t="s">
        <v>16</v>
      </c>
      <c r="D159" s="4" t="s">
        <v>8</v>
      </c>
      <c r="E159" s="4" t="s">
        <v>9</v>
      </c>
      <c r="F159" s="4" t="s">
        <v>11</v>
      </c>
      <c r="G159" s="3">
        <v>815</v>
      </c>
      <c r="H159" s="5">
        <v>14.2</v>
      </c>
      <c r="I159" s="5">
        <v>14.34</v>
      </c>
    </row>
    <row r="160" spans="1:9" ht="12.75" customHeight="1" x14ac:dyDescent="0.2">
      <c r="A160" s="3">
        <v>2017</v>
      </c>
      <c r="B160" s="3">
        <v>8</v>
      </c>
      <c r="C160" s="4" t="s">
        <v>17</v>
      </c>
      <c r="D160" s="4" t="s">
        <v>8</v>
      </c>
      <c r="E160" s="4" t="s">
        <v>9</v>
      </c>
      <c r="F160" s="4" t="s">
        <v>10</v>
      </c>
      <c r="G160" s="3">
        <v>2563</v>
      </c>
      <c r="H160" s="5">
        <v>14.85</v>
      </c>
      <c r="I160" s="5">
        <v>15.35</v>
      </c>
    </row>
    <row r="161" spans="1:9" ht="12.75" customHeight="1" x14ac:dyDescent="0.2">
      <c r="A161" s="3">
        <v>2017</v>
      </c>
      <c r="B161" s="3">
        <v>8</v>
      </c>
      <c r="C161" s="4" t="s">
        <v>18</v>
      </c>
      <c r="D161" s="4" t="s">
        <v>8</v>
      </c>
      <c r="E161" s="4" t="s">
        <v>9</v>
      </c>
      <c r="F161" s="4" t="s">
        <v>10</v>
      </c>
      <c r="G161" s="3">
        <v>571</v>
      </c>
      <c r="H161" s="5">
        <v>0.3</v>
      </c>
      <c r="I161" s="5">
        <v>0.28000000000000003</v>
      </c>
    </row>
    <row r="162" spans="1:9" ht="12.75" customHeight="1" x14ac:dyDescent="0.2">
      <c r="A162" s="3">
        <v>2017</v>
      </c>
      <c r="B162" s="3">
        <v>8</v>
      </c>
      <c r="C162" s="4" t="s">
        <v>18</v>
      </c>
      <c r="D162" s="4" t="s">
        <v>8</v>
      </c>
      <c r="E162" s="4" t="s">
        <v>9</v>
      </c>
      <c r="F162" s="4" t="s">
        <v>11</v>
      </c>
      <c r="G162" s="3">
        <v>65</v>
      </c>
      <c r="H162" s="5">
        <v>0.15</v>
      </c>
      <c r="I162" s="5">
        <v>0.13</v>
      </c>
    </row>
    <row r="163" spans="1:9" ht="12.75" customHeight="1" x14ac:dyDescent="0.2">
      <c r="A163" s="3">
        <v>2017</v>
      </c>
      <c r="B163" s="3">
        <v>8</v>
      </c>
      <c r="C163" s="4" t="s">
        <v>19</v>
      </c>
      <c r="D163" s="4" t="s">
        <v>8</v>
      </c>
      <c r="E163" s="4" t="s">
        <v>9</v>
      </c>
      <c r="F163" s="4" t="s">
        <v>10</v>
      </c>
      <c r="G163" s="3">
        <v>3950</v>
      </c>
      <c r="H163" s="5">
        <v>4.79</v>
      </c>
      <c r="I163" s="5">
        <v>4.96</v>
      </c>
    </row>
    <row r="164" spans="1:9" ht="12.75" customHeight="1" x14ac:dyDescent="0.2">
      <c r="A164" s="3">
        <v>2017</v>
      </c>
      <c r="B164" s="3">
        <v>8</v>
      </c>
      <c r="C164" s="4" t="s">
        <v>19</v>
      </c>
      <c r="D164" s="4" t="s">
        <v>8</v>
      </c>
      <c r="E164" s="4" t="s">
        <v>9</v>
      </c>
      <c r="F164" s="4" t="s">
        <v>11</v>
      </c>
      <c r="G164" s="3">
        <v>45</v>
      </c>
      <c r="H164" s="5">
        <v>0.05</v>
      </c>
      <c r="I164" s="5">
        <v>0.05</v>
      </c>
    </row>
    <row r="165" spans="1:9" ht="12.75" customHeight="1" x14ac:dyDescent="0.2">
      <c r="A165" s="3">
        <v>2017</v>
      </c>
      <c r="B165" s="3">
        <v>8</v>
      </c>
      <c r="C165" s="4" t="s">
        <v>20</v>
      </c>
      <c r="D165" s="4" t="s">
        <v>8</v>
      </c>
      <c r="E165" s="4" t="s">
        <v>9</v>
      </c>
      <c r="F165" s="4" t="s">
        <v>10</v>
      </c>
      <c r="G165" s="3">
        <v>4855</v>
      </c>
      <c r="H165" s="5">
        <v>59.9</v>
      </c>
      <c r="I165" s="5">
        <v>57.52</v>
      </c>
    </row>
    <row r="166" spans="1:9" ht="12.75" customHeight="1" x14ac:dyDescent="0.2">
      <c r="A166" s="3">
        <v>2017</v>
      </c>
      <c r="B166" s="3">
        <v>8</v>
      </c>
      <c r="C166" s="4" t="s">
        <v>20</v>
      </c>
      <c r="D166" s="4" t="s">
        <v>8</v>
      </c>
      <c r="E166" s="4" t="s">
        <v>9</v>
      </c>
      <c r="F166" s="4" t="s">
        <v>11</v>
      </c>
      <c r="G166" s="3">
        <v>80</v>
      </c>
      <c r="H166" s="5">
        <v>1.1499999999999999</v>
      </c>
      <c r="I166" s="5">
        <v>1.07</v>
      </c>
    </row>
    <row r="167" spans="1:9" ht="12.75" customHeight="1" x14ac:dyDescent="0.2">
      <c r="A167" s="3">
        <v>2017</v>
      </c>
      <c r="B167" s="3">
        <v>8</v>
      </c>
      <c r="C167" s="4" t="s">
        <v>21</v>
      </c>
      <c r="D167" s="4" t="s">
        <v>8</v>
      </c>
      <c r="E167" s="4" t="s">
        <v>9</v>
      </c>
      <c r="F167" s="4" t="s">
        <v>10</v>
      </c>
      <c r="G167" s="3">
        <v>1760</v>
      </c>
      <c r="H167" s="5">
        <v>19.100000000000001</v>
      </c>
      <c r="I167" s="5">
        <v>24.39</v>
      </c>
    </row>
    <row r="168" spans="1:9" ht="12.75" customHeight="1" x14ac:dyDescent="0.2">
      <c r="A168" s="3">
        <v>2017</v>
      </c>
      <c r="B168" s="3">
        <v>8</v>
      </c>
      <c r="C168" s="4" t="s">
        <v>22</v>
      </c>
      <c r="D168" s="4" t="s">
        <v>8</v>
      </c>
      <c r="E168" s="4" t="s">
        <v>9</v>
      </c>
      <c r="F168" s="4" t="s">
        <v>10</v>
      </c>
      <c r="G168" s="3">
        <v>2980</v>
      </c>
      <c r="H168" s="5">
        <v>55.23</v>
      </c>
      <c r="I168" s="5">
        <v>61.05</v>
      </c>
    </row>
    <row r="169" spans="1:9" ht="12.75" customHeight="1" x14ac:dyDescent="0.2">
      <c r="A169" s="3">
        <v>2017</v>
      </c>
      <c r="B169" s="3">
        <v>8</v>
      </c>
      <c r="C169" s="4" t="s">
        <v>22</v>
      </c>
      <c r="D169" s="4" t="s">
        <v>8</v>
      </c>
      <c r="E169" s="4" t="s">
        <v>9</v>
      </c>
      <c r="F169" s="4" t="s">
        <v>11</v>
      </c>
      <c r="G169" s="3">
        <v>80</v>
      </c>
      <c r="H169" s="5">
        <v>1.62</v>
      </c>
      <c r="I169" s="5">
        <v>1.69</v>
      </c>
    </row>
    <row r="170" spans="1:9" ht="12.75" customHeight="1" x14ac:dyDescent="0.2">
      <c r="A170" s="3">
        <v>2017</v>
      </c>
      <c r="B170" s="3">
        <v>8</v>
      </c>
      <c r="C170" s="4" t="s">
        <v>24</v>
      </c>
      <c r="D170" s="4" t="s">
        <v>8</v>
      </c>
      <c r="E170" s="4" t="s">
        <v>9</v>
      </c>
      <c r="F170" s="4" t="s">
        <v>10</v>
      </c>
      <c r="G170" s="3">
        <v>4092</v>
      </c>
      <c r="H170" s="5">
        <v>44.99</v>
      </c>
      <c r="I170" s="5">
        <v>43.45</v>
      </c>
    </row>
    <row r="171" spans="1:9" ht="12.75" customHeight="1" x14ac:dyDescent="0.2">
      <c r="A171" s="3">
        <v>2017</v>
      </c>
      <c r="B171" s="3">
        <v>8</v>
      </c>
      <c r="C171" s="4" t="s">
        <v>25</v>
      </c>
      <c r="D171" s="4" t="s">
        <v>8</v>
      </c>
      <c r="E171" s="4" t="s">
        <v>9</v>
      </c>
      <c r="F171" s="4" t="s">
        <v>10</v>
      </c>
      <c r="G171" s="3">
        <v>3345</v>
      </c>
      <c r="H171" s="5">
        <v>5.37</v>
      </c>
      <c r="I171" s="5">
        <v>5.44</v>
      </c>
    </row>
    <row r="172" spans="1:9" ht="12.75" customHeight="1" x14ac:dyDescent="0.2">
      <c r="A172" s="3">
        <v>2017</v>
      </c>
      <c r="B172" s="3">
        <v>9</v>
      </c>
      <c r="C172" s="4" t="s">
        <v>7</v>
      </c>
      <c r="D172" s="4" t="s">
        <v>8</v>
      </c>
      <c r="E172" s="4" t="s">
        <v>9</v>
      </c>
      <c r="F172" s="4" t="s">
        <v>10</v>
      </c>
      <c r="G172" s="3">
        <v>100</v>
      </c>
      <c r="H172" s="5">
        <v>1.92</v>
      </c>
      <c r="I172" s="5">
        <v>2.09</v>
      </c>
    </row>
    <row r="173" spans="1:9" ht="12.75" customHeight="1" x14ac:dyDescent="0.2">
      <c r="A173" s="3">
        <v>2017</v>
      </c>
      <c r="B173" s="3">
        <v>9</v>
      </c>
      <c r="C173" s="4" t="s">
        <v>12</v>
      </c>
      <c r="D173" s="4" t="s">
        <v>8</v>
      </c>
      <c r="E173" s="4" t="s">
        <v>9</v>
      </c>
      <c r="F173" s="4" t="s">
        <v>10</v>
      </c>
      <c r="G173" s="3">
        <v>150</v>
      </c>
      <c r="H173" s="5">
        <v>0.19</v>
      </c>
      <c r="I173" s="5">
        <v>0.42</v>
      </c>
    </row>
    <row r="174" spans="1:9" ht="12.75" customHeight="1" x14ac:dyDescent="0.2">
      <c r="A174" s="3">
        <v>2017</v>
      </c>
      <c r="B174" s="3">
        <v>9</v>
      </c>
      <c r="C174" s="4" t="s">
        <v>17</v>
      </c>
      <c r="D174" s="4" t="s">
        <v>8</v>
      </c>
      <c r="E174" s="4" t="s">
        <v>9</v>
      </c>
      <c r="F174" s="4" t="s">
        <v>10</v>
      </c>
      <c r="G174" s="3">
        <v>290</v>
      </c>
      <c r="H174" s="5">
        <v>1.44</v>
      </c>
      <c r="I174" s="5">
        <v>1.34</v>
      </c>
    </row>
    <row r="175" spans="1:9" ht="12.75" customHeight="1" x14ac:dyDescent="0.2">
      <c r="A175" s="3">
        <v>2017</v>
      </c>
      <c r="B175" s="3">
        <v>9</v>
      </c>
      <c r="C175" s="4" t="s">
        <v>19</v>
      </c>
      <c r="D175" s="4" t="s">
        <v>8</v>
      </c>
      <c r="E175" s="4" t="s">
        <v>9</v>
      </c>
      <c r="F175" s="4" t="s">
        <v>10</v>
      </c>
      <c r="G175" s="3">
        <v>310</v>
      </c>
      <c r="H175" s="5">
        <v>0.3</v>
      </c>
      <c r="I175" s="5">
        <v>0.39</v>
      </c>
    </row>
    <row r="176" spans="1:9" ht="12.75" customHeight="1" x14ac:dyDescent="0.2">
      <c r="A176" s="3">
        <v>2017</v>
      </c>
      <c r="B176" s="3">
        <v>9</v>
      </c>
      <c r="C176" s="4" t="s">
        <v>20</v>
      </c>
      <c r="D176" s="4" t="s">
        <v>8</v>
      </c>
      <c r="E176" s="4" t="s">
        <v>9</v>
      </c>
      <c r="F176" s="4" t="s">
        <v>10</v>
      </c>
      <c r="G176" s="3">
        <v>180</v>
      </c>
      <c r="H176" s="5">
        <v>1.97</v>
      </c>
      <c r="I176" s="5">
        <v>1.97</v>
      </c>
    </row>
    <row r="177" spans="1:9" ht="12.75" customHeight="1" x14ac:dyDescent="0.2">
      <c r="A177" s="3">
        <v>2017</v>
      </c>
      <c r="B177" s="3">
        <v>9</v>
      </c>
      <c r="C177" s="4" t="s">
        <v>21</v>
      </c>
      <c r="D177" s="4" t="s">
        <v>8</v>
      </c>
      <c r="E177" s="4" t="s">
        <v>9</v>
      </c>
      <c r="F177" s="4" t="s">
        <v>10</v>
      </c>
      <c r="G177" s="3">
        <v>230</v>
      </c>
      <c r="H177" s="5">
        <v>2.34</v>
      </c>
      <c r="I177" s="5">
        <v>2.93</v>
      </c>
    </row>
    <row r="178" spans="1:9" ht="12.75" customHeight="1" x14ac:dyDescent="0.2">
      <c r="A178" s="3">
        <v>2017</v>
      </c>
      <c r="B178" s="3">
        <v>9</v>
      </c>
      <c r="C178" s="4" t="s">
        <v>22</v>
      </c>
      <c r="D178" s="4" t="s">
        <v>8</v>
      </c>
      <c r="E178" s="4" t="s">
        <v>9</v>
      </c>
      <c r="F178" s="4" t="s">
        <v>10</v>
      </c>
      <c r="G178" s="3">
        <v>110</v>
      </c>
      <c r="H178" s="5">
        <v>2.4500000000000002</v>
      </c>
      <c r="I178" s="5">
        <v>2.5</v>
      </c>
    </row>
    <row r="179" spans="1:9" ht="12.75" customHeight="1" x14ac:dyDescent="0.2">
      <c r="A179" s="3">
        <v>2017</v>
      </c>
      <c r="B179" s="3">
        <v>9</v>
      </c>
      <c r="C179" s="4" t="s">
        <v>24</v>
      </c>
      <c r="D179" s="4" t="s">
        <v>8</v>
      </c>
      <c r="E179" s="4" t="s">
        <v>9</v>
      </c>
      <c r="F179" s="4" t="s">
        <v>10</v>
      </c>
      <c r="G179" s="3">
        <v>120</v>
      </c>
      <c r="H179" s="5">
        <v>1.36</v>
      </c>
      <c r="I179" s="5">
        <v>1.38</v>
      </c>
    </row>
    <row r="180" spans="1:9" ht="12.75" customHeight="1" x14ac:dyDescent="0.2">
      <c r="A180" s="3">
        <v>2017</v>
      </c>
      <c r="B180" s="3">
        <v>9</v>
      </c>
      <c r="C180" s="4" t="s">
        <v>25</v>
      </c>
      <c r="D180" s="4" t="s">
        <v>8</v>
      </c>
      <c r="E180" s="4" t="s">
        <v>9</v>
      </c>
      <c r="F180" s="4" t="s">
        <v>10</v>
      </c>
      <c r="G180" s="3">
        <v>330</v>
      </c>
      <c r="H180" s="5">
        <v>0.81</v>
      </c>
      <c r="I180" s="5">
        <v>0.77</v>
      </c>
    </row>
    <row r="181" spans="1:9" ht="12.75" customHeight="1" x14ac:dyDescent="0.2">
      <c r="A181" s="3">
        <v>2017</v>
      </c>
      <c r="B181" s="3">
        <v>10</v>
      </c>
      <c r="C181" s="4" t="s">
        <v>7</v>
      </c>
      <c r="D181" s="4" t="s">
        <v>8</v>
      </c>
      <c r="E181" s="4" t="s">
        <v>9</v>
      </c>
      <c r="F181" s="4" t="s">
        <v>10</v>
      </c>
      <c r="G181" s="3">
        <v>240</v>
      </c>
      <c r="H181" s="5">
        <v>4.2699999999999996</v>
      </c>
      <c r="I181" s="5">
        <v>4.7</v>
      </c>
    </row>
    <row r="182" spans="1:9" ht="12.75" customHeight="1" x14ac:dyDescent="0.2">
      <c r="A182" s="3">
        <v>2017</v>
      </c>
      <c r="B182" s="3">
        <v>10</v>
      </c>
      <c r="C182" s="4" t="s">
        <v>12</v>
      </c>
      <c r="D182" s="4" t="s">
        <v>8</v>
      </c>
      <c r="E182" s="4" t="s">
        <v>9</v>
      </c>
      <c r="F182" s="4" t="s">
        <v>10</v>
      </c>
      <c r="G182" s="3">
        <v>420</v>
      </c>
      <c r="H182" s="5">
        <v>0.85</v>
      </c>
      <c r="I182" s="5">
        <v>1.6</v>
      </c>
    </row>
    <row r="183" spans="1:9" ht="12.75" customHeight="1" x14ac:dyDescent="0.2">
      <c r="A183" s="3">
        <v>2017</v>
      </c>
      <c r="B183" s="3">
        <v>10</v>
      </c>
      <c r="C183" s="4" t="s">
        <v>13</v>
      </c>
      <c r="D183" s="4" t="s">
        <v>8</v>
      </c>
      <c r="E183" s="4" t="s">
        <v>9</v>
      </c>
      <c r="F183" s="4" t="s">
        <v>10</v>
      </c>
      <c r="G183" s="3">
        <v>1419</v>
      </c>
      <c r="H183" s="5">
        <v>62.2</v>
      </c>
      <c r="I183" s="5">
        <v>67.040000000000006</v>
      </c>
    </row>
    <row r="184" spans="1:9" ht="12.75" customHeight="1" x14ac:dyDescent="0.2">
      <c r="A184" s="3">
        <v>2017</v>
      </c>
      <c r="B184" s="3">
        <v>10</v>
      </c>
      <c r="C184" s="4" t="s">
        <v>13</v>
      </c>
      <c r="D184" s="4" t="s">
        <v>8</v>
      </c>
      <c r="E184" s="4" t="s">
        <v>9</v>
      </c>
      <c r="F184" s="4" t="s">
        <v>11</v>
      </c>
      <c r="G184" s="3">
        <v>20</v>
      </c>
      <c r="H184" s="5">
        <v>0.86</v>
      </c>
      <c r="I184" s="5">
        <v>0.84</v>
      </c>
    </row>
    <row r="185" spans="1:9" ht="12.75" customHeight="1" x14ac:dyDescent="0.2">
      <c r="A185" s="3">
        <v>2017</v>
      </c>
      <c r="B185" s="3">
        <v>10</v>
      </c>
      <c r="C185" s="4" t="s">
        <v>14</v>
      </c>
      <c r="D185" s="4" t="s">
        <v>8</v>
      </c>
      <c r="E185" s="4" t="s">
        <v>9</v>
      </c>
      <c r="F185" s="4" t="s">
        <v>10</v>
      </c>
      <c r="G185" s="3">
        <v>655</v>
      </c>
      <c r="H185" s="5">
        <v>3.39</v>
      </c>
      <c r="I185" s="5">
        <v>3.82</v>
      </c>
    </row>
    <row r="186" spans="1:9" ht="12.75" customHeight="1" x14ac:dyDescent="0.2">
      <c r="A186" s="3">
        <v>2017</v>
      </c>
      <c r="B186" s="3">
        <v>10</v>
      </c>
      <c r="C186" s="4" t="s">
        <v>15</v>
      </c>
      <c r="D186" s="4" t="s">
        <v>8</v>
      </c>
      <c r="E186" s="4" t="s">
        <v>9</v>
      </c>
      <c r="F186" s="4" t="s">
        <v>10</v>
      </c>
      <c r="G186" s="3">
        <v>590</v>
      </c>
      <c r="H186" s="5">
        <v>11.65</v>
      </c>
      <c r="I186" s="5">
        <v>11.14</v>
      </c>
    </row>
    <row r="187" spans="1:9" ht="12.75" customHeight="1" x14ac:dyDescent="0.2">
      <c r="A187" s="3">
        <v>2017</v>
      </c>
      <c r="B187" s="3">
        <v>10</v>
      </c>
      <c r="C187" s="4" t="s">
        <v>15</v>
      </c>
      <c r="D187" s="4" t="s">
        <v>8</v>
      </c>
      <c r="E187" s="4" t="s">
        <v>9</v>
      </c>
      <c r="F187" s="4" t="s">
        <v>23</v>
      </c>
      <c r="G187" s="3">
        <v>30</v>
      </c>
      <c r="H187" s="5">
        <v>0.12</v>
      </c>
      <c r="I187" s="5">
        <v>0.11</v>
      </c>
    </row>
    <row r="188" spans="1:9" ht="12.75" customHeight="1" x14ac:dyDescent="0.2">
      <c r="A188" s="3">
        <v>2017</v>
      </c>
      <c r="B188" s="3">
        <v>10</v>
      </c>
      <c r="C188" s="4" t="s">
        <v>16</v>
      </c>
      <c r="D188" s="4" t="s">
        <v>8</v>
      </c>
      <c r="E188" s="4" t="s">
        <v>9</v>
      </c>
      <c r="F188" s="4" t="s">
        <v>10</v>
      </c>
      <c r="G188" s="3">
        <v>767</v>
      </c>
      <c r="H188" s="5">
        <v>25.3</v>
      </c>
      <c r="I188" s="5">
        <v>25.28</v>
      </c>
    </row>
    <row r="189" spans="1:9" ht="12.75" customHeight="1" x14ac:dyDescent="0.2">
      <c r="A189" s="3">
        <v>2017</v>
      </c>
      <c r="B189" s="3">
        <v>10</v>
      </c>
      <c r="C189" s="4" t="s">
        <v>16</v>
      </c>
      <c r="D189" s="4" t="s">
        <v>8</v>
      </c>
      <c r="E189" s="4" t="s">
        <v>9</v>
      </c>
      <c r="F189" s="4" t="s">
        <v>11</v>
      </c>
      <c r="G189" s="3">
        <v>30</v>
      </c>
      <c r="H189" s="5">
        <v>1.05</v>
      </c>
      <c r="I189" s="5">
        <v>1.04</v>
      </c>
    </row>
    <row r="190" spans="1:9" ht="12.75" customHeight="1" x14ac:dyDescent="0.2">
      <c r="A190" s="3">
        <v>2017</v>
      </c>
      <c r="B190" s="3">
        <v>10</v>
      </c>
      <c r="C190" s="4" t="s">
        <v>17</v>
      </c>
      <c r="D190" s="4" t="s">
        <v>8</v>
      </c>
      <c r="E190" s="4" t="s">
        <v>9</v>
      </c>
      <c r="F190" s="4" t="s">
        <v>10</v>
      </c>
      <c r="G190" s="3">
        <v>350</v>
      </c>
      <c r="H190" s="5">
        <v>2.52</v>
      </c>
      <c r="I190" s="5">
        <v>2.81</v>
      </c>
    </row>
    <row r="191" spans="1:9" ht="12.75" customHeight="1" x14ac:dyDescent="0.2">
      <c r="A191" s="3">
        <v>2017</v>
      </c>
      <c r="B191" s="3">
        <v>10</v>
      </c>
      <c r="C191" s="4" t="s">
        <v>20</v>
      </c>
      <c r="D191" s="4" t="s">
        <v>8</v>
      </c>
      <c r="E191" s="4" t="s">
        <v>9</v>
      </c>
      <c r="F191" s="4" t="s">
        <v>10</v>
      </c>
      <c r="G191" s="3">
        <v>691</v>
      </c>
      <c r="H191" s="5">
        <v>4.63</v>
      </c>
      <c r="I191" s="5">
        <v>4.6100000000000003</v>
      </c>
    </row>
    <row r="192" spans="1:9" ht="12.75" customHeight="1" x14ac:dyDescent="0.2">
      <c r="A192" s="3">
        <v>2017</v>
      </c>
      <c r="B192" s="3">
        <v>10</v>
      </c>
      <c r="C192" s="4" t="s">
        <v>21</v>
      </c>
      <c r="D192" s="4" t="s">
        <v>8</v>
      </c>
      <c r="E192" s="4" t="s">
        <v>9</v>
      </c>
      <c r="F192" s="4" t="s">
        <v>10</v>
      </c>
      <c r="G192" s="3">
        <v>500</v>
      </c>
      <c r="H192" s="5">
        <v>4.13</v>
      </c>
      <c r="I192" s="5">
        <v>5.38</v>
      </c>
    </row>
    <row r="193" spans="1:9" ht="12.75" customHeight="1" x14ac:dyDescent="0.2">
      <c r="A193" s="3">
        <v>2017</v>
      </c>
      <c r="B193" s="3">
        <v>10</v>
      </c>
      <c r="C193" s="4" t="s">
        <v>22</v>
      </c>
      <c r="D193" s="4" t="s">
        <v>8</v>
      </c>
      <c r="E193" s="4" t="s">
        <v>9</v>
      </c>
      <c r="F193" s="4" t="s">
        <v>10</v>
      </c>
      <c r="G193" s="3">
        <v>1166</v>
      </c>
      <c r="H193" s="5">
        <v>34.03</v>
      </c>
      <c r="I193" s="5">
        <v>38.36</v>
      </c>
    </row>
    <row r="194" spans="1:9" ht="12.75" customHeight="1" x14ac:dyDescent="0.2">
      <c r="A194" s="3">
        <v>2017</v>
      </c>
      <c r="B194" s="3">
        <v>10</v>
      </c>
      <c r="C194" s="4" t="s">
        <v>24</v>
      </c>
      <c r="D194" s="4" t="s">
        <v>8</v>
      </c>
      <c r="E194" s="4" t="s">
        <v>9</v>
      </c>
      <c r="F194" s="4" t="s">
        <v>10</v>
      </c>
      <c r="G194" s="3">
        <v>737</v>
      </c>
      <c r="H194" s="5">
        <v>8.09</v>
      </c>
      <c r="I194" s="5">
        <v>7.54</v>
      </c>
    </row>
    <row r="195" spans="1:9" ht="12.75" customHeight="1" x14ac:dyDescent="0.2">
      <c r="A195" s="3">
        <v>2017</v>
      </c>
      <c r="B195" s="3">
        <v>10</v>
      </c>
      <c r="C195" s="4" t="s">
        <v>25</v>
      </c>
      <c r="D195" s="4" t="s">
        <v>8</v>
      </c>
      <c r="E195" s="4" t="s">
        <v>9</v>
      </c>
      <c r="F195" s="4" t="s">
        <v>10</v>
      </c>
      <c r="G195" s="3">
        <v>400</v>
      </c>
      <c r="H195" s="5">
        <v>0.4</v>
      </c>
      <c r="I195" s="5">
        <v>0.36</v>
      </c>
    </row>
    <row r="196" spans="1:9" ht="12.75" customHeight="1" x14ac:dyDescent="0.2">
      <c r="A196" s="3">
        <v>2017</v>
      </c>
      <c r="B196" s="3">
        <v>11</v>
      </c>
      <c r="C196" s="4" t="s">
        <v>7</v>
      </c>
      <c r="D196" s="4" t="s">
        <v>8</v>
      </c>
      <c r="E196" s="4" t="s">
        <v>9</v>
      </c>
      <c r="F196" s="4" t="s">
        <v>10</v>
      </c>
      <c r="G196" s="3">
        <v>15630</v>
      </c>
      <c r="H196" s="5">
        <v>240.07</v>
      </c>
      <c r="I196" s="5">
        <v>267.06</v>
      </c>
    </row>
    <row r="197" spans="1:9" ht="12.75" customHeight="1" x14ac:dyDescent="0.2">
      <c r="A197" s="3">
        <v>2017</v>
      </c>
      <c r="B197" s="3">
        <v>11</v>
      </c>
      <c r="C197" s="4" t="s">
        <v>7</v>
      </c>
      <c r="D197" s="4" t="s">
        <v>8</v>
      </c>
      <c r="E197" s="4" t="s">
        <v>9</v>
      </c>
      <c r="F197" s="4" t="s">
        <v>11</v>
      </c>
      <c r="G197" s="3">
        <v>10</v>
      </c>
      <c r="H197" s="5">
        <v>0.14000000000000001</v>
      </c>
      <c r="I197" s="5">
        <v>0.18</v>
      </c>
    </row>
    <row r="198" spans="1:9" ht="12.75" customHeight="1" x14ac:dyDescent="0.2">
      <c r="A198" s="3">
        <v>2017</v>
      </c>
      <c r="B198" s="3">
        <v>11</v>
      </c>
      <c r="C198" s="4" t="s">
        <v>12</v>
      </c>
      <c r="D198" s="4" t="s">
        <v>8</v>
      </c>
      <c r="E198" s="4" t="s">
        <v>9</v>
      </c>
      <c r="F198" s="4" t="s">
        <v>10</v>
      </c>
      <c r="G198" s="3">
        <v>16011</v>
      </c>
      <c r="H198" s="5">
        <v>54.08</v>
      </c>
      <c r="I198" s="5">
        <v>81.290000000000006</v>
      </c>
    </row>
    <row r="199" spans="1:9" ht="12.75" customHeight="1" x14ac:dyDescent="0.2">
      <c r="A199" s="3">
        <v>2017</v>
      </c>
      <c r="B199" s="3">
        <v>11</v>
      </c>
      <c r="C199" s="4" t="s">
        <v>12</v>
      </c>
      <c r="D199" s="4" t="s">
        <v>8</v>
      </c>
      <c r="E199" s="4" t="s">
        <v>9</v>
      </c>
      <c r="F199" s="4" t="s">
        <v>11</v>
      </c>
      <c r="G199" s="3">
        <v>70</v>
      </c>
      <c r="H199" s="5">
        <v>0.74</v>
      </c>
      <c r="I199" s="5">
        <v>1.01</v>
      </c>
    </row>
    <row r="200" spans="1:9" ht="12.75" customHeight="1" x14ac:dyDescent="0.2">
      <c r="A200" s="3">
        <v>2017</v>
      </c>
      <c r="B200" s="3">
        <v>11</v>
      </c>
      <c r="C200" s="4" t="s">
        <v>12</v>
      </c>
      <c r="D200" s="4" t="s">
        <v>8</v>
      </c>
      <c r="E200" s="4" t="s">
        <v>9</v>
      </c>
      <c r="F200" s="4" t="s">
        <v>23</v>
      </c>
      <c r="G200" s="3">
        <v>10</v>
      </c>
      <c r="H200" s="5">
        <v>0.04</v>
      </c>
      <c r="I200" s="5">
        <v>0.03</v>
      </c>
    </row>
    <row r="201" spans="1:9" ht="12.75" customHeight="1" x14ac:dyDescent="0.2">
      <c r="A201" s="3">
        <v>2017</v>
      </c>
      <c r="B201" s="3">
        <v>11</v>
      </c>
      <c r="C201" s="4" t="s">
        <v>13</v>
      </c>
      <c r="D201" s="4" t="s">
        <v>8</v>
      </c>
      <c r="E201" s="4" t="s">
        <v>9</v>
      </c>
      <c r="F201" s="4" t="s">
        <v>10</v>
      </c>
      <c r="G201" s="3">
        <v>20958</v>
      </c>
      <c r="H201" s="5">
        <v>901.64</v>
      </c>
      <c r="I201" s="5">
        <v>970.67</v>
      </c>
    </row>
    <row r="202" spans="1:9" ht="12.75" customHeight="1" x14ac:dyDescent="0.2">
      <c r="A202" s="3">
        <v>2017</v>
      </c>
      <c r="B202" s="3">
        <v>11</v>
      </c>
      <c r="C202" s="4" t="s">
        <v>13</v>
      </c>
      <c r="D202" s="4" t="s">
        <v>8</v>
      </c>
      <c r="E202" s="4" t="s">
        <v>9</v>
      </c>
      <c r="F202" s="4" t="s">
        <v>11</v>
      </c>
      <c r="G202" s="3">
        <v>3000</v>
      </c>
      <c r="H202" s="5">
        <v>115.01</v>
      </c>
      <c r="I202" s="5">
        <v>119.74</v>
      </c>
    </row>
    <row r="203" spans="1:9" ht="12.75" customHeight="1" x14ac:dyDescent="0.2">
      <c r="A203" s="3">
        <v>2017</v>
      </c>
      <c r="B203" s="3">
        <v>11</v>
      </c>
      <c r="C203" s="4" t="s">
        <v>14</v>
      </c>
      <c r="D203" s="4" t="s">
        <v>8</v>
      </c>
      <c r="E203" s="4" t="s">
        <v>9</v>
      </c>
      <c r="F203" s="4" t="s">
        <v>10</v>
      </c>
      <c r="G203" s="3">
        <v>7290</v>
      </c>
      <c r="H203" s="5">
        <v>39.22</v>
      </c>
      <c r="I203" s="5">
        <v>41.62</v>
      </c>
    </row>
    <row r="204" spans="1:9" ht="12.75" customHeight="1" x14ac:dyDescent="0.2">
      <c r="A204" s="3">
        <v>2017</v>
      </c>
      <c r="B204" s="3">
        <v>11</v>
      </c>
      <c r="C204" s="4" t="s">
        <v>14</v>
      </c>
      <c r="D204" s="4" t="s">
        <v>8</v>
      </c>
      <c r="E204" s="4" t="s">
        <v>9</v>
      </c>
      <c r="F204" s="4" t="s">
        <v>11</v>
      </c>
      <c r="G204" s="3">
        <v>952</v>
      </c>
      <c r="H204" s="5">
        <v>3.25</v>
      </c>
      <c r="I204" s="5">
        <v>2.98</v>
      </c>
    </row>
    <row r="205" spans="1:9" ht="12.75" customHeight="1" x14ac:dyDescent="0.2">
      <c r="A205" s="3">
        <v>2017</v>
      </c>
      <c r="B205" s="3">
        <v>11</v>
      </c>
      <c r="C205" s="4" t="s">
        <v>15</v>
      </c>
      <c r="D205" s="4" t="s">
        <v>8</v>
      </c>
      <c r="E205" s="4" t="s">
        <v>9</v>
      </c>
      <c r="F205" s="4" t="s">
        <v>10</v>
      </c>
      <c r="G205" s="3">
        <v>18600</v>
      </c>
      <c r="H205" s="5">
        <v>449.39</v>
      </c>
      <c r="I205" s="5">
        <v>432.38</v>
      </c>
    </row>
    <row r="206" spans="1:9" ht="12.75" customHeight="1" x14ac:dyDescent="0.2">
      <c r="A206" s="3">
        <v>2017</v>
      </c>
      <c r="B206" s="3">
        <v>11</v>
      </c>
      <c r="C206" s="4" t="s">
        <v>15</v>
      </c>
      <c r="D206" s="4" t="s">
        <v>8</v>
      </c>
      <c r="E206" s="4" t="s">
        <v>9</v>
      </c>
      <c r="F206" s="4" t="s">
        <v>11</v>
      </c>
      <c r="G206" s="3">
        <v>2990</v>
      </c>
      <c r="H206" s="5">
        <v>63.89</v>
      </c>
      <c r="I206" s="5">
        <v>61.2</v>
      </c>
    </row>
    <row r="207" spans="1:9" ht="12.75" customHeight="1" x14ac:dyDescent="0.2">
      <c r="A207" s="3">
        <v>2017</v>
      </c>
      <c r="B207" s="3">
        <v>11</v>
      </c>
      <c r="C207" s="4" t="s">
        <v>15</v>
      </c>
      <c r="D207" s="4" t="s">
        <v>8</v>
      </c>
      <c r="E207" s="4" t="s">
        <v>9</v>
      </c>
      <c r="F207" s="4" t="s">
        <v>23</v>
      </c>
      <c r="G207" s="3">
        <v>2020</v>
      </c>
      <c r="H207" s="5">
        <v>10.67</v>
      </c>
      <c r="I207" s="5">
        <v>10.32</v>
      </c>
    </row>
    <row r="208" spans="1:9" ht="12.75" customHeight="1" x14ac:dyDescent="0.2">
      <c r="A208" s="3">
        <v>2017</v>
      </c>
      <c r="B208" s="3">
        <v>11</v>
      </c>
      <c r="C208" s="4" t="s">
        <v>16</v>
      </c>
      <c r="D208" s="4" t="s">
        <v>8</v>
      </c>
      <c r="E208" s="4" t="s">
        <v>9</v>
      </c>
      <c r="F208" s="4" t="s">
        <v>10</v>
      </c>
      <c r="G208" s="3">
        <v>9760</v>
      </c>
      <c r="H208" s="5">
        <v>226.7</v>
      </c>
      <c r="I208" s="5">
        <v>227.77</v>
      </c>
    </row>
    <row r="209" spans="1:9" ht="12.75" customHeight="1" x14ac:dyDescent="0.2">
      <c r="A209" s="3">
        <v>2017</v>
      </c>
      <c r="B209" s="3">
        <v>11</v>
      </c>
      <c r="C209" s="4" t="s">
        <v>16</v>
      </c>
      <c r="D209" s="4" t="s">
        <v>8</v>
      </c>
      <c r="E209" s="4" t="s">
        <v>9</v>
      </c>
      <c r="F209" s="4" t="s">
        <v>11</v>
      </c>
      <c r="G209" s="3">
        <v>1630</v>
      </c>
      <c r="H209" s="5">
        <v>48.51</v>
      </c>
      <c r="I209" s="5">
        <v>47.14</v>
      </c>
    </row>
    <row r="210" spans="1:9" ht="12.75" customHeight="1" x14ac:dyDescent="0.2">
      <c r="A210" s="3">
        <v>2017</v>
      </c>
      <c r="B210" s="3">
        <v>11</v>
      </c>
      <c r="C210" s="4" t="s">
        <v>16</v>
      </c>
      <c r="D210" s="4" t="s">
        <v>8</v>
      </c>
      <c r="E210" s="4" t="s">
        <v>9</v>
      </c>
      <c r="F210" s="4" t="s">
        <v>23</v>
      </c>
      <c r="G210" s="3">
        <v>20</v>
      </c>
      <c r="H210" s="5">
        <v>0.4</v>
      </c>
      <c r="I210" s="5">
        <v>0.36</v>
      </c>
    </row>
    <row r="211" spans="1:9" ht="12.75" customHeight="1" x14ac:dyDescent="0.2">
      <c r="A211" s="3">
        <v>2017</v>
      </c>
      <c r="B211" s="3">
        <v>11</v>
      </c>
      <c r="C211" s="4" t="s">
        <v>17</v>
      </c>
      <c r="D211" s="4" t="s">
        <v>8</v>
      </c>
      <c r="E211" s="4" t="s">
        <v>9</v>
      </c>
      <c r="F211" s="4" t="s">
        <v>10</v>
      </c>
      <c r="G211" s="3">
        <v>19019</v>
      </c>
      <c r="H211" s="5">
        <v>131.91</v>
      </c>
      <c r="I211" s="5">
        <v>145.47999999999999</v>
      </c>
    </row>
    <row r="212" spans="1:9" ht="12.75" customHeight="1" x14ac:dyDescent="0.2">
      <c r="A212" s="3">
        <v>2017</v>
      </c>
      <c r="B212" s="3">
        <v>11</v>
      </c>
      <c r="C212" s="4" t="s">
        <v>17</v>
      </c>
      <c r="D212" s="4" t="s">
        <v>8</v>
      </c>
      <c r="E212" s="4" t="s">
        <v>9</v>
      </c>
      <c r="F212" s="4" t="s">
        <v>11</v>
      </c>
      <c r="G212" s="3">
        <v>10</v>
      </c>
      <c r="H212" s="5">
        <v>0.09</v>
      </c>
      <c r="I212" s="5">
        <v>0.09</v>
      </c>
    </row>
    <row r="213" spans="1:9" ht="12.75" customHeight="1" x14ac:dyDescent="0.2">
      <c r="A213" s="3">
        <v>2017</v>
      </c>
      <c r="B213" s="3">
        <v>11</v>
      </c>
      <c r="C213" s="4" t="s">
        <v>18</v>
      </c>
      <c r="D213" s="4" t="s">
        <v>8</v>
      </c>
      <c r="E213" s="4" t="s">
        <v>9</v>
      </c>
      <c r="F213" s="4" t="s">
        <v>10</v>
      </c>
      <c r="G213" s="3">
        <v>3723</v>
      </c>
      <c r="H213" s="5">
        <v>3.68</v>
      </c>
      <c r="I213" s="5">
        <v>3.57</v>
      </c>
    </row>
    <row r="214" spans="1:9" ht="12.75" customHeight="1" x14ac:dyDescent="0.2">
      <c r="A214" s="3">
        <v>2017</v>
      </c>
      <c r="B214" s="3">
        <v>11</v>
      </c>
      <c r="C214" s="4" t="s">
        <v>18</v>
      </c>
      <c r="D214" s="4" t="s">
        <v>8</v>
      </c>
      <c r="E214" s="4" t="s">
        <v>9</v>
      </c>
      <c r="F214" s="4" t="s">
        <v>11</v>
      </c>
      <c r="G214" s="3">
        <v>362</v>
      </c>
      <c r="H214" s="5">
        <v>0.33</v>
      </c>
      <c r="I214" s="5">
        <v>0.3</v>
      </c>
    </row>
    <row r="215" spans="1:9" ht="12.75" customHeight="1" x14ac:dyDescent="0.2">
      <c r="A215" s="3">
        <v>2017</v>
      </c>
      <c r="B215" s="3">
        <v>11</v>
      </c>
      <c r="C215" s="4" t="s">
        <v>19</v>
      </c>
      <c r="D215" s="4" t="s">
        <v>8</v>
      </c>
      <c r="E215" s="4" t="s">
        <v>9</v>
      </c>
      <c r="F215" s="4" t="s">
        <v>10</v>
      </c>
      <c r="G215" s="3">
        <v>18300</v>
      </c>
      <c r="H215" s="5">
        <v>35.79</v>
      </c>
      <c r="I215" s="5">
        <v>36.76</v>
      </c>
    </row>
    <row r="216" spans="1:9" ht="12.75" customHeight="1" x14ac:dyDescent="0.2">
      <c r="A216" s="3">
        <v>2017</v>
      </c>
      <c r="B216" s="3">
        <v>11</v>
      </c>
      <c r="C216" s="4" t="s">
        <v>19</v>
      </c>
      <c r="D216" s="4" t="s">
        <v>8</v>
      </c>
      <c r="E216" s="4" t="s">
        <v>9</v>
      </c>
      <c r="F216" s="4" t="s">
        <v>11</v>
      </c>
      <c r="G216" s="3">
        <v>200</v>
      </c>
      <c r="H216" s="5">
        <v>0.33</v>
      </c>
      <c r="I216" s="5">
        <v>0.33</v>
      </c>
    </row>
    <row r="217" spans="1:9" ht="12.75" customHeight="1" x14ac:dyDescent="0.2">
      <c r="A217" s="3">
        <v>2017</v>
      </c>
      <c r="B217" s="3">
        <v>11</v>
      </c>
      <c r="C217" s="4" t="s">
        <v>19</v>
      </c>
      <c r="D217" s="4" t="s">
        <v>8</v>
      </c>
      <c r="E217" s="4" t="s">
        <v>9</v>
      </c>
      <c r="F217" s="4" t="s">
        <v>23</v>
      </c>
      <c r="G217" s="3">
        <v>30</v>
      </c>
      <c r="H217" s="5">
        <v>0</v>
      </c>
      <c r="I217" s="5">
        <v>0</v>
      </c>
    </row>
    <row r="218" spans="1:9" ht="12.75" customHeight="1" x14ac:dyDescent="0.2">
      <c r="A218" s="3">
        <v>2017</v>
      </c>
      <c r="B218" s="3">
        <v>11</v>
      </c>
      <c r="C218" s="4" t="s">
        <v>20</v>
      </c>
      <c r="D218" s="4" t="s">
        <v>8</v>
      </c>
      <c r="E218" s="4" t="s">
        <v>9</v>
      </c>
      <c r="F218" s="4" t="s">
        <v>10</v>
      </c>
      <c r="G218" s="3">
        <v>11852</v>
      </c>
      <c r="H218" s="5">
        <v>143.63999999999999</v>
      </c>
      <c r="I218" s="5">
        <v>143.13</v>
      </c>
    </row>
    <row r="219" spans="1:9" ht="12.75" customHeight="1" x14ac:dyDescent="0.2">
      <c r="A219" s="3">
        <v>2017</v>
      </c>
      <c r="B219" s="3">
        <v>11</v>
      </c>
      <c r="C219" s="4" t="s">
        <v>20</v>
      </c>
      <c r="D219" s="4" t="s">
        <v>8</v>
      </c>
      <c r="E219" s="4" t="s">
        <v>9</v>
      </c>
      <c r="F219" s="4" t="s">
        <v>11</v>
      </c>
      <c r="G219" s="3">
        <v>1531</v>
      </c>
      <c r="H219" s="5">
        <v>16.78</v>
      </c>
      <c r="I219" s="5">
        <v>15.91</v>
      </c>
    </row>
    <row r="220" spans="1:9" ht="12.75" customHeight="1" x14ac:dyDescent="0.2">
      <c r="A220" s="3">
        <v>2017</v>
      </c>
      <c r="B220" s="3">
        <v>11</v>
      </c>
      <c r="C220" s="4" t="s">
        <v>21</v>
      </c>
      <c r="D220" s="4" t="s">
        <v>8</v>
      </c>
      <c r="E220" s="4" t="s">
        <v>9</v>
      </c>
      <c r="F220" s="4" t="s">
        <v>10</v>
      </c>
      <c r="G220" s="3">
        <v>28701</v>
      </c>
      <c r="H220" s="5">
        <v>236.5</v>
      </c>
      <c r="I220" s="5">
        <v>304.77</v>
      </c>
    </row>
    <row r="221" spans="1:9" ht="12.75" customHeight="1" x14ac:dyDescent="0.2">
      <c r="A221" s="3">
        <v>2017</v>
      </c>
      <c r="B221" s="3">
        <v>11</v>
      </c>
      <c r="C221" s="4" t="s">
        <v>22</v>
      </c>
      <c r="D221" s="4" t="s">
        <v>8</v>
      </c>
      <c r="E221" s="4" t="s">
        <v>9</v>
      </c>
      <c r="F221" s="4" t="s">
        <v>10</v>
      </c>
      <c r="G221" s="3">
        <v>13610</v>
      </c>
      <c r="H221" s="5">
        <v>394.45</v>
      </c>
      <c r="I221" s="5">
        <v>442.66</v>
      </c>
    </row>
    <row r="222" spans="1:9" ht="12.75" customHeight="1" x14ac:dyDescent="0.2">
      <c r="A222" s="3">
        <v>2017</v>
      </c>
      <c r="B222" s="3">
        <v>11</v>
      </c>
      <c r="C222" s="4" t="s">
        <v>22</v>
      </c>
      <c r="D222" s="4" t="s">
        <v>8</v>
      </c>
      <c r="E222" s="4" t="s">
        <v>9</v>
      </c>
      <c r="F222" s="4" t="s">
        <v>11</v>
      </c>
      <c r="G222" s="3">
        <v>1400</v>
      </c>
      <c r="H222" s="5">
        <v>32.409999999999997</v>
      </c>
      <c r="I222" s="5">
        <v>33.57</v>
      </c>
    </row>
    <row r="223" spans="1:9" ht="12.75" customHeight="1" x14ac:dyDescent="0.2">
      <c r="A223" s="3">
        <v>2017</v>
      </c>
      <c r="B223" s="3">
        <v>11</v>
      </c>
      <c r="C223" s="4" t="s">
        <v>24</v>
      </c>
      <c r="D223" s="4" t="s">
        <v>8</v>
      </c>
      <c r="E223" s="4" t="s">
        <v>9</v>
      </c>
      <c r="F223" s="4" t="s">
        <v>10</v>
      </c>
      <c r="G223" s="3">
        <v>19397</v>
      </c>
      <c r="H223" s="5">
        <v>236.41</v>
      </c>
      <c r="I223" s="5">
        <v>232.51</v>
      </c>
    </row>
    <row r="224" spans="1:9" ht="12.75" customHeight="1" x14ac:dyDescent="0.2">
      <c r="A224" s="3">
        <v>2017</v>
      </c>
      <c r="B224" s="3">
        <v>11</v>
      </c>
      <c r="C224" s="4" t="s">
        <v>24</v>
      </c>
      <c r="D224" s="4" t="s">
        <v>8</v>
      </c>
      <c r="E224" s="4" t="s">
        <v>9</v>
      </c>
      <c r="F224" s="4" t="s">
        <v>11</v>
      </c>
      <c r="G224" s="3">
        <v>20</v>
      </c>
      <c r="H224" s="5">
        <v>0.23</v>
      </c>
      <c r="I224" s="5">
        <v>0.21</v>
      </c>
    </row>
    <row r="225" spans="1:9" ht="12.75" customHeight="1" x14ac:dyDescent="0.2">
      <c r="A225" s="3">
        <v>2017</v>
      </c>
      <c r="B225" s="3">
        <v>11</v>
      </c>
      <c r="C225" s="4" t="s">
        <v>25</v>
      </c>
      <c r="D225" s="4" t="s">
        <v>8</v>
      </c>
      <c r="E225" s="4" t="s">
        <v>9</v>
      </c>
      <c r="F225" s="4" t="s">
        <v>10</v>
      </c>
      <c r="G225" s="3">
        <v>16420</v>
      </c>
      <c r="H225" s="5">
        <v>31.56</v>
      </c>
      <c r="I225" s="5">
        <v>32.770000000000003</v>
      </c>
    </row>
    <row r="226" spans="1:9" ht="12.75" customHeight="1" x14ac:dyDescent="0.2">
      <c r="A226" s="3">
        <v>2017</v>
      </c>
      <c r="B226" s="3">
        <v>11</v>
      </c>
      <c r="C226" s="4" t="s">
        <v>25</v>
      </c>
      <c r="D226" s="4" t="s">
        <v>8</v>
      </c>
      <c r="E226" s="4" t="s">
        <v>9</v>
      </c>
      <c r="F226" s="4" t="s">
        <v>23</v>
      </c>
      <c r="G226" s="3">
        <v>30</v>
      </c>
      <c r="H226" s="5">
        <v>7.0000000000000007E-2</v>
      </c>
      <c r="I226" s="5">
        <v>7.0000000000000007E-2</v>
      </c>
    </row>
    <row r="227" spans="1:9" ht="12.75" customHeight="1" x14ac:dyDescent="0.2">
      <c r="A227" s="3">
        <v>2017</v>
      </c>
      <c r="B227" s="3">
        <v>1</v>
      </c>
      <c r="C227" s="4" t="s">
        <v>7</v>
      </c>
      <c r="D227" s="4" t="s">
        <v>72</v>
      </c>
      <c r="E227" s="4" t="s">
        <v>9</v>
      </c>
      <c r="F227" s="4" t="s">
        <v>10</v>
      </c>
      <c r="G227" s="3">
        <v>1460</v>
      </c>
      <c r="H227" s="5">
        <v>36.979999999999997</v>
      </c>
      <c r="I227" s="5">
        <v>40.76</v>
      </c>
    </row>
    <row r="228" spans="1:9" ht="12.75" customHeight="1" x14ac:dyDescent="0.2">
      <c r="A228" s="3">
        <v>2017</v>
      </c>
      <c r="B228" s="3">
        <v>1</v>
      </c>
      <c r="C228" s="4" t="s">
        <v>12</v>
      </c>
      <c r="D228" s="4" t="s">
        <v>72</v>
      </c>
      <c r="E228" s="4" t="s">
        <v>9</v>
      </c>
      <c r="F228" s="4" t="s">
        <v>10</v>
      </c>
      <c r="G228" s="3">
        <v>298</v>
      </c>
      <c r="H228" s="5">
        <v>0.74</v>
      </c>
      <c r="I228" s="5">
        <v>1.65</v>
      </c>
    </row>
    <row r="229" spans="1:9" ht="12.75" customHeight="1" x14ac:dyDescent="0.2">
      <c r="A229" s="3">
        <v>2017</v>
      </c>
      <c r="B229" s="3">
        <v>1</v>
      </c>
      <c r="C229" s="4" t="s">
        <v>13</v>
      </c>
      <c r="D229" s="4" t="s">
        <v>72</v>
      </c>
      <c r="E229" s="4" t="s">
        <v>9</v>
      </c>
      <c r="F229" s="4" t="s">
        <v>10</v>
      </c>
      <c r="G229" s="3">
        <v>2178</v>
      </c>
      <c r="H229" s="5">
        <v>92.85</v>
      </c>
      <c r="I229" s="5">
        <v>95.05</v>
      </c>
    </row>
    <row r="230" spans="1:9" ht="12.75" customHeight="1" x14ac:dyDescent="0.2">
      <c r="A230" s="3">
        <v>2017</v>
      </c>
      <c r="B230" s="3">
        <v>1</v>
      </c>
      <c r="C230" s="4" t="s">
        <v>13</v>
      </c>
      <c r="D230" s="4" t="s">
        <v>72</v>
      </c>
      <c r="E230" s="4" t="s">
        <v>9</v>
      </c>
      <c r="F230" s="4" t="s">
        <v>11</v>
      </c>
      <c r="G230" s="3">
        <v>419</v>
      </c>
      <c r="H230" s="5">
        <v>24.11</v>
      </c>
      <c r="I230" s="5">
        <v>23.27</v>
      </c>
    </row>
    <row r="231" spans="1:9" ht="12.75" customHeight="1" x14ac:dyDescent="0.2">
      <c r="A231" s="3">
        <v>2017</v>
      </c>
      <c r="B231" s="3">
        <v>1</v>
      </c>
      <c r="C231" s="4" t="s">
        <v>14</v>
      </c>
      <c r="D231" s="4" t="s">
        <v>72</v>
      </c>
      <c r="E231" s="4" t="s">
        <v>9</v>
      </c>
      <c r="F231" s="4" t="s">
        <v>10</v>
      </c>
      <c r="G231" s="3">
        <v>200</v>
      </c>
      <c r="H231" s="5">
        <v>1.5</v>
      </c>
      <c r="I231" s="5">
        <v>1.47</v>
      </c>
    </row>
    <row r="232" spans="1:9" ht="12.75" customHeight="1" x14ac:dyDescent="0.2">
      <c r="A232" s="3">
        <v>2017</v>
      </c>
      <c r="B232" s="3">
        <v>1</v>
      </c>
      <c r="C232" s="4" t="s">
        <v>14</v>
      </c>
      <c r="D232" s="4" t="s">
        <v>72</v>
      </c>
      <c r="E232" s="4" t="s">
        <v>9</v>
      </c>
      <c r="F232" s="4" t="s">
        <v>11</v>
      </c>
      <c r="G232" s="3">
        <v>40</v>
      </c>
      <c r="H232" s="5">
        <v>0.3</v>
      </c>
      <c r="I232" s="5">
        <v>0.27</v>
      </c>
    </row>
    <row r="233" spans="1:9" ht="12.75" customHeight="1" x14ac:dyDescent="0.2">
      <c r="A233" s="3">
        <v>2017</v>
      </c>
      <c r="B233" s="3">
        <v>1</v>
      </c>
      <c r="C233" s="4" t="s">
        <v>15</v>
      </c>
      <c r="D233" s="4" t="s">
        <v>72</v>
      </c>
      <c r="E233" s="4" t="s">
        <v>9</v>
      </c>
      <c r="F233" s="4" t="s">
        <v>10</v>
      </c>
      <c r="G233" s="3">
        <v>2080</v>
      </c>
      <c r="H233" s="5">
        <v>53.45</v>
      </c>
      <c r="I233" s="5">
        <v>51.75</v>
      </c>
    </row>
    <row r="234" spans="1:9" ht="12.75" customHeight="1" x14ac:dyDescent="0.2">
      <c r="A234" s="3">
        <v>2017</v>
      </c>
      <c r="B234" s="3">
        <v>1</v>
      </c>
      <c r="C234" s="4" t="s">
        <v>15</v>
      </c>
      <c r="D234" s="4" t="s">
        <v>72</v>
      </c>
      <c r="E234" s="4" t="s">
        <v>9</v>
      </c>
      <c r="F234" s="4" t="s">
        <v>11</v>
      </c>
      <c r="G234" s="3">
        <v>20</v>
      </c>
      <c r="H234" s="5">
        <v>0.43</v>
      </c>
      <c r="I234" s="5">
        <v>0.39</v>
      </c>
    </row>
    <row r="235" spans="1:9" ht="12.75" customHeight="1" x14ac:dyDescent="0.2">
      <c r="A235" s="3">
        <v>2017</v>
      </c>
      <c r="B235" s="3">
        <v>1</v>
      </c>
      <c r="C235" s="4" t="s">
        <v>16</v>
      </c>
      <c r="D235" s="4" t="s">
        <v>72</v>
      </c>
      <c r="E235" s="4" t="s">
        <v>9</v>
      </c>
      <c r="F235" s="4" t="s">
        <v>10</v>
      </c>
      <c r="G235" s="3">
        <v>940</v>
      </c>
      <c r="H235" s="5">
        <v>16.399999999999999</v>
      </c>
      <c r="I235" s="5">
        <v>16.440000000000001</v>
      </c>
    </row>
    <row r="236" spans="1:9" ht="12.75" customHeight="1" x14ac:dyDescent="0.2">
      <c r="A236" s="3">
        <v>2017</v>
      </c>
      <c r="B236" s="3">
        <v>1</v>
      </c>
      <c r="C236" s="4" t="s">
        <v>17</v>
      </c>
      <c r="D236" s="4" t="s">
        <v>72</v>
      </c>
      <c r="E236" s="4" t="s">
        <v>9</v>
      </c>
      <c r="F236" s="4" t="s">
        <v>10</v>
      </c>
      <c r="G236" s="3">
        <v>978</v>
      </c>
      <c r="H236" s="5">
        <v>6.53</v>
      </c>
      <c r="I236" s="5">
        <v>6.81</v>
      </c>
    </row>
    <row r="237" spans="1:9" ht="12.75" customHeight="1" x14ac:dyDescent="0.2">
      <c r="A237" s="3">
        <v>2017</v>
      </c>
      <c r="B237" s="3">
        <v>1</v>
      </c>
      <c r="C237" s="4" t="s">
        <v>18</v>
      </c>
      <c r="D237" s="4" t="s">
        <v>72</v>
      </c>
      <c r="E237" s="4" t="s">
        <v>9</v>
      </c>
      <c r="F237" s="4" t="s">
        <v>10</v>
      </c>
      <c r="G237" s="3">
        <v>720</v>
      </c>
      <c r="H237" s="5">
        <v>0.44</v>
      </c>
      <c r="I237" s="5">
        <v>0.45</v>
      </c>
    </row>
    <row r="238" spans="1:9" ht="12.75" customHeight="1" x14ac:dyDescent="0.2">
      <c r="A238" s="3">
        <v>2017</v>
      </c>
      <c r="B238" s="3">
        <v>1</v>
      </c>
      <c r="C238" s="4" t="s">
        <v>18</v>
      </c>
      <c r="D238" s="4" t="s">
        <v>72</v>
      </c>
      <c r="E238" s="4" t="s">
        <v>9</v>
      </c>
      <c r="F238" s="4" t="s">
        <v>11</v>
      </c>
      <c r="G238" s="3">
        <v>80</v>
      </c>
      <c r="H238" s="5">
        <v>0.08</v>
      </c>
      <c r="I238" s="5">
        <v>7.0000000000000007E-2</v>
      </c>
    </row>
    <row r="239" spans="1:9" ht="12.75" customHeight="1" x14ac:dyDescent="0.2">
      <c r="A239" s="3">
        <v>2017</v>
      </c>
      <c r="B239" s="3">
        <v>1</v>
      </c>
      <c r="C239" s="4" t="s">
        <v>19</v>
      </c>
      <c r="D239" s="4" t="s">
        <v>72</v>
      </c>
      <c r="E239" s="4" t="s">
        <v>9</v>
      </c>
      <c r="F239" s="4" t="s">
        <v>10</v>
      </c>
      <c r="G239" s="3">
        <v>498</v>
      </c>
      <c r="H239" s="5">
        <v>0.72</v>
      </c>
      <c r="I239" s="5">
        <v>0.73</v>
      </c>
    </row>
    <row r="240" spans="1:9" ht="12.75" customHeight="1" x14ac:dyDescent="0.2">
      <c r="A240" s="3">
        <v>2017</v>
      </c>
      <c r="B240" s="3">
        <v>1</v>
      </c>
      <c r="C240" s="4" t="s">
        <v>20</v>
      </c>
      <c r="D240" s="4" t="s">
        <v>72</v>
      </c>
      <c r="E240" s="4" t="s">
        <v>9</v>
      </c>
      <c r="F240" s="4" t="s">
        <v>10</v>
      </c>
      <c r="G240" s="3">
        <v>700</v>
      </c>
      <c r="H240" s="5">
        <v>10.47</v>
      </c>
      <c r="I240" s="5">
        <v>10.32</v>
      </c>
    </row>
    <row r="241" spans="1:9" ht="12.75" customHeight="1" x14ac:dyDescent="0.2">
      <c r="A241" s="3">
        <v>2017</v>
      </c>
      <c r="B241" s="3">
        <v>1</v>
      </c>
      <c r="C241" s="4" t="s">
        <v>21</v>
      </c>
      <c r="D241" s="4" t="s">
        <v>72</v>
      </c>
      <c r="E241" s="4" t="s">
        <v>9</v>
      </c>
      <c r="F241" s="4" t="s">
        <v>10</v>
      </c>
      <c r="G241" s="3">
        <v>1408</v>
      </c>
      <c r="H241" s="5">
        <v>19.21</v>
      </c>
      <c r="I241" s="5">
        <v>23.28</v>
      </c>
    </row>
    <row r="242" spans="1:9" ht="12.75" customHeight="1" x14ac:dyDescent="0.2">
      <c r="A242" s="3">
        <v>2017</v>
      </c>
      <c r="B242" s="3">
        <v>1</v>
      </c>
      <c r="C242" s="4" t="s">
        <v>22</v>
      </c>
      <c r="D242" s="4" t="s">
        <v>72</v>
      </c>
      <c r="E242" s="4" t="s">
        <v>9</v>
      </c>
      <c r="F242" s="4" t="s">
        <v>10</v>
      </c>
      <c r="G242" s="3">
        <v>1100</v>
      </c>
      <c r="H242" s="5">
        <v>40.99</v>
      </c>
      <c r="I242" s="5">
        <v>48.05</v>
      </c>
    </row>
    <row r="243" spans="1:9" ht="12.75" customHeight="1" x14ac:dyDescent="0.2">
      <c r="A243" s="3">
        <v>2017</v>
      </c>
      <c r="B243" s="3">
        <v>1</v>
      </c>
      <c r="C243" s="4" t="s">
        <v>24</v>
      </c>
      <c r="D243" s="4" t="s">
        <v>72</v>
      </c>
      <c r="E243" s="4" t="s">
        <v>9</v>
      </c>
      <c r="F243" s="4" t="s">
        <v>10</v>
      </c>
      <c r="G243" s="3">
        <v>1440</v>
      </c>
      <c r="H243" s="5">
        <v>18.34</v>
      </c>
      <c r="I243" s="5">
        <v>17.690000000000001</v>
      </c>
    </row>
    <row r="244" spans="1:9" ht="12.75" customHeight="1" x14ac:dyDescent="0.2">
      <c r="A244" s="3">
        <v>2017</v>
      </c>
      <c r="B244" s="3">
        <v>1</v>
      </c>
      <c r="C244" s="4" t="s">
        <v>25</v>
      </c>
      <c r="D244" s="4" t="s">
        <v>72</v>
      </c>
      <c r="E244" s="4" t="s">
        <v>9</v>
      </c>
      <c r="F244" s="4" t="s">
        <v>10</v>
      </c>
      <c r="G244" s="3">
        <v>802</v>
      </c>
      <c r="H244" s="5">
        <v>1.89</v>
      </c>
      <c r="I244" s="5">
        <v>1.92</v>
      </c>
    </row>
    <row r="245" spans="1:9" ht="12.75" customHeight="1" x14ac:dyDescent="0.2">
      <c r="A245" s="3">
        <v>2017</v>
      </c>
      <c r="B245" s="3">
        <v>3</v>
      </c>
      <c r="C245" s="4" t="s">
        <v>7</v>
      </c>
      <c r="D245" s="4" t="s">
        <v>72</v>
      </c>
      <c r="E245" s="4" t="s">
        <v>9</v>
      </c>
      <c r="F245" s="4" t="s">
        <v>10</v>
      </c>
      <c r="G245" s="3">
        <v>4457</v>
      </c>
      <c r="H245" s="5">
        <v>71.62</v>
      </c>
      <c r="I245" s="5">
        <v>79.98</v>
      </c>
    </row>
    <row r="246" spans="1:9" ht="12.75" customHeight="1" x14ac:dyDescent="0.2">
      <c r="A246" s="3">
        <v>2017</v>
      </c>
      <c r="B246" s="3">
        <v>3</v>
      </c>
      <c r="C246" s="4" t="s">
        <v>7</v>
      </c>
      <c r="D246" s="4" t="s">
        <v>72</v>
      </c>
      <c r="E246" s="4" t="s">
        <v>9</v>
      </c>
      <c r="F246" s="4" t="s">
        <v>11</v>
      </c>
      <c r="G246" s="3">
        <v>10</v>
      </c>
      <c r="H246" s="5">
        <v>0.34</v>
      </c>
      <c r="I246" s="5">
        <v>0.39</v>
      </c>
    </row>
    <row r="247" spans="1:9" ht="12.75" customHeight="1" x14ac:dyDescent="0.2">
      <c r="A247" s="3">
        <v>2017</v>
      </c>
      <c r="B247" s="3">
        <v>3</v>
      </c>
      <c r="C247" s="4" t="s">
        <v>12</v>
      </c>
      <c r="D247" s="4" t="s">
        <v>72</v>
      </c>
      <c r="E247" s="4" t="s">
        <v>9</v>
      </c>
      <c r="F247" s="4" t="s">
        <v>10</v>
      </c>
      <c r="G247" s="3">
        <v>2750</v>
      </c>
      <c r="H247" s="5">
        <v>10.34</v>
      </c>
      <c r="I247" s="5">
        <v>13.44</v>
      </c>
    </row>
    <row r="248" spans="1:9" ht="12.75" customHeight="1" x14ac:dyDescent="0.2">
      <c r="A248" s="3">
        <v>2017</v>
      </c>
      <c r="B248" s="3">
        <v>3</v>
      </c>
      <c r="C248" s="4" t="s">
        <v>12</v>
      </c>
      <c r="D248" s="4" t="s">
        <v>72</v>
      </c>
      <c r="E248" s="4" t="s">
        <v>9</v>
      </c>
      <c r="F248" s="4" t="s">
        <v>11</v>
      </c>
      <c r="G248" s="3">
        <v>10</v>
      </c>
      <c r="H248" s="5">
        <v>0.06</v>
      </c>
      <c r="I248" s="5">
        <v>0.06</v>
      </c>
    </row>
    <row r="249" spans="1:9" ht="12.75" customHeight="1" x14ac:dyDescent="0.2">
      <c r="A249" s="3">
        <v>2017</v>
      </c>
      <c r="B249" s="3">
        <v>3</v>
      </c>
      <c r="C249" s="4" t="s">
        <v>13</v>
      </c>
      <c r="D249" s="4" t="s">
        <v>72</v>
      </c>
      <c r="E249" s="4" t="s">
        <v>9</v>
      </c>
      <c r="F249" s="4" t="s">
        <v>10</v>
      </c>
      <c r="G249" s="3">
        <v>4238</v>
      </c>
      <c r="H249" s="5">
        <v>189.58</v>
      </c>
      <c r="I249" s="5">
        <v>201.97</v>
      </c>
    </row>
    <row r="250" spans="1:9" ht="12.75" customHeight="1" x14ac:dyDescent="0.2">
      <c r="A250" s="3">
        <v>2017</v>
      </c>
      <c r="B250" s="3">
        <v>3</v>
      </c>
      <c r="C250" s="4" t="s">
        <v>13</v>
      </c>
      <c r="D250" s="4" t="s">
        <v>72</v>
      </c>
      <c r="E250" s="4" t="s">
        <v>9</v>
      </c>
      <c r="F250" s="4" t="s">
        <v>11</v>
      </c>
      <c r="G250" s="3">
        <v>150</v>
      </c>
      <c r="H250" s="5">
        <v>10.41</v>
      </c>
      <c r="I250" s="5">
        <v>10.86</v>
      </c>
    </row>
    <row r="251" spans="1:9" ht="12.75" customHeight="1" x14ac:dyDescent="0.2">
      <c r="A251" s="3">
        <v>2017</v>
      </c>
      <c r="B251" s="3">
        <v>3</v>
      </c>
      <c r="C251" s="4" t="s">
        <v>14</v>
      </c>
      <c r="D251" s="4" t="s">
        <v>72</v>
      </c>
      <c r="E251" s="4" t="s">
        <v>9</v>
      </c>
      <c r="F251" s="4" t="s">
        <v>10</v>
      </c>
      <c r="G251" s="3">
        <v>2680</v>
      </c>
      <c r="H251" s="5">
        <v>13.43</v>
      </c>
      <c r="I251" s="5">
        <v>12.95</v>
      </c>
    </row>
    <row r="252" spans="1:9" ht="12.75" customHeight="1" x14ac:dyDescent="0.2">
      <c r="A252" s="3">
        <v>2017</v>
      </c>
      <c r="B252" s="3">
        <v>3</v>
      </c>
      <c r="C252" s="4" t="s">
        <v>14</v>
      </c>
      <c r="D252" s="4" t="s">
        <v>72</v>
      </c>
      <c r="E252" s="4" t="s">
        <v>9</v>
      </c>
      <c r="F252" s="4" t="s">
        <v>11</v>
      </c>
      <c r="G252" s="3">
        <v>120</v>
      </c>
      <c r="H252" s="5">
        <v>0.28000000000000003</v>
      </c>
      <c r="I252" s="5">
        <v>0.25</v>
      </c>
    </row>
    <row r="253" spans="1:9" ht="12.75" customHeight="1" x14ac:dyDescent="0.2">
      <c r="A253" s="3">
        <v>2017</v>
      </c>
      <c r="B253" s="3">
        <v>3</v>
      </c>
      <c r="C253" s="4" t="s">
        <v>15</v>
      </c>
      <c r="D253" s="4" t="s">
        <v>72</v>
      </c>
      <c r="E253" s="4" t="s">
        <v>9</v>
      </c>
      <c r="F253" s="4" t="s">
        <v>10</v>
      </c>
      <c r="G253" s="3">
        <v>4881</v>
      </c>
      <c r="H253" s="5">
        <v>119.06</v>
      </c>
      <c r="I253" s="5">
        <v>113.69</v>
      </c>
    </row>
    <row r="254" spans="1:9" ht="12.75" customHeight="1" x14ac:dyDescent="0.2">
      <c r="A254" s="3">
        <v>2017</v>
      </c>
      <c r="B254" s="3">
        <v>3</v>
      </c>
      <c r="C254" s="4" t="s">
        <v>15</v>
      </c>
      <c r="D254" s="4" t="s">
        <v>72</v>
      </c>
      <c r="E254" s="4" t="s">
        <v>9</v>
      </c>
      <c r="F254" s="4" t="s">
        <v>11</v>
      </c>
      <c r="G254" s="3">
        <v>411</v>
      </c>
      <c r="H254" s="5">
        <v>12.32</v>
      </c>
      <c r="I254" s="5">
        <v>12.74</v>
      </c>
    </row>
    <row r="255" spans="1:9" ht="12.75" customHeight="1" x14ac:dyDescent="0.2">
      <c r="A255" s="3">
        <v>2017</v>
      </c>
      <c r="B255" s="3">
        <v>3</v>
      </c>
      <c r="C255" s="4" t="s">
        <v>16</v>
      </c>
      <c r="D255" s="4" t="s">
        <v>72</v>
      </c>
      <c r="E255" s="4" t="s">
        <v>9</v>
      </c>
      <c r="F255" s="4" t="s">
        <v>10</v>
      </c>
      <c r="G255" s="3">
        <v>2390</v>
      </c>
      <c r="H255" s="5">
        <v>40.270000000000003</v>
      </c>
      <c r="I255" s="5">
        <v>40.229999999999997</v>
      </c>
    </row>
    <row r="256" spans="1:9" ht="12.75" customHeight="1" x14ac:dyDescent="0.2">
      <c r="A256" s="3">
        <v>2017</v>
      </c>
      <c r="B256" s="3">
        <v>3</v>
      </c>
      <c r="C256" s="4" t="s">
        <v>16</v>
      </c>
      <c r="D256" s="4" t="s">
        <v>72</v>
      </c>
      <c r="E256" s="4" t="s">
        <v>9</v>
      </c>
      <c r="F256" s="4" t="s">
        <v>11</v>
      </c>
      <c r="G256" s="3">
        <v>140</v>
      </c>
      <c r="H256" s="5">
        <v>3.92</v>
      </c>
      <c r="I256" s="5">
        <v>3.7</v>
      </c>
    </row>
    <row r="257" spans="1:9" ht="12.75" customHeight="1" x14ac:dyDescent="0.2">
      <c r="A257" s="3">
        <v>2017</v>
      </c>
      <c r="B257" s="3">
        <v>3</v>
      </c>
      <c r="C257" s="4" t="s">
        <v>17</v>
      </c>
      <c r="D257" s="4" t="s">
        <v>72</v>
      </c>
      <c r="E257" s="4" t="s">
        <v>9</v>
      </c>
      <c r="F257" s="4" t="s">
        <v>10</v>
      </c>
      <c r="G257" s="3">
        <v>4551</v>
      </c>
      <c r="H257" s="5">
        <v>35.81</v>
      </c>
      <c r="I257" s="5">
        <v>39.200000000000003</v>
      </c>
    </row>
    <row r="258" spans="1:9" ht="12.75" customHeight="1" x14ac:dyDescent="0.2">
      <c r="A258" s="3">
        <v>2017</v>
      </c>
      <c r="B258" s="3">
        <v>3</v>
      </c>
      <c r="C258" s="4" t="s">
        <v>17</v>
      </c>
      <c r="D258" s="4" t="s">
        <v>72</v>
      </c>
      <c r="E258" s="4" t="s">
        <v>9</v>
      </c>
      <c r="F258" s="4" t="s">
        <v>11</v>
      </c>
      <c r="G258" s="3">
        <v>10</v>
      </c>
      <c r="H258" s="5">
        <v>0.03</v>
      </c>
      <c r="I258" s="5">
        <v>0.03</v>
      </c>
    </row>
    <row r="259" spans="1:9" ht="12.75" customHeight="1" x14ac:dyDescent="0.2">
      <c r="A259" s="3">
        <v>2017</v>
      </c>
      <c r="B259" s="3">
        <v>3</v>
      </c>
      <c r="C259" s="4" t="s">
        <v>18</v>
      </c>
      <c r="D259" s="4" t="s">
        <v>72</v>
      </c>
      <c r="E259" s="4" t="s">
        <v>9</v>
      </c>
      <c r="F259" s="4" t="s">
        <v>10</v>
      </c>
      <c r="G259" s="3">
        <v>1289</v>
      </c>
      <c r="H259" s="5">
        <v>0.83</v>
      </c>
      <c r="I259" s="5">
        <v>0.75</v>
      </c>
    </row>
    <row r="260" spans="1:9" ht="12.75" customHeight="1" x14ac:dyDescent="0.2">
      <c r="A260" s="3">
        <v>2017</v>
      </c>
      <c r="B260" s="3">
        <v>3</v>
      </c>
      <c r="C260" s="4" t="s">
        <v>18</v>
      </c>
      <c r="D260" s="4" t="s">
        <v>72</v>
      </c>
      <c r="E260" s="4" t="s">
        <v>9</v>
      </c>
      <c r="F260" s="4" t="s">
        <v>11</v>
      </c>
      <c r="G260" s="3">
        <v>20</v>
      </c>
      <c r="H260" s="5">
        <v>0</v>
      </c>
      <c r="I260" s="5">
        <v>0</v>
      </c>
    </row>
    <row r="261" spans="1:9" ht="12.75" customHeight="1" x14ac:dyDescent="0.2">
      <c r="A261" s="3">
        <v>2017</v>
      </c>
      <c r="B261" s="3">
        <v>3</v>
      </c>
      <c r="C261" s="4" t="s">
        <v>19</v>
      </c>
      <c r="D261" s="4" t="s">
        <v>72</v>
      </c>
      <c r="E261" s="4" t="s">
        <v>9</v>
      </c>
      <c r="F261" s="4" t="s">
        <v>10</v>
      </c>
      <c r="G261" s="3">
        <v>3416</v>
      </c>
      <c r="H261" s="5">
        <v>4.53</v>
      </c>
      <c r="I261" s="5">
        <v>4.84</v>
      </c>
    </row>
    <row r="262" spans="1:9" ht="12.75" customHeight="1" x14ac:dyDescent="0.2">
      <c r="A262" s="3">
        <v>2017</v>
      </c>
      <c r="B262" s="3">
        <v>3</v>
      </c>
      <c r="C262" s="4" t="s">
        <v>20</v>
      </c>
      <c r="D262" s="4" t="s">
        <v>72</v>
      </c>
      <c r="E262" s="4" t="s">
        <v>9</v>
      </c>
      <c r="F262" s="4" t="s">
        <v>10</v>
      </c>
      <c r="G262" s="3">
        <v>5604</v>
      </c>
      <c r="H262" s="5">
        <v>76.17</v>
      </c>
      <c r="I262" s="5">
        <v>75.040000000000006</v>
      </c>
    </row>
    <row r="263" spans="1:9" ht="12.75" customHeight="1" x14ac:dyDescent="0.2">
      <c r="A263" s="3">
        <v>2017</v>
      </c>
      <c r="B263" s="3">
        <v>3</v>
      </c>
      <c r="C263" s="4" t="s">
        <v>20</v>
      </c>
      <c r="D263" s="4" t="s">
        <v>72</v>
      </c>
      <c r="E263" s="4" t="s">
        <v>9</v>
      </c>
      <c r="F263" s="4" t="s">
        <v>11</v>
      </c>
      <c r="G263" s="3">
        <v>20</v>
      </c>
      <c r="H263" s="5">
        <v>0.06</v>
      </c>
      <c r="I263" s="5">
        <v>0.05</v>
      </c>
    </row>
    <row r="264" spans="1:9" ht="12.75" customHeight="1" x14ac:dyDescent="0.2">
      <c r="A264" s="3">
        <v>2017</v>
      </c>
      <c r="B264" s="3">
        <v>3</v>
      </c>
      <c r="C264" s="4" t="s">
        <v>21</v>
      </c>
      <c r="D264" s="4" t="s">
        <v>72</v>
      </c>
      <c r="E264" s="4" t="s">
        <v>9</v>
      </c>
      <c r="F264" s="4" t="s">
        <v>10</v>
      </c>
      <c r="G264" s="3">
        <v>4585</v>
      </c>
      <c r="H264" s="5">
        <v>61.94</v>
      </c>
      <c r="I264" s="5">
        <v>75.56</v>
      </c>
    </row>
    <row r="265" spans="1:9" ht="12.75" customHeight="1" x14ac:dyDescent="0.2">
      <c r="A265" s="3">
        <v>2017</v>
      </c>
      <c r="B265" s="3">
        <v>3</v>
      </c>
      <c r="C265" s="4" t="s">
        <v>21</v>
      </c>
      <c r="D265" s="4" t="s">
        <v>72</v>
      </c>
      <c r="E265" s="4" t="s">
        <v>9</v>
      </c>
      <c r="F265" s="4" t="s">
        <v>11</v>
      </c>
      <c r="G265" s="3">
        <v>10</v>
      </c>
      <c r="H265" s="5">
        <v>0.15</v>
      </c>
      <c r="I265" s="5">
        <v>0.16</v>
      </c>
    </row>
    <row r="266" spans="1:9" ht="12.75" customHeight="1" x14ac:dyDescent="0.2">
      <c r="A266" s="3">
        <v>2017</v>
      </c>
      <c r="B266" s="3">
        <v>3</v>
      </c>
      <c r="C266" s="4" t="s">
        <v>22</v>
      </c>
      <c r="D266" s="4" t="s">
        <v>72</v>
      </c>
      <c r="E266" s="4" t="s">
        <v>9</v>
      </c>
      <c r="F266" s="4" t="s">
        <v>10</v>
      </c>
      <c r="G266" s="3">
        <v>3980</v>
      </c>
      <c r="H266" s="5">
        <v>81.459999999999994</v>
      </c>
      <c r="I266" s="5">
        <v>99.92</v>
      </c>
    </row>
    <row r="267" spans="1:9" ht="12.75" customHeight="1" x14ac:dyDescent="0.2">
      <c r="A267" s="3">
        <v>2017</v>
      </c>
      <c r="B267" s="3">
        <v>3</v>
      </c>
      <c r="C267" s="4" t="s">
        <v>22</v>
      </c>
      <c r="D267" s="4" t="s">
        <v>72</v>
      </c>
      <c r="E267" s="4" t="s">
        <v>9</v>
      </c>
      <c r="F267" s="4" t="s">
        <v>11</v>
      </c>
      <c r="G267" s="3">
        <v>10</v>
      </c>
      <c r="H267" s="5">
        <v>0.1</v>
      </c>
      <c r="I267" s="5">
        <v>0.17</v>
      </c>
    </row>
    <row r="268" spans="1:9" ht="12.75" customHeight="1" x14ac:dyDescent="0.2">
      <c r="A268" s="3">
        <v>2017</v>
      </c>
      <c r="B268" s="3">
        <v>3</v>
      </c>
      <c r="C268" s="4" t="s">
        <v>24</v>
      </c>
      <c r="D268" s="4" t="s">
        <v>72</v>
      </c>
      <c r="E268" s="4" t="s">
        <v>9</v>
      </c>
      <c r="F268" s="4" t="s">
        <v>10</v>
      </c>
      <c r="G268" s="3">
        <v>3209</v>
      </c>
      <c r="H268" s="5">
        <v>30.02</v>
      </c>
      <c r="I268" s="5">
        <v>30.01</v>
      </c>
    </row>
    <row r="269" spans="1:9" ht="12.75" customHeight="1" x14ac:dyDescent="0.2">
      <c r="A269" s="3">
        <v>2017</v>
      </c>
      <c r="B269" s="3">
        <v>3</v>
      </c>
      <c r="C269" s="4" t="s">
        <v>25</v>
      </c>
      <c r="D269" s="4" t="s">
        <v>72</v>
      </c>
      <c r="E269" s="4" t="s">
        <v>9</v>
      </c>
      <c r="F269" s="4" t="s">
        <v>10</v>
      </c>
      <c r="G269" s="3">
        <v>2136</v>
      </c>
      <c r="H269" s="5">
        <v>3.65</v>
      </c>
      <c r="I269" s="5">
        <v>3.54</v>
      </c>
    </row>
    <row r="270" spans="1:9" ht="12.75" customHeight="1" x14ac:dyDescent="0.2">
      <c r="A270" s="3">
        <v>2017</v>
      </c>
      <c r="B270" s="3">
        <v>4</v>
      </c>
      <c r="C270" s="4" t="s">
        <v>7</v>
      </c>
      <c r="D270" s="4" t="s">
        <v>72</v>
      </c>
      <c r="E270" s="4" t="s">
        <v>9</v>
      </c>
      <c r="F270" s="4" t="s">
        <v>10</v>
      </c>
      <c r="G270" s="3">
        <v>11931</v>
      </c>
      <c r="H270" s="5">
        <v>230.84</v>
      </c>
      <c r="I270" s="5">
        <v>248.35</v>
      </c>
    </row>
    <row r="271" spans="1:9" ht="12.75" customHeight="1" x14ac:dyDescent="0.2">
      <c r="A271" s="3">
        <v>2017</v>
      </c>
      <c r="B271" s="3">
        <v>4</v>
      </c>
      <c r="C271" s="4" t="s">
        <v>12</v>
      </c>
      <c r="D271" s="4" t="s">
        <v>72</v>
      </c>
      <c r="E271" s="4" t="s">
        <v>9</v>
      </c>
      <c r="F271" s="4" t="s">
        <v>10</v>
      </c>
      <c r="G271" s="3">
        <v>6749</v>
      </c>
      <c r="H271" s="5">
        <v>35.28</v>
      </c>
      <c r="I271" s="5">
        <v>45.28</v>
      </c>
    </row>
    <row r="272" spans="1:9" ht="12.75" customHeight="1" x14ac:dyDescent="0.2">
      <c r="A272" s="3">
        <v>2017</v>
      </c>
      <c r="B272" s="3">
        <v>4</v>
      </c>
      <c r="C272" s="4" t="s">
        <v>13</v>
      </c>
      <c r="D272" s="4" t="s">
        <v>72</v>
      </c>
      <c r="E272" s="4" t="s">
        <v>9</v>
      </c>
      <c r="F272" s="4" t="s">
        <v>10</v>
      </c>
      <c r="G272" s="3">
        <v>13898</v>
      </c>
      <c r="H272" s="5">
        <v>590.78</v>
      </c>
      <c r="I272" s="5">
        <v>614.29999999999995</v>
      </c>
    </row>
    <row r="273" spans="1:9" ht="12.75" customHeight="1" x14ac:dyDescent="0.2">
      <c r="A273" s="3">
        <v>2017</v>
      </c>
      <c r="B273" s="3">
        <v>4</v>
      </c>
      <c r="C273" s="4" t="s">
        <v>13</v>
      </c>
      <c r="D273" s="4" t="s">
        <v>72</v>
      </c>
      <c r="E273" s="4" t="s">
        <v>9</v>
      </c>
      <c r="F273" s="4" t="s">
        <v>11</v>
      </c>
      <c r="G273" s="3">
        <v>2189</v>
      </c>
      <c r="H273" s="5">
        <v>112.64</v>
      </c>
      <c r="I273" s="5">
        <v>113.7</v>
      </c>
    </row>
    <row r="274" spans="1:9" ht="12.75" customHeight="1" x14ac:dyDescent="0.2">
      <c r="A274" s="3">
        <v>2017</v>
      </c>
      <c r="B274" s="3">
        <v>4</v>
      </c>
      <c r="C274" s="4" t="s">
        <v>14</v>
      </c>
      <c r="D274" s="4" t="s">
        <v>72</v>
      </c>
      <c r="E274" s="4" t="s">
        <v>9</v>
      </c>
      <c r="F274" s="4" t="s">
        <v>10</v>
      </c>
      <c r="G274" s="3">
        <v>8615</v>
      </c>
      <c r="H274" s="5">
        <v>45.35</v>
      </c>
      <c r="I274" s="5">
        <v>42.84</v>
      </c>
    </row>
    <row r="275" spans="1:9" ht="12.75" customHeight="1" x14ac:dyDescent="0.2">
      <c r="A275" s="3">
        <v>2017</v>
      </c>
      <c r="B275" s="3">
        <v>4</v>
      </c>
      <c r="C275" s="4" t="s">
        <v>14</v>
      </c>
      <c r="D275" s="4" t="s">
        <v>72</v>
      </c>
      <c r="E275" s="4" t="s">
        <v>9</v>
      </c>
      <c r="F275" s="4" t="s">
        <v>11</v>
      </c>
      <c r="G275" s="3">
        <v>880</v>
      </c>
      <c r="H275" s="5">
        <v>2.95</v>
      </c>
      <c r="I275" s="5">
        <v>2.66</v>
      </c>
    </row>
    <row r="276" spans="1:9" ht="12.75" customHeight="1" x14ac:dyDescent="0.2">
      <c r="A276" s="3">
        <v>2017</v>
      </c>
      <c r="B276" s="3">
        <v>4</v>
      </c>
      <c r="C276" s="4" t="s">
        <v>15</v>
      </c>
      <c r="D276" s="4" t="s">
        <v>72</v>
      </c>
      <c r="E276" s="4" t="s">
        <v>9</v>
      </c>
      <c r="F276" s="4" t="s">
        <v>10</v>
      </c>
      <c r="G276" s="3">
        <v>16932</v>
      </c>
      <c r="H276" s="5">
        <v>359.23</v>
      </c>
      <c r="I276" s="5">
        <v>341.5</v>
      </c>
    </row>
    <row r="277" spans="1:9" ht="12.75" customHeight="1" x14ac:dyDescent="0.2">
      <c r="A277" s="3">
        <v>2017</v>
      </c>
      <c r="B277" s="3">
        <v>4</v>
      </c>
      <c r="C277" s="4" t="s">
        <v>15</v>
      </c>
      <c r="D277" s="4" t="s">
        <v>72</v>
      </c>
      <c r="E277" s="4" t="s">
        <v>9</v>
      </c>
      <c r="F277" s="4" t="s">
        <v>11</v>
      </c>
      <c r="G277" s="3">
        <v>3010</v>
      </c>
      <c r="H277" s="5">
        <v>63.48</v>
      </c>
      <c r="I277" s="5">
        <v>59.68</v>
      </c>
    </row>
    <row r="278" spans="1:9" ht="12.75" customHeight="1" x14ac:dyDescent="0.2">
      <c r="A278" s="3">
        <v>2017</v>
      </c>
      <c r="B278" s="3">
        <v>4</v>
      </c>
      <c r="C278" s="4" t="s">
        <v>16</v>
      </c>
      <c r="D278" s="4" t="s">
        <v>72</v>
      </c>
      <c r="E278" s="4" t="s">
        <v>9</v>
      </c>
      <c r="F278" s="4" t="s">
        <v>10</v>
      </c>
      <c r="G278" s="3">
        <v>5730</v>
      </c>
      <c r="H278" s="5">
        <v>105.56</v>
      </c>
      <c r="I278" s="5">
        <v>107</v>
      </c>
    </row>
    <row r="279" spans="1:9" ht="12.75" customHeight="1" x14ac:dyDescent="0.2">
      <c r="A279" s="3">
        <v>2017</v>
      </c>
      <c r="B279" s="3">
        <v>4</v>
      </c>
      <c r="C279" s="4" t="s">
        <v>16</v>
      </c>
      <c r="D279" s="4" t="s">
        <v>72</v>
      </c>
      <c r="E279" s="4" t="s">
        <v>9</v>
      </c>
      <c r="F279" s="4" t="s">
        <v>11</v>
      </c>
      <c r="G279" s="3">
        <v>1680</v>
      </c>
      <c r="H279" s="5">
        <v>34.35</v>
      </c>
      <c r="I279" s="5">
        <v>32.880000000000003</v>
      </c>
    </row>
    <row r="280" spans="1:9" ht="12.75" customHeight="1" x14ac:dyDescent="0.2">
      <c r="A280" s="3">
        <v>2017</v>
      </c>
      <c r="B280" s="3">
        <v>4</v>
      </c>
      <c r="C280" s="4" t="s">
        <v>17</v>
      </c>
      <c r="D280" s="4" t="s">
        <v>72</v>
      </c>
      <c r="E280" s="4" t="s">
        <v>9</v>
      </c>
      <c r="F280" s="4" t="s">
        <v>10</v>
      </c>
      <c r="G280" s="3">
        <v>11236</v>
      </c>
      <c r="H280" s="5">
        <v>87.15</v>
      </c>
      <c r="I280" s="5">
        <v>89.97</v>
      </c>
    </row>
    <row r="281" spans="1:9" ht="12.75" customHeight="1" x14ac:dyDescent="0.2">
      <c r="A281" s="3">
        <v>2017</v>
      </c>
      <c r="B281" s="3">
        <v>4</v>
      </c>
      <c r="C281" s="4" t="s">
        <v>18</v>
      </c>
      <c r="D281" s="4" t="s">
        <v>72</v>
      </c>
      <c r="E281" s="4" t="s">
        <v>9</v>
      </c>
      <c r="F281" s="4" t="s">
        <v>10</v>
      </c>
      <c r="G281" s="3">
        <v>3913</v>
      </c>
      <c r="H281" s="5">
        <v>3.03</v>
      </c>
      <c r="I281" s="5">
        <v>2.87</v>
      </c>
    </row>
    <row r="282" spans="1:9" ht="12.75" customHeight="1" x14ac:dyDescent="0.2">
      <c r="A282" s="3">
        <v>2017</v>
      </c>
      <c r="B282" s="3">
        <v>4</v>
      </c>
      <c r="C282" s="4" t="s">
        <v>18</v>
      </c>
      <c r="D282" s="4" t="s">
        <v>72</v>
      </c>
      <c r="E282" s="4" t="s">
        <v>9</v>
      </c>
      <c r="F282" s="4" t="s">
        <v>11</v>
      </c>
      <c r="G282" s="3">
        <v>171</v>
      </c>
      <c r="H282" s="5">
        <v>0.13</v>
      </c>
      <c r="I282" s="5">
        <v>0.12</v>
      </c>
    </row>
    <row r="283" spans="1:9" ht="12.75" customHeight="1" x14ac:dyDescent="0.2">
      <c r="A283" s="3">
        <v>2017</v>
      </c>
      <c r="B283" s="3">
        <v>4</v>
      </c>
      <c r="C283" s="4" t="s">
        <v>19</v>
      </c>
      <c r="D283" s="4" t="s">
        <v>72</v>
      </c>
      <c r="E283" s="4" t="s">
        <v>9</v>
      </c>
      <c r="F283" s="4" t="s">
        <v>10</v>
      </c>
      <c r="G283" s="3">
        <v>10380</v>
      </c>
      <c r="H283" s="5">
        <v>12.99</v>
      </c>
      <c r="I283" s="5">
        <v>13.85</v>
      </c>
    </row>
    <row r="284" spans="1:9" ht="12.75" customHeight="1" x14ac:dyDescent="0.2">
      <c r="A284" s="3">
        <v>2017</v>
      </c>
      <c r="B284" s="3">
        <v>4</v>
      </c>
      <c r="C284" s="4" t="s">
        <v>20</v>
      </c>
      <c r="D284" s="4" t="s">
        <v>72</v>
      </c>
      <c r="E284" s="4" t="s">
        <v>9</v>
      </c>
      <c r="F284" s="4" t="s">
        <v>10</v>
      </c>
      <c r="G284" s="3">
        <v>12674</v>
      </c>
      <c r="H284" s="5">
        <v>137.44</v>
      </c>
      <c r="I284" s="5">
        <v>133.38</v>
      </c>
    </row>
    <row r="285" spans="1:9" ht="12.75" customHeight="1" x14ac:dyDescent="0.2">
      <c r="A285" s="3">
        <v>2017</v>
      </c>
      <c r="B285" s="3">
        <v>4</v>
      </c>
      <c r="C285" s="4" t="s">
        <v>21</v>
      </c>
      <c r="D285" s="4" t="s">
        <v>72</v>
      </c>
      <c r="E285" s="4" t="s">
        <v>9</v>
      </c>
      <c r="F285" s="4" t="s">
        <v>10</v>
      </c>
      <c r="G285" s="3">
        <v>14593</v>
      </c>
      <c r="H285" s="5">
        <v>194.25</v>
      </c>
      <c r="I285" s="5">
        <v>244.16</v>
      </c>
    </row>
    <row r="286" spans="1:9" ht="12.75" customHeight="1" x14ac:dyDescent="0.2">
      <c r="A286" s="3">
        <v>2017</v>
      </c>
      <c r="B286" s="3">
        <v>4</v>
      </c>
      <c r="C286" s="4" t="s">
        <v>22</v>
      </c>
      <c r="D286" s="4" t="s">
        <v>72</v>
      </c>
      <c r="E286" s="4" t="s">
        <v>9</v>
      </c>
      <c r="F286" s="4" t="s">
        <v>10</v>
      </c>
      <c r="G286" s="3">
        <v>13612</v>
      </c>
      <c r="H286" s="5">
        <v>286.63</v>
      </c>
      <c r="I286" s="5">
        <v>331.76</v>
      </c>
    </row>
    <row r="287" spans="1:9" ht="12.75" customHeight="1" x14ac:dyDescent="0.2">
      <c r="A287" s="3">
        <v>2017</v>
      </c>
      <c r="B287" s="3">
        <v>4</v>
      </c>
      <c r="C287" s="4" t="s">
        <v>24</v>
      </c>
      <c r="D287" s="4" t="s">
        <v>72</v>
      </c>
      <c r="E287" s="4" t="s">
        <v>9</v>
      </c>
      <c r="F287" s="4" t="s">
        <v>10</v>
      </c>
      <c r="G287" s="3">
        <v>9912</v>
      </c>
      <c r="H287" s="5">
        <v>112.59</v>
      </c>
      <c r="I287" s="5">
        <v>109.31</v>
      </c>
    </row>
    <row r="288" spans="1:9" ht="12.75" customHeight="1" x14ac:dyDescent="0.2">
      <c r="A288" s="3">
        <v>2017</v>
      </c>
      <c r="B288" s="3">
        <v>4</v>
      </c>
      <c r="C288" s="4" t="s">
        <v>25</v>
      </c>
      <c r="D288" s="4" t="s">
        <v>72</v>
      </c>
      <c r="E288" s="4" t="s">
        <v>9</v>
      </c>
      <c r="F288" s="4" t="s">
        <v>10</v>
      </c>
      <c r="G288" s="3">
        <v>8126</v>
      </c>
      <c r="H288" s="5">
        <v>16.96</v>
      </c>
      <c r="I288" s="5">
        <v>16.010000000000002</v>
      </c>
    </row>
    <row r="289" spans="1:9" ht="12.75" customHeight="1" x14ac:dyDescent="0.2">
      <c r="A289" s="3">
        <v>2017</v>
      </c>
      <c r="B289" s="3">
        <v>5</v>
      </c>
      <c r="C289" s="4" t="s">
        <v>7</v>
      </c>
      <c r="D289" s="4" t="s">
        <v>72</v>
      </c>
      <c r="E289" s="4" t="s">
        <v>9</v>
      </c>
      <c r="F289" s="4" t="s">
        <v>10</v>
      </c>
      <c r="G289" s="3">
        <v>19751</v>
      </c>
      <c r="H289" s="5">
        <v>342.35</v>
      </c>
      <c r="I289" s="5">
        <v>390.37</v>
      </c>
    </row>
    <row r="290" spans="1:9" ht="12.75" customHeight="1" x14ac:dyDescent="0.2">
      <c r="A290" s="3">
        <v>2017</v>
      </c>
      <c r="B290" s="3">
        <v>5</v>
      </c>
      <c r="C290" s="4" t="s">
        <v>7</v>
      </c>
      <c r="D290" s="4" t="s">
        <v>72</v>
      </c>
      <c r="E290" s="4" t="s">
        <v>9</v>
      </c>
      <c r="F290" s="4" t="s">
        <v>11</v>
      </c>
      <c r="G290" s="3">
        <v>120</v>
      </c>
      <c r="H290" s="5">
        <v>1.86</v>
      </c>
      <c r="I290" s="5">
        <v>1.84</v>
      </c>
    </row>
    <row r="291" spans="1:9" ht="12.75" customHeight="1" x14ac:dyDescent="0.2">
      <c r="A291" s="3">
        <v>2017</v>
      </c>
      <c r="B291" s="3">
        <v>5</v>
      </c>
      <c r="C291" s="4" t="s">
        <v>7</v>
      </c>
      <c r="D291" s="4" t="s">
        <v>72</v>
      </c>
      <c r="E291" s="4" t="s">
        <v>9</v>
      </c>
      <c r="F291" s="4" t="s">
        <v>23</v>
      </c>
      <c r="G291" s="3">
        <v>45</v>
      </c>
      <c r="H291" s="5">
        <v>0.35</v>
      </c>
      <c r="I291" s="5">
        <v>0.32</v>
      </c>
    </row>
    <row r="292" spans="1:9" ht="12.75" customHeight="1" x14ac:dyDescent="0.2">
      <c r="A292" s="3">
        <v>2017</v>
      </c>
      <c r="B292" s="3">
        <v>5</v>
      </c>
      <c r="C292" s="4" t="s">
        <v>12</v>
      </c>
      <c r="D292" s="4" t="s">
        <v>72</v>
      </c>
      <c r="E292" s="4" t="s">
        <v>9</v>
      </c>
      <c r="F292" s="4" t="s">
        <v>10</v>
      </c>
      <c r="G292" s="3">
        <v>7942</v>
      </c>
      <c r="H292" s="5">
        <v>29.16</v>
      </c>
      <c r="I292" s="5">
        <v>44.44</v>
      </c>
    </row>
    <row r="293" spans="1:9" ht="12.75" customHeight="1" x14ac:dyDescent="0.2">
      <c r="A293" s="3">
        <v>2017</v>
      </c>
      <c r="B293" s="3">
        <v>5</v>
      </c>
      <c r="C293" s="4" t="s">
        <v>12</v>
      </c>
      <c r="D293" s="4" t="s">
        <v>72</v>
      </c>
      <c r="E293" s="4" t="s">
        <v>9</v>
      </c>
      <c r="F293" s="4" t="s">
        <v>11</v>
      </c>
      <c r="G293" s="3">
        <v>10</v>
      </c>
      <c r="H293" s="5">
        <v>0.03</v>
      </c>
      <c r="I293" s="5">
        <v>0.05</v>
      </c>
    </row>
    <row r="294" spans="1:9" ht="12.75" customHeight="1" x14ac:dyDescent="0.2">
      <c r="A294" s="3">
        <v>2017</v>
      </c>
      <c r="B294" s="3">
        <v>5</v>
      </c>
      <c r="C294" s="4" t="s">
        <v>13</v>
      </c>
      <c r="D294" s="4" t="s">
        <v>72</v>
      </c>
      <c r="E294" s="4" t="s">
        <v>9</v>
      </c>
      <c r="F294" s="4" t="s">
        <v>10</v>
      </c>
      <c r="G294" s="3">
        <v>20860</v>
      </c>
      <c r="H294" s="5">
        <v>861.17</v>
      </c>
      <c r="I294" s="5">
        <v>904.06</v>
      </c>
    </row>
    <row r="295" spans="1:9" ht="12.75" customHeight="1" x14ac:dyDescent="0.2">
      <c r="A295" s="3">
        <v>2017</v>
      </c>
      <c r="B295" s="3">
        <v>5</v>
      </c>
      <c r="C295" s="4" t="s">
        <v>13</v>
      </c>
      <c r="D295" s="4" t="s">
        <v>72</v>
      </c>
      <c r="E295" s="4" t="s">
        <v>9</v>
      </c>
      <c r="F295" s="4" t="s">
        <v>11</v>
      </c>
      <c r="G295" s="3">
        <v>3355</v>
      </c>
      <c r="H295" s="5">
        <v>186.02</v>
      </c>
      <c r="I295" s="5">
        <v>190.66</v>
      </c>
    </row>
    <row r="296" spans="1:9" ht="12.75" customHeight="1" x14ac:dyDescent="0.2">
      <c r="A296" s="3">
        <v>2017</v>
      </c>
      <c r="B296" s="3">
        <v>5</v>
      </c>
      <c r="C296" s="4" t="s">
        <v>14</v>
      </c>
      <c r="D296" s="4" t="s">
        <v>72</v>
      </c>
      <c r="E296" s="4" t="s">
        <v>9</v>
      </c>
      <c r="F296" s="4" t="s">
        <v>10</v>
      </c>
      <c r="G296" s="3">
        <v>11840</v>
      </c>
      <c r="H296" s="5">
        <v>69.989999999999995</v>
      </c>
      <c r="I296" s="5">
        <v>68.78</v>
      </c>
    </row>
    <row r="297" spans="1:9" ht="12.75" customHeight="1" x14ac:dyDescent="0.2">
      <c r="A297" s="3">
        <v>2017</v>
      </c>
      <c r="B297" s="3">
        <v>5</v>
      </c>
      <c r="C297" s="4" t="s">
        <v>14</v>
      </c>
      <c r="D297" s="4" t="s">
        <v>72</v>
      </c>
      <c r="E297" s="4" t="s">
        <v>9</v>
      </c>
      <c r="F297" s="4" t="s">
        <v>11</v>
      </c>
      <c r="G297" s="3">
        <v>489</v>
      </c>
      <c r="H297" s="5">
        <v>1.37</v>
      </c>
      <c r="I297" s="5">
        <v>1.3</v>
      </c>
    </row>
    <row r="298" spans="1:9" ht="12.75" customHeight="1" x14ac:dyDescent="0.2">
      <c r="A298" s="3">
        <v>2017</v>
      </c>
      <c r="B298" s="3">
        <v>5</v>
      </c>
      <c r="C298" s="4" t="s">
        <v>15</v>
      </c>
      <c r="D298" s="4" t="s">
        <v>72</v>
      </c>
      <c r="E298" s="4" t="s">
        <v>9</v>
      </c>
      <c r="F298" s="4" t="s">
        <v>10</v>
      </c>
      <c r="G298" s="3">
        <v>23844</v>
      </c>
      <c r="H298" s="5">
        <v>501.47</v>
      </c>
      <c r="I298" s="5">
        <v>473.7</v>
      </c>
    </row>
    <row r="299" spans="1:9" ht="12.75" customHeight="1" x14ac:dyDescent="0.2">
      <c r="A299" s="3">
        <v>2017</v>
      </c>
      <c r="B299" s="3">
        <v>5</v>
      </c>
      <c r="C299" s="4" t="s">
        <v>15</v>
      </c>
      <c r="D299" s="4" t="s">
        <v>72</v>
      </c>
      <c r="E299" s="4" t="s">
        <v>9</v>
      </c>
      <c r="F299" s="4" t="s">
        <v>11</v>
      </c>
      <c r="G299" s="3">
        <v>3535</v>
      </c>
      <c r="H299" s="5">
        <v>79.37</v>
      </c>
      <c r="I299" s="5">
        <v>75.59</v>
      </c>
    </row>
    <row r="300" spans="1:9" ht="12.75" customHeight="1" x14ac:dyDescent="0.2">
      <c r="A300" s="3">
        <v>2017</v>
      </c>
      <c r="B300" s="3">
        <v>5</v>
      </c>
      <c r="C300" s="4" t="s">
        <v>16</v>
      </c>
      <c r="D300" s="4" t="s">
        <v>72</v>
      </c>
      <c r="E300" s="4" t="s">
        <v>9</v>
      </c>
      <c r="F300" s="4" t="s">
        <v>10</v>
      </c>
      <c r="G300" s="3">
        <v>9596</v>
      </c>
      <c r="H300" s="5">
        <v>145.32</v>
      </c>
      <c r="I300" s="5">
        <v>145.85</v>
      </c>
    </row>
    <row r="301" spans="1:9" ht="12.75" customHeight="1" x14ac:dyDescent="0.2">
      <c r="A301" s="3">
        <v>2017</v>
      </c>
      <c r="B301" s="3">
        <v>5</v>
      </c>
      <c r="C301" s="4" t="s">
        <v>16</v>
      </c>
      <c r="D301" s="4" t="s">
        <v>72</v>
      </c>
      <c r="E301" s="4" t="s">
        <v>9</v>
      </c>
      <c r="F301" s="4" t="s">
        <v>11</v>
      </c>
      <c r="G301" s="3">
        <v>1750</v>
      </c>
      <c r="H301" s="5">
        <v>29.26</v>
      </c>
      <c r="I301" s="5">
        <v>29.36</v>
      </c>
    </row>
    <row r="302" spans="1:9" ht="12.75" customHeight="1" x14ac:dyDescent="0.2">
      <c r="A302" s="3">
        <v>2017</v>
      </c>
      <c r="B302" s="3">
        <v>5</v>
      </c>
      <c r="C302" s="4" t="s">
        <v>16</v>
      </c>
      <c r="D302" s="4" t="s">
        <v>72</v>
      </c>
      <c r="E302" s="4" t="s">
        <v>9</v>
      </c>
      <c r="F302" s="4" t="s">
        <v>23</v>
      </c>
      <c r="G302" s="3">
        <v>10</v>
      </c>
      <c r="H302" s="5">
        <v>0.12</v>
      </c>
      <c r="I302" s="5">
        <v>0.14000000000000001</v>
      </c>
    </row>
    <row r="303" spans="1:9" ht="12.75" customHeight="1" x14ac:dyDescent="0.2">
      <c r="A303" s="3">
        <v>2017</v>
      </c>
      <c r="B303" s="3">
        <v>5</v>
      </c>
      <c r="C303" s="4" t="s">
        <v>17</v>
      </c>
      <c r="D303" s="4" t="s">
        <v>72</v>
      </c>
      <c r="E303" s="4" t="s">
        <v>9</v>
      </c>
      <c r="F303" s="4" t="s">
        <v>10</v>
      </c>
      <c r="G303" s="3">
        <v>15944</v>
      </c>
      <c r="H303" s="5">
        <v>100.85</v>
      </c>
      <c r="I303" s="5">
        <v>105.73</v>
      </c>
    </row>
    <row r="304" spans="1:9" ht="12.75" customHeight="1" x14ac:dyDescent="0.2">
      <c r="A304" s="3">
        <v>2017</v>
      </c>
      <c r="B304" s="3">
        <v>5</v>
      </c>
      <c r="C304" s="4" t="s">
        <v>18</v>
      </c>
      <c r="D304" s="4" t="s">
        <v>72</v>
      </c>
      <c r="E304" s="4" t="s">
        <v>9</v>
      </c>
      <c r="F304" s="4" t="s">
        <v>10</v>
      </c>
      <c r="G304" s="3">
        <v>4506</v>
      </c>
      <c r="H304" s="5">
        <v>4.3499999999999996</v>
      </c>
      <c r="I304" s="5">
        <v>4</v>
      </c>
    </row>
    <row r="305" spans="1:9" ht="12.75" customHeight="1" x14ac:dyDescent="0.2">
      <c r="A305" s="3">
        <v>2017</v>
      </c>
      <c r="B305" s="3">
        <v>5</v>
      </c>
      <c r="C305" s="4" t="s">
        <v>18</v>
      </c>
      <c r="D305" s="4" t="s">
        <v>72</v>
      </c>
      <c r="E305" s="4" t="s">
        <v>9</v>
      </c>
      <c r="F305" s="4" t="s">
        <v>11</v>
      </c>
      <c r="G305" s="3">
        <v>225</v>
      </c>
      <c r="H305" s="5">
        <v>0.24</v>
      </c>
      <c r="I305" s="5">
        <v>0.21</v>
      </c>
    </row>
    <row r="306" spans="1:9" ht="12.75" customHeight="1" x14ac:dyDescent="0.2">
      <c r="A306" s="3">
        <v>2017</v>
      </c>
      <c r="B306" s="3">
        <v>5</v>
      </c>
      <c r="C306" s="4" t="s">
        <v>19</v>
      </c>
      <c r="D306" s="4" t="s">
        <v>72</v>
      </c>
      <c r="E306" s="4" t="s">
        <v>9</v>
      </c>
      <c r="F306" s="4" t="s">
        <v>10</v>
      </c>
      <c r="G306" s="3">
        <v>16878</v>
      </c>
      <c r="H306" s="5">
        <v>20.100000000000001</v>
      </c>
      <c r="I306" s="5">
        <v>21.12</v>
      </c>
    </row>
    <row r="307" spans="1:9" ht="12.75" customHeight="1" x14ac:dyDescent="0.2">
      <c r="A307" s="3">
        <v>2017</v>
      </c>
      <c r="B307" s="3">
        <v>5</v>
      </c>
      <c r="C307" s="4" t="s">
        <v>19</v>
      </c>
      <c r="D307" s="4" t="s">
        <v>72</v>
      </c>
      <c r="E307" s="4" t="s">
        <v>9</v>
      </c>
      <c r="F307" s="4" t="s">
        <v>11</v>
      </c>
      <c r="G307" s="3">
        <v>10</v>
      </c>
      <c r="H307" s="5">
        <v>0.13</v>
      </c>
      <c r="I307" s="5">
        <v>0.12</v>
      </c>
    </row>
    <row r="308" spans="1:9" ht="12.75" customHeight="1" x14ac:dyDescent="0.2">
      <c r="A308" s="3">
        <v>2017</v>
      </c>
      <c r="B308" s="3">
        <v>5</v>
      </c>
      <c r="C308" s="4" t="s">
        <v>20</v>
      </c>
      <c r="D308" s="4" t="s">
        <v>72</v>
      </c>
      <c r="E308" s="4" t="s">
        <v>9</v>
      </c>
      <c r="F308" s="4" t="s">
        <v>10</v>
      </c>
      <c r="G308" s="3">
        <v>20909</v>
      </c>
      <c r="H308" s="5">
        <v>187.65</v>
      </c>
      <c r="I308" s="5">
        <v>189.62</v>
      </c>
    </row>
    <row r="309" spans="1:9" ht="12.75" customHeight="1" x14ac:dyDescent="0.2">
      <c r="A309" s="3">
        <v>2017</v>
      </c>
      <c r="B309" s="3">
        <v>5</v>
      </c>
      <c r="C309" s="4" t="s">
        <v>21</v>
      </c>
      <c r="D309" s="4" t="s">
        <v>72</v>
      </c>
      <c r="E309" s="4" t="s">
        <v>9</v>
      </c>
      <c r="F309" s="4" t="s">
        <v>10</v>
      </c>
      <c r="G309" s="3">
        <v>21018</v>
      </c>
      <c r="H309" s="5">
        <v>247.65</v>
      </c>
      <c r="I309" s="5">
        <v>323.67</v>
      </c>
    </row>
    <row r="310" spans="1:9" ht="12.75" customHeight="1" x14ac:dyDescent="0.2">
      <c r="A310" s="3">
        <v>2017</v>
      </c>
      <c r="B310" s="3">
        <v>5</v>
      </c>
      <c r="C310" s="4" t="s">
        <v>21</v>
      </c>
      <c r="D310" s="4" t="s">
        <v>72</v>
      </c>
      <c r="E310" s="4" t="s">
        <v>9</v>
      </c>
      <c r="F310" s="4" t="s">
        <v>11</v>
      </c>
      <c r="G310" s="3">
        <v>205</v>
      </c>
      <c r="H310" s="5">
        <v>2.68</v>
      </c>
      <c r="I310" s="5">
        <v>2.85</v>
      </c>
    </row>
    <row r="311" spans="1:9" ht="12.75" customHeight="1" x14ac:dyDescent="0.2">
      <c r="A311" s="3">
        <v>2017</v>
      </c>
      <c r="B311" s="3">
        <v>5</v>
      </c>
      <c r="C311" s="4" t="s">
        <v>22</v>
      </c>
      <c r="D311" s="4" t="s">
        <v>72</v>
      </c>
      <c r="E311" s="4" t="s">
        <v>9</v>
      </c>
      <c r="F311" s="4" t="s">
        <v>10</v>
      </c>
      <c r="G311" s="3">
        <v>19728</v>
      </c>
      <c r="H311" s="5">
        <v>371.94</v>
      </c>
      <c r="I311" s="5">
        <v>422.4</v>
      </c>
    </row>
    <row r="312" spans="1:9" ht="12.75" customHeight="1" x14ac:dyDescent="0.2">
      <c r="A312" s="3">
        <v>2017</v>
      </c>
      <c r="B312" s="3">
        <v>5</v>
      </c>
      <c r="C312" s="4" t="s">
        <v>24</v>
      </c>
      <c r="D312" s="4" t="s">
        <v>72</v>
      </c>
      <c r="E312" s="4" t="s">
        <v>9</v>
      </c>
      <c r="F312" s="4" t="s">
        <v>10</v>
      </c>
      <c r="G312" s="3">
        <v>18623</v>
      </c>
      <c r="H312" s="5">
        <v>159.69999999999999</v>
      </c>
      <c r="I312" s="5">
        <v>153.56</v>
      </c>
    </row>
    <row r="313" spans="1:9" ht="12.75" customHeight="1" x14ac:dyDescent="0.2">
      <c r="A313" s="3">
        <v>2017</v>
      </c>
      <c r="B313" s="3">
        <v>5</v>
      </c>
      <c r="C313" s="4" t="s">
        <v>24</v>
      </c>
      <c r="D313" s="4" t="s">
        <v>72</v>
      </c>
      <c r="E313" s="4" t="s">
        <v>9</v>
      </c>
      <c r="F313" s="4" t="s">
        <v>11</v>
      </c>
      <c r="G313" s="3">
        <v>165</v>
      </c>
      <c r="H313" s="5">
        <v>2.27</v>
      </c>
      <c r="I313" s="5">
        <v>2.16</v>
      </c>
    </row>
    <row r="314" spans="1:9" ht="12.75" customHeight="1" x14ac:dyDescent="0.2">
      <c r="A314" s="3">
        <v>2017</v>
      </c>
      <c r="B314" s="3">
        <v>5</v>
      </c>
      <c r="C314" s="4" t="s">
        <v>25</v>
      </c>
      <c r="D314" s="4" t="s">
        <v>72</v>
      </c>
      <c r="E314" s="4" t="s">
        <v>9</v>
      </c>
      <c r="F314" s="4" t="s">
        <v>10</v>
      </c>
      <c r="G314" s="3">
        <v>17282</v>
      </c>
      <c r="H314" s="5">
        <v>25.1</v>
      </c>
      <c r="I314" s="5">
        <v>24.97</v>
      </c>
    </row>
    <row r="315" spans="1:9" ht="12.75" customHeight="1" x14ac:dyDescent="0.2">
      <c r="A315" s="3">
        <v>2017</v>
      </c>
      <c r="B315" s="3">
        <v>5</v>
      </c>
      <c r="C315" s="4" t="s">
        <v>25</v>
      </c>
      <c r="D315" s="4" t="s">
        <v>72</v>
      </c>
      <c r="E315" s="4" t="s">
        <v>9</v>
      </c>
      <c r="F315" s="4" t="s">
        <v>11</v>
      </c>
      <c r="G315" s="3">
        <v>60</v>
      </c>
      <c r="H315" s="5">
        <v>0.12</v>
      </c>
      <c r="I315" s="5">
        <v>0.11</v>
      </c>
    </row>
    <row r="316" spans="1:9" ht="12.75" customHeight="1" x14ac:dyDescent="0.2">
      <c r="A316" s="3">
        <v>2017</v>
      </c>
      <c r="B316" s="3">
        <v>6</v>
      </c>
      <c r="C316" s="4" t="s">
        <v>7</v>
      </c>
      <c r="D316" s="4" t="s">
        <v>72</v>
      </c>
      <c r="E316" s="4" t="s">
        <v>9</v>
      </c>
      <c r="F316" s="4" t="s">
        <v>10</v>
      </c>
      <c r="G316" s="3">
        <v>12933</v>
      </c>
      <c r="H316" s="5">
        <v>276.63</v>
      </c>
      <c r="I316" s="5">
        <v>301.56</v>
      </c>
    </row>
    <row r="317" spans="1:9" ht="12.75" customHeight="1" x14ac:dyDescent="0.2">
      <c r="A317" s="3">
        <v>2017</v>
      </c>
      <c r="B317" s="3">
        <v>6</v>
      </c>
      <c r="C317" s="4" t="s">
        <v>7</v>
      </c>
      <c r="D317" s="4" t="s">
        <v>72</v>
      </c>
      <c r="E317" s="4" t="s">
        <v>9</v>
      </c>
      <c r="F317" s="4" t="s">
        <v>11</v>
      </c>
      <c r="G317" s="3">
        <v>45</v>
      </c>
      <c r="H317" s="5">
        <v>0.82</v>
      </c>
      <c r="I317" s="5">
        <v>0.79</v>
      </c>
    </row>
    <row r="318" spans="1:9" ht="12.75" customHeight="1" x14ac:dyDescent="0.2">
      <c r="A318" s="3">
        <v>2017</v>
      </c>
      <c r="B318" s="3">
        <v>6</v>
      </c>
      <c r="C318" s="4" t="s">
        <v>12</v>
      </c>
      <c r="D318" s="4" t="s">
        <v>72</v>
      </c>
      <c r="E318" s="4" t="s">
        <v>9</v>
      </c>
      <c r="F318" s="4" t="s">
        <v>10</v>
      </c>
      <c r="G318" s="3">
        <v>9177</v>
      </c>
      <c r="H318" s="5">
        <v>34.75</v>
      </c>
      <c r="I318" s="5">
        <v>45.61</v>
      </c>
    </row>
    <row r="319" spans="1:9" ht="12.75" customHeight="1" x14ac:dyDescent="0.2">
      <c r="A319" s="3">
        <v>2017</v>
      </c>
      <c r="B319" s="3">
        <v>6</v>
      </c>
      <c r="C319" s="4" t="s">
        <v>12</v>
      </c>
      <c r="D319" s="4" t="s">
        <v>72</v>
      </c>
      <c r="E319" s="4" t="s">
        <v>9</v>
      </c>
      <c r="F319" s="4" t="s">
        <v>11</v>
      </c>
      <c r="G319" s="3">
        <v>10</v>
      </c>
      <c r="H319" s="5">
        <v>0.15</v>
      </c>
      <c r="I319" s="5">
        <v>0.17</v>
      </c>
    </row>
    <row r="320" spans="1:9" ht="12.75" customHeight="1" x14ac:dyDescent="0.2">
      <c r="A320" s="3">
        <v>2017</v>
      </c>
      <c r="B320" s="3">
        <v>6</v>
      </c>
      <c r="C320" s="4" t="s">
        <v>13</v>
      </c>
      <c r="D320" s="4" t="s">
        <v>72</v>
      </c>
      <c r="E320" s="4" t="s">
        <v>9</v>
      </c>
      <c r="F320" s="4" t="s">
        <v>10</v>
      </c>
      <c r="G320" s="3">
        <v>17030</v>
      </c>
      <c r="H320" s="5">
        <v>646.55999999999995</v>
      </c>
      <c r="I320" s="5">
        <v>687.7</v>
      </c>
    </row>
    <row r="321" spans="1:9" ht="12.75" customHeight="1" x14ac:dyDescent="0.2">
      <c r="A321" s="3">
        <v>2017</v>
      </c>
      <c r="B321" s="3">
        <v>6</v>
      </c>
      <c r="C321" s="4" t="s">
        <v>13</v>
      </c>
      <c r="D321" s="4" t="s">
        <v>72</v>
      </c>
      <c r="E321" s="4" t="s">
        <v>9</v>
      </c>
      <c r="F321" s="4" t="s">
        <v>11</v>
      </c>
      <c r="G321" s="3">
        <v>2870</v>
      </c>
      <c r="H321" s="5">
        <v>146.97</v>
      </c>
      <c r="I321" s="5">
        <v>152.74</v>
      </c>
    </row>
    <row r="322" spans="1:9" ht="12.75" customHeight="1" x14ac:dyDescent="0.2">
      <c r="A322" s="3">
        <v>2017</v>
      </c>
      <c r="B322" s="3">
        <v>6</v>
      </c>
      <c r="C322" s="4" t="s">
        <v>14</v>
      </c>
      <c r="D322" s="4" t="s">
        <v>72</v>
      </c>
      <c r="E322" s="4" t="s">
        <v>9</v>
      </c>
      <c r="F322" s="4" t="s">
        <v>10</v>
      </c>
      <c r="G322" s="3">
        <v>13886</v>
      </c>
      <c r="H322" s="5">
        <v>71.2</v>
      </c>
      <c r="I322" s="5">
        <v>71.510000000000005</v>
      </c>
    </row>
    <row r="323" spans="1:9" ht="12.75" customHeight="1" x14ac:dyDescent="0.2">
      <c r="A323" s="3">
        <v>2017</v>
      </c>
      <c r="B323" s="3">
        <v>6</v>
      </c>
      <c r="C323" s="4" t="s">
        <v>14</v>
      </c>
      <c r="D323" s="4" t="s">
        <v>72</v>
      </c>
      <c r="E323" s="4" t="s">
        <v>9</v>
      </c>
      <c r="F323" s="4" t="s">
        <v>11</v>
      </c>
      <c r="G323" s="3">
        <v>1265</v>
      </c>
      <c r="H323" s="5">
        <v>4.6100000000000003</v>
      </c>
      <c r="I323" s="5">
        <v>4.6399999999999997</v>
      </c>
    </row>
    <row r="324" spans="1:9" ht="12.75" customHeight="1" x14ac:dyDescent="0.2">
      <c r="A324" s="3">
        <v>2017</v>
      </c>
      <c r="B324" s="3">
        <v>6</v>
      </c>
      <c r="C324" s="4" t="s">
        <v>15</v>
      </c>
      <c r="D324" s="4" t="s">
        <v>72</v>
      </c>
      <c r="E324" s="4" t="s">
        <v>9</v>
      </c>
      <c r="F324" s="4" t="s">
        <v>10</v>
      </c>
      <c r="G324" s="3">
        <v>28070</v>
      </c>
      <c r="H324" s="5">
        <v>439.48</v>
      </c>
      <c r="I324" s="5">
        <v>425.65</v>
      </c>
    </row>
    <row r="325" spans="1:9" ht="12.75" customHeight="1" x14ac:dyDescent="0.2">
      <c r="A325" s="3">
        <v>2017</v>
      </c>
      <c r="B325" s="3">
        <v>6</v>
      </c>
      <c r="C325" s="4" t="s">
        <v>15</v>
      </c>
      <c r="D325" s="4" t="s">
        <v>72</v>
      </c>
      <c r="E325" s="4" t="s">
        <v>9</v>
      </c>
      <c r="F325" s="4" t="s">
        <v>11</v>
      </c>
      <c r="G325" s="3">
        <v>5431</v>
      </c>
      <c r="H325" s="5">
        <v>112.41</v>
      </c>
      <c r="I325" s="5">
        <v>107.34</v>
      </c>
    </row>
    <row r="326" spans="1:9" ht="12.75" customHeight="1" x14ac:dyDescent="0.2">
      <c r="A326" s="3">
        <v>2017</v>
      </c>
      <c r="B326" s="3">
        <v>6</v>
      </c>
      <c r="C326" s="4" t="s">
        <v>16</v>
      </c>
      <c r="D326" s="4" t="s">
        <v>72</v>
      </c>
      <c r="E326" s="4" t="s">
        <v>9</v>
      </c>
      <c r="F326" s="4" t="s">
        <v>10</v>
      </c>
      <c r="G326" s="3">
        <v>10945</v>
      </c>
      <c r="H326" s="5">
        <v>131.66999999999999</v>
      </c>
      <c r="I326" s="5">
        <v>132.53</v>
      </c>
    </row>
    <row r="327" spans="1:9" ht="12.75" customHeight="1" x14ac:dyDescent="0.2">
      <c r="A327" s="3">
        <v>2017</v>
      </c>
      <c r="B327" s="3">
        <v>6</v>
      </c>
      <c r="C327" s="4" t="s">
        <v>16</v>
      </c>
      <c r="D327" s="4" t="s">
        <v>72</v>
      </c>
      <c r="E327" s="4" t="s">
        <v>9</v>
      </c>
      <c r="F327" s="4" t="s">
        <v>11</v>
      </c>
      <c r="G327" s="3">
        <v>2310</v>
      </c>
      <c r="H327" s="5">
        <v>45.59</v>
      </c>
      <c r="I327" s="5">
        <v>43.08</v>
      </c>
    </row>
    <row r="328" spans="1:9" ht="12.75" customHeight="1" x14ac:dyDescent="0.2">
      <c r="A328" s="3">
        <v>2017</v>
      </c>
      <c r="B328" s="3">
        <v>6</v>
      </c>
      <c r="C328" s="4" t="s">
        <v>17</v>
      </c>
      <c r="D328" s="4" t="s">
        <v>72</v>
      </c>
      <c r="E328" s="4" t="s">
        <v>9</v>
      </c>
      <c r="F328" s="4" t="s">
        <v>10</v>
      </c>
      <c r="G328" s="3">
        <v>15077</v>
      </c>
      <c r="H328" s="5">
        <v>96.25</v>
      </c>
      <c r="I328" s="5">
        <v>103.07</v>
      </c>
    </row>
    <row r="329" spans="1:9" ht="12.75" customHeight="1" x14ac:dyDescent="0.2">
      <c r="A329" s="3">
        <v>2017</v>
      </c>
      <c r="B329" s="3">
        <v>6</v>
      </c>
      <c r="C329" s="4" t="s">
        <v>18</v>
      </c>
      <c r="D329" s="4" t="s">
        <v>72</v>
      </c>
      <c r="E329" s="4" t="s">
        <v>9</v>
      </c>
      <c r="F329" s="4" t="s">
        <v>10</v>
      </c>
      <c r="G329" s="3">
        <v>4131</v>
      </c>
      <c r="H329" s="5">
        <v>2.38</v>
      </c>
      <c r="I329" s="5">
        <v>2.34</v>
      </c>
    </row>
    <row r="330" spans="1:9" ht="12.75" customHeight="1" x14ac:dyDescent="0.2">
      <c r="A330" s="3">
        <v>2017</v>
      </c>
      <c r="B330" s="3">
        <v>6</v>
      </c>
      <c r="C330" s="4" t="s">
        <v>18</v>
      </c>
      <c r="D330" s="4" t="s">
        <v>72</v>
      </c>
      <c r="E330" s="4" t="s">
        <v>9</v>
      </c>
      <c r="F330" s="4" t="s">
        <v>11</v>
      </c>
      <c r="G330" s="3">
        <v>180</v>
      </c>
      <c r="H330" s="5">
        <v>0.3</v>
      </c>
      <c r="I330" s="5">
        <v>0.27</v>
      </c>
    </row>
    <row r="331" spans="1:9" ht="12.75" customHeight="1" x14ac:dyDescent="0.2">
      <c r="A331" s="3">
        <v>2017</v>
      </c>
      <c r="B331" s="3">
        <v>6</v>
      </c>
      <c r="C331" s="4" t="s">
        <v>19</v>
      </c>
      <c r="D331" s="4" t="s">
        <v>72</v>
      </c>
      <c r="E331" s="4" t="s">
        <v>9</v>
      </c>
      <c r="F331" s="4" t="s">
        <v>10</v>
      </c>
      <c r="G331" s="3">
        <v>15705</v>
      </c>
      <c r="H331" s="5">
        <v>18.25</v>
      </c>
      <c r="I331" s="5">
        <v>18.23</v>
      </c>
    </row>
    <row r="332" spans="1:9" ht="12.75" customHeight="1" x14ac:dyDescent="0.2">
      <c r="A332" s="3">
        <v>2017</v>
      </c>
      <c r="B332" s="3">
        <v>6</v>
      </c>
      <c r="C332" s="4" t="s">
        <v>20</v>
      </c>
      <c r="D332" s="4" t="s">
        <v>72</v>
      </c>
      <c r="E332" s="4" t="s">
        <v>9</v>
      </c>
      <c r="F332" s="4" t="s">
        <v>10</v>
      </c>
      <c r="G332" s="3">
        <v>16428</v>
      </c>
      <c r="H332" s="5">
        <v>155.76</v>
      </c>
      <c r="I332" s="5">
        <v>150.76</v>
      </c>
    </row>
    <row r="333" spans="1:9" ht="12.75" customHeight="1" x14ac:dyDescent="0.2">
      <c r="A333" s="3">
        <v>2017</v>
      </c>
      <c r="B333" s="3">
        <v>6</v>
      </c>
      <c r="C333" s="4" t="s">
        <v>20</v>
      </c>
      <c r="D333" s="4" t="s">
        <v>72</v>
      </c>
      <c r="E333" s="4" t="s">
        <v>9</v>
      </c>
      <c r="F333" s="4" t="s">
        <v>11</v>
      </c>
      <c r="G333" s="3">
        <v>200</v>
      </c>
      <c r="H333" s="5">
        <v>1.78</v>
      </c>
      <c r="I333" s="5">
        <v>1.75</v>
      </c>
    </row>
    <row r="334" spans="1:9" ht="12.75" customHeight="1" x14ac:dyDescent="0.2">
      <c r="A334" s="3">
        <v>2017</v>
      </c>
      <c r="B334" s="3">
        <v>6</v>
      </c>
      <c r="C334" s="4" t="s">
        <v>21</v>
      </c>
      <c r="D334" s="4" t="s">
        <v>72</v>
      </c>
      <c r="E334" s="4" t="s">
        <v>9</v>
      </c>
      <c r="F334" s="4" t="s">
        <v>10</v>
      </c>
      <c r="G334" s="3">
        <v>25850</v>
      </c>
      <c r="H334" s="5">
        <v>217.2</v>
      </c>
      <c r="I334" s="5">
        <v>299.27999999999997</v>
      </c>
    </row>
    <row r="335" spans="1:9" ht="12.75" customHeight="1" x14ac:dyDescent="0.2">
      <c r="A335" s="3">
        <v>2017</v>
      </c>
      <c r="B335" s="3">
        <v>6</v>
      </c>
      <c r="C335" s="4" t="s">
        <v>22</v>
      </c>
      <c r="D335" s="4" t="s">
        <v>72</v>
      </c>
      <c r="E335" s="4" t="s">
        <v>9</v>
      </c>
      <c r="F335" s="4" t="s">
        <v>10</v>
      </c>
      <c r="G335" s="3">
        <v>17010</v>
      </c>
      <c r="H335" s="5">
        <v>350.74</v>
      </c>
      <c r="I335" s="5">
        <v>394.42</v>
      </c>
    </row>
    <row r="336" spans="1:9" ht="12.75" customHeight="1" x14ac:dyDescent="0.2">
      <c r="A336" s="3">
        <v>2017</v>
      </c>
      <c r="B336" s="3">
        <v>6</v>
      </c>
      <c r="C336" s="4" t="s">
        <v>22</v>
      </c>
      <c r="D336" s="4" t="s">
        <v>72</v>
      </c>
      <c r="E336" s="4" t="s">
        <v>9</v>
      </c>
      <c r="F336" s="4" t="s">
        <v>11</v>
      </c>
      <c r="G336" s="3">
        <v>100</v>
      </c>
      <c r="H336" s="5">
        <v>2.54</v>
      </c>
      <c r="I336" s="5">
        <v>2.75</v>
      </c>
    </row>
    <row r="337" spans="1:9" ht="12.75" customHeight="1" x14ac:dyDescent="0.2">
      <c r="A337" s="3">
        <v>2017</v>
      </c>
      <c r="B337" s="3">
        <v>6</v>
      </c>
      <c r="C337" s="4" t="s">
        <v>24</v>
      </c>
      <c r="D337" s="4" t="s">
        <v>72</v>
      </c>
      <c r="E337" s="4" t="s">
        <v>9</v>
      </c>
      <c r="F337" s="4" t="s">
        <v>10</v>
      </c>
      <c r="G337" s="3">
        <v>17209</v>
      </c>
      <c r="H337" s="5">
        <v>160.65</v>
      </c>
      <c r="I337" s="5">
        <v>155.97</v>
      </c>
    </row>
    <row r="338" spans="1:9" ht="12.75" customHeight="1" x14ac:dyDescent="0.2">
      <c r="A338" s="3">
        <v>2017</v>
      </c>
      <c r="B338" s="3">
        <v>6</v>
      </c>
      <c r="C338" s="4" t="s">
        <v>25</v>
      </c>
      <c r="D338" s="4" t="s">
        <v>72</v>
      </c>
      <c r="E338" s="4" t="s">
        <v>9</v>
      </c>
      <c r="F338" s="4" t="s">
        <v>10</v>
      </c>
      <c r="G338" s="3">
        <v>12337</v>
      </c>
      <c r="H338" s="5">
        <v>14.43</v>
      </c>
      <c r="I338" s="5">
        <v>14.16</v>
      </c>
    </row>
    <row r="339" spans="1:9" ht="12.75" customHeight="1" x14ac:dyDescent="0.2">
      <c r="A339" s="3">
        <v>2017</v>
      </c>
      <c r="B339" s="3">
        <v>7</v>
      </c>
      <c r="C339" s="4" t="s">
        <v>7</v>
      </c>
      <c r="D339" s="4" t="s">
        <v>72</v>
      </c>
      <c r="E339" s="4" t="s">
        <v>9</v>
      </c>
      <c r="F339" s="4" t="s">
        <v>10</v>
      </c>
      <c r="G339" s="3">
        <v>17905</v>
      </c>
      <c r="H339" s="5">
        <v>348.76</v>
      </c>
      <c r="I339" s="5">
        <v>361.18</v>
      </c>
    </row>
    <row r="340" spans="1:9" ht="12.75" customHeight="1" x14ac:dyDescent="0.2">
      <c r="A340" s="3">
        <v>2017</v>
      </c>
      <c r="B340" s="3">
        <v>7</v>
      </c>
      <c r="C340" s="4" t="s">
        <v>7</v>
      </c>
      <c r="D340" s="4" t="s">
        <v>72</v>
      </c>
      <c r="E340" s="4" t="s">
        <v>9</v>
      </c>
      <c r="F340" s="4" t="s">
        <v>11</v>
      </c>
      <c r="G340" s="3">
        <v>90</v>
      </c>
      <c r="H340" s="5">
        <v>1.31</v>
      </c>
      <c r="I340" s="5">
        <v>1.41</v>
      </c>
    </row>
    <row r="341" spans="1:9" ht="12.75" customHeight="1" x14ac:dyDescent="0.2">
      <c r="A341" s="3">
        <v>2017</v>
      </c>
      <c r="B341" s="3">
        <v>7</v>
      </c>
      <c r="C341" s="4" t="s">
        <v>12</v>
      </c>
      <c r="D341" s="4" t="s">
        <v>72</v>
      </c>
      <c r="E341" s="4" t="s">
        <v>9</v>
      </c>
      <c r="F341" s="4" t="s">
        <v>10</v>
      </c>
      <c r="G341" s="3">
        <v>10930</v>
      </c>
      <c r="H341" s="5">
        <v>38.799999999999997</v>
      </c>
      <c r="I341" s="5">
        <v>49.35</v>
      </c>
    </row>
    <row r="342" spans="1:9" ht="12.75" customHeight="1" x14ac:dyDescent="0.2">
      <c r="A342" s="3">
        <v>2017</v>
      </c>
      <c r="B342" s="3">
        <v>7</v>
      </c>
      <c r="C342" s="4" t="s">
        <v>13</v>
      </c>
      <c r="D342" s="4" t="s">
        <v>72</v>
      </c>
      <c r="E342" s="4" t="s">
        <v>9</v>
      </c>
      <c r="F342" s="4" t="s">
        <v>10</v>
      </c>
      <c r="G342" s="3">
        <v>24314</v>
      </c>
      <c r="H342" s="5">
        <v>853.48</v>
      </c>
      <c r="I342" s="5">
        <v>903.79</v>
      </c>
    </row>
    <row r="343" spans="1:9" ht="12.75" customHeight="1" x14ac:dyDescent="0.2">
      <c r="A343" s="3">
        <v>2017</v>
      </c>
      <c r="B343" s="3">
        <v>7</v>
      </c>
      <c r="C343" s="4" t="s">
        <v>13</v>
      </c>
      <c r="D343" s="4" t="s">
        <v>72</v>
      </c>
      <c r="E343" s="4" t="s">
        <v>9</v>
      </c>
      <c r="F343" s="4" t="s">
        <v>11</v>
      </c>
      <c r="G343" s="3">
        <v>4233</v>
      </c>
      <c r="H343" s="5">
        <v>176.21</v>
      </c>
      <c r="I343" s="5">
        <v>181.19</v>
      </c>
    </row>
    <row r="344" spans="1:9" ht="12.75" customHeight="1" x14ac:dyDescent="0.2">
      <c r="A344" s="3">
        <v>2017</v>
      </c>
      <c r="B344" s="3">
        <v>7</v>
      </c>
      <c r="C344" s="4" t="s">
        <v>14</v>
      </c>
      <c r="D344" s="4" t="s">
        <v>72</v>
      </c>
      <c r="E344" s="4" t="s">
        <v>9</v>
      </c>
      <c r="F344" s="4" t="s">
        <v>10</v>
      </c>
      <c r="G344" s="3">
        <v>16144</v>
      </c>
      <c r="H344" s="5">
        <v>91.45</v>
      </c>
      <c r="I344" s="5">
        <v>90.23</v>
      </c>
    </row>
    <row r="345" spans="1:9" ht="12.75" customHeight="1" x14ac:dyDescent="0.2">
      <c r="A345" s="3">
        <v>2017</v>
      </c>
      <c r="B345" s="3">
        <v>7</v>
      </c>
      <c r="C345" s="4" t="s">
        <v>14</v>
      </c>
      <c r="D345" s="4" t="s">
        <v>72</v>
      </c>
      <c r="E345" s="4" t="s">
        <v>9</v>
      </c>
      <c r="F345" s="4" t="s">
        <v>11</v>
      </c>
      <c r="G345" s="3">
        <v>2282</v>
      </c>
      <c r="H345" s="5">
        <v>9.89</v>
      </c>
      <c r="I345" s="5">
        <v>9</v>
      </c>
    </row>
    <row r="346" spans="1:9" ht="12.75" customHeight="1" x14ac:dyDescent="0.2">
      <c r="A346" s="3">
        <v>2017</v>
      </c>
      <c r="B346" s="3">
        <v>7</v>
      </c>
      <c r="C346" s="4" t="s">
        <v>15</v>
      </c>
      <c r="D346" s="4" t="s">
        <v>72</v>
      </c>
      <c r="E346" s="4" t="s">
        <v>9</v>
      </c>
      <c r="F346" s="4" t="s">
        <v>10</v>
      </c>
      <c r="G346" s="3">
        <v>34345</v>
      </c>
      <c r="H346" s="5">
        <v>495.76</v>
      </c>
      <c r="I346" s="5">
        <v>469.47</v>
      </c>
    </row>
    <row r="347" spans="1:9" ht="12.75" customHeight="1" x14ac:dyDescent="0.2">
      <c r="A347" s="3">
        <v>2017</v>
      </c>
      <c r="B347" s="3">
        <v>7</v>
      </c>
      <c r="C347" s="4" t="s">
        <v>15</v>
      </c>
      <c r="D347" s="4" t="s">
        <v>72</v>
      </c>
      <c r="E347" s="4" t="s">
        <v>9</v>
      </c>
      <c r="F347" s="4" t="s">
        <v>11</v>
      </c>
      <c r="G347" s="3">
        <v>6075</v>
      </c>
      <c r="H347" s="5">
        <v>128.66999999999999</v>
      </c>
      <c r="I347" s="5">
        <v>120.51</v>
      </c>
    </row>
    <row r="348" spans="1:9" ht="12.75" customHeight="1" x14ac:dyDescent="0.2">
      <c r="A348" s="3">
        <v>2017</v>
      </c>
      <c r="B348" s="3">
        <v>7</v>
      </c>
      <c r="C348" s="4" t="s">
        <v>16</v>
      </c>
      <c r="D348" s="4" t="s">
        <v>72</v>
      </c>
      <c r="E348" s="4" t="s">
        <v>9</v>
      </c>
      <c r="F348" s="4" t="s">
        <v>10</v>
      </c>
      <c r="G348" s="3">
        <v>16721</v>
      </c>
      <c r="H348" s="5">
        <v>203.23</v>
      </c>
      <c r="I348" s="5">
        <v>211.84</v>
      </c>
    </row>
    <row r="349" spans="1:9" ht="12.75" customHeight="1" x14ac:dyDescent="0.2">
      <c r="A349" s="3">
        <v>2017</v>
      </c>
      <c r="B349" s="3">
        <v>7</v>
      </c>
      <c r="C349" s="4" t="s">
        <v>16</v>
      </c>
      <c r="D349" s="4" t="s">
        <v>72</v>
      </c>
      <c r="E349" s="4" t="s">
        <v>9</v>
      </c>
      <c r="F349" s="4" t="s">
        <v>11</v>
      </c>
      <c r="G349" s="3">
        <v>3195</v>
      </c>
      <c r="H349" s="5">
        <v>64.58</v>
      </c>
      <c r="I349" s="5">
        <v>64.19</v>
      </c>
    </row>
    <row r="350" spans="1:9" ht="12.75" customHeight="1" x14ac:dyDescent="0.2">
      <c r="A350" s="3">
        <v>2017</v>
      </c>
      <c r="B350" s="3">
        <v>7</v>
      </c>
      <c r="C350" s="4" t="s">
        <v>16</v>
      </c>
      <c r="D350" s="4" t="s">
        <v>72</v>
      </c>
      <c r="E350" s="4" t="s">
        <v>9</v>
      </c>
      <c r="F350" s="4" t="s">
        <v>23</v>
      </c>
      <c r="G350" s="3">
        <v>10</v>
      </c>
      <c r="H350" s="5">
        <v>0.08</v>
      </c>
      <c r="I350" s="5">
        <v>7.0000000000000007E-2</v>
      </c>
    </row>
    <row r="351" spans="1:9" ht="12.75" customHeight="1" x14ac:dyDescent="0.2">
      <c r="A351" s="3">
        <v>2017</v>
      </c>
      <c r="B351" s="3">
        <v>7</v>
      </c>
      <c r="C351" s="4" t="s">
        <v>17</v>
      </c>
      <c r="D351" s="4" t="s">
        <v>72</v>
      </c>
      <c r="E351" s="4" t="s">
        <v>9</v>
      </c>
      <c r="F351" s="4" t="s">
        <v>10</v>
      </c>
      <c r="G351" s="3">
        <v>18442</v>
      </c>
      <c r="H351" s="5">
        <v>108.37</v>
      </c>
      <c r="I351" s="5">
        <v>115.2</v>
      </c>
    </row>
    <row r="352" spans="1:9" ht="12.75" customHeight="1" x14ac:dyDescent="0.2">
      <c r="A352" s="3">
        <v>2017</v>
      </c>
      <c r="B352" s="3">
        <v>7</v>
      </c>
      <c r="C352" s="4" t="s">
        <v>18</v>
      </c>
      <c r="D352" s="4" t="s">
        <v>72</v>
      </c>
      <c r="E352" s="4" t="s">
        <v>9</v>
      </c>
      <c r="F352" s="4" t="s">
        <v>10</v>
      </c>
      <c r="G352" s="3">
        <v>4536</v>
      </c>
      <c r="H352" s="5">
        <v>3.69</v>
      </c>
      <c r="I352" s="5">
        <v>3.47</v>
      </c>
    </row>
    <row r="353" spans="1:9" ht="12.75" customHeight="1" x14ac:dyDescent="0.2">
      <c r="A353" s="3">
        <v>2017</v>
      </c>
      <c r="B353" s="3">
        <v>7</v>
      </c>
      <c r="C353" s="4" t="s">
        <v>18</v>
      </c>
      <c r="D353" s="4" t="s">
        <v>72</v>
      </c>
      <c r="E353" s="4" t="s">
        <v>9</v>
      </c>
      <c r="F353" s="4" t="s">
        <v>11</v>
      </c>
      <c r="G353" s="3">
        <v>230</v>
      </c>
      <c r="H353" s="5">
        <v>0</v>
      </c>
      <c r="I353" s="5">
        <v>0</v>
      </c>
    </row>
    <row r="354" spans="1:9" ht="12.75" customHeight="1" x14ac:dyDescent="0.2">
      <c r="A354" s="3">
        <v>2017</v>
      </c>
      <c r="B354" s="3">
        <v>7</v>
      </c>
      <c r="C354" s="4" t="s">
        <v>19</v>
      </c>
      <c r="D354" s="4" t="s">
        <v>72</v>
      </c>
      <c r="E354" s="4" t="s">
        <v>9</v>
      </c>
      <c r="F354" s="4" t="s">
        <v>10</v>
      </c>
      <c r="G354" s="3">
        <v>15831</v>
      </c>
      <c r="H354" s="5">
        <v>18.809999999999999</v>
      </c>
      <c r="I354" s="5">
        <v>19.850000000000001</v>
      </c>
    </row>
    <row r="355" spans="1:9" ht="12.75" customHeight="1" x14ac:dyDescent="0.2">
      <c r="A355" s="3">
        <v>2017</v>
      </c>
      <c r="B355" s="3">
        <v>7</v>
      </c>
      <c r="C355" s="4" t="s">
        <v>19</v>
      </c>
      <c r="D355" s="4" t="s">
        <v>72</v>
      </c>
      <c r="E355" s="4" t="s">
        <v>9</v>
      </c>
      <c r="F355" s="4" t="s">
        <v>11</v>
      </c>
      <c r="G355" s="3">
        <v>30</v>
      </c>
      <c r="H355" s="5">
        <v>0.22</v>
      </c>
      <c r="I355" s="5">
        <v>0.2</v>
      </c>
    </row>
    <row r="356" spans="1:9" ht="12.75" customHeight="1" x14ac:dyDescent="0.2">
      <c r="A356" s="3">
        <v>2017</v>
      </c>
      <c r="B356" s="3">
        <v>7</v>
      </c>
      <c r="C356" s="4" t="s">
        <v>20</v>
      </c>
      <c r="D356" s="4" t="s">
        <v>72</v>
      </c>
      <c r="E356" s="4" t="s">
        <v>9</v>
      </c>
      <c r="F356" s="4" t="s">
        <v>10</v>
      </c>
      <c r="G356" s="3">
        <v>21763</v>
      </c>
      <c r="H356" s="5">
        <v>200.89</v>
      </c>
      <c r="I356" s="5">
        <v>193.86</v>
      </c>
    </row>
    <row r="357" spans="1:9" ht="12.75" customHeight="1" x14ac:dyDescent="0.2">
      <c r="A357" s="3">
        <v>2017</v>
      </c>
      <c r="B357" s="3">
        <v>7</v>
      </c>
      <c r="C357" s="4" t="s">
        <v>20</v>
      </c>
      <c r="D357" s="4" t="s">
        <v>72</v>
      </c>
      <c r="E357" s="4" t="s">
        <v>9</v>
      </c>
      <c r="F357" s="4" t="s">
        <v>11</v>
      </c>
      <c r="G357" s="3">
        <v>221</v>
      </c>
      <c r="H357" s="5">
        <v>1.6</v>
      </c>
      <c r="I357" s="5">
        <v>1.64</v>
      </c>
    </row>
    <row r="358" spans="1:9" ht="12.75" customHeight="1" x14ac:dyDescent="0.2">
      <c r="A358" s="3">
        <v>2017</v>
      </c>
      <c r="B358" s="3">
        <v>7</v>
      </c>
      <c r="C358" s="4" t="s">
        <v>21</v>
      </c>
      <c r="D358" s="4" t="s">
        <v>72</v>
      </c>
      <c r="E358" s="4" t="s">
        <v>9</v>
      </c>
      <c r="F358" s="4" t="s">
        <v>10</v>
      </c>
      <c r="G358" s="3">
        <v>32257</v>
      </c>
      <c r="H358" s="5">
        <v>284.07</v>
      </c>
      <c r="I358" s="5">
        <v>380.3</v>
      </c>
    </row>
    <row r="359" spans="1:9" ht="12.75" customHeight="1" x14ac:dyDescent="0.2">
      <c r="A359" s="3">
        <v>2017</v>
      </c>
      <c r="B359" s="3">
        <v>7</v>
      </c>
      <c r="C359" s="4" t="s">
        <v>22</v>
      </c>
      <c r="D359" s="4" t="s">
        <v>72</v>
      </c>
      <c r="E359" s="4" t="s">
        <v>9</v>
      </c>
      <c r="F359" s="4" t="s">
        <v>10</v>
      </c>
      <c r="G359" s="3">
        <v>23380</v>
      </c>
      <c r="H359" s="5">
        <v>473.67</v>
      </c>
      <c r="I359" s="5">
        <v>522.66999999999996</v>
      </c>
    </row>
    <row r="360" spans="1:9" ht="12.75" customHeight="1" x14ac:dyDescent="0.2">
      <c r="A360" s="3">
        <v>2017</v>
      </c>
      <c r="B360" s="3">
        <v>7</v>
      </c>
      <c r="C360" s="4" t="s">
        <v>22</v>
      </c>
      <c r="D360" s="4" t="s">
        <v>72</v>
      </c>
      <c r="E360" s="4" t="s">
        <v>9</v>
      </c>
      <c r="F360" s="4" t="s">
        <v>11</v>
      </c>
      <c r="G360" s="3">
        <v>140</v>
      </c>
      <c r="H360" s="5">
        <v>3.17</v>
      </c>
      <c r="I360" s="5">
        <v>3.53</v>
      </c>
    </row>
    <row r="361" spans="1:9" ht="12.75" customHeight="1" x14ac:dyDescent="0.2">
      <c r="A361" s="3">
        <v>2017</v>
      </c>
      <c r="B361" s="3">
        <v>7</v>
      </c>
      <c r="C361" s="4" t="s">
        <v>24</v>
      </c>
      <c r="D361" s="4" t="s">
        <v>72</v>
      </c>
      <c r="E361" s="4" t="s">
        <v>9</v>
      </c>
      <c r="F361" s="4" t="s">
        <v>10</v>
      </c>
      <c r="G361" s="3">
        <v>16785</v>
      </c>
      <c r="H361" s="5">
        <v>186.48</v>
      </c>
      <c r="I361" s="5">
        <v>175.54</v>
      </c>
    </row>
    <row r="362" spans="1:9" ht="12.75" customHeight="1" x14ac:dyDescent="0.2">
      <c r="A362" s="3">
        <v>2017</v>
      </c>
      <c r="B362" s="3">
        <v>7</v>
      </c>
      <c r="C362" s="4" t="s">
        <v>25</v>
      </c>
      <c r="D362" s="4" t="s">
        <v>72</v>
      </c>
      <c r="E362" s="4" t="s">
        <v>9</v>
      </c>
      <c r="F362" s="4" t="s">
        <v>10</v>
      </c>
      <c r="G362" s="3">
        <v>11287</v>
      </c>
      <c r="H362" s="5">
        <v>18.329999999999998</v>
      </c>
      <c r="I362" s="5">
        <v>18.2</v>
      </c>
    </row>
    <row r="363" spans="1:9" ht="12.75" customHeight="1" x14ac:dyDescent="0.2">
      <c r="A363" s="3">
        <v>2017</v>
      </c>
      <c r="B363" s="3">
        <v>7</v>
      </c>
      <c r="C363" s="4" t="s">
        <v>25</v>
      </c>
      <c r="D363" s="4" t="s">
        <v>72</v>
      </c>
      <c r="E363" s="4" t="s">
        <v>9</v>
      </c>
      <c r="F363" s="4" t="s">
        <v>11</v>
      </c>
      <c r="G363" s="3">
        <v>20</v>
      </c>
      <c r="H363" s="5">
        <v>0</v>
      </c>
      <c r="I363" s="5">
        <v>0</v>
      </c>
    </row>
    <row r="364" spans="1:9" ht="12.75" customHeight="1" x14ac:dyDescent="0.2">
      <c r="A364" s="3">
        <v>2017</v>
      </c>
      <c r="B364" s="3">
        <v>8</v>
      </c>
      <c r="C364" s="4" t="s">
        <v>7</v>
      </c>
      <c r="D364" s="4" t="s">
        <v>72</v>
      </c>
      <c r="E364" s="4" t="s">
        <v>9</v>
      </c>
      <c r="F364" s="4" t="s">
        <v>10</v>
      </c>
      <c r="G364" s="3">
        <v>33567</v>
      </c>
      <c r="H364" s="5">
        <v>604.28</v>
      </c>
      <c r="I364" s="5">
        <v>675.09</v>
      </c>
    </row>
    <row r="365" spans="1:9" ht="12.75" customHeight="1" x14ac:dyDescent="0.2">
      <c r="A365" s="3">
        <v>2017</v>
      </c>
      <c r="B365" s="3">
        <v>8</v>
      </c>
      <c r="C365" s="4" t="s">
        <v>7</v>
      </c>
      <c r="D365" s="4" t="s">
        <v>72</v>
      </c>
      <c r="E365" s="4" t="s">
        <v>9</v>
      </c>
      <c r="F365" s="4" t="s">
        <v>11</v>
      </c>
      <c r="G365" s="3">
        <v>210</v>
      </c>
      <c r="H365" s="5">
        <v>3.67</v>
      </c>
      <c r="I365" s="5">
        <v>4.03</v>
      </c>
    </row>
    <row r="366" spans="1:9" ht="12.75" customHeight="1" x14ac:dyDescent="0.2">
      <c r="A366" s="3">
        <v>2017</v>
      </c>
      <c r="B366" s="3">
        <v>8</v>
      </c>
      <c r="C366" s="4" t="s">
        <v>12</v>
      </c>
      <c r="D366" s="4" t="s">
        <v>72</v>
      </c>
      <c r="E366" s="4" t="s">
        <v>9</v>
      </c>
      <c r="F366" s="4" t="s">
        <v>10</v>
      </c>
      <c r="G366" s="3">
        <v>17549</v>
      </c>
      <c r="H366" s="5">
        <v>55.96</v>
      </c>
      <c r="I366" s="5">
        <v>75.94</v>
      </c>
    </row>
    <row r="367" spans="1:9" ht="12.75" customHeight="1" x14ac:dyDescent="0.2">
      <c r="A367" s="3">
        <v>2017</v>
      </c>
      <c r="B367" s="3">
        <v>8</v>
      </c>
      <c r="C367" s="4" t="s">
        <v>12</v>
      </c>
      <c r="D367" s="4" t="s">
        <v>72</v>
      </c>
      <c r="E367" s="4" t="s">
        <v>9</v>
      </c>
      <c r="F367" s="4" t="s">
        <v>11</v>
      </c>
      <c r="G367" s="3">
        <v>30</v>
      </c>
      <c r="H367" s="5">
        <v>7.0000000000000007E-2</v>
      </c>
      <c r="I367" s="5">
        <v>0.13</v>
      </c>
    </row>
    <row r="368" spans="1:9" ht="12.75" customHeight="1" x14ac:dyDescent="0.2">
      <c r="A368" s="3">
        <v>2017</v>
      </c>
      <c r="B368" s="3">
        <v>8</v>
      </c>
      <c r="C368" s="4" t="s">
        <v>13</v>
      </c>
      <c r="D368" s="4" t="s">
        <v>72</v>
      </c>
      <c r="E368" s="4" t="s">
        <v>9</v>
      </c>
      <c r="F368" s="4" t="s">
        <v>10</v>
      </c>
      <c r="G368" s="3">
        <v>34320</v>
      </c>
      <c r="H368" s="5">
        <v>1101.1300000000001</v>
      </c>
      <c r="I368" s="5">
        <v>1177.55</v>
      </c>
    </row>
    <row r="369" spans="1:9" ht="12.75" customHeight="1" x14ac:dyDescent="0.2">
      <c r="A369" s="3">
        <v>2017</v>
      </c>
      <c r="B369" s="3">
        <v>8</v>
      </c>
      <c r="C369" s="4" t="s">
        <v>13</v>
      </c>
      <c r="D369" s="4" t="s">
        <v>72</v>
      </c>
      <c r="E369" s="4" t="s">
        <v>9</v>
      </c>
      <c r="F369" s="4" t="s">
        <v>11</v>
      </c>
      <c r="G369" s="3">
        <v>7705</v>
      </c>
      <c r="H369" s="5">
        <v>230.03</v>
      </c>
      <c r="I369" s="5">
        <v>234.4</v>
      </c>
    </row>
    <row r="370" spans="1:9" ht="12.75" customHeight="1" x14ac:dyDescent="0.2">
      <c r="A370" s="3">
        <v>2017</v>
      </c>
      <c r="B370" s="3">
        <v>8</v>
      </c>
      <c r="C370" s="4" t="s">
        <v>13</v>
      </c>
      <c r="D370" s="4" t="s">
        <v>72</v>
      </c>
      <c r="E370" s="4" t="s">
        <v>9</v>
      </c>
      <c r="F370" s="4" t="s">
        <v>23</v>
      </c>
      <c r="G370" s="3">
        <v>10</v>
      </c>
      <c r="H370" s="5">
        <v>0.03</v>
      </c>
      <c r="I370" s="5">
        <v>0.03</v>
      </c>
    </row>
    <row r="371" spans="1:9" ht="12.75" customHeight="1" x14ac:dyDescent="0.2">
      <c r="A371" s="3">
        <v>2017</v>
      </c>
      <c r="B371" s="3">
        <v>8</v>
      </c>
      <c r="C371" s="4" t="s">
        <v>14</v>
      </c>
      <c r="D371" s="4" t="s">
        <v>72</v>
      </c>
      <c r="E371" s="4" t="s">
        <v>9</v>
      </c>
      <c r="F371" s="4" t="s">
        <v>10</v>
      </c>
      <c r="G371" s="3">
        <v>18239</v>
      </c>
      <c r="H371" s="5">
        <v>100.76</v>
      </c>
      <c r="I371" s="5">
        <v>99.84</v>
      </c>
    </row>
    <row r="372" spans="1:9" ht="12.75" customHeight="1" x14ac:dyDescent="0.2">
      <c r="A372" s="3">
        <v>2017</v>
      </c>
      <c r="B372" s="3">
        <v>8</v>
      </c>
      <c r="C372" s="4" t="s">
        <v>14</v>
      </c>
      <c r="D372" s="4" t="s">
        <v>72</v>
      </c>
      <c r="E372" s="4" t="s">
        <v>9</v>
      </c>
      <c r="F372" s="4" t="s">
        <v>11</v>
      </c>
      <c r="G372" s="3">
        <v>2159</v>
      </c>
      <c r="H372" s="5">
        <v>7.84</v>
      </c>
      <c r="I372" s="5">
        <v>7.34</v>
      </c>
    </row>
    <row r="373" spans="1:9" ht="12.75" customHeight="1" x14ac:dyDescent="0.2">
      <c r="A373" s="3">
        <v>2017</v>
      </c>
      <c r="B373" s="3">
        <v>8</v>
      </c>
      <c r="C373" s="4" t="s">
        <v>15</v>
      </c>
      <c r="D373" s="4" t="s">
        <v>72</v>
      </c>
      <c r="E373" s="4" t="s">
        <v>9</v>
      </c>
      <c r="F373" s="4" t="s">
        <v>10</v>
      </c>
      <c r="G373" s="3">
        <v>33460</v>
      </c>
      <c r="H373" s="5">
        <v>561.86</v>
      </c>
      <c r="I373" s="5">
        <v>541.82000000000005</v>
      </c>
    </row>
    <row r="374" spans="1:9" ht="12.75" customHeight="1" x14ac:dyDescent="0.2">
      <c r="A374" s="3">
        <v>2017</v>
      </c>
      <c r="B374" s="3">
        <v>8</v>
      </c>
      <c r="C374" s="4" t="s">
        <v>15</v>
      </c>
      <c r="D374" s="4" t="s">
        <v>72</v>
      </c>
      <c r="E374" s="4" t="s">
        <v>9</v>
      </c>
      <c r="F374" s="4" t="s">
        <v>11</v>
      </c>
      <c r="G374" s="3">
        <v>5765</v>
      </c>
      <c r="H374" s="5">
        <v>118.13</v>
      </c>
      <c r="I374" s="5">
        <v>111.31</v>
      </c>
    </row>
    <row r="375" spans="1:9" ht="12.75" customHeight="1" x14ac:dyDescent="0.2">
      <c r="A375" s="3">
        <v>2017</v>
      </c>
      <c r="B375" s="3">
        <v>8</v>
      </c>
      <c r="C375" s="4" t="s">
        <v>15</v>
      </c>
      <c r="D375" s="4" t="s">
        <v>72</v>
      </c>
      <c r="E375" s="4" t="s">
        <v>9</v>
      </c>
      <c r="F375" s="4" t="s">
        <v>23</v>
      </c>
      <c r="G375" s="3">
        <v>2310</v>
      </c>
      <c r="H375" s="5">
        <v>15.13</v>
      </c>
      <c r="I375" s="5">
        <v>13.86</v>
      </c>
    </row>
    <row r="376" spans="1:9" ht="12.75" customHeight="1" x14ac:dyDescent="0.2">
      <c r="A376" s="3">
        <v>2017</v>
      </c>
      <c r="B376" s="3">
        <v>8</v>
      </c>
      <c r="C376" s="4" t="s">
        <v>16</v>
      </c>
      <c r="D376" s="4" t="s">
        <v>72</v>
      </c>
      <c r="E376" s="4" t="s">
        <v>9</v>
      </c>
      <c r="F376" s="4" t="s">
        <v>10</v>
      </c>
      <c r="G376" s="3">
        <v>18691</v>
      </c>
      <c r="H376" s="5">
        <v>240.53</v>
      </c>
      <c r="I376" s="5">
        <v>243.29</v>
      </c>
    </row>
    <row r="377" spans="1:9" ht="12.75" customHeight="1" x14ac:dyDescent="0.2">
      <c r="A377" s="3">
        <v>2017</v>
      </c>
      <c r="B377" s="3">
        <v>8</v>
      </c>
      <c r="C377" s="4" t="s">
        <v>16</v>
      </c>
      <c r="D377" s="4" t="s">
        <v>72</v>
      </c>
      <c r="E377" s="4" t="s">
        <v>9</v>
      </c>
      <c r="F377" s="4" t="s">
        <v>11</v>
      </c>
      <c r="G377" s="3">
        <v>2785</v>
      </c>
      <c r="H377" s="5">
        <v>62.78</v>
      </c>
      <c r="I377" s="5">
        <v>61.96</v>
      </c>
    </row>
    <row r="378" spans="1:9" ht="12.75" customHeight="1" x14ac:dyDescent="0.2">
      <c r="A378" s="3">
        <v>2017</v>
      </c>
      <c r="B378" s="3">
        <v>8</v>
      </c>
      <c r="C378" s="4" t="s">
        <v>16</v>
      </c>
      <c r="D378" s="4" t="s">
        <v>72</v>
      </c>
      <c r="E378" s="4" t="s">
        <v>9</v>
      </c>
      <c r="F378" s="4" t="s">
        <v>23</v>
      </c>
      <c r="G378" s="3">
        <v>20</v>
      </c>
      <c r="H378" s="5">
        <v>0.19</v>
      </c>
      <c r="I378" s="5">
        <v>0.17</v>
      </c>
    </row>
    <row r="379" spans="1:9" ht="12.75" customHeight="1" x14ac:dyDescent="0.2">
      <c r="A379" s="3">
        <v>2017</v>
      </c>
      <c r="B379" s="3">
        <v>8</v>
      </c>
      <c r="C379" s="4" t="s">
        <v>17</v>
      </c>
      <c r="D379" s="4" t="s">
        <v>72</v>
      </c>
      <c r="E379" s="4" t="s">
        <v>9</v>
      </c>
      <c r="F379" s="4" t="s">
        <v>10</v>
      </c>
      <c r="G379" s="3">
        <v>36956</v>
      </c>
      <c r="H379" s="5">
        <v>192.92</v>
      </c>
      <c r="I379" s="5">
        <v>199.8</v>
      </c>
    </row>
    <row r="380" spans="1:9" ht="12.75" customHeight="1" x14ac:dyDescent="0.2">
      <c r="A380" s="3">
        <v>2017</v>
      </c>
      <c r="B380" s="3">
        <v>8</v>
      </c>
      <c r="C380" s="4" t="s">
        <v>17</v>
      </c>
      <c r="D380" s="4" t="s">
        <v>72</v>
      </c>
      <c r="E380" s="4" t="s">
        <v>9</v>
      </c>
      <c r="F380" s="4" t="s">
        <v>11</v>
      </c>
      <c r="G380" s="3">
        <v>55</v>
      </c>
      <c r="H380" s="5">
        <v>0.66</v>
      </c>
      <c r="I380" s="5">
        <v>0.6</v>
      </c>
    </row>
    <row r="381" spans="1:9" ht="12.75" customHeight="1" x14ac:dyDescent="0.2">
      <c r="A381" s="3">
        <v>2017</v>
      </c>
      <c r="B381" s="3">
        <v>8</v>
      </c>
      <c r="C381" s="4" t="s">
        <v>18</v>
      </c>
      <c r="D381" s="4" t="s">
        <v>72</v>
      </c>
      <c r="E381" s="4" t="s">
        <v>9</v>
      </c>
      <c r="F381" s="4" t="s">
        <v>10</v>
      </c>
      <c r="G381" s="3">
        <v>5511</v>
      </c>
      <c r="H381" s="5">
        <v>2.86</v>
      </c>
      <c r="I381" s="5">
        <v>2.94</v>
      </c>
    </row>
    <row r="382" spans="1:9" ht="12.75" customHeight="1" x14ac:dyDescent="0.2">
      <c r="A382" s="3">
        <v>2017</v>
      </c>
      <c r="B382" s="3">
        <v>8</v>
      </c>
      <c r="C382" s="4" t="s">
        <v>18</v>
      </c>
      <c r="D382" s="4" t="s">
        <v>72</v>
      </c>
      <c r="E382" s="4" t="s">
        <v>9</v>
      </c>
      <c r="F382" s="4" t="s">
        <v>11</v>
      </c>
      <c r="G382" s="3">
        <v>220</v>
      </c>
      <c r="H382" s="5">
        <v>0.34</v>
      </c>
      <c r="I382" s="5">
        <v>0.31</v>
      </c>
    </row>
    <row r="383" spans="1:9" ht="12.75" customHeight="1" x14ac:dyDescent="0.2">
      <c r="A383" s="3">
        <v>2017</v>
      </c>
      <c r="B383" s="3">
        <v>8</v>
      </c>
      <c r="C383" s="4" t="s">
        <v>19</v>
      </c>
      <c r="D383" s="4" t="s">
        <v>72</v>
      </c>
      <c r="E383" s="4" t="s">
        <v>9</v>
      </c>
      <c r="F383" s="4" t="s">
        <v>10</v>
      </c>
      <c r="G383" s="3">
        <v>23172</v>
      </c>
      <c r="H383" s="5">
        <v>34.64</v>
      </c>
      <c r="I383" s="5">
        <v>35.18</v>
      </c>
    </row>
    <row r="384" spans="1:9" ht="12.75" customHeight="1" x14ac:dyDescent="0.2">
      <c r="A384" s="3">
        <v>2017</v>
      </c>
      <c r="B384" s="3">
        <v>8</v>
      </c>
      <c r="C384" s="4" t="s">
        <v>19</v>
      </c>
      <c r="D384" s="4" t="s">
        <v>72</v>
      </c>
      <c r="E384" s="4" t="s">
        <v>9</v>
      </c>
      <c r="F384" s="4" t="s">
        <v>11</v>
      </c>
      <c r="G384" s="3">
        <v>70</v>
      </c>
      <c r="H384" s="5">
        <v>0</v>
      </c>
      <c r="I384" s="5">
        <v>0.08</v>
      </c>
    </row>
    <row r="385" spans="1:9" ht="12.75" customHeight="1" x14ac:dyDescent="0.2">
      <c r="A385" s="3">
        <v>2017</v>
      </c>
      <c r="B385" s="3">
        <v>8</v>
      </c>
      <c r="C385" s="4" t="s">
        <v>20</v>
      </c>
      <c r="D385" s="4" t="s">
        <v>72</v>
      </c>
      <c r="E385" s="4" t="s">
        <v>9</v>
      </c>
      <c r="F385" s="4" t="s">
        <v>10</v>
      </c>
      <c r="G385" s="3">
        <v>31956</v>
      </c>
      <c r="H385" s="5">
        <v>349.17</v>
      </c>
      <c r="I385" s="5">
        <v>335.53</v>
      </c>
    </row>
    <row r="386" spans="1:9" ht="12.75" customHeight="1" x14ac:dyDescent="0.2">
      <c r="A386" s="3">
        <v>2017</v>
      </c>
      <c r="B386" s="3">
        <v>8</v>
      </c>
      <c r="C386" s="4" t="s">
        <v>20</v>
      </c>
      <c r="D386" s="4" t="s">
        <v>72</v>
      </c>
      <c r="E386" s="4" t="s">
        <v>9</v>
      </c>
      <c r="F386" s="4" t="s">
        <v>11</v>
      </c>
      <c r="G386" s="3">
        <v>1220</v>
      </c>
      <c r="H386" s="5">
        <v>12.15</v>
      </c>
      <c r="I386" s="5">
        <v>11.44</v>
      </c>
    </row>
    <row r="387" spans="1:9" ht="12.75" customHeight="1" x14ac:dyDescent="0.2">
      <c r="A387" s="3">
        <v>2017</v>
      </c>
      <c r="B387" s="3">
        <v>8</v>
      </c>
      <c r="C387" s="4" t="s">
        <v>21</v>
      </c>
      <c r="D387" s="4" t="s">
        <v>72</v>
      </c>
      <c r="E387" s="4" t="s">
        <v>9</v>
      </c>
      <c r="F387" s="4" t="s">
        <v>10</v>
      </c>
      <c r="G387" s="3">
        <v>48375</v>
      </c>
      <c r="H387" s="5">
        <v>434.41</v>
      </c>
      <c r="I387" s="5">
        <v>564.58000000000004</v>
      </c>
    </row>
    <row r="388" spans="1:9" ht="12.75" customHeight="1" x14ac:dyDescent="0.2">
      <c r="A388" s="3">
        <v>2017</v>
      </c>
      <c r="B388" s="3">
        <v>8</v>
      </c>
      <c r="C388" s="4" t="s">
        <v>21</v>
      </c>
      <c r="D388" s="4" t="s">
        <v>72</v>
      </c>
      <c r="E388" s="4" t="s">
        <v>9</v>
      </c>
      <c r="F388" s="4" t="s">
        <v>11</v>
      </c>
      <c r="G388" s="3">
        <v>130</v>
      </c>
      <c r="H388" s="5">
        <v>1.27</v>
      </c>
      <c r="I388" s="5">
        <v>1.37</v>
      </c>
    </row>
    <row r="389" spans="1:9" ht="12.75" customHeight="1" x14ac:dyDescent="0.2">
      <c r="A389" s="3">
        <v>2017</v>
      </c>
      <c r="B389" s="3">
        <v>8</v>
      </c>
      <c r="C389" s="4" t="s">
        <v>22</v>
      </c>
      <c r="D389" s="4" t="s">
        <v>72</v>
      </c>
      <c r="E389" s="4" t="s">
        <v>9</v>
      </c>
      <c r="F389" s="4" t="s">
        <v>10</v>
      </c>
      <c r="G389" s="3">
        <v>31591</v>
      </c>
      <c r="H389" s="5">
        <v>586.54</v>
      </c>
      <c r="I389" s="5">
        <v>647.22</v>
      </c>
    </row>
    <row r="390" spans="1:9" ht="12.75" customHeight="1" x14ac:dyDescent="0.2">
      <c r="A390" s="3">
        <v>2017</v>
      </c>
      <c r="B390" s="3">
        <v>8</v>
      </c>
      <c r="C390" s="4" t="s">
        <v>22</v>
      </c>
      <c r="D390" s="4" t="s">
        <v>72</v>
      </c>
      <c r="E390" s="4" t="s">
        <v>9</v>
      </c>
      <c r="F390" s="4" t="s">
        <v>11</v>
      </c>
      <c r="G390" s="3">
        <v>1160</v>
      </c>
      <c r="H390" s="5">
        <v>20.83</v>
      </c>
      <c r="I390" s="5">
        <v>22.87</v>
      </c>
    </row>
    <row r="391" spans="1:9" ht="12.75" customHeight="1" x14ac:dyDescent="0.2">
      <c r="A391" s="3">
        <v>2017</v>
      </c>
      <c r="B391" s="3">
        <v>8</v>
      </c>
      <c r="C391" s="4" t="s">
        <v>24</v>
      </c>
      <c r="D391" s="4" t="s">
        <v>72</v>
      </c>
      <c r="E391" s="4" t="s">
        <v>9</v>
      </c>
      <c r="F391" s="4" t="s">
        <v>10</v>
      </c>
      <c r="G391" s="3">
        <v>29271</v>
      </c>
      <c r="H391" s="5">
        <v>326.38</v>
      </c>
      <c r="I391" s="5">
        <v>312.93</v>
      </c>
    </row>
    <row r="392" spans="1:9" ht="12.75" customHeight="1" x14ac:dyDescent="0.2">
      <c r="A392" s="3">
        <v>2017</v>
      </c>
      <c r="B392" s="3">
        <v>8</v>
      </c>
      <c r="C392" s="4" t="s">
        <v>24</v>
      </c>
      <c r="D392" s="4" t="s">
        <v>72</v>
      </c>
      <c r="E392" s="4" t="s">
        <v>9</v>
      </c>
      <c r="F392" s="4" t="s">
        <v>11</v>
      </c>
      <c r="G392" s="3">
        <v>60</v>
      </c>
      <c r="H392" s="5">
        <v>0.62</v>
      </c>
      <c r="I392" s="5">
        <v>0.56000000000000005</v>
      </c>
    </row>
    <row r="393" spans="1:9" ht="12.75" customHeight="1" x14ac:dyDescent="0.2">
      <c r="A393" s="3">
        <v>2017</v>
      </c>
      <c r="B393" s="3">
        <v>8</v>
      </c>
      <c r="C393" s="4" t="s">
        <v>25</v>
      </c>
      <c r="D393" s="4" t="s">
        <v>72</v>
      </c>
      <c r="E393" s="4" t="s">
        <v>9</v>
      </c>
      <c r="F393" s="4" t="s">
        <v>10</v>
      </c>
      <c r="G393" s="3">
        <v>18290</v>
      </c>
      <c r="H393" s="5">
        <v>29.56</v>
      </c>
      <c r="I393" s="5">
        <v>29.43</v>
      </c>
    </row>
    <row r="394" spans="1:9" ht="12.75" customHeight="1" x14ac:dyDescent="0.2">
      <c r="A394" s="3">
        <v>2017</v>
      </c>
      <c r="B394" s="3">
        <v>8</v>
      </c>
      <c r="C394" s="4" t="s">
        <v>25</v>
      </c>
      <c r="D394" s="4" t="s">
        <v>72</v>
      </c>
      <c r="E394" s="4" t="s">
        <v>9</v>
      </c>
      <c r="F394" s="4" t="s">
        <v>11</v>
      </c>
      <c r="G394" s="3">
        <v>70</v>
      </c>
      <c r="H394" s="5">
        <v>0</v>
      </c>
      <c r="I394" s="5">
        <v>0</v>
      </c>
    </row>
    <row r="395" spans="1:9" ht="12.75" customHeight="1" x14ac:dyDescent="0.2">
      <c r="A395" s="3">
        <v>2017</v>
      </c>
      <c r="B395" s="3">
        <v>9</v>
      </c>
      <c r="C395" s="4" t="s">
        <v>7</v>
      </c>
      <c r="D395" s="4" t="s">
        <v>72</v>
      </c>
      <c r="E395" s="4" t="s">
        <v>9</v>
      </c>
      <c r="F395" s="4" t="s">
        <v>10</v>
      </c>
      <c r="G395" s="3">
        <v>24300</v>
      </c>
      <c r="H395" s="5">
        <v>390.74</v>
      </c>
      <c r="I395" s="5">
        <v>426.96</v>
      </c>
    </row>
    <row r="396" spans="1:9" ht="12.75" customHeight="1" x14ac:dyDescent="0.2">
      <c r="A396" s="3">
        <v>2017</v>
      </c>
      <c r="B396" s="3">
        <v>9</v>
      </c>
      <c r="C396" s="4" t="s">
        <v>7</v>
      </c>
      <c r="D396" s="4" t="s">
        <v>72</v>
      </c>
      <c r="E396" s="4" t="s">
        <v>9</v>
      </c>
      <c r="F396" s="4" t="s">
        <v>11</v>
      </c>
      <c r="G396" s="3">
        <v>500</v>
      </c>
      <c r="H396" s="5">
        <v>12.42</v>
      </c>
      <c r="I396" s="5">
        <v>13.89</v>
      </c>
    </row>
    <row r="397" spans="1:9" ht="12.75" customHeight="1" x14ac:dyDescent="0.2">
      <c r="A397" s="3">
        <v>2017</v>
      </c>
      <c r="B397" s="3">
        <v>9</v>
      </c>
      <c r="C397" s="4" t="s">
        <v>12</v>
      </c>
      <c r="D397" s="4" t="s">
        <v>72</v>
      </c>
      <c r="E397" s="4" t="s">
        <v>9</v>
      </c>
      <c r="F397" s="4" t="s">
        <v>10</v>
      </c>
      <c r="G397" s="3">
        <v>15823</v>
      </c>
      <c r="H397" s="5">
        <v>39.29</v>
      </c>
      <c r="I397" s="5">
        <v>59.8</v>
      </c>
    </row>
    <row r="398" spans="1:9" ht="12.75" customHeight="1" x14ac:dyDescent="0.2">
      <c r="A398" s="3">
        <v>2017</v>
      </c>
      <c r="B398" s="3">
        <v>9</v>
      </c>
      <c r="C398" s="4" t="s">
        <v>12</v>
      </c>
      <c r="D398" s="4" t="s">
        <v>72</v>
      </c>
      <c r="E398" s="4" t="s">
        <v>9</v>
      </c>
      <c r="F398" s="4" t="s">
        <v>11</v>
      </c>
      <c r="G398" s="3">
        <v>220</v>
      </c>
      <c r="H398" s="5">
        <v>0.27</v>
      </c>
      <c r="I398" s="5">
        <v>0.46</v>
      </c>
    </row>
    <row r="399" spans="1:9" ht="12.75" customHeight="1" x14ac:dyDescent="0.2">
      <c r="A399" s="3">
        <v>2017</v>
      </c>
      <c r="B399" s="3">
        <v>9</v>
      </c>
      <c r="C399" s="4" t="s">
        <v>13</v>
      </c>
      <c r="D399" s="4" t="s">
        <v>72</v>
      </c>
      <c r="E399" s="4" t="s">
        <v>9</v>
      </c>
      <c r="F399" s="4" t="s">
        <v>10</v>
      </c>
      <c r="G399" s="3">
        <v>22888</v>
      </c>
      <c r="H399" s="5">
        <v>789.31</v>
      </c>
      <c r="I399" s="5">
        <v>824.22</v>
      </c>
    </row>
    <row r="400" spans="1:9" ht="12.75" customHeight="1" x14ac:dyDescent="0.2">
      <c r="A400" s="3">
        <v>2017</v>
      </c>
      <c r="B400" s="3">
        <v>9</v>
      </c>
      <c r="C400" s="4" t="s">
        <v>13</v>
      </c>
      <c r="D400" s="4" t="s">
        <v>72</v>
      </c>
      <c r="E400" s="4" t="s">
        <v>9</v>
      </c>
      <c r="F400" s="4" t="s">
        <v>11</v>
      </c>
      <c r="G400" s="3">
        <v>4690</v>
      </c>
      <c r="H400" s="5">
        <v>147.87</v>
      </c>
      <c r="I400" s="5">
        <v>157.57</v>
      </c>
    </row>
    <row r="401" spans="1:9" ht="12.75" customHeight="1" x14ac:dyDescent="0.2">
      <c r="A401" s="3">
        <v>2017</v>
      </c>
      <c r="B401" s="3">
        <v>9</v>
      </c>
      <c r="C401" s="4" t="s">
        <v>14</v>
      </c>
      <c r="D401" s="4" t="s">
        <v>72</v>
      </c>
      <c r="E401" s="4" t="s">
        <v>9</v>
      </c>
      <c r="F401" s="4" t="s">
        <v>10</v>
      </c>
      <c r="G401" s="3">
        <v>19771</v>
      </c>
      <c r="H401" s="5">
        <v>81.61</v>
      </c>
      <c r="I401" s="5">
        <v>89.18</v>
      </c>
    </row>
    <row r="402" spans="1:9" ht="12.75" customHeight="1" x14ac:dyDescent="0.2">
      <c r="A402" s="3">
        <v>2017</v>
      </c>
      <c r="B402" s="3">
        <v>9</v>
      </c>
      <c r="C402" s="4" t="s">
        <v>14</v>
      </c>
      <c r="D402" s="4" t="s">
        <v>72</v>
      </c>
      <c r="E402" s="4" t="s">
        <v>9</v>
      </c>
      <c r="F402" s="4" t="s">
        <v>11</v>
      </c>
      <c r="G402" s="3">
        <v>2486</v>
      </c>
      <c r="H402" s="5">
        <v>5.07</v>
      </c>
      <c r="I402" s="5">
        <v>4.76</v>
      </c>
    </row>
    <row r="403" spans="1:9" ht="12.75" customHeight="1" x14ac:dyDescent="0.2">
      <c r="A403" s="3">
        <v>2017</v>
      </c>
      <c r="B403" s="3">
        <v>9</v>
      </c>
      <c r="C403" s="4" t="s">
        <v>15</v>
      </c>
      <c r="D403" s="4" t="s">
        <v>72</v>
      </c>
      <c r="E403" s="4" t="s">
        <v>9</v>
      </c>
      <c r="F403" s="4" t="s">
        <v>10</v>
      </c>
      <c r="G403" s="3">
        <v>27906</v>
      </c>
      <c r="H403" s="5">
        <v>487.75</v>
      </c>
      <c r="I403" s="5">
        <v>461.2</v>
      </c>
    </row>
    <row r="404" spans="1:9" ht="12.75" customHeight="1" x14ac:dyDescent="0.2">
      <c r="A404" s="3">
        <v>2017</v>
      </c>
      <c r="B404" s="3">
        <v>9</v>
      </c>
      <c r="C404" s="4" t="s">
        <v>15</v>
      </c>
      <c r="D404" s="4" t="s">
        <v>72</v>
      </c>
      <c r="E404" s="4" t="s">
        <v>9</v>
      </c>
      <c r="F404" s="4" t="s">
        <v>11</v>
      </c>
      <c r="G404" s="3">
        <v>4300</v>
      </c>
      <c r="H404" s="5">
        <v>72.209999999999994</v>
      </c>
      <c r="I404" s="5">
        <v>69.19</v>
      </c>
    </row>
    <row r="405" spans="1:9" ht="12.75" customHeight="1" x14ac:dyDescent="0.2">
      <c r="A405" s="3">
        <v>2017</v>
      </c>
      <c r="B405" s="3">
        <v>9</v>
      </c>
      <c r="C405" s="4" t="s">
        <v>15</v>
      </c>
      <c r="D405" s="4" t="s">
        <v>72</v>
      </c>
      <c r="E405" s="4" t="s">
        <v>9</v>
      </c>
      <c r="F405" s="4" t="s">
        <v>23</v>
      </c>
      <c r="G405" s="3">
        <v>2425</v>
      </c>
      <c r="H405" s="5">
        <v>15.29</v>
      </c>
      <c r="I405" s="5">
        <v>13.98</v>
      </c>
    </row>
    <row r="406" spans="1:9" ht="12.75" customHeight="1" x14ac:dyDescent="0.2">
      <c r="A406" s="3">
        <v>2017</v>
      </c>
      <c r="B406" s="3">
        <v>9</v>
      </c>
      <c r="C406" s="4" t="s">
        <v>16</v>
      </c>
      <c r="D406" s="4" t="s">
        <v>72</v>
      </c>
      <c r="E406" s="4" t="s">
        <v>9</v>
      </c>
      <c r="F406" s="4" t="s">
        <v>10</v>
      </c>
      <c r="G406" s="3">
        <v>10365</v>
      </c>
      <c r="H406" s="5">
        <v>163.26</v>
      </c>
      <c r="I406" s="5">
        <v>162.51</v>
      </c>
    </row>
    <row r="407" spans="1:9" ht="12.75" customHeight="1" x14ac:dyDescent="0.2">
      <c r="A407" s="3">
        <v>2017</v>
      </c>
      <c r="B407" s="3">
        <v>9</v>
      </c>
      <c r="C407" s="4" t="s">
        <v>16</v>
      </c>
      <c r="D407" s="4" t="s">
        <v>72</v>
      </c>
      <c r="E407" s="4" t="s">
        <v>9</v>
      </c>
      <c r="F407" s="4" t="s">
        <v>11</v>
      </c>
      <c r="G407" s="3">
        <v>2270</v>
      </c>
      <c r="H407" s="5">
        <v>42.84</v>
      </c>
      <c r="I407" s="5">
        <v>40.85</v>
      </c>
    </row>
    <row r="408" spans="1:9" ht="12.75" customHeight="1" x14ac:dyDescent="0.2">
      <c r="A408" s="3">
        <v>2017</v>
      </c>
      <c r="B408" s="3">
        <v>9</v>
      </c>
      <c r="C408" s="4" t="s">
        <v>17</v>
      </c>
      <c r="D408" s="4" t="s">
        <v>72</v>
      </c>
      <c r="E408" s="4" t="s">
        <v>9</v>
      </c>
      <c r="F408" s="4" t="s">
        <v>10</v>
      </c>
      <c r="G408" s="3">
        <v>20975</v>
      </c>
      <c r="H408" s="5">
        <v>123.83</v>
      </c>
      <c r="I408" s="5">
        <v>125.19</v>
      </c>
    </row>
    <row r="409" spans="1:9" ht="12.75" customHeight="1" x14ac:dyDescent="0.2">
      <c r="A409" s="3">
        <v>2017</v>
      </c>
      <c r="B409" s="3">
        <v>9</v>
      </c>
      <c r="C409" s="4" t="s">
        <v>17</v>
      </c>
      <c r="D409" s="4" t="s">
        <v>72</v>
      </c>
      <c r="E409" s="4" t="s">
        <v>9</v>
      </c>
      <c r="F409" s="4" t="s">
        <v>11</v>
      </c>
      <c r="G409" s="3">
        <v>360</v>
      </c>
      <c r="H409" s="5">
        <v>4.33</v>
      </c>
      <c r="I409" s="5">
        <v>4.05</v>
      </c>
    </row>
    <row r="410" spans="1:9" ht="12.75" customHeight="1" x14ac:dyDescent="0.2">
      <c r="A410" s="3">
        <v>2017</v>
      </c>
      <c r="B410" s="3">
        <v>9</v>
      </c>
      <c r="C410" s="4" t="s">
        <v>18</v>
      </c>
      <c r="D410" s="4" t="s">
        <v>72</v>
      </c>
      <c r="E410" s="4" t="s">
        <v>9</v>
      </c>
      <c r="F410" s="4" t="s">
        <v>10</v>
      </c>
      <c r="G410" s="3">
        <v>5799</v>
      </c>
      <c r="H410" s="5">
        <v>4.1100000000000003</v>
      </c>
      <c r="I410" s="5">
        <v>4.33</v>
      </c>
    </row>
    <row r="411" spans="1:9" ht="12.75" customHeight="1" x14ac:dyDescent="0.2">
      <c r="A411" s="3">
        <v>2017</v>
      </c>
      <c r="B411" s="3">
        <v>9</v>
      </c>
      <c r="C411" s="4" t="s">
        <v>18</v>
      </c>
      <c r="D411" s="4" t="s">
        <v>72</v>
      </c>
      <c r="E411" s="4" t="s">
        <v>9</v>
      </c>
      <c r="F411" s="4" t="s">
        <v>11</v>
      </c>
      <c r="G411" s="3">
        <v>429</v>
      </c>
      <c r="H411" s="5">
        <v>0.13</v>
      </c>
      <c r="I411" s="5">
        <v>0.12</v>
      </c>
    </row>
    <row r="412" spans="1:9" ht="12.75" customHeight="1" x14ac:dyDescent="0.2">
      <c r="A412" s="3">
        <v>2017</v>
      </c>
      <c r="B412" s="3">
        <v>9</v>
      </c>
      <c r="C412" s="4" t="s">
        <v>19</v>
      </c>
      <c r="D412" s="4" t="s">
        <v>72</v>
      </c>
      <c r="E412" s="4" t="s">
        <v>9</v>
      </c>
      <c r="F412" s="4" t="s">
        <v>10</v>
      </c>
      <c r="G412" s="3">
        <v>15339</v>
      </c>
      <c r="H412" s="5">
        <v>23.04</v>
      </c>
      <c r="I412" s="5">
        <v>23.54</v>
      </c>
    </row>
    <row r="413" spans="1:9" ht="12.75" customHeight="1" x14ac:dyDescent="0.2">
      <c r="A413" s="3">
        <v>2017</v>
      </c>
      <c r="B413" s="3">
        <v>9</v>
      </c>
      <c r="C413" s="4" t="s">
        <v>19</v>
      </c>
      <c r="D413" s="4" t="s">
        <v>72</v>
      </c>
      <c r="E413" s="4" t="s">
        <v>9</v>
      </c>
      <c r="F413" s="4" t="s">
        <v>11</v>
      </c>
      <c r="G413" s="3">
        <v>100</v>
      </c>
      <c r="H413" s="5">
        <v>0.15</v>
      </c>
      <c r="I413" s="5">
        <v>0.19</v>
      </c>
    </row>
    <row r="414" spans="1:9" ht="12.75" customHeight="1" x14ac:dyDescent="0.2">
      <c r="A414" s="3">
        <v>2017</v>
      </c>
      <c r="B414" s="3">
        <v>9</v>
      </c>
      <c r="C414" s="4" t="s">
        <v>20</v>
      </c>
      <c r="D414" s="4" t="s">
        <v>72</v>
      </c>
      <c r="E414" s="4" t="s">
        <v>9</v>
      </c>
      <c r="F414" s="4" t="s">
        <v>10</v>
      </c>
      <c r="G414" s="3">
        <v>18419</v>
      </c>
      <c r="H414" s="5">
        <v>163.82</v>
      </c>
      <c r="I414" s="5">
        <v>157.12</v>
      </c>
    </row>
    <row r="415" spans="1:9" ht="12.75" customHeight="1" x14ac:dyDescent="0.2">
      <c r="A415" s="3">
        <v>2017</v>
      </c>
      <c r="B415" s="3">
        <v>9</v>
      </c>
      <c r="C415" s="4" t="s">
        <v>21</v>
      </c>
      <c r="D415" s="4" t="s">
        <v>72</v>
      </c>
      <c r="E415" s="4" t="s">
        <v>9</v>
      </c>
      <c r="F415" s="4" t="s">
        <v>10</v>
      </c>
      <c r="G415" s="3">
        <v>28263</v>
      </c>
      <c r="H415" s="5">
        <v>285.24</v>
      </c>
      <c r="I415" s="5">
        <v>349.77</v>
      </c>
    </row>
    <row r="416" spans="1:9" ht="12.75" customHeight="1" x14ac:dyDescent="0.2">
      <c r="A416" s="3">
        <v>2017</v>
      </c>
      <c r="B416" s="3">
        <v>9</v>
      </c>
      <c r="C416" s="4" t="s">
        <v>21</v>
      </c>
      <c r="D416" s="4" t="s">
        <v>72</v>
      </c>
      <c r="E416" s="4" t="s">
        <v>9</v>
      </c>
      <c r="F416" s="4" t="s">
        <v>11</v>
      </c>
      <c r="G416" s="3">
        <v>410</v>
      </c>
      <c r="H416" s="5">
        <v>6.53</v>
      </c>
      <c r="I416" s="5">
        <v>7.18</v>
      </c>
    </row>
    <row r="417" spans="1:9" ht="12.75" customHeight="1" x14ac:dyDescent="0.2">
      <c r="A417" s="3">
        <v>2017</v>
      </c>
      <c r="B417" s="3">
        <v>9</v>
      </c>
      <c r="C417" s="4" t="s">
        <v>22</v>
      </c>
      <c r="D417" s="4" t="s">
        <v>72</v>
      </c>
      <c r="E417" s="4" t="s">
        <v>9</v>
      </c>
      <c r="F417" s="4" t="s">
        <v>10</v>
      </c>
      <c r="G417" s="3">
        <v>22949</v>
      </c>
      <c r="H417" s="5">
        <v>415.36</v>
      </c>
      <c r="I417" s="5">
        <v>453.99</v>
      </c>
    </row>
    <row r="418" spans="1:9" ht="12.75" customHeight="1" x14ac:dyDescent="0.2">
      <c r="A418" s="3">
        <v>2017</v>
      </c>
      <c r="B418" s="3">
        <v>9</v>
      </c>
      <c r="C418" s="4" t="s">
        <v>22</v>
      </c>
      <c r="D418" s="4" t="s">
        <v>72</v>
      </c>
      <c r="E418" s="4" t="s">
        <v>9</v>
      </c>
      <c r="F418" s="4" t="s">
        <v>11</v>
      </c>
      <c r="G418" s="3">
        <v>35</v>
      </c>
      <c r="H418" s="5">
        <v>3.27</v>
      </c>
      <c r="I418" s="5">
        <v>3.27</v>
      </c>
    </row>
    <row r="419" spans="1:9" ht="12.75" customHeight="1" x14ac:dyDescent="0.2">
      <c r="A419" s="3">
        <v>2017</v>
      </c>
      <c r="B419" s="3">
        <v>9</v>
      </c>
      <c r="C419" s="4" t="s">
        <v>24</v>
      </c>
      <c r="D419" s="4" t="s">
        <v>72</v>
      </c>
      <c r="E419" s="4" t="s">
        <v>9</v>
      </c>
      <c r="F419" s="4" t="s">
        <v>10</v>
      </c>
      <c r="G419" s="3">
        <v>18251</v>
      </c>
      <c r="H419" s="5">
        <v>167.25</v>
      </c>
      <c r="I419" s="5">
        <v>158.27000000000001</v>
      </c>
    </row>
    <row r="420" spans="1:9" ht="12.75" customHeight="1" x14ac:dyDescent="0.2">
      <c r="A420" s="3">
        <v>2017</v>
      </c>
      <c r="B420" s="3">
        <v>9</v>
      </c>
      <c r="C420" s="4" t="s">
        <v>24</v>
      </c>
      <c r="D420" s="4" t="s">
        <v>72</v>
      </c>
      <c r="E420" s="4" t="s">
        <v>9</v>
      </c>
      <c r="F420" s="4" t="s">
        <v>11</v>
      </c>
      <c r="G420" s="3">
        <v>150</v>
      </c>
      <c r="H420" s="5">
        <v>1.73</v>
      </c>
      <c r="I420" s="5">
        <v>1.76</v>
      </c>
    </row>
    <row r="421" spans="1:9" ht="12.75" customHeight="1" x14ac:dyDescent="0.2">
      <c r="A421" s="3">
        <v>2017</v>
      </c>
      <c r="B421" s="3">
        <v>9</v>
      </c>
      <c r="C421" s="4" t="s">
        <v>25</v>
      </c>
      <c r="D421" s="4" t="s">
        <v>72</v>
      </c>
      <c r="E421" s="4" t="s">
        <v>9</v>
      </c>
      <c r="F421" s="4" t="s">
        <v>10</v>
      </c>
      <c r="G421" s="3">
        <v>10144</v>
      </c>
      <c r="H421" s="5">
        <v>12.59</v>
      </c>
      <c r="I421" s="5">
        <v>12.21</v>
      </c>
    </row>
    <row r="422" spans="1:9" ht="12.75" customHeight="1" x14ac:dyDescent="0.2">
      <c r="A422" s="3">
        <v>2017</v>
      </c>
      <c r="B422" s="3">
        <v>9</v>
      </c>
      <c r="C422" s="4" t="s">
        <v>25</v>
      </c>
      <c r="D422" s="4" t="s">
        <v>72</v>
      </c>
      <c r="E422" s="4" t="s">
        <v>9</v>
      </c>
      <c r="F422" s="4" t="s">
        <v>11</v>
      </c>
      <c r="G422" s="3">
        <v>110</v>
      </c>
      <c r="H422" s="5">
        <v>0.16</v>
      </c>
      <c r="I422" s="5">
        <v>0.15</v>
      </c>
    </row>
    <row r="423" spans="1:9" ht="12.75" customHeight="1" x14ac:dyDescent="0.2">
      <c r="A423" s="3">
        <v>2017</v>
      </c>
      <c r="B423" s="3">
        <v>10</v>
      </c>
      <c r="C423" s="4" t="s">
        <v>7</v>
      </c>
      <c r="D423" s="4" t="s">
        <v>72</v>
      </c>
      <c r="E423" s="4" t="s">
        <v>9</v>
      </c>
      <c r="F423" s="4" t="s">
        <v>10</v>
      </c>
      <c r="G423" s="3">
        <v>16221</v>
      </c>
      <c r="H423" s="5">
        <v>301.76</v>
      </c>
      <c r="I423" s="5">
        <v>322.27</v>
      </c>
    </row>
    <row r="424" spans="1:9" ht="12.75" customHeight="1" x14ac:dyDescent="0.2">
      <c r="A424" s="3">
        <v>2017</v>
      </c>
      <c r="B424" s="3">
        <v>10</v>
      </c>
      <c r="C424" s="4" t="s">
        <v>12</v>
      </c>
      <c r="D424" s="4" t="s">
        <v>72</v>
      </c>
      <c r="E424" s="4" t="s">
        <v>9</v>
      </c>
      <c r="F424" s="4" t="s">
        <v>10</v>
      </c>
      <c r="G424" s="3">
        <v>12702</v>
      </c>
      <c r="H424" s="5">
        <v>38.68</v>
      </c>
      <c r="I424" s="5">
        <v>62.23</v>
      </c>
    </row>
    <row r="425" spans="1:9" ht="12.75" customHeight="1" x14ac:dyDescent="0.2">
      <c r="A425" s="3">
        <v>2017</v>
      </c>
      <c r="B425" s="3">
        <v>10</v>
      </c>
      <c r="C425" s="4" t="s">
        <v>13</v>
      </c>
      <c r="D425" s="4" t="s">
        <v>72</v>
      </c>
      <c r="E425" s="4" t="s">
        <v>9</v>
      </c>
      <c r="F425" s="4" t="s">
        <v>10</v>
      </c>
      <c r="G425" s="3">
        <v>19152</v>
      </c>
      <c r="H425" s="5">
        <v>763.98</v>
      </c>
      <c r="I425" s="5">
        <v>817.75</v>
      </c>
    </row>
    <row r="426" spans="1:9" ht="12.75" customHeight="1" x14ac:dyDescent="0.2">
      <c r="A426" s="3">
        <v>2017</v>
      </c>
      <c r="B426" s="3">
        <v>10</v>
      </c>
      <c r="C426" s="4" t="s">
        <v>13</v>
      </c>
      <c r="D426" s="4" t="s">
        <v>72</v>
      </c>
      <c r="E426" s="4" t="s">
        <v>9</v>
      </c>
      <c r="F426" s="4" t="s">
        <v>11</v>
      </c>
      <c r="G426" s="3">
        <v>3383</v>
      </c>
      <c r="H426" s="5">
        <v>117.84</v>
      </c>
      <c r="I426" s="5">
        <v>120.99</v>
      </c>
    </row>
    <row r="427" spans="1:9" ht="12.75" customHeight="1" x14ac:dyDescent="0.2">
      <c r="A427" s="3">
        <v>2017</v>
      </c>
      <c r="B427" s="3">
        <v>10</v>
      </c>
      <c r="C427" s="4" t="s">
        <v>14</v>
      </c>
      <c r="D427" s="4" t="s">
        <v>72</v>
      </c>
      <c r="E427" s="4" t="s">
        <v>9</v>
      </c>
      <c r="F427" s="4" t="s">
        <v>10</v>
      </c>
      <c r="G427" s="3">
        <v>17631</v>
      </c>
      <c r="H427" s="5">
        <v>87.97</v>
      </c>
      <c r="I427" s="5">
        <v>93.59</v>
      </c>
    </row>
    <row r="428" spans="1:9" ht="12.75" customHeight="1" x14ac:dyDescent="0.2">
      <c r="A428" s="3">
        <v>2017</v>
      </c>
      <c r="B428" s="3">
        <v>10</v>
      </c>
      <c r="C428" s="4" t="s">
        <v>14</v>
      </c>
      <c r="D428" s="4" t="s">
        <v>72</v>
      </c>
      <c r="E428" s="4" t="s">
        <v>9</v>
      </c>
      <c r="F428" s="4" t="s">
        <v>11</v>
      </c>
      <c r="G428" s="3">
        <v>2380</v>
      </c>
      <c r="H428" s="5">
        <v>7.02</v>
      </c>
      <c r="I428" s="5">
        <v>7.08</v>
      </c>
    </row>
    <row r="429" spans="1:9" ht="12.75" customHeight="1" x14ac:dyDescent="0.2">
      <c r="A429" s="3">
        <v>2017</v>
      </c>
      <c r="B429" s="3">
        <v>10</v>
      </c>
      <c r="C429" s="4" t="s">
        <v>15</v>
      </c>
      <c r="D429" s="4" t="s">
        <v>72</v>
      </c>
      <c r="E429" s="4" t="s">
        <v>9</v>
      </c>
      <c r="F429" s="4" t="s">
        <v>10</v>
      </c>
      <c r="G429" s="3">
        <v>19832</v>
      </c>
      <c r="H429" s="5">
        <v>395.61</v>
      </c>
      <c r="I429" s="5">
        <v>380.51</v>
      </c>
    </row>
    <row r="430" spans="1:9" ht="12.75" customHeight="1" x14ac:dyDescent="0.2">
      <c r="A430" s="3">
        <v>2017</v>
      </c>
      <c r="B430" s="3">
        <v>10</v>
      </c>
      <c r="C430" s="4" t="s">
        <v>15</v>
      </c>
      <c r="D430" s="4" t="s">
        <v>72</v>
      </c>
      <c r="E430" s="4" t="s">
        <v>9</v>
      </c>
      <c r="F430" s="4" t="s">
        <v>11</v>
      </c>
      <c r="G430" s="3">
        <v>3155</v>
      </c>
      <c r="H430" s="5">
        <v>52.14</v>
      </c>
      <c r="I430" s="5">
        <v>49.01</v>
      </c>
    </row>
    <row r="431" spans="1:9" ht="12.75" customHeight="1" x14ac:dyDescent="0.2">
      <c r="A431" s="3">
        <v>2017</v>
      </c>
      <c r="B431" s="3">
        <v>10</v>
      </c>
      <c r="C431" s="4" t="s">
        <v>15</v>
      </c>
      <c r="D431" s="4" t="s">
        <v>72</v>
      </c>
      <c r="E431" s="4" t="s">
        <v>9</v>
      </c>
      <c r="F431" s="4" t="s">
        <v>23</v>
      </c>
      <c r="G431" s="3">
        <v>2450</v>
      </c>
      <c r="H431" s="5">
        <v>9.5299999999999994</v>
      </c>
      <c r="I431" s="5">
        <v>8.85</v>
      </c>
    </row>
    <row r="432" spans="1:9" ht="12.75" customHeight="1" x14ac:dyDescent="0.2">
      <c r="A432" s="3">
        <v>2017</v>
      </c>
      <c r="B432" s="3">
        <v>10</v>
      </c>
      <c r="C432" s="4" t="s">
        <v>16</v>
      </c>
      <c r="D432" s="4" t="s">
        <v>72</v>
      </c>
      <c r="E432" s="4" t="s">
        <v>9</v>
      </c>
      <c r="F432" s="4" t="s">
        <v>10</v>
      </c>
      <c r="G432" s="3">
        <v>8295</v>
      </c>
      <c r="H432" s="5">
        <v>155.22</v>
      </c>
      <c r="I432" s="5">
        <v>159.91999999999999</v>
      </c>
    </row>
    <row r="433" spans="1:9" ht="12.75" customHeight="1" x14ac:dyDescent="0.2">
      <c r="A433" s="3">
        <v>2017</v>
      </c>
      <c r="B433" s="3">
        <v>10</v>
      </c>
      <c r="C433" s="4" t="s">
        <v>16</v>
      </c>
      <c r="D433" s="4" t="s">
        <v>72</v>
      </c>
      <c r="E433" s="4" t="s">
        <v>9</v>
      </c>
      <c r="F433" s="4" t="s">
        <v>11</v>
      </c>
      <c r="G433" s="3">
        <v>1630</v>
      </c>
      <c r="H433" s="5">
        <v>43.57</v>
      </c>
      <c r="I433" s="5">
        <v>42.38</v>
      </c>
    </row>
    <row r="434" spans="1:9" ht="12.75" customHeight="1" x14ac:dyDescent="0.2">
      <c r="A434" s="3">
        <v>2017</v>
      </c>
      <c r="B434" s="3">
        <v>10</v>
      </c>
      <c r="C434" s="4" t="s">
        <v>17</v>
      </c>
      <c r="D434" s="4" t="s">
        <v>72</v>
      </c>
      <c r="E434" s="4" t="s">
        <v>9</v>
      </c>
      <c r="F434" s="4" t="s">
        <v>10</v>
      </c>
      <c r="G434" s="3">
        <v>12591</v>
      </c>
      <c r="H434" s="5">
        <v>79.599999999999994</v>
      </c>
      <c r="I434" s="5">
        <v>89.97</v>
      </c>
    </row>
    <row r="435" spans="1:9" ht="12.75" customHeight="1" x14ac:dyDescent="0.2">
      <c r="A435" s="3">
        <v>2017</v>
      </c>
      <c r="B435" s="3">
        <v>10</v>
      </c>
      <c r="C435" s="4" t="s">
        <v>18</v>
      </c>
      <c r="D435" s="4" t="s">
        <v>72</v>
      </c>
      <c r="E435" s="4" t="s">
        <v>9</v>
      </c>
      <c r="F435" s="4" t="s">
        <v>10</v>
      </c>
      <c r="G435" s="3">
        <v>5575</v>
      </c>
      <c r="H435" s="5">
        <v>4.63</v>
      </c>
      <c r="I435" s="5">
        <v>4.41</v>
      </c>
    </row>
    <row r="436" spans="1:9" ht="12.75" customHeight="1" x14ac:dyDescent="0.2">
      <c r="A436" s="3">
        <v>2017</v>
      </c>
      <c r="B436" s="3">
        <v>10</v>
      </c>
      <c r="C436" s="4" t="s">
        <v>18</v>
      </c>
      <c r="D436" s="4" t="s">
        <v>72</v>
      </c>
      <c r="E436" s="4" t="s">
        <v>9</v>
      </c>
      <c r="F436" s="4" t="s">
        <v>11</v>
      </c>
      <c r="G436" s="3">
        <v>500</v>
      </c>
      <c r="H436" s="5">
        <v>0.49</v>
      </c>
      <c r="I436" s="5">
        <v>0.45</v>
      </c>
    </row>
    <row r="437" spans="1:9" ht="12.75" customHeight="1" x14ac:dyDescent="0.2">
      <c r="A437" s="3">
        <v>2017</v>
      </c>
      <c r="B437" s="3">
        <v>10</v>
      </c>
      <c r="C437" s="4" t="s">
        <v>19</v>
      </c>
      <c r="D437" s="4" t="s">
        <v>72</v>
      </c>
      <c r="E437" s="4" t="s">
        <v>9</v>
      </c>
      <c r="F437" s="4" t="s">
        <v>10</v>
      </c>
      <c r="G437" s="3">
        <v>10500</v>
      </c>
      <c r="H437" s="5">
        <v>14.6</v>
      </c>
      <c r="I437" s="5">
        <v>15.51</v>
      </c>
    </row>
    <row r="438" spans="1:9" ht="12.75" customHeight="1" x14ac:dyDescent="0.2">
      <c r="A438" s="3">
        <v>2017</v>
      </c>
      <c r="B438" s="3">
        <v>10</v>
      </c>
      <c r="C438" s="4" t="s">
        <v>20</v>
      </c>
      <c r="D438" s="4" t="s">
        <v>72</v>
      </c>
      <c r="E438" s="4" t="s">
        <v>9</v>
      </c>
      <c r="F438" s="4" t="s">
        <v>10</v>
      </c>
      <c r="G438" s="3">
        <v>11107</v>
      </c>
      <c r="H438" s="5">
        <v>82.64</v>
      </c>
      <c r="I438" s="5">
        <v>81.260000000000005</v>
      </c>
    </row>
    <row r="439" spans="1:9" ht="12.75" customHeight="1" x14ac:dyDescent="0.2">
      <c r="A439" s="3">
        <v>2017</v>
      </c>
      <c r="B439" s="3">
        <v>10</v>
      </c>
      <c r="C439" s="4" t="s">
        <v>21</v>
      </c>
      <c r="D439" s="4" t="s">
        <v>72</v>
      </c>
      <c r="E439" s="4" t="s">
        <v>9</v>
      </c>
      <c r="F439" s="4" t="s">
        <v>10</v>
      </c>
      <c r="G439" s="3">
        <v>22033</v>
      </c>
      <c r="H439" s="5">
        <v>219.7</v>
      </c>
      <c r="I439" s="5">
        <v>279.68</v>
      </c>
    </row>
    <row r="440" spans="1:9" ht="12.75" customHeight="1" x14ac:dyDescent="0.2">
      <c r="A440" s="3">
        <v>2017</v>
      </c>
      <c r="B440" s="3">
        <v>10</v>
      </c>
      <c r="C440" s="4" t="s">
        <v>22</v>
      </c>
      <c r="D440" s="4" t="s">
        <v>72</v>
      </c>
      <c r="E440" s="4" t="s">
        <v>9</v>
      </c>
      <c r="F440" s="4" t="s">
        <v>10</v>
      </c>
      <c r="G440" s="3">
        <v>18274</v>
      </c>
      <c r="H440" s="5">
        <v>391.66</v>
      </c>
      <c r="I440" s="5">
        <v>432.89</v>
      </c>
    </row>
    <row r="441" spans="1:9" ht="12.75" customHeight="1" x14ac:dyDescent="0.2">
      <c r="A441" s="3">
        <v>2017</v>
      </c>
      <c r="B441" s="3">
        <v>10</v>
      </c>
      <c r="C441" s="4" t="s">
        <v>22</v>
      </c>
      <c r="D441" s="4" t="s">
        <v>72</v>
      </c>
      <c r="E441" s="4" t="s">
        <v>9</v>
      </c>
      <c r="F441" s="4" t="s">
        <v>11</v>
      </c>
      <c r="G441" s="3">
        <v>10</v>
      </c>
      <c r="H441" s="5">
        <v>0.47</v>
      </c>
      <c r="I441" s="5">
        <v>0.52</v>
      </c>
    </row>
    <row r="442" spans="1:9" ht="12.75" customHeight="1" x14ac:dyDescent="0.2">
      <c r="A442" s="3">
        <v>2017</v>
      </c>
      <c r="B442" s="3">
        <v>10</v>
      </c>
      <c r="C442" s="4" t="s">
        <v>24</v>
      </c>
      <c r="D442" s="4" t="s">
        <v>72</v>
      </c>
      <c r="E442" s="4" t="s">
        <v>9</v>
      </c>
      <c r="F442" s="4" t="s">
        <v>10</v>
      </c>
      <c r="G442" s="3">
        <v>13555</v>
      </c>
      <c r="H442" s="5">
        <v>134.08000000000001</v>
      </c>
      <c r="I442" s="5">
        <v>127.93</v>
      </c>
    </row>
    <row r="443" spans="1:9" ht="12.75" customHeight="1" x14ac:dyDescent="0.2">
      <c r="A443" s="3">
        <v>2017</v>
      </c>
      <c r="B443" s="3">
        <v>10</v>
      </c>
      <c r="C443" s="4" t="s">
        <v>24</v>
      </c>
      <c r="D443" s="4" t="s">
        <v>72</v>
      </c>
      <c r="E443" s="4" t="s">
        <v>9</v>
      </c>
      <c r="F443" s="4" t="s">
        <v>11</v>
      </c>
      <c r="G443" s="3">
        <v>130</v>
      </c>
      <c r="H443" s="5">
        <v>1.39</v>
      </c>
      <c r="I443" s="5">
        <v>1.3</v>
      </c>
    </row>
    <row r="444" spans="1:9" ht="12.75" customHeight="1" x14ac:dyDescent="0.2">
      <c r="A444" s="3">
        <v>2017</v>
      </c>
      <c r="B444" s="3">
        <v>10</v>
      </c>
      <c r="C444" s="4" t="s">
        <v>25</v>
      </c>
      <c r="D444" s="4" t="s">
        <v>72</v>
      </c>
      <c r="E444" s="4" t="s">
        <v>9</v>
      </c>
      <c r="F444" s="4" t="s">
        <v>10</v>
      </c>
      <c r="G444" s="3">
        <v>10022</v>
      </c>
      <c r="H444" s="5">
        <v>14.21</v>
      </c>
      <c r="I444" s="5">
        <v>14.45</v>
      </c>
    </row>
    <row r="445" spans="1:9" ht="12.75" customHeight="1" x14ac:dyDescent="0.2">
      <c r="A445" s="3">
        <v>2017</v>
      </c>
      <c r="B445" s="3">
        <v>10</v>
      </c>
      <c r="C445" s="4" t="s">
        <v>25</v>
      </c>
      <c r="D445" s="4" t="s">
        <v>72</v>
      </c>
      <c r="E445" s="4" t="s">
        <v>9</v>
      </c>
      <c r="F445" s="4" t="s">
        <v>11</v>
      </c>
      <c r="G445" s="3">
        <v>560</v>
      </c>
      <c r="H445" s="5">
        <v>0.1</v>
      </c>
      <c r="I445" s="5">
        <v>0.09</v>
      </c>
    </row>
    <row r="446" spans="1:9" ht="12.75" customHeight="1" x14ac:dyDescent="0.2">
      <c r="A446" s="3">
        <v>2017</v>
      </c>
      <c r="B446" s="3">
        <v>11</v>
      </c>
      <c r="C446" s="4" t="s">
        <v>7</v>
      </c>
      <c r="D446" s="4" t="s">
        <v>72</v>
      </c>
      <c r="E446" s="4" t="s">
        <v>9</v>
      </c>
      <c r="F446" s="4" t="s">
        <v>10</v>
      </c>
      <c r="G446" s="3">
        <v>12130</v>
      </c>
      <c r="H446" s="5">
        <v>200.75</v>
      </c>
      <c r="I446" s="5">
        <v>217.71</v>
      </c>
    </row>
    <row r="447" spans="1:9" ht="12.75" customHeight="1" x14ac:dyDescent="0.2">
      <c r="A447" s="3">
        <v>2017</v>
      </c>
      <c r="B447" s="3">
        <v>11</v>
      </c>
      <c r="C447" s="4" t="s">
        <v>7</v>
      </c>
      <c r="D447" s="4" t="s">
        <v>72</v>
      </c>
      <c r="E447" s="4" t="s">
        <v>9</v>
      </c>
      <c r="F447" s="4" t="s">
        <v>11</v>
      </c>
      <c r="G447" s="3">
        <v>80</v>
      </c>
      <c r="H447" s="5">
        <v>0.9</v>
      </c>
      <c r="I447" s="5">
        <v>1.0900000000000001</v>
      </c>
    </row>
    <row r="448" spans="1:9" ht="12.75" customHeight="1" x14ac:dyDescent="0.2">
      <c r="A448" s="3">
        <v>2017</v>
      </c>
      <c r="B448" s="3">
        <v>11</v>
      </c>
      <c r="C448" s="4" t="s">
        <v>12</v>
      </c>
      <c r="D448" s="4" t="s">
        <v>72</v>
      </c>
      <c r="E448" s="4" t="s">
        <v>9</v>
      </c>
      <c r="F448" s="4" t="s">
        <v>10</v>
      </c>
      <c r="G448" s="3">
        <v>10710</v>
      </c>
      <c r="H448" s="5">
        <v>37.64</v>
      </c>
      <c r="I448" s="5">
        <v>59.59</v>
      </c>
    </row>
    <row r="449" spans="1:9" ht="12.75" customHeight="1" x14ac:dyDescent="0.2">
      <c r="A449" s="3">
        <v>2017</v>
      </c>
      <c r="B449" s="3">
        <v>11</v>
      </c>
      <c r="C449" s="4" t="s">
        <v>13</v>
      </c>
      <c r="D449" s="4" t="s">
        <v>72</v>
      </c>
      <c r="E449" s="4" t="s">
        <v>9</v>
      </c>
      <c r="F449" s="4" t="s">
        <v>10</v>
      </c>
      <c r="G449" s="3">
        <v>16323</v>
      </c>
      <c r="H449" s="5">
        <v>671.99</v>
      </c>
      <c r="I449" s="5">
        <v>716.25</v>
      </c>
    </row>
    <row r="450" spans="1:9" ht="12.75" customHeight="1" x14ac:dyDescent="0.2">
      <c r="A450" s="3">
        <v>2017</v>
      </c>
      <c r="B450" s="3">
        <v>11</v>
      </c>
      <c r="C450" s="4" t="s">
        <v>13</v>
      </c>
      <c r="D450" s="4" t="s">
        <v>72</v>
      </c>
      <c r="E450" s="4" t="s">
        <v>9</v>
      </c>
      <c r="F450" s="4" t="s">
        <v>11</v>
      </c>
      <c r="G450" s="3">
        <v>2570</v>
      </c>
      <c r="H450" s="5">
        <v>100.99</v>
      </c>
      <c r="I450" s="5">
        <v>104.69</v>
      </c>
    </row>
    <row r="451" spans="1:9" ht="12.75" customHeight="1" x14ac:dyDescent="0.2">
      <c r="A451" s="3">
        <v>2017</v>
      </c>
      <c r="B451" s="3">
        <v>11</v>
      </c>
      <c r="C451" s="4" t="s">
        <v>14</v>
      </c>
      <c r="D451" s="4" t="s">
        <v>72</v>
      </c>
      <c r="E451" s="4" t="s">
        <v>9</v>
      </c>
      <c r="F451" s="4" t="s">
        <v>10</v>
      </c>
      <c r="G451" s="3">
        <v>8732</v>
      </c>
      <c r="H451" s="5">
        <v>46.93</v>
      </c>
      <c r="I451" s="5">
        <v>50.1</v>
      </c>
    </row>
    <row r="452" spans="1:9" ht="12.75" customHeight="1" x14ac:dyDescent="0.2">
      <c r="A452" s="3">
        <v>2017</v>
      </c>
      <c r="B452" s="3">
        <v>11</v>
      </c>
      <c r="C452" s="4" t="s">
        <v>14</v>
      </c>
      <c r="D452" s="4" t="s">
        <v>72</v>
      </c>
      <c r="E452" s="4" t="s">
        <v>9</v>
      </c>
      <c r="F452" s="4" t="s">
        <v>11</v>
      </c>
      <c r="G452" s="3">
        <v>1009</v>
      </c>
      <c r="H452" s="5">
        <v>3.49</v>
      </c>
      <c r="I452" s="5">
        <v>3.33</v>
      </c>
    </row>
    <row r="453" spans="1:9" ht="12.75" customHeight="1" x14ac:dyDescent="0.2">
      <c r="A453" s="3">
        <v>2017</v>
      </c>
      <c r="B453" s="3">
        <v>11</v>
      </c>
      <c r="C453" s="4" t="s">
        <v>15</v>
      </c>
      <c r="D453" s="4" t="s">
        <v>72</v>
      </c>
      <c r="E453" s="4" t="s">
        <v>9</v>
      </c>
      <c r="F453" s="4" t="s">
        <v>10</v>
      </c>
      <c r="G453" s="3">
        <v>10470</v>
      </c>
      <c r="H453" s="5">
        <v>216.91</v>
      </c>
      <c r="I453" s="5">
        <v>208.63</v>
      </c>
    </row>
    <row r="454" spans="1:9" ht="12.75" customHeight="1" x14ac:dyDescent="0.2">
      <c r="A454" s="3">
        <v>2017</v>
      </c>
      <c r="B454" s="3">
        <v>11</v>
      </c>
      <c r="C454" s="4" t="s">
        <v>15</v>
      </c>
      <c r="D454" s="4" t="s">
        <v>72</v>
      </c>
      <c r="E454" s="4" t="s">
        <v>9</v>
      </c>
      <c r="F454" s="4" t="s">
        <v>11</v>
      </c>
      <c r="G454" s="3">
        <v>2280</v>
      </c>
      <c r="H454" s="5">
        <v>42.17</v>
      </c>
      <c r="I454" s="5">
        <v>40.17</v>
      </c>
    </row>
    <row r="455" spans="1:9" ht="12.75" customHeight="1" x14ac:dyDescent="0.2">
      <c r="A455" s="3">
        <v>2017</v>
      </c>
      <c r="B455" s="3">
        <v>11</v>
      </c>
      <c r="C455" s="4" t="s">
        <v>15</v>
      </c>
      <c r="D455" s="4" t="s">
        <v>72</v>
      </c>
      <c r="E455" s="4" t="s">
        <v>9</v>
      </c>
      <c r="F455" s="4" t="s">
        <v>23</v>
      </c>
      <c r="G455" s="3">
        <v>1820</v>
      </c>
      <c r="H455" s="5">
        <v>9.51</v>
      </c>
      <c r="I455" s="5">
        <v>8.92</v>
      </c>
    </row>
    <row r="456" spans="1:9" ht="12.75" customHeight="1" x14ac:dyDescent="0.2">
      <c r="A456" s="3">
        <v>2017</v>
      </c>
      <c r="B456" s="3">
        <v>11</v>
      </c>
      <c r="C456" s="4" t="s">
        <v>16</v>
      </c>
      <c r="D456" s="4" t="s">
        <v>72</v>
      </c>
      <c r="E456" s="4" t="s">
        <v>9</v>
      </c>
      <c r="F456" s="4" t="s">
        <v>10</v>
      </c>
      <c r="G456" s="3">
        <v>3883</v>
      </c>
      <c r="H456" s="5">
        <v>74.95</v>
      </c>
      <c r="I456" s="5">
        <v>75.319999999999993</v>
      </c>
    </row>
    <row r="457" spans="1:9" ht="12.75" customHeight="1" x14ac:dyDescent="0.2">
      <c r="A457" s="3">
        <v>2017</v>
      </c>
      <c r="B457" s="3">
        <v>11</v>
      </c>
      <c r="C457" s="4" t="s">
        <v>16</v>
      </c>
      <c r="D457" s="4" t="s">
        <v>72</v>
      </c>
      <c r="E457" s="4" t="s">
        <v>9</v>
      </c>
      <c r="F457" s="4" t="s">
        <v>11</v>
      </c>
      <c r="G457" s="3">
        <v>851</v>
      </c>
      <c r="H457" s="5">
        <v>25.98</v>
      </c>
      <c r="I457" s="5">
        <v>24.97</v>
      </c>
    </row>
    <row r="458" spans="1:9" ht="12.75" customHeight="1" x14ac:dyDescent="0.2">
      <c r="A458" s="3">
        <v>2017</v>
      </c>
      <c r="B458" s="3">
        <v>11</v>
      </c>
      <c r="C458" s="4" t="s">
        <v>16</v>
      </c>
      <c r="D458" s="4" t="s">
        <v>72</v>
      </c>
      <c r="E458" s="4" t="s">
        <v>9</v>
      </c>
      <c r="F458" s="4" t="s">
        <v>23</v>
      </c>
      <c r="G458" s="3">
        <v>10</v>
      </c>
      <c r="H458" s="5">
        <v>0.2</v>
      </c>
      <c r="I458" s="5">
        <v>0.18</v>
      </c>
    </row>
    <row r="459" spans="1:9" ht="12.75" customHeight="1" x14ac:dyDescent="0.2">
      <c r="A459" s="3">
        <v>2017</v>
      </c>
      <c r="B459" s="3">
        <v>11</v>
      </c>
      <c r="C459" s="4" t="s">
        <v>17</v>
      </c>
      <c r="D459" s="4" t="s">
        <v>72</v>
      </c>
      <c r="E459" s="4" t="s">
        <v>9</v>
      </c>
      <c r="F459" s="4" t="s">
        <v>10</v>
      </c>
      <c r="G459" s="3">
        <v>13509</v>
      </c>
      <c r="H459" s="5">
        <v>89.43</v>
      </c>
      <c r="I459" s="5">
        <v>101.62</v>
      </c>
    </row>
    <row r="460" spans="1:9" ht="12.75" customHeight="1" x14ac:dyDescent="0.2">
      <c r="A460" s="3">
        <v>2017</v>
      </c>
      <c r="B460" s="3">
        <v>11</v>
      </c>
      <c r="C460" s="4" t="s">
        <v>17</v>
      </c>
      <c r="D460" s="4" t="s">
        <v>72</v>
      </c>
      <c r="E460" s="4" t="s">
        <v>9</v>
      </c>
      <c r="F460" s="4" t="s">
        <v>11</v>
      </c>
      <c r="G460" s="3">
        <v>20</v>
      </c>
      <c r="H460" s="5">
        <v>0.13</v>
      </c>
      <c r="I460" s="5">
        <v>0.11</v>
      </c>
    </row>
    <row r="461" spans="1:9" ht="12.75" customHeight="1" x14ac:dyDescent="0.2">
      <c r="A461" s="3">
        <v>2017</v>
      </c>
      <c r="B461" s="3">
        <v>11</v>
      </c>
      <c r="C461" s="4" t="s">
        <v>18</v>
      </c>
      <c r="D461" s="4" t="s">
        <v>72</v>
      </c>
      <c r="E461" s="4" t="s">
        <v>9</v>
      </c>
      <c r="F461" s="4" t="s">
        <v>10</v>
      </c>
      <c r="G461" s="3">
        <v>5069</v>
      </c>
      <c r="H461" s="5">
        <v>3.73</v>
      </c>
      <c r="I461" s="5">
        <v>3.61</v>
      </c>
    </row>
    <row r="462" spans="1:9" ht="12.75" customHeight="1" x14ac:dyDescent="0.2">
      <c r="A462" s="3">
        <v>2017</v>
      </c>
      <c r="B462" s="3">
        <v>11</v>
      </c>
      <c r="C462" s="4" t="s">
        <v>18</v>
      </c>
      <c r="D462" s="4" t="s">
        <v>72</v>
      </c>
      <c r="E462" s="4" t="s">
        <v>9</v>
      </c>
      <c r="F462" s="4" t="s">
        <v>11</v>
      </c>
      <c r="G462" s="3">
        <v>430</v>
      </c>
      <c r="H462" s="5">
        <v>0.35</v>
      </c>
      <c r="I462" s="5">
        <v>0.32</v>
      </c>
    </row>
    <row r="463" spans="1:9" ht="12.75" customHeight="1" x14ac:dyDescent="0.2">
      <c r="A463" s="3">
        <v>2017</v>
      </c>
      <c r="B463" s="3">
        <v>11</v>
      </c>
      <c r="C463" s="4" t="s">
        <v>19</v>
      </c>
      <c r="D463" s="4" t="s">
        <v>72</v>
      </c>
      <c r="E463" s="4" t="s">
        <v>9</v>
      </c>
      <c r="F463" s="4" t="s">
        <v>10</v>
      </c>
      <c r="G463" s="3">
        <v>7189</v>
      </c>
      <c r="H463" s="5">
        <v>14.27</v>
      </c>
      <c r="I463" s="5">
        <v>14.52</v>
      </c>
    </row>
    <row r="464" spans="1:9" ht="12.75" customHeight="1" x14ac:dyDescent="0.2">
      <c r="A464" s="3">
        <v>2017</v>
      </c>
      <c r="B464" s="3">
        <v>11</v>
      </c>
      <c r="C464" s="4" t="s">
        <v>20</v>
      </c>
      <c r="D464" s="4" t="s">
        <v>72</v>
      </c>
      <c r="E464" s="4" t="s">
        <v>9</v>
      </c>
      <c r="F464" s="4" t="s">
        <v>10</v>
      </c>
      <c r="G464" s="3">
        <v>15218</v>
      </c>
      <c r="H464" s="5">
        <v>130.16</v>
      </c>
      <c r="I464" s="5">
        <v>133.22</v>
      </c>
    </row>
    <row r="465" spans="1:9" ht="12.75" customHeight="1" x14ac:dyDescent="0.2">
      <c r="A465" s="3">
        <v>2017</v>
      </c>
      <c r="B465" s="3">
        <v>11</v>
      </c>
      <c r="C465" s="4" t="s">
        <v>21</v>
      </c>
      <c r="D465" s="4" t="s">
        <v>72</v>
      </c>
      <c r="E465" s="4" t="s">
        <v>9</v>
      </c>
      <c r="F465" s="4" t="s">
        <v>10</v>
      </c>
      <c r="G465" s="3">
        <v>18829</v>
      </c>
      <c r="H465" s="5">
        <v>145.19</v>
      </c>
      <c r="I465" s="5">
        <v>189.63</v>
      </c>
    </row>
    <row r="466" spans="1:9" ht="12.75" customHeight="1" x14ac:dyDescent="0.2">
      <c r="A466" s="3">
        <v>2017</v>
      </c>
      <c r="B466" s="3">
        <v>11</v>
      </c>
      <c r="C466" s="4" t="s">
        <v>22</v>
      </c>
      <c r="D466" s="4" t="s">
        <v>72</v>
      </c>
      <c r="E466" s="4" t="s">
        <v>9</v>
      </c>
      <c r="F466" s="4" t="s">
        <v>10</v>
      </c>
      <c r="G466" s="3">
        <v>13910</v>
      </c>
      <c r="H466" s="5">
        <v>276.99</v>
      </c>
      <c r="I466" s="5">
        <v>306.77999999999997</v>
      </c>
    </row>
    <row r="467" spans="1:9" ht="12.75" customHeight="1" x14ac:dyDescent="0.2">
      <c r="A467" s="3">
        <v>2017</v>
      </c>
      <c r="B467" s="3">
        <v>11</v>
      </c>
      <c r="C467" s="4" t="s">
        <v>24</v>
      </c>
      <c r="D467" s="4" t="s">
        <v>72</v>
      </c>
      <c r="E467" s="4" t="s">
        <v>9</v>
      </c>
      <c r="F467" s="4" t="s">
        <v>10</v>
      </c>
      <c r="G467" s="3">
        <v>8650</v>
      </c>
      <c r="H467" s="5">
        <v>103.8</v>
      </c>
      <c r="I467" s="5">
        <v>100.23</v>
      </c>
    </row>
    <row r="468" spans="1:9" ht="12.75" customHeight="1" x14ac:dyDescent="0.2">
      <c r="A468" s="3">
        <v>2017</v>
      </c>
      <c r="B468" s="3">
        <v>11</v>
      </c>
      <c r="C468" s="4" t="s">
        <v>25</v>
      </c>
      <c r="D468" s="4" t="s">
        <v>72</v>
      </c>
      <c r="E468" s="4" t="s">
        <v>9</v>
      </c>
      <c r="F468" s="4" t="s">
        <v>10</v>
      </c>
      <c r="G468" s="3">
        <v>6120</v>
      </c>
      <c r="H468" s="5">
        <v>11.62</v>
      </c>
      <c r="I468" s="5">
        <v>11.65</v>
      </c>
    </row>
    <row r="469" spans="1:9" ht="12.75" customHeight="1" x14ac:dyDescent="0.2">
      <c r="A469" s="3">
        <v>2017</v>
      </c>
      <c r="B469" s="3">
        <v>1</v>
      </c>
      <c r="C469" s="4" t="s">
        <v>13</v>
      </c>
      <c r="D469" s="4" t="s">
        <v>8</v>
      </c>
      <c r="E469" s="4" t="s">
        <v>73</v>
      </c>
      <c r="F469" s="4" t="s">
        <v>10</v>
      </c>
      <c r="G469" s="3">
        <v>145</v>
      </c>
      <c r="H469" s="5">
        <v>8.1300000000000008</v>
      </c>
      <c r="I469" s="5">
        <v>8.48</v>
      </c>
    </row>
    <row r="470" spans="1:9" ht="12.75" customHeight="1" x14ac:dyDescent="0.2">
      <c r="A470" s="3">
        <v>2017</v>
      </c>
      <c r="B470" s="3">
        <v>1</v>
      </c>
      <c r="C470" s="4" t="s">
        <v>13</v>
      </c>
      <c r="D470" s="4" t="s">
        <v>8</v>
      </c>
      <c r="E470" s="4" t="s">
        <v>73</v>
      </c>
      <c r="F470" s="4" t="s">
        <v>11</v>
      </c>
      <c r="G470" s="3">
        <v>19</v>
      </c>
      <c r="H470" s="5">
        <v>1.21</v>
      </c>
      <c r="I470" s="5">
        <v>1.1399999999999999</v>
      </c>
    </row>
    <row r="471" spans="1:9" ht="12.75" customHeight="1" x14ac:dyDescent="0.2">
      <c r="A471" s="3">
        <v>2017</v>
      </c>
      <c r="B471" s="3">
        <v>1</v>
      </c>
      <c r="C471" s="4" t="s">
        <v>14</v>
      </c>
      <c r="D471" s="4" t="s">
        <v>8</v>
      </c>
      <c r="E471" s="4" t="s">
        <v>73</v>
      </c>
      <c r="F471" s="4" t="s">
        <v>10</v>
      </c>
      <c r="G471" s="3">
        <v>3143</v>
      </c>
      <c r="H471" s="5">
        <v>24.99</v>
      </c>
      <c r="I471" s="5">
        <v>24.36</v>
      </c>
    </row>
    <row r="472" spans="1:9" ht="12.75" customHeight="1" x14ac:dyDescent="0.2">
      <c r="A472" s="3">
        <v>2017</v>
      </c>
      <c r="B472" s="3">
        <v>1</v>
      </c>
      <c r="C472" s="4" t="s">
        <v>14</v>
      </c>
      <c r="D472" s="4" t="s">
        <v>8</v>
      </c>
      <c r="E472" s="4" t="s">
        <v>73</v>
      </c>
      <c r="F472" s="4" t="s">
        <v>11</v>
      </c>
      <c r="G472" s="3">
        <v>42</v>
      </c>
      <c r="H472" s="5">
        <v>0.23</v>
      </c>
      <c r="I472" s="5">
        <v>0.21</v>
      </c>
    </row>
    <row r="473" spans="1:9" ht="12.75" customHeight="1" x14ac:dyDescent="0.2">
      <c r="A473" s="3">
        <v>2017</v>
      </c>
      <c r="B473" s="3">
        <v>1</v>
      </c>
      <c r="C473" s="4" t="s">
        <v>22</v>
      </c>
      <c r="D473" s="4" t="s">
        <v>8</v>
      </c>
      <c r="E473" s="4" t="s">
        <v>74</v>
      </c>
      <c r="F473" s="4" t="s">
        <v>10</v>
      </c>
      <c r="G473" s="3">
        <v>629</v>
      </c>
      <c r="H473" s="5">
        <v>17.059999999999999</v>
      </c>
      <c r="I473" s="5">
        <v>19.649999999999999</v>
      </c>
    </row>
    <row r="474" spans="1:9" ht="12.75" customHeight="1" x14ac:dyDescent="0.2">
      <c r="A474" s="3">
        <v>2017</v>
      </c>
      <c r="B474" s="3">
        <v>1</v>
      </c>
      <c r="C474" s="4" t="s">
        <v>22</v>
      </c>
      <c r="D474" s="4" t="s">
        <v>8</v>
      </c>
      <c r="E474" s="4" t="s">
        <v>74</v>
      </c>
      <c r="F474" s="4" t="s">
        <v>11</v>
      </c>
      <c r="G474" s="3">
        <v>107</v>
      </c>
      <c r="H474" s="5">
        <v>3.47</v>
      </c>
      <c r="I474" s="5">
        <v>3.75</v>
      </c>
    </row>
    <row r="475" spans="1:9" ht="12.75" customHeight="1" x14ac:dyDescent="0.2">
      <c r="A475" s="3">
        <v>2017</v>
      </c>
      <c r="B475" s="3">
        <v>1</v>
      </c>
      <c r="C475" s="4" t="s">
        <v>22</v>
      </c>
      <c r="D475" s="4" t="s">
        <v>8</v>
      </c>
      <c r="E475" s="4" t="s">
        <v>74</v>
      </c>
      <c r="F475" s="4" t="s">
        <v>23</v>
      </c>
      <c r="G475" s="3">
        <v>74</v>
      </c>
      <c r="H475" s="5">
        <v>0.78</v>
      </c>
      <c r="I475" s="5">
        <v>0.84</v>
      </c>
    </row>
    <row r="476" spans="1:9" ht="12.75" customHeight="1" x14ac:dyDescent="0.2">
      <c r="A476" s="3">
        <v>2017</v>
      </c>
      <c r="B476" s="3">
        <v>4</v>
      </c>
      <c r="C476" s="4" t="s">
        <v>7</v>
      </c>
      <c r="D476" s="4" t="s">
        <v>8</v>
      </c>
      <c r="E476" s="4" t="s">
        <v>74</v>
      </c>
      <c r="F476" s="4" t="s">
        <v>10</v>
      </c>
      <c r="G476" s="3">
        <v>440</v>
      </c>
      <c r="H476" s="5">
        <v>10.29</v>
      </c>
      <c r="I476" s="5">
        <v>10.88</v>
      </c>
    </row>
    <row r="477" spans="1:9" ht="12.75" customHeight="1" x14ac:dyDescent="0.2">
      <c r="A477" s="3">
        <v>2017</v>
      </c>
      <c r="B477" s="3">
        <v>4</v>
      </c>
      <c r="C477" s="4" t="s">
        <v>7</v>
      </c>
      <c r="D477" s="4" t="s">
        <v>8</v>
      </c>
      <c r="E477" s="4" t="s">
        <v>74</v>
      </c>
      <c r="F477" s="4" t="s">
        <v>11</v>
      </c>
      <c r="G477" s="3">
        <v>38</v>
      </c>
      <c r="H477" s="5">
        <v>0.74</v>
      </c>
      <c r="I477" s="5">
        <v>0.96</v>
      </c>
    </row>
    <row r="478" spans="1:9" ht="12.75" customHeight="1" x14ac:dyDescent="0.2">
      <c r="A478" s="3">
        <v>2017</v>
      </c>
      <c r="B478" s="3">
        <v>4</v>
      </c>
      <c r="C478" s="4" t="s">
        <v>21</v>
      </c>
      <c r="D478" s="4" t="s">
        <v>8</v>
      </c>
      <c r="E478" s="4" t="s">
        <v>73</v>
      </c>
      <c r="F478" s="4" t="s">
        <v>10</v>
      </c>
      <c r="G478" s="3">
        <v>421</v>
      </c>
      <c r="H478" s="5">
        <v>6.53</v>
      </c>
      <c r="I478" s="5">
        <v>7.7</v>
      </c>
    </row>
    <row r="479" spans="1:9" ht="12.75" customHeight="1" x14ac:dyDescent="0.2">
      <c r="A479" s="3">
        <v>2017</v>
      </c>
      <c r="B479" s="3">
        <v>5</v>
      </c>
      <c r="C479" s="4" t="s">
        <v>21</v>
      </c>
      <c r="D479" s="4" t="s">
        <v>8</v>
      </c>
      <c r="E479" s="4" t="s">
        <v>73</v>
      </c>
      <c r="F479" s="4" t="s">
        <v>10</v>
      </c>
      <c r="G479" s="3">
        <v>569</v>
      </c>
      <c r="H479" s="5">
        <v>8.14</v>
      </c>
      <c r="I479" s="5">
        <v>10.46</v>
      </c>
    </row>
    <row r="480" spans="1:9" ht="12.75" customHeight="1" x14ac:dyDescent="0.2">
      <c r="A480" s="3">
        <v>2017</v>
      </c>
      <c r="B480" s="3">
        <v>5</v>
      </c>
      <c r="C480" s="4" t="s">
        <v>21</v>
      </c>
      <c r="D480" s="4" t="s">
        <v>8</v>
      </c>
      <c r="E480" s="4" t="s">
        <v>73</v>
      </c>
      <c r="F480" s="4" t="s">
        <v>11</v>
      </c>
      <c r="G480" s="3">
        <v>28</v>
      </c>
      <c r="H480" s="5">
        <v>0.89</v>
      </c>
      <c r="I480" s="5">
        <v>0.83</v>
      </c>
    </row>
    <row r="481" spans="1:9" ht="12.75" customHeight="1" x14ac:dyDescent="0.2">
      <c r="A481" s="3">
        <v>2017</v>
      </c>
      <c r="B481" s="3">
        <v>7</v>
      </c>
      <c r="C481" s="4" t="s">
        <v>22</v>
      </c>
      <c r="D481" s="4" t="s">
        <v>8</v>
      </c>
      <c r="E481" s="4" t="s">
        <v>74</v>
      </c>
      <c r="F481" s="4" t="s">
        <v>10</v>
      </c>
      <c r="G481" s="3">
        <v>287</v>
      </c>
      <c r="H481" s="5">
        <v>8.5500000000000007</v>
      </c>
      <c r="I481" s="5">
        <v>9.64</v>
      </c>
    </row>
    <row r="482" spans="1:9" ht="12.75" customHeight="1" x14ac:dyDescent="0.2">
      <c r="A482" s="3">
        <v>2017</v>
      </c>
      <c r="B482" s="3">
        <v>7</v>
      </c>
      <c r="C482" s="4" t="s">
        <v>22</v>
      </c>
      <c r="D482" s="4" t="s">
        <v>8</v>
      </c>
      <c r="E482" s="4" t="s">
        <v>74</v>
      </c>
      <c r="F482" s="4" t="s">
        <v>11</v>
      </c>
      <c r="G482" s="3">
        <v>20</v>
      </c>
      <c r="H482" s="5">
        <v>0.45</v>
      </c>
      <c r="I482" s="5">
        <v>0.57999999999999996</v>
      </c>
    </row>
    <row r="483" spans="1:9" ht="12.75" customHeight="1" x14ac:dyDescent="0.2">
      <c r="A483" s="3">
        <v>2017</v>
      </c>
      <c r="B483" s="3">
        <v>5</v>
      </c>
      <c r="C483" s="4" t="s">
        <v>22</v>
      </c>
      <c r="D483" s="4" t="s">
        <v>72</v>
      </c>
      <c r="E483" s="4" t="s">
        <v>74</v>
      </c>
      <c r="F483" s="4" t="s">
        <v>10</v>
      </c>
      <c r="G483" s="3">
        <v>10</v>
      </c>
      <c r="H483" s="5">
        <v>0.17</v>
      </c>
      <c r="I483" s="5">
        <v>0.2</v>
      </c>
    </row>
    <row r="484" spans="1:9" ht="12.75" customHeight="1" x14ac:dyDescent="0.2">
      <c r="A484" s="3">
        <v>2017</v>
      </c>
      <c r="B484" s="3">
        <v>5</v>
      </c>
      <c r="C484" s="4" t="s">
        <v>22</v>
      </c>
      <c r="D484" s="4" t="s">
        <v>72</v>
      </c>
      <c r="E484" s="4" t="s">
        <v>74</v>
      </c>
      <c r="F484" s="4" t="s">
        <v>11</v>
      </c>
      <c r="G484" s="3">
        <v>5</v>
      </c>
      <c r="H484" s="5">
        <v>0.02</v>
      </c>
      <c r="I484" s="5">
        <v>0.05</v>
      </c>
    </row>
    <row r="485" spans="1:9" ht="12.75" customHeight="1" x14ac:dyDescent="0.2">
      <c r="A485" s="3">
        <v>2017</v>
      </c>
      <c r="B485" s="3">
        <v>6</v>
      </c>
      <c r="C485" s="4" t="s">
        <v>22</v>
      </c>
      <c r="D485" s="4" t="s">
        <v>72</v>
      </c>
      <c r="E485" s="4" t="s">
        <v>74</v>
      </c>
      <c r="F485" s="4" t="s">
        <v>10</v>
      </c>
      <c r="G485" s="3">
        <v>113</v>
      </c>
      <c r="H485" s="5">
        <v>2.84</v>
      </c>
      <c r="I485" s="5">
        <v>3.48</v>
      </c>
    </row>
    <row r="486" spans="1:9" ht="12.75" customHeight="1" x14ac:dyDescent="0.2">
      <c r="A486" s="3">
        <v>2017</v>
      </c>
      <c r="B486" s="3">
        <v>6</v>
      </c>
      <c r="C486" s="4" t="s">
        <v>22</v>
      </c>
      <c r="D486" s="4" t="s">
        <v>72</v>
      </c>
      <c r="E486" s="4" t="s">
        <v>74</v>
      </c>
      <c r="F486" s="4" t="s">
        <v>11</v>
      </c>
      <c r="G486" s="3">
        <v>15</v>
      </c>
      <c r="H486" s="5">
        <v>0.16</v>
      </c>
      <c r="I486" s="5">
        <v>0.18</v>
      </c>
    </row>
    <row r="487" spans="1:9" ht="12.75" customHeight="1" x14ac:dyDescent="0.2">
      <c r="A487" s="3">
        <v>2017</v>
      </c>
      <c r="B487" s="3">
        <v>8</v>
      </c>
      <c r="C487" s="4" t="s">
        <v>7</v>
      </c>
      <c r="D487" s="4" t="s">
        <v>72</v>
      </c>
      <c r="E487" s="4" t="s">
        <v>74</v>
      </c>
      <c r="F487" s="4" t="s">
        <v>10</v>
      </c>
      <c r="G487" s="3">
        <v>265</v>
      </c>
      <c r="H487" s="5">
        <v>3.02</v>
      </c>
      <c r="I487" s="5">
        <v>3.68</v>
      </c>
    </row>
    <row r="488" spans="1:9" ht="12.75" customHeight="1" x14ac:dyDescent="0.2">
      <c r="A488" s="3">
        <v>2017</v>
      </c>
      <c r="B488" s="3">
        <v>8</v>
      </c>
      <c r="C488" s="4" t="s">
        <v>7</v>
      </c>
      <c r="D488" s="4" t="s">
        <v>72</v>
      </c>
      <c r="E488" s="4" t="s">
        <v>74</v>
      </c>
      <c r="F488" s="4" t="s">
        <v>11</v>
      </c>
      <c r="G488" s="3">
        <v>49</v>
      </c>
      <c r="H488" s="5">
        <v>0.69</v>
      </c>
      <c r="I488" s="5">
        <v>0.83</v>
      </c>
    </row>
    <row r="489" spans="1:9" ht="12.75" customHeight="1" x14ac:dyDescent="0.2">
      <c r="A489" s="3">
        <v>2017</v>
      </c>
      <c r="B489" s="3">
        <v>9</v>
      </c>
      <c r="C489" s="4" t="s">
        <v>7</v>
      </c>
      <c r="D489" s="4" t="s">
        <v>72</v>
      </c>
      <c r="E489" s="4" t="s">
        <v>74</v>
      </c>
      <c r="F489" s="4" t="s">
        <v>10</v>
      </c>
      <c r="G489" s="3">
        <v>1574</v>
      </c>
      <c r="H489" s="5">
        <v>26.48</v>
      </c>
      <c r="I489" s="5">
        <v>29.13</v>
      </c>
    </row>
    <row r="490" spans="1:9" ht="12.75" customHeight="1" x14ac:dyDescent="0.2">
      <c r="A490" s="3">
        <v>2017</v>
      </c>
      <c r="B490" s="3">
        <v>9</v>
      </c>
      <c r="C490" s="4" t="s">
        <v>7</v>
      </c>
      <c r="D490" s="4" t="s">
        <v>72</v>
      </c>
      <c r="E490" s="4" t="s">
        <v>74</v>
      </c>
      <c r="F490" s="4" t="s">
        <v>11</v>
      </c>
      <c r="G490" s="3">
        <v>108</v>
      </c>
      <c r="H490" s="5">
        <v>2.5099999999999998</v>
      </c>
      <c r="I490" s="5">
        <v>2.74</v>
      </c>
    </row>
    <row r="491" spans="1:9" ht="12.75" customHeight="1" x14ac:dyDescent="0.2">
      <c r="A491" s="3">
        <v>2017</v>
      </c>
      <c r="B491" s="3">
        <v>11</v>
      </c>
      <c r="C491" s="4" t="s">
        <v>7</v>
      </c>
      <c r="D491" s="4" t="s">
        <v>72</v>
      </c>
      <c r="E491" s="4" t="s">
        <v>74</v>
      </c>
      <c r="F491" s="4" t="s">
        <v>10</v>
      </c>
      <c r="G491" s="3">
        <v>100</v>
      </c>
      <c r="H491" s="5">
        <v>1.82</v>
      </c>
      <c r="I491" s="5">
        <v>1.82</v>
      </c>
    </row>
    <row r="492" spans="1:9" ht="12.75" customHeight="1" x14ac:dyDescent="0.2">
      <c r="A492" s="3">
        <v>2017</v>
      </c>
      <c r="B492" s="3">
        <v>11</v>
      </c>
      <c r="C492" s="4" t="s">
        <v>7</v>
      </c>
      <c r="D492" s="4" t="s">
        <v>72</v>
      </c>
      <c r="E492" s="4" t="s">
        <v>74</v>
      </c>
      <c r="F492" s="4" t="s">
        <v>11</v>
      </c>
      <c r="G492" s="3">
        <v>30</v>
      </c>
      <c r="H492" s="5">
        <v>0.41</v>
      </c>
      <c r="I492" s="5">
        <v>0.46</v>
      </c>
    </row>
    <row r="493" spans="1:9" ht="12.75" customHeight="1" x14ac:dyDescent="0.2">
      <c r="A493" s="3">
        <v>2017</v>
      </c>
      <c r="B493" s="3">
        <v>11</v>
      </c>
      <c r="C493" s="4" t="s">
        <v>22</v>
      </c>
      <c r="D493" s="4" t="s">
        <v>72</v>
      </c>
      <c r="E493" s="4" t="s">
        <v>74</v>
      </c>
      <c r="F493" s="4" t="s">
        <v>10</v>
      </c>
      <c r="G493" s="3">
        <v>134</v>
      </c>
      <c r="H493" s="5">
        <v>4.13</v>
      </c>
      <c r="I493" s="5">
        <v>4.83</v>
      </c>
    </row>
    <row r="494" spans="1:9" ht="12.75" customHeight="1" x14ac:dyDescent="0.2">
      <c r="A494">
        <v>2017</v>
      </c>
      <c r="B494">
        <v>2</v>
      </c>
      <c r="C494" t="s">
        <v>7</v>
      </c>
      <c r="D494" t="s">
        <v>8</v>
      </c>
      <c r="E494" t="s">
        <v>9</v>
      </c>
      <c r="F494" t="s">
        <v>10</v>
      </c>
      <c r="G494" s="11">
        <v>0</v>
      </c>
      <c r="H494" s="11">
        <v>0</v>
      </c>
      <c r="I494" s="11">
        <v>0</v>
      </c>
    </row>
    <row r="495" spans="1:9" ht="12.75" customHeight="1" x14ac:dyDescent="0.2">
      <c r="A495">
        <v>2017</v>
      </c>
      <c r="B495">
        <v>2</v>
      </c>
      <c r="C495" t="s">
        <v>7</v>
      </c>
      <c r="D495" t="s">
        <v>8</v>
      </c>
      <c r="E495" t="s">
        <v>9</v>
      </c>
      <c r="F495" t="s">
        <v>11</v>
      </c>
      <c r="G495" s="11">
        <v>0</v>
      </c>
      <c r="H495" s="11">
        <v>0</v>
      </c>
      <c r="I495" s="11">
        <v>0</v>
      </c>
    </row>
    <row r="496" spans="1:9" ht="12.75" customHeight="1" x14ac:dyDescent="0.2">
      <c r="A496">
        <v>2017</v>
      </c>
      <c r="B496">
        <v>2</v>
      </c>
      <c r="C496" t="s">
        <v>12</v>
      </c>
      <c r="D496" t="s">
        <v>8</v>
      </c>
      <c r="E496" t="s">
        <v>9</v>
      </c>
      <c r="F496" t="s">
        <v>10</v>
      </c>
      <c r="G496" s="11">
        <v>0</v>
      </c>
      <c r="H496" s="11">
        <v>0</v>
      </c>
      <c r="I496" s="11">
        <v>0</v>
      </c>
    </row>
    <row r="497" spans="1:9" ht="12.75" customHeight="1" x14ac:dyDescent="0.2">
      <c r="A497">
        <v>2017</v>
      </c>
      <c r="B497">
        <v>2</v>
      </c>
      <c r="C497" t="s">
        <v>13</v>
      </c>
      <c r="D497" t="s">
        <v>8</v>
      </c>
      <c r="E497" t="s">
        <v>9</v>
      </c>
      <c r="F497" t="s">
        <v>10</v>
      </c>
      <c r="G497" s="11">
        <v>0</v>
      </c>
      <c r="H497" s="11">
        <v>0</v>
      </c>
      <c r="I497" s="11">
        <v>0</v>
      </c>
    </row>
    <row r="498" spans="1:9" ht="12.75" customHeight="1" x14ac:dyDescent="0.2">
      <c r="A498">
        <v>2017</v>
      </c>
      <c r="B498">
        <v>2</v>
      </c>
      <c r="C498" t="s">
        <v>13</v>
      </c>
      <c r="D498" t="s">
        <v>8</v>
      </c>
      <c r="E498" t="s">
        <v>9</v>
      </c>
      <c r="F498" t="s">
        <v>11</v>
      </c>
      <c r="G498" s="11">
        <v>0</v>
      </c>
      <c r="H498" s="11">
        <v>0</v>
      </c>
      <c r="I498" s="11">
        <v>0</v>
      </c>
    </row>
    <row r="499" spans="1:9" ht="12.75" customHeight="1" x14ac:dyDescent="0.2">
      <c r="A499">
        <v>2017</v>
      </c>
      <c r="B499">
        <v>2</v>
      </c>
      <c r="C499" t="s">
        <v>14</v>
      </c>
      <c r="D499" t="s">
        <v>8</v>
      </c>
      <c r="E499" t="s">
        <v>9</v>
      </c>
      <c r="F499" t="s">
        <v>10</v>
      </c>
      <c r="G499" s="11">
        <v>0</v>
      </c>
      <c r="H499" s="11">
        <v>0</v>
      </c>
      <c r="I499" s="11">
        <v>0</v>
      </c>
    </row>
    <row r="500" spans="1:9" ht="12.75" customHeight="1" x14ac:dyDescent="0.2">
      <c r="A500">
        <v>2017</v>
      </c>
      <c r="B500">
        <v>2</v>
      </c>
      <c r="C500" t="s">
        <v>14</v>
      </c>
      <c r="D500" t="s">
        <v>8</v>
      </c>
      <c r="E500" t="s">
        <v>9</v>
      </c>
      <c r="F500" t="s">
        <v>11</v>
      </c>
      <c r="G500" s="11">
        <v>0</v>
      </c>
      <c r="H500" s="11">
        <v>0</v>
      </c>
      <c r="I500" s="11">
        <v>0</v>
      </c>
    </row>
    <row r="501" spans="1:9" ht="12.75" customHeight="1" x14ac:dyDescent="0.2">
      <c r="A501">
        <v>2017</v>
      </c>
      <c r="B501">
        <v>2</v>
      </c>
      <c r="C501" t="s">
        <v>15</v>
      </c>
      <c r="D501" t="s">
        <v>8</v>
      </c>
      <c r="E501" t="s">
        <v>9</v>
      </c>
      <c r="F501" t="s">
        <v>10</v>
      </c>
      <c r="G501" s="11">
        <v>0</v>
      </c>
      <c r="H501" s="11">
        <v>0</v>
      </c>
      <c r="I501" s="11">
        <v>0</v>
      </c>
    </row>
    <row r="502" spans="1:9" ht="12.75" customHeight="1" x14ac:dyDescent="0.2">
      <c r="A502">
        <v>2017</v>
      </c>
      <c r="B502">
        <v>2</v>
      </c>
      <c r="C502" t="s">
        <v>15</v>
      </c>
      <c r="D502" t="s">
        <v>8</v>
      </c>
      <c r="E502" t="s">
        <v>9</v>
      </c>
      <c r="F502" t="s">
        <v>11</v>
      </c>
      <c r="G502" s="11">
        <v>0</v>
      </c>
      <c r="H502" s="11">
        <v>0</v>
      </c>
      <c r="I502" s="11">
        <v>0</v>
      </c>
    </row>
    <row r="503" spans="1:9" ht="12.75" customHeight="1" x14ac:dyDescent="0.2">
      <c r="A503">
        <v>2017</v>
      </c>
      <c r="B503">
        <v>2</v>
      </c>
      <c r="C503" t="s">
        <v>16</v>
      </c>
      <c r="D503" t="s">
        <v>8</v>
      </c>
      <c r="E503" t="s">
        <v>9</v>
      </c>
      <c r="F503" t="s">
        <v>10</v>
      </c>
      <c r="G503" s="11">
        <v>0</v>
      </c>
      <c r="H503" s="11">
        <v>0</v>
      </c>
      <c r="I503" s="11">
        <v>0</v>
      </c>
    </row>
    <row r="504" spans="1:9" ht="12.75" customHeight="1" x14ac:dyDescent="0.2">
      <c r="A504">
        <v>2017</v>
      </c>
      <c r="B504">
        <v>2</v>
      </c>
      <c r="C504" t="s">
        <v>16</v>
      </c>
      <c r="D504" t="s">
        <v>8</v>
      </c>
      <c r="E504" t="s">
        <v>9</v>
      </c>
      <c r="F504" t="s">
        <v>11</v>
      </c>
      <c r="G504" s="11">
        <v>0</v>
      </c>
      <c r="H504" s="11">
        <v>0</v>
      </c>
      <c r="I504" s="11">
        <v>0</v>
      </c>
    </row>
    <row r="505" spans="1:9" ht="12.75" customHeight="1" x14ac:dyDescent="0.2">
      <c r="A505">
        <v>2017</v>
      </c>
      <c r="B505">
        <v>2</v>
      </c>
      <c r="C505" t="s">
        <v>17</v>
      </c>
      <c r="D505" t="s">
        <v>8</v>
      </c>
      <c r="E505" t="s">
        <v>9</v>
      </c>
      <c r="F505" t="s">
        <v>10</v>
      </c>
      <c r="G505" s="11">
        <v>0</v>
      </c>
      <c r="H505" s="11">
        <v>0</v>
      </c>
      <c r="I505" s="11">
        <v>0</v>
      </c>
    </row>
    <row r="506" spans="1:9" ht="12.75" customHeight="1" x14ac:dyDescent="0.2">
      <c r="A506">
        <v>2017</v>
      </c>
      <c r="B506">
        <v>2</v>
      </c>
      <c r="C506" t="s">
        <v>17</v>
      </c>
      <c r="D506" t="s">
        <v>8</v>
      </c>
      <c r="E506" t="s">
        <v>9</v>
      </c>
      <c r="F506" t="s">
        <v>11</v>
      </c>
      <c r="G506" s="11">
        <v>0</v>
      </c>
      <c r="H506" s="11">
        <v>0</v>
      </c>
      <c r="I506" s="11">
        <v>0</v>
      </c>
    </row>
    <row r="507" spans="1:9" ht="12.75" customHeight="1" x14ac:dyDescent="0.2">
      <c r="A507">
        <v>2017</v>
      </c>
      <c r="B507">
        <v>2</v>
      </c>
      <c r="C507" t="s">
        <v>18</v>
      </c>
      <c r="D507" t="s">
        <v>8</v>
      </c>
      <c r="E507" t="s">
        <v>9</v>
      </c>
      <c r="F507" t="s">
        <v>10</v>
      </c>
      <c r="G507" s="11">
        <v>0</v>
      </c>
      <c r="H507" s="11">
        <v>0</v>
      </c>
      <c r="I507" s="11">
        <v>0</v>
      </c>
    </row>
    <row r="508" spans="1:9" ht="12.75" customHeight="1" x14ac:dyDescent="0.2">
      <c r="A508">
        <v>2017</v>
      </c>
      <c r="B508">
        <v>2</v>
      </c>
      <c r="C508" t="s">
        <v>18</v>
      </c>
      <c r="D508" t="s">
        <v>8</v>
      </c>
      <c r="E508" t="s">
        <v>9</v>
      </c>
      <c r="F508" t="s">
        <v>11</v>
      </c>
      <c r="G508" s="11">
        <v>0</v>
      </c>
      <c r="H508" s="11">
        <v>0</v>
      </c>
      <c r="I508" s="11">
        <v>0</v>
      </c>
    </row>
    <row r="509" spans="1:9" ht="12.75" customHeight="1" x14ac:dyDescent="0.2">
      <c r="A509">
        <v>2017</v>
      </c>
      <c r="B509">
        <v>2</v>
      </c>
      <c r="C509" t="s">
        <v>19</v>
      </c>
      <c r="D509" t="s">
        <v>8</v>
      </c>
      <c r="E509" t="s">
        <v>9</v>
      </c>
      <c r="F509" t="s">
        <v>10</v>
      </c>
      <c r="G509" s="11">
        <v>0</v>
      </c>
      <c r="H509" s="11">
        <v>0</v>
      </c>
      <c r="I509" s="11">
        <v>0</v>
      </c>
    </row>
    <row r="510" spans="1:9" ht="12.75" customHeight="1" x14ac:dyDescent="0.2">
      <c r="A510">
        <v>2017</v>
      </c>
      <c r="B510">
        <v>2</v>
      </c>
      <c r="C510" t="s">
        <v>19</v>
      </c>
      <c r="D510" t="s">
        <v>8</v>
      </c>
      <c r="E510" t="s">
        <v>9</v>
      </c>
      <c r="F510" t="s">
        <v>11</v>
      </c>
      <c r="G510" s="11">
        <v>0</v>
      </c>
      <c r="H510" s="11">
        <v>0</v>
      </c>
      <c r="I510" s="11">
        <v>0</v>
      </c>
    </row>
    <row r="511" spans="1:9" ht="12.75" customHeight="1" x14ac:dyDescent="0.2">
      <c r="A511">
        <v>2017</v>
      </c>
      <c r="B511">
        <v>2</v>
      </c>
      <c r="C511" t="s">
        <v>20</v>
      </c>
      <c r="D511" t="s">
        <v>8</v>
      </c>
      <c r="E511" t="s">
        <v>9</v>
      </c>
      <c r="F511" t="s">
        <v>10</v>
      </c>
      <c r="G511" s="11">
        <v>0</v>
      </c>
      <c r="H511" s="11">
        <v>0</v>
      </c>
      <c r="I511" s="11">
        <v>0</v>
      </c>
    </row>
    <row r="512" spans="1:9" ht="12.75" customHeight="1" x14ac:dyDescent="0.2">
      <c r="A512">
        <v>2017</v>
      </c>
      <c r="B512">
        <v>2</v>
      </c>
      <c r="C512" t="s">
        <v>20</v>
      </c>
      <c r="D512" t="s">
        <v>8</v>
      </c>
      <c r="E512" t="s">
        <v>9</v>
      </c>
      <c r="F512" t="s">
        <v>11</v>
      </c>
      <c r="G512" s="11">
        <v>0</v>
      </c>
      <c r="H512" s="11">
        <v>0</v>
      </c>
      <c r="I512" s="11">
        <v>0</v>
      </c>
    </row>
    <row r="513" spans="1:9" ht="12.75" customHeight="1" x14ac:dyDescent="0.2">
      <c r="A513">
        <v>2017</v>
      </c>
      <c r="B513">
        <v>2</v>
      </c>
      <c r="C513" t="s">
        <v>21</v>
      </c>
      <c r="D513" t="s">
        <v>8</v>
      </c>
      <c r="E513" t="s">
        <v>9</v>
      </c>
      <c r="F513" t="s">
        <v>10</v>
      </c>
      <c r="G513" s="11">
        <v>0</v>
      </c>
      <c r="H513" s="11">
        <v>0</v>
      </c>
      <c r="I513" s="11">
        <v>0</v>
      </c>
    </row>
    <row r="514" spans="1:9" ht="12.75" customHeight="1" x14ac:dyDescent="0.2">
      <c r="A514">
        <v>2017</v>
      </c>
      <c r="B514">
        <v>2</v>
      </c>
      <c r="C514" t="s">
        <v>21</v>
      </c>
      <c r="D514" t="s">
        <v>8</v>
      </c>
      <c r="E514" t="s">
        <v>9</v>
      </c>
      <c r="F514" t="s">
        <v>11</v>
      </c>
      <c r="G514" s="11">
        <v>0</v>
      </c>
      <c r="H514" s="11">
        <v>0</v>
      </c>
      <c r="I514" s="11">
        <v>0</v>
      </c>
    </row>
    <row r="515" spans="1:9" ht="12.75" customHeight="1" x14ac:dyDescent="0.2">
      <c r="A515">
        <v>2017</v>
      </c>
      <c r="B515">
        <v>2</v>
      </c>
      <c r="C515" t="s">
        <v>22</v>
      </c>
      <c r="D515" t="s">
        <v>8</v>
      </c>
      <c r="E515" t="s">
        <v>9</v>
      </c>
      <c r="F515" t="s">
        <v>10</v>
      </c>
      <c r="G515" s="11">
        <v>0</v>
      </c>
      <c r="H515" s="11">
        <v>0</v>
      </c>
      <c r="I515" s="11">
        <v>0</v>
      </c>
    </row>
    <row r="516" spans="1:9" ht="12.75" customHeight="1" x14ac:dyDescent="0.2">
      <c r="A516">
        <v>2017</v>
      </c>
      <c r="B516">
        <v>2</v>
      </c>
      <c r="C516" t="s">
        <v>22</v>
      </c>
      <c r="D516" t="s">
        <v>8</v>
      </c>
      <c r="E516" t="s">
        <v>9</v>
      </c>
      <c r="F516" t="s">
        <v>11</v>
      </c>
      <c r="G516" s="11">
        <v>0</v>
      </c>
      <c r="H516" s="11">
        <v>0</v>
      </c>
      <c r="I516" s="11">
        <v>0</v>
      </c>
    </row>
    <row r="517" spans="1:9" ht="12.75" customHeight="1" x14ac:dyDescent="0.2">
      <c r="A517">
        <v>2017</v>
      </c>
      <c r="B517">
        <v>2</v>
      </c>
      <c r="C517" t="s">
        <v>22</v>
      </c>
      <c r="D517" t="s">
        <v>8</v>
      </c>
      <c r="E517" t="s">
        <v>9</v>
      </c>
      <c r="F517" t="s">
        <v>23</v>
      </c>
      <c r="G517" s="11">
        <v>0</v>
      </c>
      <c r="H517" s="11">
        <v>0</v>
      </c>
      <c r="I517" s="11">
        <v>0</v>
      </c>
    </row>
    <row r="518" spans="1:9" ht="12.75" customHeight="1" x14ac:dyDescent="0.2">
      <c r="A518">
        <v>2017</v>
      </c>
      <c r="B518">
        <v>2</v>
      </c>
      <c r="C518" t="s">
        <v>24</v>
      </c>
      <c r="D518" t="s">
        <v>8</v>
      </c>
      <c r="E518" t="s">
        <v>9</v>
      </c>
      <c r="F518" t="s">
        <v>10</v>
      </c>
      <c r="G518" s="11">
        <v>0</v>
      </c>
      <c r="H518" s="11">
        <v>0</v>
      </c>
      <c r="I518" s="11">
        <v>0</v>
      </c>
    </row>
    <row r="519" spans="1:9" ht="12.75" customHeight="1" x14ac:dyDescent="0.2">
      <c r="A519">
        <v>2017</v>
      </c>
      <c r="B519">
        <v>2</v>
      </c>
      <c r="C519" t="s">
        <v>25</v>
      </c>
      <c r="D519" t="s">
        <v>8</v>
      </c>
      <c r="E519" t="s">
        <v>9</v>
      </c>
      <c r="F519" t="s">
        <v>10</v>
      </c>
      <c r="G519" s="11">
        <v>0</v>
      </c>
      <c r="H519" s="11">
        <v>0</v>
      </c>
      <c r="I519" s="11">
        <v>0</v>
      </c>
    </row>
    <row r="520" spans="1:9" ht="12.75" customHeight="1" x14ac:dyDescent="0.2">
      <c r="A520">
        <v>2017</v>
      </c>
      <c r="B520">
        <v>2</v>
      </c>
      <c r="C520" t="s">
        <v>7</v>
      </c>
      <c r="D520" t="s">
        <v>72</v>
      </c>
      <c r="E520" t="s">
        <v>9</v>
      </c>
      <c r="F520" t="s">
        <v>10</v>
      </c>
      <c r="G520" s="11">
        <v>0</v>
      </c>
      <c r="H520" s="11">
        <v>0</v>
      </c>
      <c r="I520" s="11">
        <v>0</v>
      </c>
    </row>
    <row r="521" spans="1:9" ht="12.75" customHeight="1" x14ac:dyDescent="0.2">
      <c r="A521">
        <v>2017</v>
      </c>
      <c r="B521">
        <v>2</v>
      </c>
      <c r="C521" t="s">
        <v>12</v>
      </c>
      <c r="D521" t="s">
        <v>72</v>
      </c>
      <c r="E521" t="s">
        <v>9</v>
      </c>
      <c r="F521" t="s">
        <v>10</v>
      </c>
      <c r="G521" s="11">
        <v>0</v>
      </c>
      <c r="H521" s="11">
        <v>0</v>
      </c>
      <c r="I521" s="11">
        <v>0</v>
      </c>
    </row>
    <row r="522" spans="1:9" ht="12.75" customHeight="1" x14ac:dyDescent="0.2">
      <c r="A522">
        <v>2017</v>
      </c>
      <c r="B522">
        <v>2</v>
      </c>
      <c r="C522" t="s">
        <v>13</v>
      </c>
      <c r="D522" t="s">
        <v>72</v>
      </c>
      <c r="E522" t="s">
        <v>9</v>
      </c>
      <c r="F522" t="s">
        <v>10</v>
      </c>
      <c r="G522" s="11">
        <v>0</v>
      </c>
      <c r="H522" s="11">
        <v>0</v>
      </c>
      <c r="I522" s="11">
        <v>0</v>
      </c>
    </row>
    <row r="523" spans="1:9" ht="12.75" customHeight="1" x14ac:dyDescent="0.2">
      <c r="A523">
        <v>2017</v>
      </c>
      <c r="B523">
        <v>2</v>
      </c>
      <c r="C523" t="s">
        <v>13</v>
      </c>
      <c r="D523" t="s">
        <v>72</v>
      </c>
      <c r="E523" t="s">
        <v>9</v>
      </c>
      <c r="F523" t="s">
        <v>11</v>
      </c>
      <c r="G523" s="11">
        <v>0</v>
      </c>
      <c r="H523" s="11">
        <v>0</v>
      </c>
      <c r="I523" s="11">
        <v>0</v>
      </c>
    </row>
    <row r="524" spans="1:9" ht="12.75" customHeight="1" x14ac:dyDescent="0.2">
      <c r="A524">
        <v>2017</v>
      </c>
      <c r="B524">
        <v>2</v>
      </c>
      <c r="C524" t="s">
        <v>14</v>
      </c>
      <c r="D524" t="s">
        <v>72</v>
      </c>
      <c r="E524" t="s">
        <v>9</v>
      </c>
      <c r="F524" t="s">
        <v>10</v>
      </c>
      <c r="G524" s="11">
        <v>0</v>
      </c>
      <c r="H524" s="11">
        <v>0</v>
      </c>
      <c r="I524" s="11">
        <v>0</v>
      </c>
    </row>
    <row r="525" spans="1:9" ht="12.75" customHeight="1" x14ac:dyDescent="0.2">
      <c r="A525">
        <v>2017</v>
      </c>
      <c r="B525">
        <v>2</v>
      </c>
      <c r="C525" t="s">
        <v>14</v>
      </c>
      <c r="D525" t="s">
        <v>72</v>
      </c>
      <c r="E525" t="s">
        <v>9</v>
      </c>
      <c r="F525" t="s">
        <v>11</v>
      </c>
      <c r="G525" s="11">
        <v>0</v>
      </c>
      <c r="H525" s="11">
        <v>0</v>
      </c>
      <c r="I525" s="11">
        <v>0</v>
      </c>
    </row>
    <row r="526" spans="1:9" ht="12.75" customHeight="1" x14ac:dyDescent="0.2">
      <c r="A526">
        <v>2017</v>
      </c>
      <c r="B526">
        <v>2</v>
      </c>
      <c r="C526" t="s">
        <v>15</v>
      </c>
      <c r="D526" t="s">
        <v>72</v>
      </c>
      <c r="E526" t="s">
        <v>9</v>
      </c>
      <c r="F526" t="s">
        <v>10</v>
      </c>
      <c r="G526" s="11">
        <v>0</v>
      </c>
      <c r="H526" s="11">
        <v>0</v>
      </c>
      <c r="I526" s="11">
        <v>0</v>
      </c>
    </row>
    <row r="527" spans="1:9" ht="12.75" customHeight="1" x14ac:dyDescent="0.2">
      <c r="A527">
        <v>2017</v>
      </c>
      <c r="B527">
        <v>2</v>
      </c>
      <c r="C527" t="s">
        <v>15</v>
      </c>
      <c r="D527" t="s">
        <v>72</v>
      </c>
      <c r="E527" t="s">
        <v>9</v>
      </c>
      <c r="F527" t="s">
        <v>11</v>
      </c>
      <c r="G527" s="11">
        <v>0</v>
      </c>
      <c r="H527" s="11">
        <v>0</v>
      </c>
      <c r="I527" s="11">
        <v>0</v>
      </c>
    </row>
    <row r="528" spans="1:9" ht="12.75" customHeight="1" x14ac:dyDescent="0.2">
      <c r="A528">
        <v>2017</v>
      </c>
      <c r="B528">
        <v>2</v>
      </c>
      <c r="C528" t="s">
        <v>16</v>
      </c>
      <c r="D528" t="s">
        <v>72</v>
      </c>
      <c r="E528" t="s">
        <v>9</v>
      </c>
      <c r="F528" t="s">
        <v>10</v>
      </c>
      <c r="G528" s="11">
        <v>0</v>
      </c>
      <c r="H528" s="11">
        <v>0</v>
      </c>
      <c r="I528" s="11">
        <v>0</v>
      </c>
    </row>
    <row r="529" spans="1:9" ht="12.75" customHeight="1" x14ac:dyDescent="0.2">
      <c r="A529">
        <v>2017</v>
      </c>
      <c r="B529">
        <v>2</v>
      </c>
      <c r="C529" t="s">
        <v>17</v>
      </c>
      <c r="D529" t="s">
        <v>72</v>
      </c>
      <c r="E529" t="s">
        <v>9</v>
      </c>
      <c r="F529" t="s">
        <v>10</v>
      </c>
      <c r="G529" s="11">
        <v>0</v>
      </c>
      <c r="H529" s="11">
        <v>0</v>
      </c>
      <c r="I529" s="11">
        <v>0</v>
      </c>
    </row>
    <row r="530" spans="1:9" ht="12.75" customHeight="1" x14ac:dyDescent="0.2">
      <c r="A530">
        <v>2017</v>
      </c>
      <c r="B530">
        <v>2</v>
      </c>
      <c r="C530" t="s">
        <v>18</v>
      </c>
      <c r="D530" t="s">
        <v>72</v>
      </c>
      <c r="E530" t="s">
        <v>9</v>
      </c>
      <c r="F530" t="s">
        <v>10</v>
      </c>
      <c r="G530" s="11">
        <v>0</v>
      </c>
      <c r="H530" s="11">
        <v>0</v>
      </c>
      <c r="I530" s="11">
        <v>0</v>
      </c>
    </row>
    <row r="531" spans="1:9" ht="12.75" customHeight="1" x14ac:dyDescent="0.2">
      <c r="A531">
        <v>2017</v>
      </c>
      <c r="B531">
        <v>2</v>
      </c>
      <c r="C531" t="s">
        <v>18</v>
      </c>
      <c r="D531" t="s">
        <v>72</v>
      </c>
      <c r="E531" t="s">
        <v>9</v>
      </c>
      <c r="F531" t="s">
        <v>11</v>
      </c>
      <c r="G531" s="11">
        <v>0</v>
      </c>
      <c r="H531" s="11">
        <v>0</v>
      </c>
      <c r="I531" s="11">
        <v>0</v>
      </c>
    </row>
    <row r="532" spans="1:9" ht="12.75" customHeight="1" x14ac:dyDescent="0.2">
      <c r="A532">
        <v>2017</v>
      </c>
      <c r="B532">
        <v>2</v>
      </c>
      <c r="C532" t="s">
        <v>19</v>
      </c>
      <c r="D532" t="s">
        <v>72</v>
      </c>
      <c r="E532" t="s">
        <v>9</v>
      </c>
      <c r="F532" t="s">
        <v>10</v>
      </c>
      <c r="G532" s="11">
        <v>0</v>
      </c>
      <c r="H532" s="11">
        <v>0</v>
      </c>
      <c r="I532" s="11">
        <v>0</v>
      </c>
    </row>
    <row r="533" spans="1:9" ht="12.75" customHeight="1" x14ac:dyDescent="0.2">
      <c r="A533">
        <v>2017</v>
      </c>
      <c r="B533">
        <v>2</v>
      </c>
      <c r="C533" t="s">
        <v>20</v>
      </c>
      <c r="D533" t="s">
        <v>72</v>
      </c>
      <c r="E533" t="s">
        <v>9</v>
      </c>
      <c r="F533" t="s">
        <v>10</v>
      </c>
      <c r="G533" s="11">
        <v>0</v>
      </c>
      <c r="H533" s="11">
        <v>0</v>
      </c>
      <c r="I533" s="11">
        <v>0</v>
      </c>
    </row>
    <row r="534" spans="1:9" ht="12.75" customHeight="1" x14ac:dyDescent="0.2">
      <c r="A534">
        <v>2017</v>
      </c>
      <c r="B534">
        <v>2</v>
      </c>
      <c r="C534" t="s">
        <v>21</v>
      </c>
      <c r="D534" t="s">
        <v>72</v>
      </c>
      <c r="E534" t="s">
        <v>9</v>
      </c>
      <c r="F534" t="s">
        <v>10</v>
      </c>
      <c r="G534" s="11">
        <v>0</v>
      </c>
      <c r="H534" s="11">
        <v>0</v>
      </c>
      <c r="I534" s="11">
        <v>0</v>
      </c>
    </row>
    <row r="535" spans="1:9" ht="12.75" customHeight="1" x14ac:dyDescent="0.2">
      <c r="A535">
        <v>2017</v>
      </c>
      <c r="B535">
        <v>2</v>
      </c>
      <c r="C535" t="s">
        <v>22</v>
      </c>
      <c r="D535" t="s">
        <v>72</v>
      </c>
      <c r="E535" t="s">
        <v>9</v>
      </c>
      <c r="F535" t="s">
        <v>10</v>
      </c>
      <c r="G535" s="11">
        <v>0</v>
      </c>
      <c r="H535" s="11">
        <v>0</v>
      </c>
      <c r="I535" s="11">
        <v>0</v>
      </c>
    </row>
    <row r="536" spans="1:9" ht="12.75" customHeight="1" x14ac:dyDescent="0.2">
      <c r="A536">
        <v>2017</v>
      </c>
      <c r="B536">
        <v>2</v>
      </c>
      <c r="C536" t="s">
        <v>24</v>
      </c>
      <c r="D536" t="s">
        <v>72</v>
      </c>
      <c r="E536" t="s">
        <v>9</v>
      </c>
      <c r="F536" t="s">
        <v>10</v>
      </c>
      <c r="G536" s="11">
        <v>0</v>
      </c>
      <c r="H536" s="11">
        <v>0</v>
      </c>
      <c r="I536" s="11">
        <v>0</v>
      </c>
    </row>
    <row r="537" spans="1:9" ht="12.75" customHeight="1" x14ac:dyDescent="0.2">
      <c r="A537">
        <v>2017</v>
      </c>
      <c r="B537">
        <v>2</v>
      </c>
      <c r="C537" t="s">
        <v>25</v>
      </c>
      <c r="D537" t="s">
        <v>72</v>
      </c>
      <c r="E537" t="s">
        <v>9</v>
      </c>
      <c r="F537" t="s">
        <v>10</v>
      </c>
      <c r="G537" s="11">
        <v>0</v>
      </c>
      <c r="H537" s="11">
        <v>0</v>
      </c>
      <c r="I537" s="11">
        <v>0</v>
      </c>
    </row>
    <row r="538" spans="1:9" ht="12.75" customHeight="1" x14ac:dyDescent="0.2">
      <c r="A538">
        <v>2017</v>
      </c>
      <c r="B538">
        <v>2</v>
      </c>
      <c r="C538" t="s">
        <v>13</v>
      </c>
      <c r="D538" t="s">
        <v>8</v>
      </c>
      <c r="E538" t="s">
        <v>73</v>
      </c>
      <c r="F538" t="s">
        <v>10</v>
      </c>
      <c r="G538" s="11">
        <v>0</v>
      </c>
      <c r="H538" s="11">
        <v>0</v>
      </c>
      <c r="I538" s="11">
        <v>0</v>
      </c>
    </row>
    <row r="539" spans="1:9" ht="12.75" customHeight="1" x14ac:dyDescent="0.2">
      <c r="A539">
        <v>2017</v>
      </c>
      <c r="B539">
        <v>2</v>
      </c>
      <c r="C539" t="s">
        <v>13</v>
      </c>
      <c r="D539" t="s">
        <v>8</v>
      </c>
      <c r="E539" t="s">
        <v>73</v>
      </c>
      <c r="F539" t="s">
        <v>11</v>
      </c>
      <c r="G539" s="11">
        <v>0</v>
      </c>
      <c r="H539" s="11">
        <v>0</v>
      </c>
      <c r="I539" s="11">
        <v>0</v>
      </c>
    </row>
    <row r="540" spans="1:9" ht="12.75" customHeight="1" x14ac:dyDescent="0.2">
      <c r="A540">
        <v>2017</v>
      </c>
      <c r="B540">
        <v>2</v>
      </c>
      <c r="C540" t="s">
        <v>14</v>
      </c>
      <c r="D540" t="s">
        <v>8</v>
      </c>
      <c r="E540" t="s">
        <v>73</v>
      </c>
      <c r="F540" t="s">
        <v>10</v>
      </c>
      <c r="G540" s="11">
        <v>0</v>
      </c>
      <c r="H540" s="11">
        <v>0</v>
      </c>
      <c r="I540" s="11">
        <v>0</v>
      </c>
    </row>
    <row r="541" spans="1:9" ht="12.75" customHeight="1" x14ac:dyDescent="0.2">
      <c r="A541">
        <v>2017</v>
      </c>
      <c r="B541">
        <v>2</v>
      </c>
      <c r="C541" t="s">
        <v>14</v>
      </c>
      <c r="D541" t="s">
        <v>8</v>
      </c>
      <c r="E541" t="s">
        <v>73</v>
      </c>
      <c r="F541" t="s">
        <v>11</v>
      </c>
      <c r="G541" s="11">
        <v>0</v>
      </c>
      <c r="H541" s="11">
        <v>0</v>
      </c>
      <c r="I541" s="11">
        <v>0</v>
      </c>
    </row>
    <row r="542" spans="1:9" ht="12.75" customHeight="1" x14ac:dyDescent="0.2">
      <c r="A542">
        <v>2017</v>
      </c>
      <c r="B542">
        <v>2</v>
      </c>
      <c r="C542" t="s">
        <v>22</v>
      </c>
      <c r="D542" t="s">
        <v>8</v>
      </c>
      <c r="E542" t="s">
        <v>74</v>
      </c>
      <c r="F542" t="s">
        <v>10</v>
      </c>
      <c r="G542" s="11">
        <v>0</v>
      </c>
      <c r="H542" s="11">
        <v>0</v>
      </c>
      <c r="I542" s="11">
        <v>0</v>
      </c>
    </row>
    <row r="543" spans="1:9" ht="12.75" customHeight="1" x14ac:dyDescent="0.2">
      <c r="A543">
        <v>2017</v>
      </c>
      <c r="B543">
        <v>2</v>
      </c>
      <c r="C543" t="s">
        <v>22</v>
      </c>
      <c r="D543" t="s">
        <v>8</v>
      </c>
      <c r="E543" t="s">
        <v>74</v>
      </c>
      <c r="F543" t="s">
        <v>11</v>
      </c>
      <c r="G543" s="11">
        <v>0</v>
      </c>
      <c r="H543" s="11">
        <v>0</v>
      </c>
      <c r="I543" s="11">
        <v>0</v>
      </c>
    </row>
    <row r="544" spans="1:9" ht="12.75" customHeight="1" x14ac:dyDescent="0.2">
      <c r="A544">
        <v>2017</v>
      </c>
      <c r="B544">
        <v>2</v>
      </c>
      <c r="C544" t="s">
        <v>22</v>
      </c>
      <c r="D544" t="s">
        <v>8</v>
      </c>
      <c r="E544" t="s">
        <v>74</v>
      </c>
      <c r="F544" t="s">
        <v>23</v>
      </c>
      <c r="G544" s="11">
        <v>0</v>
      </c>
      <c r="H544" s="11">
        <v>0</v>
      </c>
      <c r="I544" s="11">
        <v>0</v>
      </c>
    </row>
    <row r="545" spans="1:9" ht="12.75" customHeight="1" x14ac:dyDescent="0.2">
      <c r="A545">
        <v>2017</v>
      </c>
      <c r="B545">
        <v>12</v>
      </c>
      <c r="C545" t="s">
        <v>7</v>
      </c>
      <c r="D545" t="s">
        <v>8</v>
      </c>
      <c r="E545" t="s">
        <v>9</v>
      </c>
      <c r="F545" t="s">
        <v>10</v>
      </c>
      <c r="G545" s="11">
        <v>0</v>
      </c>
      <c r="H545" s="11">
        <v>0</v>
      </c>
      <c r="I545" s="11">
        <v>0</v>
      </c>
    </row>
    <row r="546" spans="1:9" ht="12.75" customHeight="1" x14ac:dyDescent="0.2">
      <c r="A546">
        <v>2017</v>
      </c>
      <c r="B546">
        <v>12</v>
      </c>
      <c r="C546" t="s">
        <v>7</v>
      </c>
      <c r="D546" t="s">
        <v>8</v>
      </c>
      <c r="E546" t="s">
        <v>9</v>
      </c>
      <c r="F546" t="s">
        <v>11</v>
      </c>
      <c r="G546" s="11">
        <v>0</v>
      </c>
      <c r="H546" s="11">
        <v>0</v>
      </c>
      <c r="I546" s="11">
        <v>0</v>
      </c>
    </row>
    <row r="547" spans="1:9" ht="12.75" customHeight="1" x14ac:dyDescent="0.2">
      <c r="A547">
        <v>2017</v>
      </c>
      <c r="B547">
        <v>12</v>
      </c>
      <c r="C547" t="s">
        <v>12</v>
      </c>
      <c r="D547" t="s">
        <v>8</v>
      </c>
      <c r="E547" t="s">
        <v>9</v>
      </c>
      <c r="F547" t="s">
        <v>10</v>
      </c>
      <c r="G547" s="11">
        <v>0</v>
      </c>
      <c r="H547" s="11">
        <v>0</v>
      </c>
      <c r="I547" s="11">
        <v>0</v>
      </c>
    </row>
    <row r="548" spans="1:9" ht="12.75" customHeight="1" x14ac:dyDescent="0.2">
      <c r="A548">
        <v>2017</v>
      </c>
      <c r="B548">
        <v>12</v>
      </c>
      <c r="C548" t="s">
        <v>13</v>
      </c>
      <c r="D548" t="s">
        <v>8</v>
      </c>
      <c r="E548" t="s">
        <v>9</v>
      </c>
      <c r="F548" t="s">
        <v>10</v>
      </c>
      <c r="G548" s="11">
        <v>0</v>
      </c>
      <c r="H548" s="11">
        <v>0</v>
      </c>
      <c r="I548" s="11">
        <v>0</v>
      </c>
    </row>
    <row r="549" spans="1:9" ht="12.75" customHeight="1" x14ac:dyDescent="0.2">
      <c r="A549">
        <v>2017</v>
      </c>
      <c r="B549">
        <v>12</v>
      </c>
      <c r="C549" t="s">
        <v>13</v>
      </c>
      <c r="D549" t="s">
        <v>8</v>
      </c>
      <c r="E549" t="s">
        <v>9</v>
      </c>
      <c r="F549" t="s">
        <v>11</v>
      </c>
      <c r="G549" s="11">
        <v>0</v>
      </c>
      <c r="H549" s="11">
        <v>0</v>
      </c>
      <c r="I549" s="11">
        <v>0</v>
      </c>
    </row>
    <row r="550" spans="1:9" ht="12.75" customHeight="1" x14ac:dyDescent="0.2">
      <c r="A550">
        <v>2017</v>
      </c>
      <c r="B550">
        <v>12</v>
      </c>
      <c r="C550" t="s">
        <v>14</v>
      </c>
      <c r="D550" t="s">
        <v>8</v>
      </c>
      <c r="E550" t="s">
        <v>9</v>
      </c>
      <c r="F550" t="s">
        <v>10</v>
      </c>
      <c r="G550" s="11">
        <v>0</v>
      </c>
      <c r="H550" s="11">
        <v>0</v>
      </c>
      <c r="I550" s="11">
        <v>0</v>
      </c>
    </row>
    <row r="551" spans="1:9" ht="12.75" customHeight="1" x14ac:dyDescent="0.2">
      <c r="A551">
        <v>2017</v>
      </c>
      <c r="B551">
        <v>12</v>
      </c>
      <c r="C551" t="s">
        <v>14</v>
      </c>
      <c r="D551" t="s">
        <v>8</v>
      </c>
      <c r="E551" t="s">
        <v>9</v>
      </c>
      <c r="F551" t="s">
        <v>11</v>
      </c>
      <c r="G551" s="11">
        <v>0</v>
      </c>
      <c r="H551" s="11">
        <v>0</v>
      </c>
      <c r="I551" s="11">
        <v>0</v>
      </c>
    </row>
    <row r="552" spans="1:9" ht="12.75" customHeight="1" x14ac:dyDescent="0.2">
      <c r="A552">
        <v>2017</v>
      </c>
      <c r="B552">
        <v>12</v>
      </c>
      <c r="C552" t="s">
        <v>15</v>
      </c>
      <c r="D552" t="s">
        <v>8</v>
      </c>
      <c r="E552" t="s">
        <v>9</v>
      </c>
      <c r="F552" t="s">
        <v>10</v>
      </c>
      <c r="G552" s="11">
        <v>0</v>
      </c>
      <c r="H552" s="11">
        <v>0</v>
      </c>
      <c r="I552" s="11">
        <v>0</v>
      </c>
    </row>
    <row r="553" spans="1:9" ht="12.75" customHeight="1" x14ac:dyDescent="0.2">
      <c r="A553">
        <v>2017</v>
      </c>
      <c r="B553">
        <v>12</v>
      </c>
      <c r="C553" t="s">
        <v>15</v>
      </c>
      <c r="D553" t="s">
        <v>8</v>
      </c>
      <c r="E553" t="s">
        <v>9</v>
      </c>
      <c r="F553" t="s">
        <v>11</v>
      </c>
      <c r="G553" s="11">
        <v>0</v>
      </c>
      <c r="H553" s="11">
        <v>0</v>
      </c>
      <c r="I553" s="11">
        <v>0</v>
      </c>
    </row>
    <row r="554" spans="1:9" ht="12.75" customHeight="1" x14ac:dyDescent="0.2">
      <c r="A554">
        <v>2017</v>
      </c>
      <c r="B554">
        <v>12</v>
      </c>
      <c r="C554" t="s">
        <v>16</v>
      </c>
      <c r="D554" t="s">
        <v>8</v>
      </c>
      <c r="E554" t="s">
        <v>9</v>
      </c>
      <c r="F554" t="s">
        <v>10</v>
      </c>
      <c r="G554" s="11">
        <v>0</v>
      </c>
      <c r="H554" s="11">
        <v>0</v>
      </c>
      <c r="I554" s="11">
        <v>0</v>
      </c>
    </row>
    <row r="555" spans="1:9" ht="12.75" customHeight="1" x14ac:dyDescent="0.2">
      <c r="A555">
        <v>2017</v>
      </c>
      <c r="B555">
        <v>12</v>
      </c>
      <c r="C555" t="s">
        <v>16</v>
      </c>
      <c r="D555" t="s">
        <v>8</v>
      </c>
      <c r="E555" t="s">
        <v>9</v>
      </c>
      <c r="F555" t="s">
        <v>11</v>
      </c>
      <c r="G555" s="11">
        <v>0</v>
      </c>
      <c r="H555" s="11">
        <v>0</v>
      </c>
      <c r="I555" s="11">
        <v>0</v>
      </c>
    </row>
    <row r="556" spans="1:9" ht="12.75" customHeight="1" x14ac:dyDescent="0.2">
      <c r="A556">
        <v>2017</v>
      </c>
      <c r="B556">
        <v>12</v>
      </c>
      <c r="C556" t="s">
        <v>17</v>
      </c>
      <c r="D556" t="s">
        <v>8</v>
      </c>
      <c r="E556" t="s">
        <v>9</v>
      </c>
      <c r="F556" t="s">
        <v>10</v>
      </c>
      <c r="G556" s="11">
        <v>0</v>
      </c>
      <c r="H556" s="11">
        <v>0</v>
      </c>
      <c r="I556" s="11">
        <v>0</v>
      </c>
    </row>
    <row r="557" spans="1:9" ht="12.75" customHeight="1" x14ac:dyDescent="0.2">
      <c r="A557">
        <v>2017</v>
      </c>
      <c r="B557">
        <v>12</v>
      </c>
      <c r="C557" t="s">
        <v>17</v>
      </c>
      <c r="D557" t="s">
        <v>8</v>
      </c>
      <c r="E557" t="s">
        <v>9</v>
      </c>
      <c r="F557" t="s">
        <v>11</v>
      </c>
      <c r="G557" s="11">
        <v>0</v>
      </c>
      <c r="H557" s="11">
        <v>0</v>
      </c>
      <c r="I557" s="11">
        <v>0</v>
      </c>
    </row>
    <row r="558" spans="1:9" ht="12.75" customHeight="1" x14ac:dyDescent="0.2">
      <c r="A558">
        <v>2017</v>
      </c>
      <c r="B558">
        <v>12</v>
      </c>
      <c r="C558" t="s">
        <v>18</v>
      </c>
      <c r="D558" t="s">
        <v>8</v>
      </c>
      <c r="E558" t="s">
        <v>9</v>
      </c>
      <c r="F558" t="s">
        <v>10</v>
      </c>
      <c r="G558" s="11">
        <v>0</v>
      </c>
      <c r="H558" s="11">
        <v>0</v>
      </c>
      <c r="I558" s="11">
        <v>0</v>
      </c>
    </row>
    <row r="559" spans="1:9" ht="12.75" customHeight="1" x14ac:dyDescent="0.2">
      <c r="A559">
        <v>2017</v>
      </c>
      <c r="B559">
        <v>12</v>
      </c>
      <c r="C559" t="s">
        <v>18</v>
      </c>
      <c r="D559" t="s">
        <v>8</v>
      </c>
      <c r="E559" t="s">
        <v>9</v>
      </c>
      <c r="F559" t="s">
        <v>11</v>
      </c>
      <c r="G559" s="11">
        <v>0</v>
      </c>
      <c r="H559" s="11">
        <v>0</v>
      </c>
      <c r="I559" s="11">
        <v>0</v>
      </c>
    </row>
    <row r="560" spans="1:9" ht="12.75" customHeight="1" x14ac:dyDescent="0.2">
      <c r="A560">
        <v>2017</v>
      </c>
      <c r="B560">
        <v>12</v>
      </c>
      <c r="C560" t="s">
        <v>19</v>
      </c>
      <c r="D560" t="s">
        <v>8</v>
      </c>
      <c r="E560" t="s">
        <v>9</v>
      </c>
      <c r="F560" t="s">
        <v>10</v>
      </c>
      <c r="G560" s="11">
        <v>0</v>
      </c>
      <c r="H560" s="11">
        <v>0</v>
      </c>
      <c r="I560" s="11">
        <v>0</v>
      </c>
    </row>
    <row r="561" spans="1:9" ht="12.75" customHeight="1" x14ac:dyDescent="0.2">
      <c r="A561">
        <v>2017</v>
      </c>
      <c r="B561">
        <v>12</v>
      </c>
      <c r="C561" t="s">
        <v>19</v>
      </c>
      <c r="D561" t="s">
        <v>8</v>
      </c>
      <c r="E561" t="s">
        <v>9</v>
      </c>
      <c r="F561" t="s">
        <v>11</v>
      </c>
      <c r="G561" s="11">
        <v>0</v>
      </c>
      <c r="H561" s="11">
        <v>0</v>
      </c>
      <c r="I561" s="11">
        <v>0</v>
      </c>
    </row>
    <row r="562" spans="1:9" ht="12.75" customHeight="1" x14ac:dyDescent="0.2">
      <c r="A562">
        <v>2017</v>
      </c>
      <c r="B562">
        <v>12</v>
      </c>
      <c r="C562" t="s">
        <v>20</v>
      </c>
      <c r="D562" t="s">
        <v>8</v>
      </c>
      <c r="E562" t="s">
        <v>9</v>
      </c>
      <c r="F562" t="s">
        <v>10</v>
      </c>
      <c r="G562" s="11">
        <v>0</v>
      </c>
      <c r="H562" s="11">
        <v>0</v>
      </c>
      <c r="I562" s="11">
        <v>0</v>
      </c>
    </row>
    <row r="563" spans="1:9" ht="12.75" customHeight="1" x14ac:dyDescent="0.2">
      <c r="A563">
        <v>2017</v>
      </c>
      <c r="B563">
        <v>12</v>
      </c>
      <c r="C563" t="s">
        <v>20</v>
      </c>
      <c r="D563" t="s">
        <v>8</v>
      </c>
      <c r="E563" t="s">
        <v>9</v>
      </c>
      <c r="F563" t="s">
        <v>11</v>
      </c>
      <c r="G563" s="11">
        <v>0</v>
      </c>
      <c r="H563" s="11">
        <v>0</v>
      </c>
      <c r="I563" s="11">
        <v>0</v>
      </c>
    </row>
    <row r="564" spans="1:9" ht="12.75" customHeight="1" x14ac:dyDescent="0.2">
      <c r="A564">
        <v>2017</v>
      </c>
      <c r="B564">
        <v>12</v>
      </c>
      <c r="C564" t="s">
        <v>21</v>
      </c>
      <c r="D564" t="s">
        <v>8</v>
      </c>
      <c r="E564" t="s">
        <v>9</v>
      </c>
      <c r="F564" t="s">
        <v>10</v>
      </c>
      <c r="G564" s="11">
        <v>0</v>
      </c>
      <c r="H564" s="11">
        <v>0</v>
      </c>
      <c r="I564" s="11">
        <v>0</v>
      </c>
    </row>
    <row r="565" spans="1:9" ht="12.75" customHeight="1" x14ac:dyDescent="0.2">
      <c r="A565">
        <v>2017</v>
      </c>
      <c r="B565">
        <v>12</v>
      </c>
      <c r="C565" t="s">
        <v>21</v>
      </c>
      <c r="D565" t="s">
        <v>8</v>
      </c>
      <c r="E565" t="s">
        <v>9</v>
      </c>
      <c r="F565" t="s">
        <v>11</v>
      </c>
      <c r="G565" s="11">
        <v>0</v>
      </c>
      <c r="H565" s="11">
        <v>0</v>
      </c>
      <c r="I565" s="11">
        <v>0</v>
      </c>
    </row>
    <row r="566" spans="1:9" ht="12.75" customHeight="1" x14ac:dyDescent="0.2">
      <c r="A566">
        <v>2017</v>
      </c>
      <c r="B566">
        <v>12</v>
      </c>
      <c r="C566" t="s">
        <v>22</v>
      </c>
      <c r="D566" t="s">
        <v>8</v>
      </c>
      <c r="E566" t="s">
        <v>9</v>
      </c>
      <c r="F566" t="s">
        <v>10</v>
      </c>
      <c r="G566" s="11">
        <v>0</v>
      </c>
      <c r="H566" s="11">
        <v>0</v>
      </c>
      <c r="I566" s="11">
        <v>0</v>
      </c>
    </row>
    <row r="567" spans="1:9" ht="12.75" customHeight="1" x14ac:dyDescent="0.2">
      <c r="A567">
        <v>2017</v>
      </c>
      <c r="B567">
        <v>12</v>
      </c>
      <c r="C567" t="s">
        <v>22</v>
      </c>
      <c r="D567" t="s">
        <v>8</v>
      </c>
      <c r="E567" t="s">
        <v>9</v>
      </c>
      <c r="F567" t="s">
        <v>11</v>
      </c>
      <c r="G567" s="11">
        <v>0</v>
      </c>
      <c r="H567" s="11">
        <v>0</v>
      </c>
      <c r="I567" s="11">
        <v>0</v>
      </c>
    </row>
    <row r="568" spans="1:9" ht="12.75" customHeight="1" x14ac:dyDescent="0.2">
      <c r="A568">
        <v>2017</v>
      </c>
      <c r="B568">
        <v>12</v>
      </c>
      <c r="C568" t="s">
        <v>22</v>
      </c>
      <c r="D568" t="s">
        <v>8</v>
      </c>
      <c r="E568" t="s">
        <v>9</v>
      </c>
      <c r="F568" t="s">
        <v>23</v>
      </c>
      <c r="G568" s="11">
        <v>0</v>
      </c>
      <c r="H568" s="11">
        <v>0</v>
      </c>
      <c r="I568" s="11">
        <v>0</v>
      </c>
    </row>
    <row r="569" spans="1:9" ht="12.75" customHeight="1" x14ac:dyDescent="0.2">
      <c r="A569">
        <v>2017</v>
      </c>
      <c r="B569">
        <v>12</v>
      </c>
      <c r="C569" t="s">
        <v>24</v>
      </c>
      <c r="D569" t="s">
        <v>8</v>
      </c>
      <c r="E569" t="s">
        <v>9</v>
      </c>
      <c r="F569" t="s">
        <v>10</v>
      </c>
      <c r="G569" s="11">
        <v>0</v>
      </c>
      <c r="H569" s="11">
        <v>0</v>
      </c>
      <c r="I569" s="11">
        <v>0</v>
      </c>
    </row>
    <row r="570" spans="1:9" ht="12.75" customHeight="1" x14ac:dyDescent="0.2">
      <c r="A570">
        <v>2017</v>
      </c>
      <c r="B570">
        <v>12</v>
      </c>
      <c r="C570" t="s">
        <v>25</v>
      </c>
      <c r="D570" t="s">
        <v>8</v>
      </c>
      <c r="E570" t="s">
        <v>9</v>
      </c>
      <c r="F570" t="s">
        <v>10</v>
      </c>
      <c r="G570" s="11">
        <v>0</v>
      </c>
      <c r="H570" s="11">
        <v>0</v>
      </c>
      <c r="I570" s="11">
        <v>0</v>
      </c>
    </row>
    <row r="571" spans="1:9" ht="12.75" customHeight="1" x14ac:dyDescent="0.2">
      <c r="A571">
        <v>2017</v>
      </c>
      <c r="B571">
        <v>12</v>
      </c>
      <c r="C571" t="s">
        <v>7</v>
      </c>
      <c r="D571" t="s">
        <v>72</v>
      </c>
      <c r="E571" t="s">
        <v>9</v>
      </c>
      <c r="F571" t="s">
        <v>10</v>
      </c>
      <c r="G571" s="11">
        <v>0</v>
      </c>
      <c r="H571" s="11">
        <v>0</v>
      </c>
      <c r="I571" s="11">
        <v>0</v>
      </c>
    </row>
    <row r="572" spans="1:9" ht="12.75" customHeight="1" x14ac:dyDescent="0.2">
      <c r="A572">
        <v>2017</v>
      </c>
      <c r="B572">
        <v>12</v>
      </c>
      <c r="C572" t="s">
        <v>12</v>
      </c>
      <c r="D572" t="s">
        <v>72</v>
      </c>
      <c r="E572" t="s">
        <v>9</v>
      </c>
      <c r="F572" t="s">
        <v>10</v>
      </c>
      <c r="G572" s="11">
        <v>0</v>
      </c>
      <c r="H572" s="11">
        <v>0</v>
      </c>
      <c r="I572" s="11">
        <v>0</v>
      </c>
    </row>
    <row r="573" spans="1:9" ht="12.75" customHeight="1" x14ac:dyDescent="0.2">
      <c r="A573">
        <v>2017</v>
      </c>
      <c r="B573">
        <v>12</v>
      </c>
      <c r="C573" t="s">
        <v>13</v>
      </c>
      <c r="D573" t="s">
        <v>72</v>
      </c>
      <c r="E573" t="s">
        <v>9</v>
      </c>
      <c r="F573" t="s">
        <v>10</v>
      </c>
      <c r="G573" s="11">
        <v>0</v>
      </c>
      <c r="H573" s="11">
        <v>0</v>
      </c>
      <c r="I573" s="11">
        <v>0</v>
      </c>
    </row>
    <row r="574" spans="1:9" ht="12.75" customHeight="1" x14ac:dyDescent="0.2">
      <c r="A574">
        <v>2017</v>
      </c>
      <c r="B574">
        <v>12</v>
      </c>
      <c r="C574" t="s">
        <v>13</v>
      </c>
      <c r="D574" t="s">
        <v>72</v>
      </c>
      <c r="E574" t="s">
        <v>9</v>
      </c>
      <c r="F574" t="s">
        <v>11</v>
      </c>
      <c r="G574" s="11">
        <v>0</v>
      </c>
      <c r="H574" s="11">
        <v>0</v>
      </c>
      <c r="I574" s="11">
        <v>0</v>
      </c>
    </row>
    <row r="575" spans="1:9" ht="12.75" customHeight="1" x14ac:dyDescent="0.2">
      <c r="A575">
        <v>2017</v>
      </c>
      <c r="B575">
        <v>12</v>
      </c>
      <c r="C575" t="s">
        <v>14</v>
      </c>
      <c r="D575" t="s">
        <v>72</v>
      </c>
      <c r="E575" t="s">
        <v>9</v>
      </c>
      <c r="F575" t="s">
        <v>10</v>
      </c>
      <c r="G575" s="11">
        <v>0</v>
      </c>
      <c r="H575" s="11">
        <v>0</v>
      </c>
      <c r="I575" s="11">
        <v>0</v>
      </c>
    </row>
    <row r="576" spans="1:9" ht="12.75" customHeight="1" x14ac:dyDescent="0.2">
      <c r="A576">
        <v>2017</v>
      </c>
      <c r="B576">
        <v>12</v>
      </c>
      <c r="C576" t="s">
        <v>14</v>
      </c>
      <c r="D576" t="s">
        <v>72</v>
      </c>
      <c r="E576" t="s">
        <v>9</v>
      </c>
      <c r="F576" t="s">
        <v>11</v>
      </c>
      <c r="G576" s="11">
        <v>0</v>
      </c>
      <c r="H576" s="11">
        <v>0</v>
      </c>
      <c r="I576" s="11">
        <v>0</v>
      </c>
    </row>
    <row r="577" spans="1:9" ht="12.75" customHeight="1" x14ac:dyDescent="0.2">
      <c r="A577">
        <v>2017</v>
      </c>
      <c r="B577">
        <v>12</v>
      </c>
      <c r="C577" t="s">
        <v>15</v>
      </c>
      <c r="D577" t="s">
        <v>72</v>
      </c>
      <c r="E577" t="s">
        <v>9</v>
      </c>
      <c r="F577" t="s">
        <v>10</v>
      </c>
      <c r="G577" s="11">
        <v>0</v>
      </c>
      <c r="H577" s="11">
        <v>0</v>
      </c>
      <c r="I577" s="11">
        <v>0</v>
      </c>
    </row>
    <row r="578" spans="1:9" ht="12.75" customHeight="1" x14ac:dyDescent="0.2">
      <c r="A578">
        <v>2017</v>
      </c>
      <c r="B578">
        <v>12</v>
      </c>
      <c r="C578" t="s">
        <v>15</v>
      </c>
      <c r="D578" t="s">
        <v>72</v>
      </c>
      <c r="E578" t="s">
        <v>9</v>
      </c>
      <c r="F578" t="s">
        <v>11</v>
      </c>
      <c r="G578" s="11">
        <v>0</v>
      </c>
      <c r="H578" s="11">
        <v>0</v>
      </c>
      <c r="I578" s="11">
        <v>0</v>
      </c>
    </row>
    <row r="579" spans="1:9" ht="12.75" customHeight="1" x14ac:dyDescent="0.2">
      <c r="A579">
        <v>2017</v>
      </c>
      <c r="B579">
        <v>12</v>
      </c>
      <c r="C579" t="s">
        <v>16</v>
      </c>
      <c r="D579" t="s">
        <v>72</v>
      </c>
      <c r="E579" t="s">
        <v>9</v>
      </c>
      <c r="F579" t="s">
        <v>10</v>
      </c>
      <c r="G579" s="11">
        <v>0</v>
      </c>
      <c r="H579" s="11">
        <v>0</v>
      </c>
      <c r="I579" s="11">
        <v>0</v>
      </c>
    </row>
    <row r="580" spans="1:9" ht="12.75" customHeight="1" x14ac:dyDescent="0.2">
      <c r="A580">
        <v>2017</v>
      </c>
      <c r="B580">
        <v>12</v>
      </c>
      <c r="C580" t="s">
        <v>17</v>
      </c>
      <c r="D580" t="s">
        <v>72</v>
      </c>
      <c r="E580" t="s">
        <v>9</v>
      </c>
      <c r="F580" t="s">
        <v>10</v>
      </c>
      <c r="G580" s="11">
        <v>0</v>
      </c>
      <c r="H580" s="11">
        <v>0</v>
      </c>
      <c r="I580" s="11">
        <v>0</v>
      </c>
    </row>
    <row r="581" spans="1:9" ht="12.75" customHeight="1" x14ac:dyDescent="0.2">
      <c r="A581">
        <v>2017</v>
      </c>
      <c r="B581">
        <v>12</v>
      </c>
      <c r="C581" t="s">
        <v>18</v>
      </c>
      <c r="D581" t="s">
        <v>72</v>
      </c>
      <c r="E581" t="s">
        <v>9</v>
      </c>
      <c r="F581" t="s">
        <v>10</v>
      </c>
      <c r="G581" s="11">
        <v>0</v>
      </c>
      <c r="H581" s="11">
        <v>0</v>
      </c>
      <c r="I581" s="11">
        <v>0</v>
      </c>
    </row>
    <row r="582" spans="1:9" ht="12.75" customHeight="1" x14ac:dyDescent="0.2">
      <c r="A582">
        <v>2017</v>
      </c>
      <c r="B582">
        <v>12</v>
      </c>
      <c r="C582" t="s">
        <v>18</v>
      </c>
      <c r="D582" t="s">
        <v>72</v>
      </c>
      <c r="E582" t="s">
        <v>9</v>
      </c>
      <c r="F582" t="s">
        <v>11</v>
      </c>
      <c r="G582" s="11">
        <v>0</v>
      </c>
      <c r="H582" s="11">
        <v>0</v>
      </c>
      <c r="I582" s="11">
        <v>0</v>
      </c>
    </row>
    <row r="583" spans="1:9" ht="12.75" customHeight="1" x14ac:dyDescent="0.2">
      <c r="A583">
        <v>2017</v>
      </c>
      <c r="B583">
        <v>12</v>
      </c>
      <c r="C583" t="s">
        <v>19</v>
      </c>
      <c r="D583" t="s">
        <v>72</v>
      </c>
      <c r="E583" t="s">
        <v>9</v>
      </c>
      <c r="F583" t="s">
        <v>10</v>
      </c>
      <c r="G583" s="11">
        <v>0</v>
      </c>
      <c r="H583" s="11">
        <v>0</v>
      </c>
      <c r="I583" s="11">
        <v>0</v>
      </c>
    </row>
    <row r="584" spans="1:9" ht="12.75" customHeight="1" x14ac:dyDescent="0.2">
      <c r="A584">
        <v>2017</v>
      </c>
      <c r="B584">
        <v>12</v>
      </c>
      <c r="C584" t="s">
        <v>20</v>
      </c>
      <c r="D584" t="s">
        <v>72</v>
      </c>
      <c r="E584" t="s">
        <v>9</v>
      </c>
      <c r="F584" t="s">
        <v>10</v>
      </c>
      <c r="G584" s="11">
        <v>0</v>
      </c>
      <c r="H584" s="11">
        <v>0</v>
      </c>
      <c r="I584" s="11">
        <v>0</v>
      </c>
    </row>
    <row r="585" spans="1:9" ht="12.75" customHeight="1" x14ac:dyDescent="0.2">
      <c r="A585">
        <v>2017</v>
      </c>
      <c r="B585">
        <v>12</v>
      </c>
      <c r="C585" t="s">
        <v>21</v>
      </c>
      <c r="D585" t="s">
        <v>72</v>
      </c>
      <c r="E585" t="s">
        <v>9</v>
      </c>
      <c r="F585" t="s">
        <v>10</v>
      </c>
      <c r="G585" s="11">
        <v>0</v>
      </c>
      <c r="H585" s="11">
        <v>0</v>
      </c>
      <c r="I585" s="11">
        <v>0</v>
      </c>
    </row>
    <row r="586" spans="1:9" ht="12.75" customHeight="1" x14ac:dyDescent="0.2">
      <c r="A586">
        <v>2017</v>
      </c>
      <c r="B586">
        <v>12</v>
      </c>
      <c r="C586" t="s">
        <v>22</v>
      </c>
      <c r="D586" t="s">
        <v>72</v>
      </c>
      <c r="E586" t="s">
        <v>9</v>
      </c>
      <c r="F586" t="s">
        <v>10</v>
      </c>
      <c r="G586" s="11">
        <v>0</v>
      </c>
      <c r="H586" s="11">
        <v>0</v>
      </c>
      <c r="I586" s="11">
        <v>0</v>
      </c>
    </row>
    <row r="587" spans="1:9" ht="12.75" customHeight="1" x14ac:dyDescent="0.2">
      <c r="A587">
        <v>2017</v>
      </c>
      <c r="B587">
        <v>12</v>
      </c>
      <c r="C587" t="s">
        <v>24</v>
      </c>
      <c r="D587" t="s">
        <v>72</v>
      </c>
      <c r="E587" t="s">
        <v>9</v>
      </c>
      <c r="F587" t="s">
        <v>10</v>
      </c>
      <c r="G587" s="11">
        <v>0</v>
      </c>
      <c r="H587" s="11">
        <v>0</v>
      </c>
      <c r="I587" s="11">
        <v>0</v>
      </c>
    </row>
    <row r="588" spans="1:9" ht="12.75" customHeight="1" x14ac:dyDescent="0.2">
      <c r="A588">
        <v>2017</v>
      </c>
      <c r="B588">
        <v>12</v>
      </c>
      <c r="C588" t="s">
        <v>25</v>
      </c>
      <c r="D588" t="s">
        <v>72</v>
      </c>
      <c r="E588" t="s">
        <v>9</v>
      </c>
      <c r="F588" t="s">
        <v>10</v>
      </c>
      <c r="G588" s="11">
        <v>0</v>
      </c>
      <c r="H588" s="11">
        <v>0</v>
      </c>
      <c r="I588" s="11">
        <v>0</v>
      </c>
    </row>
    <row r="589" spans="1:9" ht="12.75" customHeight="1" x14ac:dyDescent="0.2">
      <c r="A589">
        <v>2017</v>
      </c>
      <c r="B589">
        <v>12</v>
      </c>
      <c r="C589" t="s">
        <v>13</v>
      </c>
      <c r="D589" t="s">
        <v>8</v>
      </c>
      <c r="E589" t="s">
        <v>73</v>
      </c>
      <c r="F589" t="s">
        <v>10</v>
      </c>
      <c r="G589" s="11">
        <v>0</v>
      </c>
      <c r="H589" s="11">
        <v>0</v>
      </c>
      <c r="I589" s="11">
        <v>0</v>
      </c>
    </row>
    <row r="590" spans="1:9" ht="12.75" customHeight="1" x14ac:dyDescent="0.2">
      <c r="A590">
        <v>2017</v>
      </c>
      <c r="B590">
        <v>12</v>
      </c>
      <c r="C590" t="s">
        <v>13</v>
      </c>
      <c r="D590" t="s">
        <v>8</v>
      </c>
      <c r="E590" t="s">
        <v>73</v>
      </c>
      <c r="F590" t="s">
        <v>11</v>
      </c>
      <c r="G590" s="11">
        <v>0</v>
      </c>
      <c r="H590" s="11">
        <v>0</v>
      </c>
      <c r="I590" s="11">
        <v>0</v>
      </c>
    </row>
    <row r="591" spans="1:9" ht="12.75" customHeight="1" x14ac:dyDescent="0.2">
      <c r="A591">
        <v>2017</v>
      </c>
      <c r="B591">
        <v>12</v>
      </c>
      <c r="C591" t="s">
        <v>14</v>
      </c>
      <c r="D591" t="s">
        <v>8</v>
      </c>
      <c r="E591" t="s">
        <v>73</v>
      </c>
      <c r="F591" t="s">
        <v>10</v>
      </c>
      <c r="G591" s="11">
        <v>0</v>
      </c>
      <c r="H591" s="11">
        <v>0</v>
      </c>
      <c r="I591" s="11">
        <v>0</v>
      </c>
    </row>
    <row r="592" spans="1:9" ht="12.75" customHeight="1" x14ac:dyDescent="0.2">
      <c r="A592">
        <v>2017</v>
      </c>
      <c r="B592">
        <v>12</v>
      </c>
      <c r="C592" t="s">
        <v>14</v>
      </c>
      <c r="D592" t="s">
        <v>8</v>
      </c>
      <c r="E592" t="s">
        <v>73</v>
      </c>
      <c r="F592" t="s">
        <v>11</v>
      </c>
      <c r="G592" s="11">
        <v>0</v>
      </c>
      <c r="H592" s="11">
        <v>0</v>
      </c>
      <c r="I592" s="11">
        <v>0</v>
      </c>
    </row>
    <row r="593" spans="1:9" ht="12.75" customHeight="1" x14ac:dyDescent="0.2">
      <c r="A593">
        <v>2017</v>
      </c>
      <c r="B593">
        <v>12</v>
      </c>
      <c r="C593" t="s">
        <v>22</v>
      </c>
      <c r="D593" t="s">
        <v>8</v>
      </c>
      <c r="E593" t="s">
        <v>74</v>
      </c>
      <c r="F593" t="s">
        <v>10</v>
      </c>
      <c r="G593" s="11">
        <v>0</v>
      </c>
      <c r="H593" s="11">
        <v>0</v>
      </c>
      <c r="I593" s="11">
        <v>0</v>
      </c>
    </row>
    <row r="594" spans="1:9" ht="12.75" customHeight="1" x14ac:dyDescent="0.2">
      <c r="A594">
        <v>2017</v>
      </c>
      <c r="B594">
        <v>12</v>
      </c>
      <c r="C594" t="s">
        <v>22</v>
      </c>
      <c r="D594" t="s">
        <v>8</v>
      </c>
      <c r="E594" t="s">
        <v>74</v>
      </c>
      <c r="F594" t="s">
        <v>11</v>
      </c>
      <c r="G594" s="11">
        <v>0</v>
      </c>
      <c r="H594" s="11">
        <v>0</v>
      </c>
      <c r="I594" s="11">
        <v>0</v>
      </c>
    </row>
    <row r="595" spans="1:9" ht="12.75" customHeight="1" x14ac:dyDescent="0.2">
      <c r="A595">
        <v>2017</v>
      </c>
      <c r="B595">
        <v>12</v>
      </c>
      <c r="C595" t="s">
        <v>22</v>
      </c>
      <c r="D595" t="s">
        <v>8</v>
      </c>
      <c r="E595" t="s">
        <v>74</v>
      </c>
      <c r="F595" t="s">
        <v>23</v>
      </c>
      <c r="G595" s="11">
        <v>0</v>
      </c>
      <c r="H595" s="11">
        <v>0</v>
      </c>
      <c r="I595" s="11">
        <v>0</v>
      </c>
    </row>
  </sheetData>
  <pageMargins left="0.75" right="0.75" top="1" bottom="1" header="0.5" footer="0.5"/>
  <headerFooter alignWithMargins="0">
    <oddHeader>&amp;L&amp;C&amp;R</oddHeader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8"/>
  <sheetViews>
    <sheetView workbookViewId="0"/>
  </sheetViews>
  <sheetFormatPr defaultRowHeight="12.75" customHeight="1" x14ac:dyDescent="0.2"/>
  <sheetData>
    <row r="2" spans="1:1" ht="12.75" customHeight="1" x14ac:dyDescent="0.2">
      <c r="A2" t="s">
        <v>26</v>
      </c>
    </row>
    <row r="3" spans="1:1" ht="12.75" customHeight="1" x14ac:dyDescent="0.2">
      <c r="A3" t="s">
        <v>27</v>
      </c>
    </row>
    <row r="4" spans="1:1" ht="12.75" customHeight="1" x14ac:dyDescent="0.2">
      <c r="A4" t="s">
        <v>28</v>
      </c>
    </row>
    <row r="5" spans="1:1" ht="12.75" customHeight="1" x14ac:dyDescent="0.2">
      <c r="A5" t="s">
        <v>29</v>
      </c>
    </row>
    <row r="6" spans="1:1" ht="12.75" customHeight="1" x14ac:dyDescent="0.2">
      <c r="A6" t="s">
        <v>30</v>
      </c>
    </row>
    <row r="7" spans="1:1" ht="12.75" customHeight="1" x14ac:dyDescent="0.2">
      <c r="A7" t="s">
        <v>31</v>
      </c>
    </row>
    <row r="8" spans="1:1" ht="12.75" customHeight="1" x14ac:dyDescent="0.2">
      <c r="A8" t="s">
        <v>32</v>
      </c>
    </row>
    <row r="9" spans="1:1" ht="12.75" customHeight="1" x14ac:dyDescent="0.2">
      <c r="A9" t="s">
        <v>33</v>
      </c>
    </row>
    <row r="10" spans="1:1" ht="12.75" customHeight="1" x14ac:dyDescent="0.2">
      <c r="A10" t="s">
        <v>34</v>
      </c>
    </row>
    <row r="11" spans="1:1" ht="12.75" customHeight="1" x14ac:dyDescent="0.2">
      <c r="A11" t="s">
        <v>35</v>
      </c>
    </row>
    <row r="12" spans="1:1" ht="12.75" customHeight="1" x14ac:dyDescent="0.2">
      <c r="A12" t="s">
        <v>36</v>
      </c>
    </row>
    <row r="13" spans="1:1" ht="12.75" customHeight="1" x14ac:dyDescent="0.2">
      <c r="A13" t="s">
        <v>37</v>
      </c>
    </row>
    <row r="14" spans="1:1" ht="12.75" customHeight="1" x14ac:dyDescent="0.2">
      <c r="A14" t="s">
        <v>38</v>
      </c>
    </row>
    <row r="15" spans="1:1" ht="12.75" customHeight="1" x14ac:dyDescent="0.2">
      <c r="A15" t="s">
        <v>39</v>
      </c>
    </row>
    <row r="16" spans="1:1" ht="12.75" customHeight="1" x14ac:dyDescent="0.2">
      <c r="A16" t="s">
        <v>40</v>
      </c>
    </row>
    <row r="17" spans="1:1" ht="12.75" customHeight="1" x14ac:dyDescent="0.2">
      <c r="A17" t="s">
        <v>37</v>
      </c>
    </row>
    <row r="18" spans="1:1" ht="12.75" customHeight="1" x14ac:dyDescent="0.2">
      <c r="A18" t="s">
        <v>41</v>
      </c>
    </row>
    <row r="19" spans="1:1" ht="12.75" customHeight="1" x14ac:dyDescent="0.2">
      <c r="A19" t="s">
        <v>42</v>
      </c>
    </row>
    <row r="20" spans="1:1" ht="12.75" customHeight="1" x14ac:dyDescent="0.2">
      <c r="A20" t="s">
        <v>43</v>
      </c>
    </row>
    <row r="21" spans="1:1" ht="12.75" customHeight="1" x14ac:dyDescent="0.2">
      <c r="A21" t="s">
        <v>44</v>
      </c>
    </row>
    <row r="22" spans="1:1" ht="12.75" customHeight="1" x14ac:dyDescent="0.2">
      <c r="A22" t="s">
        <v>45</v>
      </c>
    </row>
    <row r="23" spans="1:1" ht="12.75" customHeight="1" x14ac:dyDescent="0.2">
      <c r="A23" t="s">
        <v>46</v>
      </c>
    </row>
    <row r="24" spans="1:1" ht="12.75" customHeight="1" x14ac:dyDescent="0.2">
      <c r="A24" t="s">
        <v>47</v>
      </c>
    </row>
    <row r="25" spans="1:1" ht="12.75" customHeight="1" x14ac:dyDescent="0.2">
      <c r="A25" t="s">
        <v>48</v>
      </c>
    </row>
    <row r="26" spans="1:1" ht="12.75" customHeight="1" x14ac:dyDescent="0.2">
      <c r="A26" t="s">
        <v>49</v>
      </c>
    </row>
    <row r="27" spans="1:1" ht="12.75" customHeight="1" x14ac:dyDescent="0.2">
      <c r="A27" t="s">
        <v>50</v>
      </c>
    </row>
    <row r="28" spans="1:1" ht="12.75" customHeight="1" x14ac:dyDescent="0.2">
      <c r="A28" t="s">
        <v>51</v>
      </c>
    </row>
    <row r="29" spans="1:1" ht="12.75" customHeight="1" x14ac:dyDescent="0.2">
      <c r="A29" t="s">
        <v>52</v>
      </c>
    </row>
    <row r="30" spans="1:1" ht="12.75" customHeight="1" x14ac:dyDescent="0.2">
      <c r="A30" t="s">
        <v>53</v>
      </c>
    </row>
    <row r="31" spans="1:1" ht="12.75" customHeight="1" x14ac:dyDescent="0.2">
      <c r="A31" t="s">
        <v>54</v>
      </c>
    </row>
    <row r="32" spans="1:1" ht="12.75" customHeight="1" x14ac:dyDescent="0.2">
      <c r="A32" t="s">
        <v>55</v>
      </c>
    </row>
    <row r="33" spans="1:1" ht="12.75" customHeight="1" x14ac:dyDescent="0.2">
      <c r="A33" t="s">
        <v>56</v>
      </c>
    </row>
    <row r="34" spans="1:1" ht="12.75" customHeight="1" x14ac:dyDescent="0.2">
      <c r="A34" t="s">
        <v>57</v>
      </c>
    </row>
    <row r="35" spans="1:1" ht="12.75" customHeight="1" x14ac:dyDescent="0.2">
      <c r="A35" t="s">
        <v>58</v>
      </c>
    </row>
    <row r="36" spans="1:1" ht="12.75" customHeight="1" x14ac:dyDescent="0.2">
      <c r="A36" t="s">
        <v>59</v>
      </c>
    </row>
    <row r="37" spans="1:1" ht="12.75" customHeight="1" x14ac:dyDescent="0.2">
      <c r="A37" t="s">
        <v>60</v>
      </c>
    </row>
    <row r="38" spans="1:1" ht="12.75" customHeight="1" x14ac:dyDescent="0.2">
      <c r="A38" t="s">
        <v>61</v>
      </c>
    </row>
    <row r="39" spans="1:1" ht="12.75" customHeight="1" x14ac:dyDescent="0.2">
      <c r="A39" t="s">
        <v>62</v>
      </c>
    </row>
    <row r="40" spans="1:1" ht="12.75" customHeight="1" x14ac:dyDescent="0.2">
      <c r="A40" t="s">
        <v>63</v>
      </c>
    </row>
    <row r="41" spans="1:1" ht="12.75" customHeight="1" x14ac:dyDescent="0.2">
      <c r="A41" t="s">
        <v>64</v>
      </c>
    </row>
    <row r="42" spans="1:1" ht="12.75" customHeight="1" x14ac:dyDescent="0.2">
      <c r="A42" t="s">
        <v>65</v>
      </c>
    </row>
    <row r="43" spans="1:1" ht="12.75" customHeight="1" x14ac:dyDescent="0.2">
      <c r="A43" t="s">
        <v>66</v>
      </c>
    </row>
    <row r="44" spans="1:1" ht="12.75" customHeight="1" x14ac:dyDescent="0.2">
      <c r="A44" t="s">
        <v>67</v>
      </c>
    </row>
    <row r="45" spans="1:1" ht="12.75" customHeight="1" x14ac:dyDescent="0.2">
      <c r="A45" t="s">
        <v>68</v>
      </c>
    </row>
    <row r="46" spans="1:1" ht="12.75" customHeight="1" x14ac:dyDescent="0.2">
      <c r="A46" t="s">
        <v>69</v>
      </c>
    </row>
    <row r="47" spans="1:1" ht="12.75" customHeight="1" x14ac:dyDescent="0.2">
      <c r="A47" t="s">
        <v>70</v>
      </c>
    </row>
    <row r="48" spans="1:1" ht="12.75" customHeight="1" x14ac:dyDescent="0.2">
      <c r="A48" t="s">
        <v>71</v>
      </c>
    </row>
  </sheetData>
  <phoneticPr fontId="0" type="noConversion"/>
  <pageMargins left="0.75" right="0.75" top="1" bottom="1" header="0.5" footer="0.5"/>
  <headerFooter alignWithMargins="0">
    <oddHeader>&amp;L&amp;C&amp;R</oddHeader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abSelected="1" topLeftCell="B51" zoomScale="80" zoomScaleNormal="80" workbookViewId="0">
      <selection activeCell="N104" sqref="N104"/>
    </sheetView>
  </sheetViews>
  <sheetFormatPr defaultColWidth="11.7109375" defaultRowHeight="12.75" x14ac:dyDescent="0.2"/>
  <cols>
    <col min="1" max="1" width="29" customWidth="1"/>
    <col min="2" max="2" width="16.28515625" customWidth="1"/>
  </cols>
  <sheetData>
    <row r="2" spans="1:14" x14ac:dyDescent="0.2">
      <c r="A2" s="6" t="s">
        <v>5</v>
      </c>
      <c r="B2" t="s">
        <v>10</v>
      </c>
    </row>
    <row r="4" spans="1:14" x14ac:dyDescent="0.2">
      <c r="C4" s="6" t="s">
        <v>1</v>
      </c>
    </row>
    <row r="5" spans="1:14" x14ac:dyDescent="0.2">
      <c r="A5" s="6" t="s">
        <v>89</v>
      </c>
      <c r="B5" s="6" t="s">
        <v>2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</row>
    <row r="6" spans="1:14" x14ac:dyDescent="0.2">
      <c r="A6" t="s">
        <v>82</v>
      </c>
      <c r="B6" t="s">
        <v>7</v>
      </c>
      <c r="C6" s="8">
        <v>469.73</v>
      </c>
      <c r="D6" s="8">
        <v>0</v>
      </c>
      <c r="E6" s="8">
        <v>111.93</v>
      </c>
      <c r="F6" s="8">
        <v>537.14</v>
      </c>
      <c r="G6" s="8">
        <v>674.87</v>
      </c>
      <c r="H6" s="8">
        <v>394.93</v>
      </c>
      <c r="I6" s="8">
        <v>434.13</v>
      </c>
      <c r="J6" s="8">
        <v>719.42000000000007</v>
      </c>
      <c r="K6" s="8">
        <v>458.17999999999995</v>
      </c>
      <c r="L6" s="8">
        <v>326.96999999999997</v>
      </c>
      <c r="M6" s="8">
        <v>486.59000000000003</v>
      </c>
      <c r="N6" s="8">
        <v>0</v>
      </c>
    </row>
    <row r="7" spans="1:14" x14ac:dyDescent="0.2">
      <c r="B7" t="s">
        <v>21</v>
      </c>
      <c r="C7" s="8">
        <v>260.66999999999996</v>
      </c>
      <c r="D7" s="8">
        <v>0</v>
      </c>
      <c r="E7" s="8">
        <v>103.64</v>
      </c>
      <c r="F7" s="8">
        <v>471.29999999999995</v>
      </c>
      <c r="G7" s="8">
        <v>555.63</v>
      </c>
      <c r="H7" s="8">
        <v>325.7</v>
      </c>
      <c r="I7" s="8">
        <v>428.15000000000003</v>
      </c>
      <c r="J7" s="8">
        <v>588.97</v>
      </c>
      <c r="K7" s="8">
        <v>352.7</v>
      </c>
      <c r="L7" s="8">
        <v>285.06</v>
      </c>
      <c r="M7" s="8">
        <v>494.4</v>
      </c>
      <c r="N7" s="8">
        <v>0</v>
      </c>
    </row>
    <row r="8" spans="1:14" x14ac:dyDescent="0.2">
      <c r="B8" t="s">
        <v>24</v>
      </c>
      <c r="C8" s="8">
        <v>266.45</v>
      </c>
      <c r="D8" s="8">
        <v>0</v>
      </c>
      <c r="E8" s="8">
        <v>44.120000000000005</v>
      </c>
      <c r="F8" s="8">
        <v>219.24</v>
      </c>
      <c r="G8" s="8">
        <v>287</v>
      </c>
      <c r="H8" s="8">
        <v>230.34</v>
      </c>
      <c r="I8" s="8">
        <v>273.68</v>
      </c>
      <c r="J8" s="8">
        <v>356.38</v>
      </c>
      <c r="K8" s="8">
        <v>159.65</v>
      </c>
      <c r="L8" s="8">
        <v>135.47</v>
      </c>
      <c r="M8" s="8">
        <v>332.74</v>
      </c>
      <c r="N8" s="8">
        <v>0</v>
      </c>
    </row>
    <row r="9" spans="1:14" x14ac:dyDescent="0.2">
      <c r="B9" t="s">
        <v>17</v>
      </c>
      <c r="C9" s="8">
        <v>190.75</v>
      </c>
      <c r="D9" s="8">
        <v>0</v>
      </c>
      <c r="E9" s="8">
        <v>51.790000000000006</v>
      </c>
      <c r="F9" s="8">
        <v>174.7</v>
      </c>
      <c r="G9" s="8">
        <v>190.71</v>
      </c>
      <c r="H9" s="8">
        <v>108.52</v>
      </c>
      <c r="I9" s="8">
        <v>136.21</v>
      </c>
      <c r="J9" s="8">
        <v>215.15</v>
      </c>
      <c r="K9" s="8">
        <v>126.53</v>
      </c>
      <c r="L9" s="8">
        <v>92.78</v>
      </c>
      <c r="M9" s="8">
        <v>247.1</v>
      </c>
      <c r="N9" s="8">
        <v>0</v>
      </c>
    </row>
    <row r="10" spans="1:14" x14ac:dyDescent="0.2">
      <c r="B10" t="s">
        <v>12</v>
      </c>
      <c r="C10" s="8">
        <v>88.550000000000011</v>
      </c>
      <c r="D10" s="8">
        <v>0</v>
      </c>
      <c r="E10" s="8">
        <v>21.479999999999997</v>
      </c>
      <c r="F10" s="8">
        <v>97.87</v>
      </c>
      <c r="G10" s="8">
        <v>90.710000000000008</v>
      </c>
      <c r="H10" s="8">
        <v>51.54</v>
      </c>
      <c r="I10" s="8">
        <v>62.22</v>
      </c>
      <c r="J10" s="8">
        <v>82.03</v>
      </c>
      <c r="K10" s="8">
        <v>60.22</v>
      </c>
      <c r="L10" s="8">
        <v>63.83</v>
      </c>
      <c r="M10" s="8">
        <v>140.88</v>
      </c>
      <c r="N10" s="8">
        <v>0</v>
      </c>
    </row>
    <row r="11" spans="1:14" x14ac:dyDescent="0.2">
      <c r="B11" t="s">
        <v>25</v>
      </c>
      <c r="C11" s="8">
        <v>15.15</v>
      </c>
      <c r="D11" s="8">
        <v>0</v>
      </c>
      <c r="E11" s="8">
        <v>4.9000000000000004</v>
      </c>
      <c r="F11" s="8">
        <v>32.1</v>
      </c>
      <c r="G11" s="8">
        <v>46.16</v>
      </c>
      <c r="H11" s="8">
        <v>25.47</v>
      </c>
      <c r="I11" s="8">
        <v>32.53</v>
      </c>
      <c r="J11" s="8">
        <v>34.869999999999997</v>
      </c>
      <c r="K11" s="8">
        <v>12.98</v>
      </c>
      <c r="L11" s="8">
        <v>14.809999999999999</v>
      </c>
      <c r="M11" s="8">
        <v>44.42</v>
      </c>
      <c r="N11" s="8">
        <v>0</v>
      </c>
    </row>
    <row r="12" spans="1:14" x14ac:dyDescent="0.2">
      <c r="B12" t="s">
        <v>19</v>
      </c>
      <c r="C12" s="8">
        <v>32.699999999999996</v>
      </c>
      <c r="D12" s="8">
        <v>0</v>
      </c>
      <c r="E12" s="8">
        <v>6.46</v>
      </c>
      <c r="F12" s="8">
        <v>27.5</v>
      </c>
      <c r="G12" s="8">
        <v>41.269999999999996</v>
      </c>
      <c r="H12" s="8">
        <v>25.54</v>
      </c>
      <c r="I12" s="8">
        <v>26.970000000000002</v>
      </c>
      <c r="J12" s="8">
        <v>40.14</v>
      </c>
      <c r="K12" s="8">
        <v>23.93</v>
      </c>
      <c r="L12" s="8">
        <v>15.51</v>
      </c>
      <c r="M12" s="8">
        <v>51.28</v>
      </c>
      <c r="N12" s="8">
        <v>0</v>
      </c>
    </row>
    <row r="13" spans="1:14" x14ac:dyDescent="0.2">
      <c r="B13" t="s">
        <v>16</v>
      </c>
      <c r="C13" s="8">
        <v>150.97</v>
      </c>
      <c r="D13" s="8">
        <v>0</v>
      </c>
      <c r="E13" s="8">
        <v>66.67</v>
      </c>
      <c r="F13" s="8">
        <v>300.47000000000003</v>
      </c>
      <c r="G13" s="8">
        <v>353.66999999999996</v>
      </c>
      <c r="H13" s="8">
        <v>244.91</v>
      </c>
      <c r="I13" s="8">
        <v>324.98</v>
      </c>
      <c r="J13" s="8">
        <v>277.71999999999997</v>
      </c>
      <c r="K13" s="8">
        <v>162.51</v>
      </c>
      <c r="L13" s="8">
        <v>185.2</v>
      </c>
      <c r="M13" s="8">
        <v>303.09000000000003</v>
      </c>
      <c r="N13" s="8">
        <v>0</v>
      </c>
    </row>
    <row r="14" spans="1:14" x14ac:dyDescent="0.2">
      <c r="B14" t="s">
        <v>15</v>
      </c>
      <c r="C14" s="8">
        <v>273.27</v>
      </c>
      <c r="D14" s="8">
        <v>0</v>
      </c>
      <c r="E14" s="8">
        <v>150.34</v>
      </c>
      <c r="F14" s="8">
        <v>599.96</v>
      </c>
      <c r="G14" s="8">
        <v>786.64</v>
      </c>
      <c r="H14" s="8">
        <v>657.81</v>
      </c>
      <c r="I14" s="8">
        <v>672.77</v>
      </c>
      <c r="J14" s="8">
        <v>627.37</v>
      </c>
      <c r="K14" s="8">
        <v>461.2</v>
      </c>
      <c r="L14" s="8">
        <v>391.65</v>
      </c>
      <c r="M14" s="8">
        <v>641.01</v>
      </c>
      <c r="N14" s="8">
        <v>0</v>
      </c>
    </row>
    <row r="15" spans="1:14" x14ac:dyDescent="0.2">
      <c r="B15" t="s">
        <v>13</v>
      </c>
      <c r="C15" s="8">
        <v>650.35</v>
      </c>
      <c r="D15" s="8">
        <v>0</v>
      </c>
      <c r="E15" s="8">
        <v>274.39</v>
      </c>
      <c r="F15" s="8">
        <v>1211.96</v>
      </c>
      <c r="G15" s="8">
        <v>1375.49</v>
      </c>
      <c r="H15" s="8">
        <v>797.37</v>
      </c>
      <c r="I15" s="8">
        <v>1017.68</v>
      </c>
      <c r="J15" s="8">
        <v>1246.76</v>
      </c>
      <c r="K15" s="8">
        <v>824.22</v>
      </c>
      <c r="L15" s="8">
        <v>884.79</v>
      </c>
      <c r="M15" s="8">
        <v>1686.92</v>
      </c>
      <c r="N15" s="8">
        <v>0</v>
      </c>
    </row>
    <row r="16" spans="1:14" x14ac:dyDescent="0.2">
      <c r="B16" t="s">
        <v>14</v>
      </c>
      <c r="C16" s="8">
        <v>63.89</v>
      </c>
      <c r="D16" s="8">
        <v>0</v>
      </c>
      <c r="E16" s="8">
        <v>12.95</v>
      </c>
      <c r="F16" s="8">
        <v>49.830000000000005</v>
      </c>
      <c r="G16" s="8">
        <v>88.51</v>
      </c>
      <c r="H16" s="8">
        <v>100.57000000000001</v>
      </c>
      <c r="I16" s="8">
        <v>144.42000000000002</v>
      </c>
      <c r="J16" s="8">
        <v>118.7</v>
      </c>
      <c r="K16" s="8">
        <v>89.18</v>
      </c>
      <c r="L16" s="8">
        <v>97.41</v>
      </c>
      <c r="M16" s="8">
        <v>91.72</v>
      </c>
      <c r="N16" s="8">
        <v>0</v>
      </c>
    </row>
    <row r="17" spans="1:14" x14ac:dyDescent="0.2">
      <c r="B17" t="s">
        <v>22</v>
      </c>
      <c r="C17" s="8">
        <v>230.3</v>
      </c>
      <c r="D17" s="8">
        <v>0</v>
      </c>
      <c r="E17" s="8">
        <v>150.91</v>
      </c>
      <c r="F17" s="8">
        <v>647.33999999999992</v>
      </c>
      <c r="G17" s="8">
        <v>777.84999999999991</v>
      </c>
      <c r="H17" s="8">
        <v>530.58000000000004</v>
      </c>
      <c r="I17" s="8">
        <v>690.12999999999988</v>
      </c>
      <c r="J17" s="8">
        <v>708.27</v>
      </c>
      <c r="K17" s="8">
        <v>456.49</v>
      </c>
      <c r="L17" s="8">
        <v>471.25</v>
      </c>
      <c r="M17" s="8">
        <v>754.27</v>
      </c>
      <c r="N17" s="8">
        <v>0</v>
      </c>
    </row>
    <row r="18" spans="1:14" x14ac:dyDescent="0.2">
      <c r="B18" t="s">
        <v>20</v>
      </c>
      <c r="C18" s="8">
        <v>46.36</v>
      </c>
      <c r="D18" s="8">
        <v>0</v>
      </c>
      <c r="E18" s="8">
        <v>100.26</v>
      </c>
      <c r="F18" s="8">
        <v>221.56</v>
      </c>
      <c r="G18" s="8">
        <v>305.82</v>
      </c>
      <c r="H18" s="8">
        <v>170.56</v>
      </c>
      <c r="I18" s="8">
        <v>258.72000000000003</v>
      </c>
      <c r="J18" s="8">
        <v>393.04999999999995</v>
      </c>
      <c r="K18" s="8">
        <v>159.09</v>
      </c>
      <c r="L18" s="8">
        <v>85.87</v>
      </c>
      <c r="M18" s="8">
        <v>276.35000000000002</v>
      </c>
      <c r="N18" s="8">
        <v>0</v>
      </c>
    </row>
    <row r="19" spans="1:14" x14ac:dyDescent="0.2">
      <c r="B19" t="s">
        <v>18</v>
      </c>
      <c r="C19" s="8">
        <v>1.04</v>
      </c>
      <c r="D19" s="8">
        <v>0</v>
      </c>
      <c r="E19" s="8">
        <v>0.75</v>
      </c>
      <c r="F19" s="8">
        <v>3.1500000000000004</v>
      </c>
      <c r="G19" s="8">
        <v>4.87</v>
      </c>
      <c r="H19" s="8">
        <v>2.9899999999999998</v>
      </c>
      <c r="I19" s="8">
        <v>4.13</v>
      </c>
      <c r="J19" s="8">
        <v>3.2199999999999998</v>
      </c>
      <c r="K19" s="8">
        <v>4.33</v>
      </c>
      <c r="L19" s="8">
        <v>4.41</v>
      </c>
      <c r="M19" s="8">
        <v>7.18</v>
      </c>
      <c r="N19" s="8">
        <v>0</v>
      </c>
    </row>
    <row r="20" spans="1:14" x14ac:dyDescent="0.2">
      <c r="A20" t="s">
        <v>77</v>
      </c>
      <c r="B20" t="s">
        <v>7</v>
      </c>
      <c r="C20" s="8">
        <v>17340</v>
      </c>
      <c r="D20" s="8">
        <v>0</v>
      </c>
      <c r="E20" s="8">
        <v>6232</v>
      </c>
      <c r="F20" s="8">
        <v>25071</v>
      </c>
      <c r="G20" s="8">
        <v>33950</v>
      </c>
      <c r="H20" s="8">
        <v>17026</v>
      </c>
      <c r="I20" s="8">
        <v>21610</v>
      </c>
      <c r="J20" s="8">
        <v>35952</v>
      </c>
      <c r="K20" s="8">
        <v>25974</v>
      </c>
      <c r="L20" s="8">
        <v>16461</v>
      </c>
      <c r="M20" s="8">
        <v>27860</v>
      </c>
      <c r="N20" s="8">
        <v>0</v>
      </c>
    </row>
    <row r="21" spans="1:14" x14ac:dyDescent="0.2">
      <c r="B21" t="s">
        <v>21</v>
      </c>
      <c r="C21" s="8">
        <v>15635</v>
      </c>
      <c r="D21" s="8">
        <v>0</v>
      </c>
      <c r="E21" s="8">
        <v>6215</v>
      </c>
      <c r="F21" s="8">
        <v>28082</v>
      </c>
      <c r="G21" s="8">
        <v>34961</v>
      </c>
      <c r="H21" s="8">
        <v>28332</v>
      </c>
      <c r="I21" s="8">
        <v>36306</v>
      </c>
      <c r="J21" s="8">
        <v>50135</v>
      </c>
      <c r="K21" s="8">
        <v>28493</v>
      </c>
      <c r="L21" s="8">
        <v>22533</v>
      </c>
      <c r="M21" s="8">
        <v>47530</v>
      </c>
      <c r="N21" s="8">
        <v>0</v>
      </c>
    </row>
    <row r="22" spans="1:14" x14ac:dyDescent="0.2">
      <c r="B22" t="s">
        <v>24</v>
      </c>
      <c r="C22" s="8">
        <v>21936</v>
      </c>
      <c r="D22" s="8">
        <v>0</v>
      </c>
      <c r="E22" s="8">
        <v>4624</v>
      </c>
      <c r="F22" s="8">
        <v>20403</v>
      </c>
      <c r="G22" s="8">
        <v>33315</v>
      </c>
      <c r="H22" s="8">
        <v>25292</v>
      </c>
      <c r="I22" s="8">
        <v>26495</v>
      </c>
      <c r="J22" s="8">
        <v>33363</v>
      </c>
      <c r="K22" s="8">
        <v>18371</v>
      </c>
      <c r="L22" s="8">
        <v>14292</v>
      </c>
      <c r="M22" s="8">
        <v>28047</v>
      </c>
      <c r="N22" s="8">
        <v>0</v>
      </c>
    </row>
    <row r="23" spans="1:14" x14ac:dyDescent="0.2">
      <c r="B23" t="s">
        <v>17</v>
      </c>
      <c r="C23" s="8">
        <v>26355</v>
      </c>
      <c r="D23" s="8">
        <v>0</v>
      </c>
      <c r="E23" s="8">
        <v>5961</v>
      </c>
      <c r="F23" s="8">
        <v>21256</v>
      </c>
      <c r="G23" s="8">
        <v>27893</v>
      </c>
      <c r="H23" s="8">
        <v>15912</v>
      </c>
      <c r="I23" s="8">
        <v>21742</v>
      </c>
      <c r="J23" s="8">
        <v>39519</v>
      </c>
      <c r="K23" s="8">
        <v>21265</v>
      </c>
      <c r="L23" s="8">
        <v>12941</v>
      </c>
      <c r="M23" s="8">
        <v>32528</v>
      </c>
      <c r="N23" s="8">
        <v>0</v>
      </c>
    </row>
    <row r="24" spans="1:14" x14ac:dyDescent="0.2">
      <c r="B24" t="s">
        <v>12</v>
      </c>
      <c r="C24" s="8">
        <v>15900</v>
      </c>
      <c r="D24" s="8">
        <v>0</v>
      </c>
      <c r="E24" s="8">
        <v>4160</v>
      </c>
      <c r="F24" s="8">
        <v>14222</v>
      </c>
      <c r="G24" s="8">
        <v>15626</v>
      </c>
      <c r="H24" s="8">
        <v>10406</v>
      </c>
      <c r="I24" s="8">
        <v>13550</v>
      </c>
      <c r="J24" s="8">
        <v>18599</v>
      </c>
      <c r="K24" s="8">
        <v>15973</v>
      </c>
      <c r="L24" s="8">
        <v>13122</v>
      </c>
      <c r="M24" s="8">
        <v>26721</v>
      </c>
      <c r="N24" s="8">
        <v>0</v>
      </c>
    </row>
    <row r="25" spans="1:14" x14ac:dyDescent="0.2">
      <c r="B25" t="s">
        <v>25</v>
      </c>
      <c r="C25" s="8">
        <v>7746</v>
      </c>
      <c r="D25" s="8">
        <v>0</v>
      </c>
      <c r="E25" s="8">
        <v>3156</v>
      </c>
      <c r="F25" s="8">
        <v>16375</v>
      </c>
      <c r="G25" s="8">
        <v>30728</v>
      </c>
      <c r="H25" s="8">
        <v>21347</v>
      </c>
      <c r="I25" s="8">
        <v>19404</v>
      </c>
      <c r="J25" s="8">
        <v>21635</v>
      </c>
      <c r="K25" s="8">
        <v>10474</v>
      </c>
      <c r="L25" s="8">
        <v>10422</v>
      </c>
      <c r="M25" s="8">
        <v>22540</v>
      </c>
      <c r="N25" s="8">
        <v>0</v>
      </c>
    </row>
    <row r="26" spans="1:14" x14ac:dyDescent="0.2">
      <c r="B26" t="s">
        <v>19</v>
      </c>
      <c r="C26" s="8">
        <v>21434</v>
      </c>
      <c r="D26" s="8">
        <v>0</v>
      </c>
      <c r="E26" s="8">
        <v>4771</v>
      </c>
      <c r="F26" s="8">
        <v>20324</v>
      </c>
      <c r="G26" s="8">
        <v>32228</v>
      </c>
      <c r="H26" s="8">
        <v>21325</v>
      </c>
      <c r="I26" s="8">
        <v>22061</v>
      </c>
      <c r="J26" s="8">
        <v>27122</v>
      </c>
      <c r="K26" s="8">
        <v>15649</v>
      </c>
      <c r="L26" s="8">
        <v>10500</v>
      </c>
      <c r="M26" s="8">
        <v>25489</v>
      </c>
      <c r="N26" s="8">
        <v>0</v>
      </c>
    </row>
    <row r="27" spans="1:14" x14ac:dyDescent="0.2">
      <c r="B27" t="s">
        <v>16</v>
      </c>
      <c r="C27" s="8">
        <v>6153</v>
      </c>
      <c r="D27" s="8">
        <v>0</v>
      </c>
      <c r="E27" s="8">
        <v>3674</v>
      </c>
      <c r="F27" s="8">
        <v>14840</v>
      </c>
      <c r="G27" s="8">
        <v>21531</v>
      </c>
      <c r="H27" s="8">
        <v>19814</v>
      </c>
      <c r="I27" s="8">
        <v>25086</v>
      </c>
      <c r="J27" s="8">
        <v>21476</v>
      </c>
      <c r="K27" s="8">
        <v>10365</v>
      </c>
      <c r="L27" s="8">
        <v>9062</v>
      </c>
      <c r="M27" s="8">
        <v>13643</v>
      </c>
      <c r="N27" s="8">
        <v>0</v>
      </c>
    </row>
    <row r="28" spans="1:14" x14ac:dyDescent="0.2">
      <c r="B28" t="s">
        <v>15</v>
      </c>
      <c r="C28" s="8">
        <v>9894</v>
      </c>
      <c r="D28" s="8">
        <v>0</v>
      </c>
      <c r="E28" s="8">
        <v>6506</v>
      </c>
      <c r="F28" s="8">
        <v>27697</v>
      </c>
      <c r="G28" s="8">
        <v>37816</v>
      </c>
      <c r="H28" s="8">
        <v>41491</v>
      </c>
      <c r="I28" s="8">
        <v>47647</v>
      </c>
      <c r="J28" s="8">
        <v>38860</v>
      </c>
      <c r="K28" s="8">
        <v>27906</v>
      </c>
      <c r="L28" s="8">
        <v>20422</v>
      </c>
      <c r="M28" s="8">
        <v>29070</v>
      </c>
      <c r="N28" s="8">
        <v>0</v>
      </c>
    </row>
    <row r="29" spans="1:14" x14ac:dyDescent="0.2">
      <c r="B29" t="s">
        <v>13</v>
      </c>
      <c r="C29" s="8">
        <v>12997</v>
      </c>
      <c r="D29" s="8">
        <v>0</v>
      </c>
      <c r="E29" s="8">
        <v>5828</v>
      </c>
      <c r="F29" s="8">
        <v>25877</v>
      </c>
      <c r="G29" s="8">
        <v>31078</v>
      </c>
      <c r="H29" s="8">
        <v>19837</v>
      </c>
      <c r="I29" s="8">
        <v>27036</v>
      </c>
      <c r="J29" s="8">
        <v>36217</v>
      </c>
      <c r="K29" s="8">
        <v>22888</v>
      </c>
      <c r="L29" s="8">
        <v>20571</v>
      </c>
      <c r="M29" s="8">
        <v>37281</v>
      </c>
      <c r="N29" s="8">
        <v>0</v>
      </c>
    </row>
    <row r="30" spans="1:14" x14ac:dyDescent="0.2">
      <c r="B30" t="s">
        <v>14</v>
      </c>
      <c r="C30" s="8">
        <v>8467</v>
      </c>
      <c r="D30" s="8">
        <v>0</v>
      </c>
      <c r="E30" s="8">
        <v>2680</v>
      </c>
      <c r="F30" s="8">
        <v>9731</v>
      </c>
      <c r="G30" s="8">
        <v>15282</v>
      </c>
      <c r="H30" s="8">
        <v>19844</v>
      </c>
      <c r="I30" s="8">
        <v>26107</v>
      </c>
      <c r="J30" s="8">
        <v>21256</v>
      </c>
      <c r="K30" s="8">
        <v>19771</v>
      </c>
      <c r="L30" s="8">
        <v>18286</v>
      </c>
      <c r="M30" s="8">
        <v>16022</v>
      </c>
      <c r="N30" s="8">
        <v>0</v>
      </c>
    </row>
    <row r="31" spans="1:14" x14ac:dyDescent="0.2">
      <c r="B31" t="s">
        <v>22</v>
      </c>
      <c r="C31" s="8">
        <v>6466</v>
      </c>
      <c r="D31" s="8">
        <v>0</v>
      </c>
      <c r="E31" s="8">
        <v>6027</v>
      </c>
      <c r="F31" s="8">
        <v>26355</v>
      </c>
      <c r="G31" s="8">
        <v>33631</v>
      </c>
      <c r="H31" s="8">
        <v>22634</v>
      </c>
      <c r="I31" s="8">
        <v>30263</v>
      </c>
      <c r="J31" s="8">
        <v>34571</v>
      </c>
      <c r="K31" s="8">
        <v>23059</v>
      </c>
      <c r="L31" s="8">
        <v>19440</v>
      </c>
      <c r="M31" s="8">
        <v>27654</v>
      </c>
      <c r="N31" s="8">
        <v>0</v>
      </c>
    </row>
    <row r="32" spans="1:14" x14ac:dyDescent="0.2">
      <c r="B32" t="s">
        <v>20</v>
      </c>
      <c r="C32" s="8">
        <v>3851</v>
      </c>
      <c r="D32" s="8">
        <v>0</v>
      </c>
      <c r="E32" s="8">
        <v>7295</v>
      </c>
      <c r="F32" s="8">
        <v>20268</v>
      </c>
      <c r="G32" s="8">
        <v>31597</v>
      </c>
      <c r="H32" s="8">
        <v>18674</v>
      </c>
      <c r="I32" s="8">
        <v>28702</v>
      </c>
      <c r="J32" s="8">
        <v>36811</v>
      </c>
      <c r="K32" s="8">
        <v>18599</v>
      </c>
      <c r="L32" s="8">
        <v>11798</v>
      </c>
      <c r="M32" s="8">
        <v>27070</v>
      </c>
      <c r="N32" s="8">
        <v>0</v>
      </c>
    </row>
    <row r="33" spans="1:14" x14ac:dyDescent="0.2">
      <c r="B33" t="s">
        <v>18</v>
      </c>
      <c r="C33" s="8">
        <v>1512</v>
      </c>
      <c r="D33" s="8">
        <v>0</v>
      </c>
      <c r="E33" s="8">
        <v>1289</v>
      </c>
      <c r="F33" s="8">
        <v>4228</v>
      </c>
      <c r="G33" s="8">
        <v>5432</v>
      </c>
      <c r="H33" s="8">
        <v>5127</v>
      </c>
      <c r="I33" s="8">
        <v>5956</v>
      </c>
      <c r="J33" s="8">
        <v>6082</v>
      </c>
      <c r="K33" s="8">
        <v>5799</v>
      </c>
      <c r="L33" s="8">
        <v>5575</v>
      </c>
      <c r="M33" s="8">
        <v>8792</v>
      </c>
      <c r="N33" s="8">
        <v>0</v>
      </c>
    </row>
    <row r="34" spans="1:14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B36" t="s">
        <v>83</v>
      </c>
      <c r="C36" s="8">
        <v>31</v>
      </c>
      <c r="D36" s="8">
        <v>28</v>
      </c>
      <c r="E36" s="8">
        <v>31</v>
      </c>
      <c r="F36" s="8">
        <v>30</v>
      </c>
      <c r="G36" s="8">
        <v>31</v>
      </c>
      <c r="H36" s="8">
        <v>30</v>
      </c>
      <c r="I36" s="8">
        <v>31</v>
      </c>
      <c r="J36" s="8">
        <v>31</v>
      </c>
      <c r="K36" s="8">
        <v>30</v>
      </c>
      <c r="L36" s="8">
        <v>31</v>
      </c>
      <c r="M36" s="8">
        <v>30</v>
      </c>
      <c r="N36" s="8">
        <v>31</v>
      </c>
    </row>
    <row r="37" spans="1:14" x14ac:dyDescent="0.2">
      <c r="B37" t="s">
        <v>84</v>
      </c>
      <c r="C37" s="8">
        <f>C36*17</f>
        <v>527</v>
      </c>
      <c r="D37" s="8">
        <f>D36*17</f>
        <v>476</v>
      </c>
      <c r="E37" s="8">
        <f t="shared" ref="E37:N37" si="0">E36*17</f>
        <v>527</v>
      </c>
      <c r="F37" s="8">
        <f t="shared" si="0"/>
        <v>510</v>
      </c>
      <c r="G37" s="8">
        <f t="shared" si="0"/>
        <v>527</v>
      </c>
      <c r="H37" s="8">
        <f t="shared" si="0"/>
        <v>510</v>
      </c>
      <c r="I37" s="8">
        <f t="shared" si="0"/>
        <v>527</v>
      </c>
      <c r="J37" s="8">
        <f t="shared" si="0"/>
        <v>527</v>
      </c>
      <c r="K37" s="8">
        <f t="shared" si="0"/>
        <v>510</v>
      </c>
      <c r="L37" s="8">
        <f t="shared" si="0"/>
        <v>527</v>
      </c>
      <c r="M37" s="8">
        <f t="shared" si="0"/>
        <v>510</v>
      </c>
      <c r="N37" s="8">
        <f t="shared" si="0"/>
        <v>527</v>
      </c>
    </row>
    <row r="38" spans="1:14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B40" s="16" t="s">
        <v>2</v>
      </c>
      <c r="C40" s="15">
        <v>1</v>
      </c>
      <c r="D40" s="15">
        <v>2</v>
      </c>
      <c r="E40" s="15">
        <v>3</v>
      </c>
      <c r="F40" s="15">
        <v>4</v>
      </c>
      <c r="G40" s="15">
        <v>5</v>
      </c>
      <c r="H40" s="15">
        <v>6</v>
      </c>
      <c r="I40" s="15">
        <v>7</v>
      </c>
      <c r="J40" s="15">
        <v>8</v>
      </c>
      <c r="K40" s="15">
        <v>9</v>
      </c>
      <c r="L40" s="15">
        <v>10</v>
      </c>
      <c r="M40" s="15">
        <v>11</v>
      </c>
      <c r="N40" s="15">
        <v>12</v>
      </c>
    </row>
    <row r="41" spans="1:14" x14ac:dyDescent="0.2">
      <c r="A41" s="10" t="s">
        <v>90</v>
      </c>
      <c r="B41" t="s">
        <v>7</v>
      </c>
      <c r="C41" s="18">
        <f>C6*30/C20</f>
        <v>0.8126816608996541</v>
      </c>
      <c r="D41" s="18">
        <f>C41</f>
        <v>0.8126816608996541</v>
      </c>
      <c r="E41" s="18">
        <f t="shared" ref="D41:N41" si="1">E6*30/E20</f>
        <v>0.53881578947368425</v>
      </c>
      <c r="F41" s="18">
        <f t="shared" si="1"/>
        <v>0.64274261098480312</v>
      </c>
      <c r="G41" s="18">
        <f t="shared" si="1"/>
        <v>0.59635051546391749</v>
      </c>
      <c r="H41" s="18">
        <f t="shared" si="1"/>
        <v>0.69587102079173024</v>
      </c>
      <c r="I41" s="18">
        <f t="shared" si="1"/>
        <v>0.60267931513188333</v>
      </c>
      <c r="J41" s="18">
        <f t="shared" si="1"/>
        <v>0.60031708945260354</v>
      </c>
      <c r="K41" s="18">
        <f t="shared" si="1"/>
        <v>0.52919842919842908</v>
      </c>
      <c r="L41" s="18">
        <f t="shared" si="1"/>
        <v>0.59589939857845808</v>
      </c>
      <c r="M41" s="18">
        <f t="shared" si="1"/>
        <v>0.52396625987078249</v>
      </c>
      <c r="N41" s="18">
        <f>M41*1.1</f>
        <v>0.57636288585786077</v>
      </c>
    </row>
    <row r="42" spans="1:14" x14ac:dyDescent="0.2">
      <c r="B42" t="s">
        <v>21</v>
      </c>
      <c r="C42" s="18">
        <f t="shared" ref="C42:N42" si="2">C7*30/C21</f>
        <v>0.50016629357211373</v>
      </c>
      <c r="D42" s="18">
        <f t="shared" ref="D42:D54" si="3">C42</f>
        <v>0.50016629357211373</v>
      </c>
      <c r="E42" s="18">
        <f t="shared" si="2"/>
        <v>0.50027353177795653</v>
      </c>
      <c r="F42" s="18">
        <f t="shared" si="2"/>
        <v>0.50348977993020438</v>
      </c>
      <c r="G42" s="18">
        <f t="shared" si="2"/>
        <v>0.47678556105374564</v>
      </c>
      <c r="H42" s="18">
        <f t="shared" si="2"/>
        <v>0.34487505294366794</v>
      </c>
      <c r="I42" s="18">
        <f t="shared" si="2"/>
        <v>0.35378449843001164</v>
      </c>
      <c r="J42" s="18">
        <f t="shared" si="2"/>
        <v>0.35243043781789174</v>
      </c>
      <c r="K42" s="18">
        <f t="shared" si="2"/>
        <v>0.3713543677394448</v>
      </c>
      <c r="L42" s="18">
        <f t="shared" si="2"/>
        <v>0.37952336573026224</v>
      </c>
      <c r="M42" s="18">
        <f t="shared" si="2"/>
        <v>0.31205554386703133</v>
      </c>
      <c r="N42" s="18">
        <f t="shared" ref="N42:N54" si="4">M42*1.1</f>
        <v>0.34326109825373446</v>
      </c>
    </row>
    <row r="43" spans="1:14" x14ac:dyDescent="0.2">
      <c r="B43" t="s">
        <v>24</v>
      </c>
      <c r="C43" s="18">
        <f t="shared" ref="C43:N43" si="5">C8*30/C22</f>
        <v>0.36440098468271337</v>
      </c>
      <c r="D43" s="18">
        <f t="shared" si="3"/>
        <v>0.36440098468271337</v>
      </c>
      <c r="E43" s="18">
        <f t="shared" si="5"/>
        <v>0.28624567474048446</v>
      </c>
      <c r="F43" s="18">
        <f t="shared" si="5"/>
        <v>0.32236435818262021</v>
      </c>
      <c r="G43" s="18">
        <f t="shared" si="5"/>
        <v>0.25844214317874831</v>
      </c>
      <c r="H43" s="18">
        <f t="shared" si="5"/>
        <v>0.27321682745532183</v>
      </c>
      <c r="I43" s="18">
        <f t="shared" si="5"/>
        <v>0.30988488394036612</v>
      </c>
      <c r="J43" s="18">
        <f t="shared" si="5"/>
        <v>0.32045679345382611</v>
      </c>
      <c r="K43" s="18">
        <f t="shared" si="5"/>
        <v>0.26070981438136193</v>
      </c>
      <c r="L43" s="18">
        <f t="shared" si="5"/>
        <v>0.28436188077246011</v>
      </c>
      <c r="M43" s="18">
        <f t="shared" si="5"/>
        <v>0.35590972296502305</v>
      </c>
      <c r="N43" s="18">
        <f t="shared" si="4"/>
        <v>0.39150069526152537</v>
      </c>
    </row>
    <row r="44" spans="1:14" x14ac:dyDescent="0.2">
      <c r="B44" t="s">
        <v>17</v>
      </c>
      <c r="C44" s="18">
        <f t="shared" ref="C44:N44" si="6">C9*30/C23</f>
        <v>0.21713147410358566</v>
      </c>
      <c r="D44" s="18">
        <f t="shared" si="3"/>
        <v>0.21713147410358566</v>
      </c>
      <c r="E44" s="18">
        <f t="shared" si="6"/>
        <v>0.26064418721690996</v>
      </c>
      <c r="F44" s="18">
        <f t="shared" si="6"/>
        <v>0.24656567557395559</v>
      </c>
      <c r="G44" s="18">
        <f t="shared" si="6"/>
        <v>0.20511597891944217</v>
      </c>
      <c r="H44" s="18">
        <f t="shared" si="6"/>
        <v>0.20460030165912518</v>
      </c>
      <c r="I44" s="18">
        <f t="shared" si="6"/>
        <v>0.18794499126115355</v>
      </c>
      <c r="J44" s="18">
        <f t="shared" si="6"/>
        <v>0.16332650117664921</v>
      </c>
      <c r="K44" s="18">
        <f t="shared" si="6"/>
        <v>0.17850458499882435</v>
      </c>
      <c r="L44" s="18">
        <f t="shared" si="6"/>
        <v>0.21508384205239164</v>
      </c>
      <c r="M44" s="18">
        <f t="shared" si="6"/>
        <v>0.22789596655189376</v>
      </c>
      <c r="N44" s="18">
        <f t="shared" si="4"/>
        <v>0.25068556320708313</v>
      </c>
    </row>
    <row r="45" spans="1:14" x14ac:dyDescent="0.2">
      <c r="B45" t="s">
        <v>12</v>
      </c>
      <c r="C45" s="18">
        <f t="shared" ref="C45:N45" si="7">C10*30/C24</f>
        <v>0.16707547169811324</v>
      </c>
      <c r="D45" s="18">
        <f t="shared" si="3"/>
        <v>0.16707547169811324</v>
      </c>
      <c r="E45" s="18">
        <f t="shared" si="7"/>
        <v>0.15490384615384611</v>
      </c>
      <c r="F45" s="18">
        <f t="shared" si="7"/>
        <v>0.2064477569962031</v>
      </c>
      <c r="G45" s="18">
        <f t="shared" si="7"/>
        <v>0.17415205426852681</v>
      </c>
      <c r="H45" s="18">
        <f t="shared" si="7"/>
        <v>0.14858735344993274</v>
      </c>
      <c r="I45" s="18">
        <f t="shared" si="7"/>
        <v>0.13775645756457564</v>
      </c>
      <c r="J45" s="18">
        <f t="shared" si="7"/>
        <v>0.1323135652454433</v>
      </c>
      <c r="K45" s="18">
        <f t="shared" si="7"/>
        <v>0.11310336192324547</v>
      </c>
      <c r="L45" s="18">
        <f t="shared" si="7"/>
        <v>0.14593049839963418</v>
      </c>
      <c r="M45" s="18">
        <f t="shared" si="7"/>
        <v>0.15816773324351632</v>
      </c>
      <c r="N45" s="18">
        <f t="shared" si="4"/>
        <v>0.17398450656786796</v>
      </c>
    </row>
    <row r="46" spans="1:14" x14ac:dyDescent="0.2">
      <c r="B46" t="s">
        <v>25</v>
      </c>
      <c r="C46" s="18">
        <f t="shared" ref="C46:N46" si="8">C11*30/C25</f>
        <v>5.8675445391169638E-2</v>
      </c>
      <c r="D46" s="18">
        <f t="shared" si="3"/>
        <v>5.8675445391169638E-2</v>
      </c>
      <c r="E46" s="18">
        <f t="shared" si="8"/>
        <v>4.6577946768060839E-2</v>
      </c>
      <c r="F46" s="18">
        <f t="shared" si="8"/>
        <v>5.8809160305343514E-2</v>
      </c>
      <c r="G46" s="18">
        <f t="shared" si="8"/>
        <v>4.5066388961208015E-2</v>
      </c>
      <c r="H46" s="18">
        <f t="shared" si="8"/>
        <v>3.5794256804234779E-2</v>
      </c>
      <c r="I46" s="18">
        <f t="shared" si="8"/>
        <v>5.0293753865182443E-2</v>
      </c>
      <c r="J46" s="18">
        <f t="shared" si="8"/>
        <v>4.8352207071874272E-2</v>
      </c>
      <c r="K46" s="18">
        <f t="shared" si="8"/>
        <v>3.7177773534466302E-2</v>
      </c>
      <c r="L46" s="18">
        <f t="shared" si="8"/>
        <v>4.2630972941853765E-2</v>
      </c>
      <c r="M46" s="18">
        <f t="shared" si="8"/>
        <v>5.9121561668145528E-2</v>
      </c>
      <c r="N46" s="18">
        <f t="shared" si="4"/>
        <v>6.5033717834960092E-2</v>
      </c>
    </row>
    <row r="47" spans="1:14" x14ac:dyDescent="0.2">
      <c r="B47" t="s">
        <v>19</v>
      </c>
      <c r="C47" s="18">
        <f t="shared" ref="C47:N47" si="9">C12*30/C26</f>
        <v>4.5768405337314542E-2</v>
      </c>
      <c r="D47" s="18">
        <f t="shared" si="3"/>
        <v>4.5768405337314542E-2</v>
      </c>
      <c r="E47" s="18">
        <f t="shared" si="9"/>
        <v>4.0620415007335993E-2</v>
      </c>
      <c r="F47" s="18">
        <f t="shared" si="9"/>
        <v>4.0592403070261761E-2</v>
      </c>
      <c r="G47" s="18">
        <f t="shared" si="9"/>
        <v>3.8416904555045296E-2</v>
      </c>
      <c r="H47" s="18">
        <f t="shared" si="9"/>
        <v>3.5929660023446656E-2</v>
      </c>
      <c r="I47" s="18">
        <f t="shared" si="9"/>
        <v>3.6675581342640859E-2</v>
      </c>
      <c r="J47" s="18">
        <f t="shared" si="9"/>
        <v>4.4399380576653644E-2</v>
      </c>
      <c r="K47" s="18">
        <f t="shared" si="9"/>
        <v>4.5875135791424368E-2</v>
      </c>
      <c r="L47" s="18">
        <f t="shared" si="9"/>
        <v>4.4314285714285716E-2</v>
      </c>
      <c r="M47" s="18">
        <f t="shared" si="9"/>
        <v>6.0355447447918716E-2</v>
      </c>
      <c r="N47" s="18">
        <f t="shared" si="4"/>
        <v>6.6390992192710593E-2</v>
      </c>
    </row>
    <row r="48" spans="1:14" x14ac:dyDescent="0.2">
      <c r="B48" t="s">
        <v>16</v>
      </c>
      <c r="C48" s="18">
        <f t="shared" ref="C48:N48" si="10">C13*30/C27</f>
        <v>0.73607996099463679</v>
      </c>
      <c r="D48" s="18">
        <f t="shared" si="3"/>
        <v>0.73607996099463679</v>
      </c>
      <c r="E48" s="18">
        <f t="shared" si="10"/>
        <v>0.54439303211758305</v>
      </c>
      <c r="F48" s="18">
        <f t="shared" si="10"/>
        <v>0.60741913746630727</v>
      </c>
      <c r="G48" s="18">
        <f t="shared" si="10"/>
        <v>0.49278249965166498</v>
      </c>
      <c r="H48" s="18">
        <f t="shared" si="10"/>
        <v>0.37081356616533767</v>
      </c>
      <c r="I48" s="18">
        <f t="shared" si="10"/>
        <v>0.38863908155943561</v>
      </c>
      <c r="J48" s="18">
        <f t="shared" si="10"/>
        <v>0.38794933879679638</v>
      </c>
      <c r="K48" s="18">
        <f t="shared" si="10"/>
        <v>0.47036179450072352</v>
      </c>
      <c r="L48" s="18">
        <f t="shared" si="10"/>
        <v>0.61310968881041716</v>
      </c>
      <c r="M48" s="18">
        <f t="shared" si="10"/>
        <v>0.6664736494905813</v>
      </c>
      <c r="N48" s="18">
        <f t="shared" si="4"/>
        <v>0.73312101443963951</v>
      </c>
    </row>
    <row r="49" spans="1:29" x14ac:dyDescent="0.2">
      <c r="B49" t="s">
        <v>15</v>
      </c>
      <c r="C49" s="18">
        <f t="shared" ref="C49:N49" si="11">C14*30/C28</f>
        <v>0.8285930867192236</v>
      </c>
      <c r="D49" s="18">
        <f t="shared" si="3"/>
        <v>0.8285930867192236</v>
      </c>
      <c r="E49" s="18">
        <f t="shared" si="11"/>
        <v>0.69323701198893328</v>
      </c>
      <c r="F49" s="18">
        <f t="shared" si="11"/>
        <v>0.64984655377838763</v>
      </c>
      <c r="G49" s="18">
        <f t="shared" si="11"/>
        <v>0.62405331076792891</v>
      </c>
      <c r="H49" s="18">
        <f t="shared" si="11"/>
        <v>0.47562844954327443</v>
      </c>
      <c r="I49" s="18">
        <f t="shared" si="11"/>
        <v>0.42359644888450476</v>
      </c>
      <c r="J49" s="18">
        <f t="shared" si="11"/>
        <v>0.48433093154915074</v>
      </c>
      <c r="K49" s="18">
        <f t="shared" si="11"/>
        <v>0.49580735325736403</v>
      </c>
      <c r="L49" s="18">
        <f t="shared" si="11"/>
        <v>0.57533542258348835</v>
      </c>
      <c r="M49" s="18">
        <f t="shared" si="11"/>
        <v>0.66151702786377709</v>
      </c>
      <c r="N49" s="18">
        <f t="shared" si="4"/>
        <v>0.7276687306501548</v>
      </c>
    </row>
    <row r="50" spans="1:29" x14ac:dyDescent="0.2">
      <c r="B50" t="s">
        <v>13</v>
      </c>
      <c r="C50" s="18">
        <f t="shared" ref="C50:N50" si="12">C15*30/C29</f>
        <v>1.5011541124874972</v>
      </c>
      <c r="D50" s="18">
        <f t="shared" si="3"/>
        <v>1.5011541124874972</v>
      </c>
      <c r="E50" s="18">
        <f t="shared" si="12"/>
        <v>1.4124399450926559</v>
      </c>
      <c r="F50" s="18">
        <f t="shared" si="12"/>
        <v>1.405062410634927</v>
      </c>
      <c r="G50" s="18">
        <f t="shared" si="12"/>
        <v>1.327778492824506</v>
      </c>
      <c r="H50" s="18">
        <f t="shared" si="12"/>
        <v>1.2058829460099814</v>
      </c>
      <c r="I50" s="18">
        <f t="shared" si="12"/>
        <v>1.1292498890368396</v>
      </c>
      <c r="J50" s="18">
        <f t="shared" si="12"/>
        <v>1.0327415302206147</v>
      </c>
      <c r="K50" s="18">
        <f t="shared" si="12"/>
        <v>1.0803303040894794</v>
      </c>
      <c r="L50" s="18">
        <f t="shared" si="12"/>
        <v>1.2903456322006708</v>
      </c>
      <c r="M50" s="18">
        <f t="shared" si="12"/>
        <v>1.3574635873501248</v>
      </c>
      <c r="N50" s="18">
        <f t="shared" si="4"/>
        <v>1.4932099460851374</v>
      </c>
    </row>
    <row r="51" spans="1:29" x14ac:dyDescent="0.2">
      <c r="B51" t="s">
        <v>14</v>
      </c>
      <c r="C51" s="18">
        <f t="shared" ref="C51:N51" si="13">C16*30/C30</f>
        <v>0.22637297744183302</v>
      </c>
      <c r="D51" s="18">
        <f t="shared" si="3"/>
        <v>0.22637297744183302</v>
      </c>
      <c r="E51" s="18">
        <f t="shared" si="13"/>
        <v>0.14496268656716418</v>
      </c>
      <c r="F51" s="18">
        <f t="shared" si="13"/>
        <v>0.15362244373651218</v>
      </c>
      <c r="G51" s="18">
        <f t="shared" si="13"/>
        <v>0.17375343541421281</v>
      </c>
      <c r="H51" s="18">
        <f t="shared" si="13"/>
        <v>0.15204091916952228</v>
      </c>
      <c r="I51" s="18">
        <f t="shared" si="13"/>
        <v>0.16595549086451911</v>
      </c>
      <c r="J51" s="18">
        <f t="shared" si="13"/>
        <v>0.16752916823485134</v>
      </c>
      <c r="K51" s="18">
        <f t="shared" si="13"/>
        <v>0.13531940721258409</v>
      </c>
      <c r="L51" s="18">
        <f t="shared" si="13"/>
        <v>0.15981078420649675</v>
      </c>
      <c r="M51" s="18">
        <f t="shared" si="13"/>
        <v>0.17173885906878042</v>
      </c>
      <c r="N51" s="18">
        <f t="shared" si="4"/>
        <v>0.18891274497565846</v>
      </c>
    </row>
    <row r="52" spans="1:29" x14ac:dyDescent="0.2">
      <c r="B52" t="s">
        <v>22</v>
      </c>
      <c r="C52" s="18">
        <f t="shared" ref="C52:N52" si="14">C17*30/C31</f>
        <v>1.0685122177544077</v>
      </c>
      <c r="D52" s="18">
        <f t="shared" si="3"/>
        <v>1.0685122177544077</v>
      </c>
      <c r="E52" s="18">
        <f t="shared" si="14"/>
        <v>0.75116973618715777</v>
      </c>
      <c r="F52" s="18">
        <f t="shared" si="14"/>
        <v>0.73686966420034139</v>
      </c>
      <c r="G52" s="18">
        <f t="shared" si="14"/>
        <v>0.69386875204424481</v>
      </c>
      <c r="H52" s="18">
        <f t="shared" si="14"/>
        <v>0.7032517451621455</v>
      </c>
      <c r="I52" s="18">
        <f t="shared" si="14"/>
        <v>0.68413243895185538</v>
      </c>
      <c r="J52" s="18">
        <f t="shared" si="14"/>
        <v>0.6146220820919267</v>
      </c>
      <c r="K52" s="18">
        <f t="shared" si="14"/>
        <v>0.5938982609826966</v>
      </c>
      <c r="L52" s="18">
        <f t="shared" si="14"/>
        <v>0.72723765432098764</v>
      </c>
      <c r="M52" s="18">
        <f t="shared" si="14"/>
        <v>0.81825775656324573</v>
      </c>
      <c r="N52" s="18">
        <f t="shared" si="4"/>
        <v>0.90008353221957038</v>
      </c>
    </row>
    <row r="53" spans="1:29" x14ac:dyDescent="0.2">
      <c r="B53" t="s">
        <v>20</v>
      </c>
      <c r="C53" s="18">
        <f t="shared" ref="C53:N53" si="15">C18*30/C32</f>
        <v>0.36115294728641911</v>
      </c>
      <c r="D53" s="18">
        <f t="shared" si="3"/>
        <v>0.36115294728641911</v>
      </c>
      <c r="E53" s="18">
        <f t="shared" si="15"/>
        <v>0.41230980123372174</v>
      </c>
      <c r="F53" s="18">
        <f t="shared" si="15"/>
        <v>0.32794552989934872</v>
      </c>
      <c r="G53" s="18">
        <f t="shared" si="15"/>
        <v>0.29036300914643798</v>
      </c>
      <c r="H53" s="18">
        <f t="shared" si="15"/>
        <v>0.27400664024847382</v>
      </c>
      <c r="I53" s="18">
        <f t="shared" si="15"/>
        <v>0.27042017977841265</v>
      </c>
      <c r="J53" s="18">
        <f t="shared" si="15"/>
        <v>0.32032544619814723</v>
      </c>
      <c r="K53" s="18">
        <f t="shared" si="15"/>
        <v>0.25661057046077745</v>
      </c>
      <c r="L53" s="18">
        <f t="shared" si="15"/>
        <v>0.21835056789286322</v>
      </c>
      <c r="M53" s="18">
        <f t="shared" si="15"/>
        <v>0.30626154414480977</v>
      </c>
      <c r="N53" s="18">
        <f t="shared" si="4"/>
        <v>0.33688769855929079</v>
      </c>
    </row>
    <row r="54" spans="1:29" x14ac:dyDescent="0.2">
      <c r="B54" t="s">
        <v>18</v>
      </c>
      <c r="C54" s="18">
        <f t="shared" ref="C54:N54" si="16">C19*30/C33</f>
        <v>2.0634920634920638E-2</v>
      </c>
      <c r="D54" s="18">
        <f t="shared" si="3"/>
        <v>2.0634920634920638E-2</v>
      </c>
      <c r="E54" s="18">
        <f t="shared" si="16"/>
        <v>1.7455391776570985E-2</v>
      </c>
      <c r="F54" s="18">
        <f t="shared" si="16"/>
        <v>2.2350993377483447E-2</v>
      </c>
      <c r="G54" s="18">
        <f t="shared" si="16"/>
        <v>2.6896170839469807E-2</v>
      </c>
      <c r="H54" s="18">
        <f t="shared" si="16"/>
        <v>1.7495611468695139E-2</v>
      </c>
      <c r="I54" s="18">
        <f t="shared" si="16"/>
        <v>2.08025520483546E-2</v>
      </c>
      <c r="J54" s="18">
        <f t="shared" si="16"/>
        <v>1.5882933245642879E-2</v>
      </c>
      <c r="K54" s="18">
        <f t="shared" si="16"/>
        <v>2.240041386445939E-2</v>
      </c>
      <c r="L54" s="18">
        <f t="shared" si="16"/>
        <v>2.3730941704035877E-2</v>
      </c>
      <c r="M54" s="18">
        <f t="shared" si="16"/>
        <v>2.4499545040946313E-2</v>
      </c>
      <c r="N54" s="18">
        <f t="shared" si="4"/>
        <v>2.6949499545040948E-2</v>
      </c>
    </row>
    <row r="57" spans="1:29" x14ac:dyDescent="0.2">
      <c r="B57" s="16" t="s">
        <v>2</v>
      </c>
      <c r="C57" s="15">
        <v>1</v>
      </c>
      <c r="D57" s="15">
        <v>2</v>
      </c>
      <c r="E57" s="15">
        <v>3</v>
      </c>
      <c r="F57" s="15">
        <v>4</v>
      </c>
      <c r="G57" s="15">
        <v>5</v>
      </c>
      <c r="H57" s="15">
        <v>6</v>
      </c>
      <c r="I57" s="15">
        <v>7</v>
      </c>
      <c r="J57" s="15">
        <v>8</v>
      </c>
      <c r="K57" s="15">
        <v>9</v>
      </c>
      <c r="L57" s="15">
        <v>10</v>
      </c>
      <c r="M57" s="15">
        <v>11</v>
      </c>
      <c r="N57" s="15">
        <v>12</v>
      </c>
      <c r="Q57" s="16" t="s">
        <v>2</v>
      </c>
      <c r="R57" s="15">
        <v>1</v>
      </c>
      <c r="S57" s="15">
        <v>2</v>
      </c>
      <c r="T57" s="15">
        <v>3</v>
      </c>
      <c r="U57" s="15">
        <v>4</v>
      </c>
      <c r="V57" s="15">
        <v>5</v>
      </c>
      <c r="W57" s="15">
        <v>6</v>
      </c>
      <c r="X57" s="15">
        <v>7</v>
      </c>
      <c r="Y57" s="15">
        <v>8</v>
      </c>
      <c r="Z57" s="15">
        <v>9</v>
      </c>
      <c r="AA57" s="15">
        <v>10</v>
      </c>
      <c r="AB57" s="15">
        <v>11</v>
      </c>
      <c r="AC57" s="15">
        <v>12</v>
      </c>
    </row>
    <row r="58" spans="1:29" x14ac:dyDescent="0.2">
      <c r="A58" s="10" t="s">
        <v>91</v>
      </c>
      <c r="B58" t="s">
        <v>7</v>
      </c>
      <c r="C58">
        <v>70</v>
      </c>
      <c r="D58">
        <v>20</v>
      </c>
      <c r="E58">
        <v>20</v>
      </c>
      <c r="F58">
        <v>60</v>
      </c>
      <c r="G58">
        <v>80</v>
      </c>
      <c r="H58">
        <v>40</v>
      </c>
      <c r="I58">
        <v>50</v>
      </c>
      <c r="J58">
        <v>80</v>
      </c>
      <c r="K58">
        <v>60</v>
      </c>
      <c r="L58">
        <v>40</v>
      </c>
      <c r="M58">
        <v>70</v>
      </c>
      <c r="N58">
        <v>80</v>
      </c>
      <c r="P58" s="10" t="s">
        <v>93</v>
      </c>
      <c r="Q58" t="s">
        <v>7</v>
      </c>
      <c r="R58" s="19">
        <f>C58*C41*C$37</f>
        <v>29979.826470588239</v>
      </c>
      <c r="S58" s="19">
        <f t="shared" ref="S58:AC58" si="17">D58*D41*D$37</f>
        <v>7736.7294117647079</v>
      </c>
      <c r="T58" s="19">
        <f t="shared" si="17"/>
        <v>5679.1184210526317</v>
      </c>
      <c r="U58" s="19">
        <f t="shared" si="17"/>
        <v>19667.923896134977</v>
      </c>
      <c r="V58" s="19">
        <f t="shared" si="17"/>
        <v>25142.137731958763</v>
      </c>
      <c r="W58" s="19">
        <f t="shared" si="17"/>
        <v>14195.768824151299</v>
      </c>
      <c r="X58" s="19">
        <f t="shared" si="17"/>
        <v>15880.599953725125</v>
      </c>
      <c r="Y58" s="19">
        <f t="shared" si="17"/>
        <v>25309.368491321766</v>
      </c>
      <c r="Z58" s="19">
        <f t="shared" si="17"/>
        <v>16193.47193347193</v>
      </c>
      <c r="AA58" s="19">
        <f t="shared" si="17"/>
        <v>12561.559322033896</v>
      </c>
      <c r="AB58" s="19">
        <f t="shared" si="17"/>
        <v>18705.595477386934</v>
      </c>
      <c r="AC58" s="19">
        <f t="shared" si="17"/>
        <v>24299.459267767412</v>
      </c>
    </row>
    <row r="59" spans="1:29" x14ac:dyDescent="0.2">
      <c r="B59" t="s">
        <v>21</v>
      </c>
      <c r="C59">
        <v>60</v>
      </c>
      <c r="D59">
        <v>20</v>
      </c>
      <c r="E59">
        <v>20</v>
      </c>
      <c r="F59">
        <v>70</v>
      </c>
      <c r="G59">
        <v>80</v>
      </c>
      <c r="H59">
        <v>70</v>
      </c>
      <c r="I59">
        <v>80</v>
      </c>
      <c r="J59">
        <v>110</v>
      </c>
      <c r="K59">
        <v>70</v>
      </c>
      <c r="L59">
        <v>50</v>
      </c>
      <c r="M59">
        <v>110</v>
      </c>
      <c r="N59">
        <v>120</v>
      </c>
      <c r="Q59" t="s">
        <v>21</v>
      </c>
      <c r="R59" s="19">
        <f t="shared" ref="R59:R71" si="18">C59*C42*C$37</f>
        <v>15815.258202750238</v>
      </c>
      <c r="S59" s="19">
        <f t="shared" ref="S59:S71" si="19">D59*D42*D$37</f>
        <v>4761.5831148065226</v>
      </c>
      <c r="T59" s="19">
        <f t="shared" ref="T59:T71" si="20">E59*E42*E$37</f>
        <v>5272.8830249396624</v>
      </c>
      <c r="U59" s="19">
        <f t="shared" ref="U59:U71" si="21">F59*F42*F$37</f>
        <v>17974.585143508299</v>
      </c>
      <c r="V59" s="19">
        <f t="shared" ref="V59:V71" si="22">G59*G42*G$37</f>
        <v>20101.279254025914</v>
      </c>
      <c r="W59" s="19">
        <f t="shared" ref="W59:W71" si="23">H59*H42*H$37</f>
        <v>12312.039390088945</v>
      </c>
      <c r="X59" s="19">
        <f t="shared" ref="X59:X71" si="24">I59*I42*I$37</f>
        <v>14915.554453809291</v>
      </c>
      <c r="Y59" s="19">
        <f t="shared" ref="Y59:Y71" si="25">J59*J42*J$37</f>
        <v>20430.392480303184</v>
      </c>
      <c r="Z59" s="19">
        <f t="shared" ref="Z59:Z71" si="26">K59*K42*K$37</f>
        <v>13257.350928298179</v>
      </c>
      <c r="AA59" s="19">
        <f t="shared" ref="AA59:AA71" si="27">L59*L42*L$37</f>
        <v>10000.44068699241</v>
      </c>
      <c r="AB59" s="19">
        <f t="shared" ref="AB59:AB71" si="28">M59*M42*M$37</f>
        <v>17506.316010940456</v>
      </c>
      <c r="AC59" s="19">
        <f t="shared" ref="AC59:AC71" si="29">N59*N42*N$37</f>
        <v>21707.831853566167</v>
      </c>
    </row>
    <row r="60" spans="1:29" x14ac:dyDescent="0.2">
      <c r="B60" t="s">
        <v>24</v>
      </c>
      <c r="C60">
        <v>80</v>
      </c>
      <c r="D60">
        <v>20</v>
      </c>
      <c r="E60">
        <v>20</v>
      </c>
      <c r="F60">
        <v>50</v>
      </c>
      <c r="G60">
        <v>80</v>
      </c>
      <c r="H60">
        <v>60</v>
      </c>
      <c r="I60">
        <v>60</v>
      </c>
      <c r="J60">
        <v>80</v>
      </c>
      <c r="K60">
        <v>40</v>
      </c>
      <c r="L60">
        <v>30</v>
      </c>
      <c r="M60">
        <v>70</v>
      </c>
      <c r="N60">
        <v>80</v>
      </c>
      <c r="Q60" t="s">
        <v>24</v>
      </c>
      <c r="R60" s="19">
        <f t="shared" si="18"/>
        <v>15363.145514223195</v>
      </c>
      <c r="S60" s="19">
        <f t="shared" si="19"/>
        <v>3469.0973741794314</v>
      </c>
      <c r="T60" s="19">
        <f t="shared" si="20"/>
        <v>3017.0294117647063</v>
      </c>
      <c r="U60" s="19">
        <f t="shared" si="21"/>
        <v>8220.2911336568159</v>
      </c>
      <c r="V60" s="19">
        <f t="shared" si="22"/>
        <v>10895.920756416028</v>
      </c>
      <c r="W60" s="19">
        <f t="shared" si="23"/>
        <v>8360.4349201328478</v>
      </c>
      <c r="X60" s="19">
        <f t="shared" si="24"/>
        <v>9798.5600301943759</v>
      </c>
      <c r="Y60" s="19">
        <f t="shared" si="25"/>
        <v>13510.458412013308</v>
      </c>
      <c r="Z60" s="19">
        <f t="shared" si="26"/>
        <v>5318.4802133797839</v>
      </c>
      <c r="AA60" s="19">
        <f t="shared" si="27"/>
        <v>4495.7613350125948</v>
      </c>
      <c r="AB60" s="19">
        <f t="shared" si="28"/>
        <v>12705.977109851323</v>
      </c>
      <c r="AC60" s="19">
        <f t="shared" si="29"/>
        <v>16505.669312225909</v>
      </c>
    </row>
    <row r="61" spans="1:29" x14ac:dyDescent="0.2">
      <c r="B61" t="s">
        <v>17</v>
      </c>
      <c r="C61">
        <v>100</v>
      </c>
      <c r="D61">
        <v>20</v>
      </c>
      <c r="E61">
        <v>20</v>
      </c>
      <c r="F61">
        <v>50</v>
      </c>
      <c r="G61">
        <v>60</v>
      </c>
      <c r="H61">
        <v>40</v>
      </c>
      <c r="I61">
        <v>50</v>
      </c>
      <c r="J61">
        <v>90</v>
      </c>
      <c r="K61">
        <v>50</v>
      </c>
      <c r="L61">
        <v>30</v>
      </c>
      <c r="M61">
        <v>80</v>
      </c>
      <c r="N61">
        <v>90</v>
      </c>
      <c r="Q61" t="s">
        <v>17</v>
      </c>
      <c r="R61" s="19">
        <f t="shared" si="18"/>
        <v>11442.828685258964</v>
      </c>
      <c r="S61" s="19">
        <f t="shared" si="19"/>
        <v>2067.0916334661351</v>
      </c>
      <c r="T61" s="19">
        <f t="shared" si="20"/>
        <v>2747.1897332662311</v>
      </c>
      <c r="U61" s="19">
        <f t="shared" si="21"/>
        <v>6287.4247271358672</v>
      </c>
      <c r="V61" s="19">
        <f t="shared" si="22"/>
        <v>6485.7672534327612</v>
      </c>
      <c r="W61" s="19">
        <f t="shared" si="23"/>
        <v>4173.8461538461534</v>
      </c>
      <c r="X61" s="19">
        <f t="shared" si="24"/>
        <v>4952.3505197313962</v>
      </c>
      <c r="Y61" s="19">
        <f t="shared" si="25"/>
        <v>7746.575950808472</v>
      </c>
      <c r="Z61" s="19">
        <f t="shared" si="26"/>
        <v>4551.8669174700208</v>
      </c>
      <c r="AA61" s="19">
        <f t="shared" si="27"/>
        <v>3400.4755428483118</v>
      </c>
      <c r="AB61" s="19">
        <f t="shared" si="28"/>
        <v>9298.1554353172651</v>
      </c>
      <c r="AC61" s="19">
        <f t="shared" si="29"/>
        <v>11890.016262911953</v>
      </c>
    </row>
    <row r="62" spans="1:29" x14ac:dyDescent="0.2">
      <c r="B62" t="s">
        <v>12</v>
      </c>
      <c r="C62">
        <v>60</v>
      </c>
      <c r="D62">
        <v>20</v>
      </c>
      <c r="E62">
        <v>20</v>
      </c>
      <c r="F62">
        <v>30</v>
      </c>
      <c r="G62">
        <v>40</v>
      </c>
      <c r="H62">
        <v>20</v>
      </c>
      <c r="I62">
        <v>30</v>
      </c>
      <c r="J62">
        <v>40</v>
      </c>
      <c r="K62">
        <v>40</v>
      </c>
      <c r="L62">
        <v>30</v>
      </c>
      <c r="M62">
        <v>60</v>
      </c>
      <c r="N62">
        <v>80</v>
      </c>
      <c r="Q62" t="s">
        <v>12</v>
      </c>
      <c r="R62" s="19">
        <f t="shared" si="18"/>
        <v>5282.9264150943409</v>
      </c>
      <c r="S62" s="19">
        <f t="shared" si="19"/>
        <v>1590.558490566038</v>
      </c>
      <c r="T62" s="19">
        <f t="shared" si="20"/>
        <v>1632.686538461538</v>
      </c>
      <c r="U62" s="19">
        <f t="shared" si="21"/>
        <v>3158.6506820419072</v>
      </c>
      <c r="V62" s="19">
        <f t="shared" si="22"/>
        <v>3671.1253039805456</v>
      </c>
      <c r="W62" s="19">
        <f t="shared" si="23"/>
        <v>1515.5910051893138</v>
      </c>
      <c r="X62" s="19">
        <f t="shared" si="24"/>
        <v>2177.929594095941</v>
      </c>
      <c r="Y62" s="19">
        <f t="shared" si="25"/>
        <v>2789.1699553739445</v>
      </c>
      <c r="Z62" s="19">
        <f t="shared" si="26"/>
        <v>2307.3085832342072</v>
      </c>
      <c r="AA62" s="19">
        <f t="shared" si="27"/>
        <v>2307.1611796982161</v>
      </c>
      <c r="AB62" s="19">
        <f t="shared" si="28"/>
        <v>4839.9326372515998</v>
      </c>
      <c r="AC62" s="19">
        <f t="shared" si="29"/>
        <v>7335.1867969013138</v>
      </c>
    </row>
    <row r="63" spans="1:29" x14ac:dyDescent="0.2">
      <c r="B63" t="s">
        <v>25</v>
      </c>
      <c r="C63">
        <v>30</v>
      </c>
      <c r="D63">
        <v>20</v>
      </c>
      <c r="E63">
        <v>10</v>
      </c>
      <c r="F63">
        <v>40</v>
      </c>
      <c r="G63">
        <v>70</v>
      </c>
      <c r="H63">
        <v>50</v>
      </c>
      <c r="I63">
        <v>40</v>
      </c>
      <c r="J63">
        <v>50</v>
      </c>
      <c r="K63">
        <v>20</v>
      </c>
      <c r="L63">
        <v>20</v>
      </c>
      <c r="M63">
        <v>50</v>
      </c>
      <c r="N63">
        <v>60</v>
      </c>
      <c r="Q63" t="s">
        <v>25</v>
      </c>
      <c r="R63" s="19">
        <f t="shared" si="18"/>
        <v>927.65879163439195</v>
      </c>
      <c r="S63" s="19">
        <f t="shared" si="19"/>
        <v>558.5902401239349</v>
      </c>
      <c r="T63" s="19">
        <f t="shared" si="20"/>
        <v>245.46577946768062</v>
      </c>
      <c r="U63" s="19">
        <f t="shared" si="21"/>
        <v>1199.7068702290076</v>
      </c>
      <c r="V63" s="19">
        <f t="shared" si="22"/>
        <v>1662.4990887789638</v>
      </c>
      <c r="W63" s="19">
        <f t="shared" si="23"/>
        <v>912.75354850798692</v>
      </c>
      <c r="X63" s="19">
        <f t="shared" si="24"/>
        <v>1060.1923314780458</v>
      </c>
      <c r="Y63" s="19">
        <f t="shared" si="25"/>
        <v>1274.0806563438871</v>
      </c>
      <c r="Z63" s="19">
        <f t="shared" si="26"/>
        <v>379.21329005155627</v>
      </c>
      <c r="AA63" s="19">
        <f t="shared" si="27"/>
        <v>449.33045480713866</v>
      </c>
      <c r="AB63" s="19">
        <f t="shared" si="28"/>
        <v>1507.5998225377109</v>
      </c>
      <c r="AC63" s="19">
        <f t="shared" si="29"/>
        <v>2056.3661579414384</v>
      </c>
    </row>
    <row r="64" spans="1:29" x14ac:dyDescent="0.2">
      <c r="B64" t="s">
        <v>19</v>
      </c>
      <c r="C64">
        <v>80</v>
      </c>
      <c r="D64">
        <v>20</v>
      </c>
      <c r="E64">
        <v>20</v>
      </c>
      <c r="F64">
        <v>50</v>
      </c>
      <c r="G64">
        <v>70</v>
      </c>
      <c r="H64">
        <v>50</v>
      </c>
      <c r="I64">
        <v>50</v>
      </c>
      <c r="J64">
        <v>60</v>
      </c>
      <c r="K64">
        <v>40</v>
      </c>
      <c r="L64">
        <v>20</v>
      </c>
      <c r="M64">
        <v>60</v>
      </c>
      <c r="N64">
        <v>70</v>
      </c>
      <c r="Q64" t="s">
        <v>19</v>
      </c>
      <c r="R64" s="19">
        <f t="shared" si="18"/>
        <v>1929.5959690211812</v>
      </c>
      <c r="S64" s="19">
        <f t="shared" si="19"/>
        <v>435.71521881123448</v>
      </c>
      <c r="T64" s="19">
        <f t="shared" si="20"/>
        <v>428.13917417732137</v>
      </c>
      <c r="U64" s="19">
        <f t="shared" si="21"/>
        <v>1035.1062782916749</v>
      </c>
      <c r="V64" s="19">
        <f t="shared" si="22"/>
        <v>1417.1996090356211</v>
      </c>
      <c r="W64" s="19">
        <f t="shared" si="23"/>
        <v>916.20633059788975</v>
      </c>
      <c r="X64" s="19">
        <f t="shared" si="24"/>
        <v>966.4015683785866</v>
      </c>
      <c r="Y64" s="19">
        <f t="shared" si="25"/>
        <v>1403.9084138337882</v>
      </c>
      <c r="Z64" s="19">
        <f t="shared" si="26"/>
        <v>935.85277014505721</v>
      </c>
      <c r="AA64" s="19">
        <f t="shared" si="27"/>
        <v>467.07257142857145</v>
      </c>
      <c r="AB64" s="19">
        <f t="shared" si="28"/>
        <v>1846.8766919063125</v>
      </c>
      <c r="AC64" s="19">
        <f t="shared" si="29"/>
        <v>2449.1637019890936</v>
      </c>
    </row>
    <row r="65" spans="1:29" x14ac:dyDescent="0.2">
      <c r="B65" t="s">
        <v>16</v>
      </c>
      <c r="C65">
        <v>20</v>
      </c>
      <c r="D65">
        <v>20</v>
      </c>
      <c r="E65">
        <v>10</v>
      </c>
      <c r="F65">
        <v>30</v>
      </c>
      <c r="G65">
        <v>50</v>
      </c>
      <c r="H65">
        <v>50</v>
      </c>
      <c r="I65">
        <v>60</v>
      </c>
      <c r="J65">
        <v>50</v>
      </c>
      <c r="K65">
        <v>20</v>
      </c>
      <c r="L65">
        <v>20</v>
      </c>
      <c r="M65">
        <v>30</v>
      </c>
      <c r="N65">
        <v>40</v>
      </c>
      <c r="Q65" t="s">
        <v>16</v>
      </c>
      <c r="R65" s="19">
        <f t="shared" si="18"/>
        <v>7758.2827888834718</v>
      </c>
      <c r="S65" s="19">
        <f t="shared" si="19"/>
        <v>7007.4812286689421</v>
      </c>
      <c r="T65" s="19">
        <f t="shared" si="20"/>
        <v>2868.9512792596629</v>
      </c>
      <c r="U65" s="19">
        <f t="shared" si="21"/>
        <v>9293.5128032345019</v>
      </c>
      <c r="V65" s="19">
        <f t="shared" si="22"/>
        <v>12984.818865821371</v>
      </c>
      <c r="W65" s="19">
        <f t="shared" si="23"/>
        <v>9455.7459372161102</v>
      </c>
      <c r="X65" s="19">
        <f t="shared" si="24"/>
        <v>12288.767758909353</v>
      </c>
      <c r="Y65" s="19">
        <f t="shared" si="25"/>
        <v>10222.465077295585</v>
      </c>
      <c r="Z65" s="19">
        <f t="shared" si="26"/>
        <v>4797.6903039073804</v>
      </c>
      <c r="AA65" s="19">
        <f t="shared" si="27"/>
        <v>6462.1761200617975</v>
      </c>
      <c r="AB65" s="19">
        <f t="shared" si="28"/>
        <v>10197.046837205893</v>
      </c>
      <c r="AC65" s="19">
        <f t="shared" si="29"/>
        <v>15454.1909843876</v>
      </c>
    </row>
    <row r="66" spans="1:29" x14ac:dyDescent="0.2">
      <c r="B66" t="s">
        <v>15</v>
      </c>
      <c r="C66">
        <v>40</v>
      </c>
      <c r="D66">
        <v>20</v>
      </c>
      <c r="E66">
        <v>20</v>
      </c>
      <c r="F66">
        <v>70</v>
      </c>
      <c r="G66">
        <v>90</v>
      </c>
      <c r="H66">
        <v>100</v>
      </c>
      <c r="I66">
        <v>110</v>
      </c>
      <c r="J66">
        <v>90</v>
      </c>
      <c r="K66">
        <v>70</v>
      </c>
      <c r="L66">
        <v>50</v>
      </c>
      <c r="M66">
        <v>70</v>
      </c>
      <c r="N66">
        <v>80</v>
      </c>
      <c r="Q66" t="s">
        <v>15</v>
      </c>
      <c r="R66" s="19">
        <f t="shared" si="18"/>
        <v>17466.742268041235</v>
      </c>
      <c r="S66" s="19">
        <f t="shared" si="19"/>
        <v>7888.206185567009</v>
      </c>
      <c r="T66" s="19">
        <f t="shared" si="20"/>
        <v>7306.718106363357</v>
      </c>
      <c r="U66" s="19">
        <f t="shared" si="21"/>
        <v>23199.521969888439</v>
      </c>
      <c r="V66" s="19">
        <f t="shared" si="22"/>
        <v>29598.848529722869</v>
      </c>
      <c r="W66" s="19">
        <f t="shared" si="23"/>
        <v>24257.050926706997</v>
      </c>
      <c r="X66" s="19">
        <f t="shared" si="24"/>
        <v>24555.886141834741</v>
      </c>
      <c r="Y66" s="19">
        <f t="shared" si="25"/>
        <v>22971.816083376219</v>
      </c>
      <c r="Z66" s="19">
        <f t="shared" si="26"/>
        <v>17700.322511287897</v>
      </c>
      <c r="AA66" s="19">
        <f t="shared" si="27"/>
        <v>15160.08838507492</v>
      </c>
      <c r="AB66" s="19">
        <f t="shared" si="28"/>
        <v>23616.15789473684</v>
      </c>
      <c r="AC66" s="19">
        <f t="shared" si="29"/>
        <v>30678.513684210528</v>
      </c>
    </row>
    <row r="67" spans="1:29" x14ac:dyDescent="0.2">
      <c r="B67" t="s">
        <v>13</v>
      </c>
      <c r="C67">
        <v>50</v>
      </c>
      <c r="D67">
        <v>20</v>
      </c>
      <c r="E67">
        <v>20</v>
      </c>
      <c r="F67">
        <v>60</v>
      </c>
      <c r="G67">
        <v>70</v>
      </c>
      <c r="H67">
        <v>50</v>
      </c>
      <c r="I67">
        <v>60</v>
      </c>
      <c r="J67">
        <v>80</v>
      </c>
      <c r="K67">
        <v>50</v>
      </c>
      <c r="L67">
        <v>50</v>
      </c>
      <c r="M67">
        <v>90</v>
      </c>
      <c r="N67">
        <v>110</v>
      </c>
      <c r="Q67" t="s">
        <v>13</v>
      </c>
      <c r="R67" s="19">
        <f t="shared" si="18"/>
        <v>39555.410864045552</v>
      </c>
      <c r="S67" s="19">
        <f t="shared" si="19"/>
        <v>14290.987150880974</v>
      </c>
      <c r="T67" s="19">
        <f t="shared" si="20"/>
        <v>14887.117021276594</v>
      </c>
      <c r="U67" s="19">
        <f t="shared" si="21"/>
        <v>42994.909765428769</v>
      </c>
      <c r="V67" s="19">
        <f t="shared" si="22"/>
        <v>48981.748600296029</v>
      </c>
      <c r="W67" s="19">
        <f t="shared" si="23"/>
        <v>30750.015123254525</v>
      </c>
      <c r="X67" s="19">
        <f t="shared" si="24"/>
        <v>35706.881491344873</v>
      </c>
      <c r="Y67" s="19">
        <f t="shared" si="25"/>
        <v>43540.382914101116</v>
      </c>
      <c r="Z67" s="19">
        <f t="shared" si="26"/>
        <v>27548.422754281724</v>
      </c>
      <c r="AA67" s="19">
        <f t="shared" si="27"/>
        <v>34000.607408487675</v>
      </c>
      <c r="AB67" s="19">
        <f t="shared" si="28"/>
        <v>62307.578659370731</v>
      </c>
      <c r="AC67" s="19">
        <f t="shared" si="29"/>
        <v>86561.380574555413</v>
      </c>
    </row>
    <row r="68" spans="1:29" x14ac:dyDescent="0.2">
      <c r="B68" t="s">
        <v>14</v>
      </c>
      <c r="C68">
        <v>20</v>
      </c>
      <c r="D68">
        <v>20</v>
      </c>
      <c r="E68">
        <v>10</v>
      </c>
      <c r="F68">
        <v>20</v>
      </c>
      <c r="G68">
        <v>30</v>
      </c>
      <c r="H68">
        <v>50</v>
      </c>
      <c r="I68">
        <v>60</v>
      </c>
      <c r="J68">
        <v>50</v>
      </c>
      <c r="K68">
        <v>50</v>
      </c>
      <c r="L68">
        <v>40</v>
      </c>
      <c r="M68">
        <v>40</v>
      </c>
      <c r="N68">
        <v>50</v>
      </c>
      <c r="Q68" t="s">
        <v>14</v>
      </c>
      <c r="R68" s="19">
        <f t="shared" si="18"/>
        <v>2385.97118223692</v>
      </c>
      <c r="S68" s="19">
        <f t="shared" si="19"/>
        <v>2155.0707452462502</v>
      </c>
      <c r="T68" s="19">
        <f t="shared" si="20"/>
        <v>763.95335820895525</v>
      </c>
      <c r="U68" s="19">
        <f t="shared" si="21"/>
        <v>1566.948926112424</v>
      </c>
      <c r="V68" s="19">
        <f t="shared" si="22"/>
        <v>2747.0418138987047</v>
      </c>
      <c r="W68" s="19">
        <f t="shared" si="23"/>
        <v>3877.0434388228182</v>
      </c>
      <c r="X68" s="19">
        <f t="shared" si="24"/>
        <v>5247.5126211360939</v>
      </c>
      <c r="Y68" s="19">
        <f t="shared" si="25"/>
        <v>4414.393582988333</v>
      </c>
      <c r="Z68" s="19">
        <f t="shared" si="26"/>
        <v>3450.6448839208947</v>
      </c>
      <c r="AA68" s="19">
        <f t="shared" si="27"/>
        <v>3368.8113310729514</v>
      </c>
      <c r="AB68" s="19">
        <f t="shared" si="28"/>
        <v>3503.4727250031206</v>
      </c>
      <c r="AC68" s="19">
        <f t="shared" si="29"/>
        <v>4977.8508301086003</v>
      </c>
    </row>
    <row r="69" spans="1:29" x14ac:dyDescent="0.2">
      <c r="B69" t="s">
        <v>22</v>
      </c>
      <c r="C69">
        <v>20</v>
      </c>
      <c r="D69">
        <v>20</v>
      </c>
      <c r="E69">
        <v>20</v>
      </c>
      <c r="F69">
        <v>60</v>
      </c>
      <c r="G69">
        <v>80</v>
      </c>
      <c r="H69">
        <v>50</v>
      </c>
      <c r="I69">
        <v>70</v>
      </c>
      <c r="J69">
        <v>80</v>
      </c>
      <c r="K69">
        <v>50</v>
      </c>
      <c r="L69">
        <v>40</v>
      </c>
      <c r="M69">
        <v>60</v>
      </c>
      <c r="N69">
        <v>80</v>
      </c>
      <c r="Q69" t="s">
        <v>22</v>
      </c>
      <c r="R69" s="19">
        <f t="shared" si="18"/>
        <v>11262.118775131457</v>
      </c>
      <c r="S69" s="19">
        <f t="shared" si="19"/>
        <v>10172.236313021962</v>
      </c>
      <c r="T69" s="19">
        <f t="shared" si="20"/>
        <v>7917.329019412643</v>
      </c>
      <c r="U69" s="19">
        <f t="shared" si="21"/>
        <v>22548.211724530447</v>
      </c>
      <c r="V69" s="19">
        <f t="shared" si="22"/>
        <v>29253.506586185362</v>
      </c>
      <c r="W69" s="19">
        <f t="shared" si="23"/>
        <v>17932.919501634708</v>
      </c>
      <c r="X69" s="19">
        <f t="shared" si="24"/>
        <v>25237.645672933944</v>
      </c>
      <c r="Y69" s="19">
        <f t="shared" si="25"/>
        <v>25912.466980995632</v>
      </c>
      <c r="Z69" s="19">
        <f t="shared" si="26"/>
        <v>15144.405655058763</v>
      </c>
      <c r="AA69" s="19">
        <f t="shared" si="27"/>
        <v>15330.16975308642</v>
      </c>
      <c r="AB69" s="19">
        <f t="shared" si="28"/>
        <v>25038.68735083532</v>
      </c>
      <c r="AC69" s="19">
        <f t="shared" si="29"/>
        <v>37947.521718377087</v>
      </c>
    </row>
    <row r="70" spans="1:29" x14ac:dyDescent="0.2">
      <c r="B70" t="s">
        <v>20</v>
      </c>
      <c r="C70">
        <v>10</v>
      </c>
      <c r="D70">
        <v>20</v>
      </c>
      <c r="E70">
        <v>30</v>
      </c>
      <c r="F70">
        <v>50</v>
      </c>
      <c r="G70">
        <v>70</v>
      </c>
      <c r="H70">
        <v>40</v>
      </c>
      <c r="I70">
        <v>70</v>
      </c>
      <c r="J70">
        <v>80</v>
      </c>
      <c r="K70">
        <v>40</v>
      </c>
      <c r="L70">
        <v>30</v>
      </c>
      <c r="M70">
        <v>60</v>
      </c>
      <c r="N70">
        <v>80</v>
      </c>
      <c r="Q70" t="s">
        <v>20</v>
      </c>
      <c r="R70" s="19">
        <f t="shared" si="18"/>
        <v>1903.2760321994288</v>
      </c>
      <c r="S70" s="19">
        <f t="shared" si="19"/>
        <v>3438.1760581667104</v>
      </c>
      <c r="T70" s="19">
        <f t="shared" si="20"/>
        <v>6518.617957505141</v>
      </c>
      <c r="U70" s="19">
        <f t="shared" si="21"/>
        <v>8362.6110124333918</v>
      </c>
      <c r="V70" s="19">
        <f t="shared" si="22"/>
        <v>10711.491407412097</v>
      </c>
      <c r="W70" s="19">
        <f t="shared" si="23"/>
        <v>5589.7354610688653</v>
      </c>
      <c r="X70" s="19">
        <f t="shared" si="24"/>
        <v>9975.8004320256441</v>
      </c>
      <c r="Y70" s="19">
        <f t="shared" si="25"/>
        <v>13504.920811713888</v>
      </c>
      <c r="Z70" s="19">
        <f t="shared" si="26"/>
        <v>5234.8556373998599</v>
      </c>
      <c r="AA70" s="19">
        <f t="shared" si="27"/>
        <v>3452.1224783861671</v>
      </c>
      <c r="AB70" s="19">
        <f t="shared" si="28"/>
        <v>9371.6032508311782</v>
      </c>
      <c r="AC70" s="19">
        <f t="shared" si="29"/>
        <v>14203.1853712597</v>
      </c>
    </row>
    <row r="71" spans="1:29" x14ac:dyDescent="0.2">
      <c r="B71" t="s">
        <v>18</v>
      </c>
      <c r="C71">
        <v>10</v>
      </c>
      <c r="D71">
        <v>20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20</v>
      </c>
      <c r="N71">
        <v>20</v>
      </c>
      <c r="Q71" t="s">
        <v>18</v>
      </c>
      <c r="R71" s="19">
        <f t="shared" si="18"/>
        <v>108.74603174603178</v>
      </c>
      <c r="S71" s="19">
        <f t="shared" si="19"/>
        <v>196.44444444444449</v>
      </c>
      <c r="T71" s="19">
        <f t="shared" si="20"/>
        <v>91.989914662529102</v>
      </c>
      <c r="U71" s="19">
        <f t="shared" si="21"/>
        <v>113.99006622516558</v>
      </c>
      <c r="V71" s="19">
        <f t="shared" si="22"/>
        <v>141.74282032400589</v>
      </c>
      <c r="W71" s="19">
        <f t="shared" si="23"/>
        <v>89.227618490345208</v>
      </c>
      <c r="X71" s="19">
        <f t="shared" si="24"/>
        <v>109.62944929482875</v>
      </c>
      <c r="Y71" s="19">
        <f t="shared" si="25"/>
        <v>83.703058204537982</v>
      </c>
      <c r="Z71" s="19">
        <f t="shared" si="26"/>
        <v>114.24211070874289</v>
      </c>
      <c r="AA71" s="19">
        <f t="shared" si="27"/>
        <v>125.06206278026907</v>
      </c>
      <c r="AB71" s="19">
        <f t="shared" si="28"/>
        <v>249.8953594176524</v>
      </c>
      <c r="AC71" s="19">
        <f t="shared" si="29"/>
        <v>284.04772520473159</v>
      </c>
    </row>
    <row r="74" spans="1:29" x14ac:dyDescent="0.2">
      <c r="A74" s="10" t="s">
        <v>92</v>
      </c>
      <c r="B74" s="16" t="s">
        <v>2</v>
      </c>
      <c r="C74" s="15">
        <v>1</v>
      </c>
      <c r="D74" s="15">
        <v>2</v>
      </c>
      <c r="E74" s="15">
        <v>3</v>
      </c>
      <c r="F74" s="15">
        <v>4</v>
      </c>
      <c r="G74" s="15">
        <v>5</v>
      </c>
      <c r="H74" s="15">
        <v>6</v>
      </c>
      <c r="I74" s="15">
        <v>7</v>
      </c>
      <c r="J74" s="15">
        <v>8</v>
      </c>
      <c r="K74" s="15">
        <v>9</v>
      </c>
      <c r="L74" s="15">
        <v>10</v>
      </c>
      <c r="M74" s="15">
        <v>11</v>
      </c>
      <c r="N74" s="15">
        <v>12</v>
      </c>
      <c r="Q74" s="16" t="s">
        <v>2</v>
      </c>
      <c r="R74" s="15">
        <v>1</v>
      </c>
      <c r="S74" s="15">
        <v>2</v>
      </c>
      <c r="T74" s="15">
        <v>3</v>
      </c>
      <c r="U74" s="15">
        <v>4</v>
      </c>
      <c r="V74" s="15">
        <v>5</v>
      </c>
      <c r="W74" s="15">
        <v>6</v>
      </c>
      <c r="X74" s="15">
        <v>7</v>
      </c>
      <c r="Y74" s="15">
        <v>8</v>
      </c>
      <c r="Z74" s="15">
        <v>9</v>
      </c>
      <c r="AA74" s="15">
        <v>10</v>
      </c>
      <c r="AB74" s="15">
        <v>11</v>
      </c>
      <c r="AC74" s="15">
        <v>12</v>
      </c>
    </row>
    <row r="75" spans="1:29" x14ac:dyDescent="0.2">
      <c r="B75" t="s">
        <v>7</v>
      </c>
      <c r="C75" s="32">
        <f>IF(C58&gt;40,40,C58)</f>
        <v>40</v>
      </c>
      <c r="D75" s="32">
        <f t="shared" ref="D75:N75" si="30">IF(D58&gt;40,40,D58)</f>
        <v>20</v>
      </c>
      <c r="E75" s="32">
        <f t="shared" si="30"/>
        <v>20</v>
      </c>
      <c r="F75" s="32">
        <f t="shared" si="30"/>
        <v>40</v>
      </c>
      <c r="G75" s="32">
        <f t="shared" si="30"/>
        <v>40</v>
      </c>
      <c r="H75" s="32">
        <f t="shared" si="30"/>
        <v>40</v>
      </c>
      <c r="I75" s="32">
        <f t="shared" si="30"/>
        <v>40</v>
      </c>
      <c r="J75" s="32">
        <f t="shared" si="30"/>
        <v>40</v>
      </c>
      <c r="K75" s="32">
        <f t="shared" si="30"/>
        <v>40</v>
      </c>
      <c r="L75" s="32">
        <f t="shared" si="30"/>
        <v>40</v>
      </c>
      <c r="M75" s="32">
        <f t="shared" si="30"/>
        <v>40</v>
      </c>
      <c r="N75" s="32">
        <f t="shared" si="30"/>
        <v>40</v>
      </c>
      <c r="P75" s="10" t="s">
        <v>94</v>
      </c>
      <c r="Q75" t="s">
        <v>7</v>
      </c>
      <c r="R75" s="19">
        <f>C75*C41*C$37</f>
        <v>17131.329411764709</v>
      </c>
      <c r="S75" s="19">
        <f t="shared" ref="S75:AC75" si="31">D75*D41*D$37</f>
        <v>7736.7294117647079</v>
      </c>
      <c r="T75" s="19">
        <f t="shared" si="31"/>
        <v>5679.1184210526317</v>
      </c>
      <c r="U75" s="19">
        <f t="shared" si="31"/>
        <v>13111.949264089984</v>
      </c>
      <c r="V75" s="19">
        <f t="shared" si="31"/>
        <v>12571.068865979381</v>
      </c>
      <c r="W75" s="19">
        <f t="shared" si="31"/>
        <v>14195.768824151299</v>
      </c>
      <c r="X75" s="19">
        <f t="shared" si="31"/>
        <v>12704.479962980102</v>
      </c>
      <c r="Y75" s="19">
        <f t="shared" si="31"/>
        <v>12654.684245660883</v>
      </c>
      <c r="Z75" s="19">
        <f t="shared" si="31"/>
        <v>10795.647955647952</v>
      </c>
      <c r="AA75" s="19">
        <f t="shared" si="31"/>
        <v>12561.559322033896</v>
      </c>
      <c r="AB75" s="19">
        <f t="shared" si="31"/>
        <v>10688.911701363962</v>
      </c>
      <c r="AC75" s="19">
        <f t="shared" si="31"/>
        <v>12149.729633883706</v>
      </c>
    </row>
    <row r="76" spans="1:29" x14ac:dyDescent="0.2">
      <c r="B76" t="s">
        <v>21</v>
      </c>
      <c r="C76">
        <f>MROUND(IF(C59+(C58-C75)*(C41/C42)/2&gt;120,120,C59+(C58-C75)*(C41/C42)/2),10)</f>
        <v>80</v>
      </c>
      <c r="D76">
        <f t="shared" ref="D76:N76" si="32">MROUND(IF(D59+(D58-D75)*(D41/D42)/2&gt;120,120,D59+(D58-D75)*(D41/D42)/2),10)</f>
        <v>20</v>
      </c>
      <c r="E76">
        <f t="shared" si="32"/>
        <v>20</v>
      </c>
      <c r="F76">
        <f t="shared" si="32"/>
        <v>80</v>
      </c>
      <c r="G76">
        <f t="shared" si="32"/>
        <v>110</v>
      </c>
      <c r="H76">
        <f t="shared" si="32"/>
        <v>70</v>
      </c>
      <c r="I76">
        <f t="shared" si="32"/>
        <v>90</v>
      </c>
      <c r="J76">
        <f t="shared" si="32"/>
        <v>120</v>
      </c>
      <c r="K76">
        <f t="shared" si="32"/>
        <v>80</v>
      </c>
      <c r="L76">
        <f t="shared" si="32"/>
        <v>50</v>
      </c>
      <c r="M76">
        <f t="shared" si="32"/>
        <v>120</v>
      </c>
      <c r="N76">
        <f t="shared" si="32"/>
        <v>120</v>
      </c>
      <c r="Q76" t="s">
        <v>21</v>
      </c>
      <c r="R76" s="19">
        <f t="shared" ref="R76:R88" si="33">C76*C42*C$37</f>
        <v>21087.010937000316</v>
      </c>
      <c r="S76" s="19">
        <f t="shared" ref="S76:S88" si="34">D76*D42*D$37</f>
        <v>4761.5831148065226</v>
      </c>
      <c r="T76" s="19">
        <f t="shared" ref="T76:T88" si="35">E76*E42*E$37</f>
        <v>5272.8830249396624</v>
      </c>
      <c r="U76" s="19">
        <f t="shared" ref="U76:U88" si="36">F76*F42*F$37</f>
        <v>20542.383021152338</v>
      </c>
      <c r="V76" s="19">
        <f t="shared" ref="V76:V88" si="37">G76*G42*G$37</f>
        <v>27639.258974285636</v>
      </c>
      <c r="W76" s="19">
        <f t="shared" ref="W76:W88" si="38">H76*H42*H$37</f>
        <v>12312.039390088945</v>
      </c>
      <c r="X76" s="19">
        <f t="shared" ref="X76:X88" si="39">I76*I42*I$37</f>
        <v>16779.998760535454</v>
      </c>
      <c r="Y76" s="19">
        <f t="shared" ref="Y76:Y88" si="40">J76*J42*J$37</f>
        <v>22287.700887603471</v>
      </c>
      <c r="Z76" s="19">
        <f t="shared" ref="Z76:Z88" si="41">K76*K42*K$37</f>
        <v>15151.258203769348</v>
      </c>
      <c r="AA76" s="19">
        <f t="shared" ref="AA76:AA88" si="42">L76*L42*L$37</f>
        <v>10000.44068699241</v>
      </c>
      <c r="AB76" s="19">
        <f t="shared" ref="AB76:AB88" si="43">M76*M42*M$37</f>
        <v>19097.799284662316</v>
      </c>
      <c r="AC76" s="19">
        <f t="shared" ref="AC76:AC88" si="44">N76*N42*N$37</f>
        <v>21707.831853566167</v>
      </c>
    </row>
    <row r="77" spans="1:29" x14ac:dyDescent="0.2">
      <c r="B77" t="s">
        <v>24</v>
      </c>
      <c r="C77">
        <f>MROUND(C60+(C58-C75-(C76-C59)*C42/C41)*(C41/C43)*2/3,10)</f>
        <v>110</v>
      </c>
      <c r="D77">
        <f t="shared" ref="D77:N77" si="45">MROUND(D60+(D58-D75-(D76-D59)*D42/D41)*(D41/D43)*2/3,10)</f>
        <v>20</v>
      </c>
      <c r="E77">
        <f t="shared" si="45"/>
        <v>20</v>
      </c>
      <c r="F77">
        <f t="shared" si="45"/>
        <v>70</v>
      </c>
      <c r="G77">
        <f t="shared" si="45"/>
        <v>100</v>
      </c>
      <c r="H77">
        <f t="shared" si="45"/>
        <v>60</v>
      </c>
      <c r="I77">
        <f t="shared" si="45"/>
        <v>70</v>
      </c>
      <c r="J77">
        <f t="shared" si="45"/>
        <v>120</v>
      </c>
      <c r="K77">
        <f t="shared" si="45"/>
        <v>60</v>
      </c>
      <c r="L77">
        <f t="shared" si="45"/>
        <v>30</v>
      </c>
      <c r="M77">
        <f t="shared" si="45"/>
        <v>90</v>
      </c>
      <c r="N77">
        <f t="shared" si="45"/>
        <v>120</v>
      </c>
      <c r="Q77" t="s">
        <v>24</v>
      </c>
      <c r="R77" s="19">
        <f t="shared" si="33"/>
        <v>21124.325082056894</v>
      </c>
      <c r="S77" s="19">
        <f t="shared" si="34"/>
        <v>3469.0973741794314</v>
      </c>
      <c r="T77" s="19">
        <f t="shared" si="35"/>
        <v>3017.0294117647063</v>
      </c>
      <c r="U77" s="19">
        <f t="shared" si="36"/>
        <v>11508.407587119542</v>
      </c>
      <c r="V77" s="19">
        <f t="shared" si="37"/>
        <v>13619.900945520036</v>
      </c>
      <c r="W77" s="19">
        <f t="shared" si="38"/>
        <v>8360.4349201328478</v>
      </c>
      <c r="X77" s="19">
        <f t="shared" si="39"/>
        <v>11431.653368560106</v>
      </c>
      <c r="Y77" s="19">
        <f t="shared" si="40"/>
        <v>20265.687618019962</v>
      </c>
      <c r="Z77" s="19">
        <f t="shared" si="41"/>
        <v>7977.7203200696749</v>
      </c>
      <c r="AA77" s="19">
        <f t="shared" si="42"/>
        <v>4495.7613350125948</v>
      </c>
      <c r="AB77" s="19">
        <f t="shared" si="43"/>
        <v>16336.256284094557</v>
      </c>
      <c r="AC77" s="19">
        <f t="shared" si="44"/>
        <v>24758.503968338864</v>
      </c>
    </row>
    <row r="78" spans="1:29" x14ac:dyDescent="0.2">
      <c r="B78" t="s">
        <v>17</v>
      </c>
      <c r="C78">
        <f>MROUND(C61+(C58-C75-(C77-C60)*C43/C41-(C76-C59)*C42/C41)*C41/C44,10)</f>
        <v>120</v>
      </c>
      <c r="D78">
        <f t="shared" ref="D78:N78" si="46">MROUND(D61+(D58-D75-(D77-D60)*D43/D41-(D76-D59)*D42/D41)*D41/D44,10)</f>
        <v>20</v>
      </c>
      <c r="E78">
        <f t="shared" si="46"/>
        <v>20</v>
      </c>
      <c r="F78">
        <f t="shared" si="46"/>
        <v>60</v>
      </c>
      <c r="G78">
        <f t="shared" si="46"/>
        <v>80</v>
      </c>
      <c r="H78">
        <f t="shared" si="46"/>
        <v>40</v>
      </c>
      <c r="I78">
        <f t="shared" si="46"/>
        <v>50</v>
      </c>
      <c r="J78">
        <f t="shared" si="46"/>
        <v>140</v>
      </c>
      <c r="K78">
        <f t="shared" si="46"/>
        <v>60</v>
      </c>
      <c r="L78">
        <f t="shared" si="46"/>
        <v>30</v>
      </c>
      <c r="M78">
        <f t="shared" si="46"/>
        <v>100</v>
      </c>
      <c r="N78">
        <f t="shared" si="46"/>
        <v>120</v>
      </c>
      <c r="Q78" t="s">
        <v>17</v>
      </c>
      <c r="R78" s="19">
        <f t="shared" si="33"/>
        <v>13731.394422310757</v>
      </c>
      <c r="S78" s="19">
        <f t="shared" si="34"/>
        <v>2067.0916334661351</v>
      </c>
      <c r="T78" s="19">
        <f t="shared" si="35"/>
        <v>2747.1897332662311</v>
      </c>
      <c r="U78" s="19">
        <f t="shared" si="36"/>
        <v>7544.9096725630416</v>
      </c>
      <c r="V78" s="19">
        <f t="shared" si="37"/>
        <v>8647.689671243681</v>
      </c>
      <c r="W78" s="19">
        <f t="shared" si="38"/>
        <v>4173.8461538461534</v>
      </c>
      <c r="X78" s="19">
        <f t="shared" si="39"/>
        <v>4952.3505197313962</v>
      </c>
      <c r="Y78" s="19">
        <f t="shared" si="40"/>
        <v>12050.229256813178</v>
      </c>
      <c r="Z78" s="19">
        <f t="shared" si="41"/>
        <v>5462.2403009640257</v>
      </c>
      <c r="AA78" s="19">
        <f t="shared" si="42"/>
        <v>3400.4755428483118</v>
      </c>
      <c r="AB78" s="19">
        <f t="shared" si="43"/>
        <v>11622.69429414658</v>
      </c>
      <c r="AC78" s="19">
        <f t="shared" si="44"/>
        <v>15853.355017215938</v>
      </c>
    </row>
    <row r="79" spans="1:29" x14ac:dyDescent="0.2">
      <c r="B79" t="s">
        <v>12</v>
      </c>
      <c r="C79">
        <v>60</v>
      </c>
      <c r="D79">
        <v>20</v>
      </c>
      <c r="E79">
        <v>20</v>
      </c>
      <c r="F79">
        <v>30</v>
      </c>
      <c r="G79">
        <v>40</v>
      </c>
      <c r="H79">
        <v>20</v>
      </c>
      <c r="I79">
        <v>30</v>
      </c>
      <c r="J79">
        <v>40</v>
      </c>
      <c r="K79">
        <v>40</v>
      </c>
      <c r="L79">
        <v>30</v>
      </c>
      <c r="M79">
        <v>60</v>
      </c>
      <c r="N79">
        <v>80</v>
      </c>
      <c r="Q79" t="s">
        <v>12</v>
      </c>
      <c r="R79" s="19">
        <f t="shared" si="33"/>
        <v>5282.9264150943409</v>
      </c>
      <c r="S79" s="19">
        <f t="shared" si="34"/>
        <v>1590.558490566038</v>
      </c>
      <c r="T79" s="19">
        <f t="shared" si="35"/>
        <v>1632.686538461538</v>
      </c>
      <c r="U79" s="19">
        <f t="shared" si="36"/>
        <v>3158.6506820419072</v>
      </c>
      <c r="V79" s="19">
        <f t="shared" si="37"/>
        <v>3671.1253039805456</v>
      </c>
      <c r="W79" s="19">
        <f t="shared" si="38"/>
        <v>1515.5910051893138</v>
      </c>
      <c r="X79" s="19">
        <f t="shared" si="39"/>
        <v>2177.929594095941</v>
      </c>
      <c r="Y79" s="19">
        <f t="shared" si="40"/>
        <v>2789.1699553739445</v>
      </c>
      <c r="Z79" s="19">
        <f t="shared" si="41"/>
        <v>2307.3085832342072</v>
      </c>
      <c r="AA79" s="19">
        <f t="shared" si="42"/>
        <v>2307.1611796982161</v>
      </c>
      <c r="AB79" s="19">
        <f t="shared" si="43"/>
        <v>4839.9326372515998</v>
      </c>
      <c r="AC79" s="19">
        <f t="shared" si="44"/>
        <v>7335.1867969013138</v>
      </c>
    </row>
    <row r="80" spans="1:29" x14ac:dyDescent="0.2">
      <c r="B80" t="s">
        <v>25</v>
      </c>
      <c r="C80">
        <v>30</v>
      </c>
      <c r="D80">
        <v>20</v>
      </c>
      <c r="E80">
        <v>10</v>
      </c>
      <c r="F80">
        <v>40</v>
      </c>
      <c r="G80">
        <v>70</v>
      </c>
      <c r="H80">
        <v>50</v>
      </c>
      <c r="I80">
        <v>40</v>
      </c>
      <c r="J80">
        <v>50</v>
      </c>
      <c r="K80">
        <v>20</v>
      </c>
      <c r="L80">
        <v>20</v>
      </c>
      <c r="M80">
        <v>50</v>
      </c>
      <c r="N80">
        <v>60</v>
      </c>
      <c r="Q80" t="s">
        <v>25</v>
      </c>
      <c r="R80" s="19">
        <f t="shared" si="33"/>
        <v>927.65879163439195</v>
      </c>
      <c r="S80" s="19">
        <f t="shared" si="34"/>
        <v>558.5902401239349</v>
      </c>
      <c r="T80" s="19">
        <f t="shared" si="35"/>
        <v>245.46577946768062</v>
      </c>
      <c r="U80" s="19">
        <f t="shared" si="36"/>
        <v>1199.7068702290076</v>
      </c>
      <c r="V80" s="19">
        <f t="shared" si="37"/>
        <v>1662.4990887789638</v>
      </c>
      <c r="W80" s="19">
        <f t="shared" si="38"/>
        <v>912.75354850798692</v>
      </c>
      <c r="X80" s="19">
        <f t="shared" si="39"/>
        <v>1060.1923314780458</v>
      </c>
      <c r="Y80" s="19">
        <f t="shared" si="40"/>
        <v>1274.0806563438871</v>
      </c>
      <c r="Z80" s="19">
        <f t="shared" si="41"/>
        <v>379.21329005155627</v>
      </c>
      <c r="AA80" s="19">
        <f t="shared" si="42"/>
        <v>449.33045480713866</v>
      </c>
      <c r="AB80" s="19">
        <f t="shared" si="43"/>
        <v>1507.5998225377109</v>
      </c>
      <c r="AC80" s="19">
        <f t="shared" si="44"/>
        <v>2056.3661579414384</v>
      </c>
    </row>
    <row r="81" spans="2:29" x14ac:dyDescent="0.2">
      <c r="B81" t="s">
        <v>19</v>
      </c>
      <c r="C81">
        <v>80</v>
      </c>
      <c r="D81">
        <v>20</v>
      </c>
      <c r="E81">
        <v>20</v>
      </c>
      <c r="F81">
        <v>50</v>
      </c>
      <c r="G81">
        <v>70</v>
      </c>
      <c r="H81">
        <v>50</v>
      </c>
      <c r="I81">
        <v>50</v>
      </c>
      <c r="J81">
        <v>60</v>
      </c>
      <c r="K81">
        <v>40</v>
      </c>
      <c r="L81">
        <v>20</v>
      </c>
      <c r="M81">
        <v>60</v>
      </c>
      <c r="N81">
        <v>70</v>
      </c>
      <c r="Q81" t="s">
        <v>19</v>
      </c>
      <c r="R81" s="19">
        <f t="shared" si="33"/>
        <v>1929.5959690211812</v>
      </c>
      <c r="S81" s="19">
        <f t="shared" si="34"/>
        <v>435.71521881123448</v>
      </c>
      <c r="T81" s="19">
        <f t="shared" si="35"/>
        <v>428.13917417732137</v>
      </c>
      <c r="U81" s="19">
        <f t="shared" si="36"/>
        <v>1035.1062782916749</v>
      </c>
      <c r="V81" s="19">
        <f t="shared" si="37"/>
        <v>1417.1996090356211</v>
      </c>
      <c r="W81" s="19">
        <f t="shared" si="38"/>
        <v>916.20633059788975</v>
      </c>
      <c r="X81" s="19">
        <f t="shared" si="39"/>
        <v>966.4015683785866</v>
      </c>
      <c r="Y81" s="19">
        <f t="shared" si="40"/>
        <v>1403.9084138337882</v>
      </c>
      <c r="Z81" s="19">
        <f t="shared" si="41"/>
        <v>935.85277014505721</v>
      </c>
      <c r="AA81" s="19">
        <f t="shared" si="42"/>
        <v>467.07257142857145</v>
      </c>
      <c r="AB81" s="19">
        <f t="shared" si="43"/>
        <v>1846.8766919063125</v>
      </c>
      <c r="AC81" s="19">
        <f t="shared" si="44"/>
        <v>2449.1637019890936</v>
      </c>
    </row>
    <row r="82" spans="2:29" x14ac:dyDescent="0.2">
      <c r="B82" t="s">
        <v>16</v>
      </c>
      <c r="C82">
        <f>C93</f>
        <v>40</v>
      </c>
      <c r="D82">
        <f t="shared" ref="D82:N82" si="47">D93</f>
        <v>20</v>
      </c>
      <c r="E82">
        <f t="shared" si="47"/>
        <v>30</v>
      </c>
      <c r="F82">
        <f t="shared" si="47"/>
        <v>40</v>
      </c>
      <c r="G82">
        <f t="shared" si="47"/>
        <v>50</v>
      </c>
      <c r="H82">
        <f t="shared" si="47"/>
        <v>40</v>
      </c>
      <c r="I82">
        <f t="shared" si="47"/>
        <v>50</v>
      </c>
      <c r="J82">
        <f t="shared" si="47"/>
        <v>50</v>
      </c>
      <c r="K82">
        <f t="shared" si="47"/>
        <v>30</v>
      </c>
      <c r="L82">
        <f t="shared" si="47"/>
        <v>20</v>
      </c>
      <c r="M82">
        <f t="shared" si="47"/>
        <v>40</v>
      </c>
      <c r="N82">
        <f t="shared" si="47"/>
        <v>40</v>
      </c>
      <c r="Q82" t="s">
        <v>16</v>
      </c>
      <c r="R82" s="19">
        <f t="shared" si="33"/>
        <v>15516.565577766944</v>
      </c>
      <c r="S82" s="19">
        <f t="shared" si="34"/>
        <v>7007.4812286689421</v>
      </c>
      <c r="T82" s="19">
        <f t="shared" si="35"/>
        <v>8606.8538377789882</v>
      </c>
      <c r="U82" s="19">
        <f t="shared" si="36"/>
        <v>12391.350404312669</v>
      </c>
      <c r="V82" s="19">
        <f t="shared" si="37"/>
        <v>12984.818865821371</v>
      </c>
      <c r="W82" s="19">
        <f t="shared" si="38"/>
        <v>7564.5967497728889</v>
      </c>
      <c r="X82" s="19">
        <f t="shared" si="39"/>
        <v>10240.639799091128</v>
      </c>
      <c r="Y82" s="19">
        <f t="shared" si="40"/>
        <v>10222.465077295585</v>
      </c>
      <c r="Z82" s="19">
        <f t="shared" si="41"/>
        <v>7196.5354558610697</v>
      </c>
      <c r="AA82" s="19">
        <f t="shared" si="42"/>
        <v>6462.1761200617975</v>
      </c>
      <c r="AB82" s="19">
        <f t="shared" si="43"/>
        <v>13596.062449607858</v>
      </c>
      <c r="AC82" s="19">
        <f t="shared" si="44"/>
        <v>15454.1909843876</v>
      </c>
    </row>
    <row r="83" spans="2:29" x14ac:dyDescent="0.2">
      <c r="B83" t="s">
        <v>15</v>
      </c>
      <c r="C83">
        <f>C91</f>
        <v>50</v>
      </c>
      <c r="D83">
        <f t="shared" ref="D83:N84" si="48">D91</f>
        <v>30</v>
      </c>
      <c r="E83">
        <f t="shared" si="48"/>
        <v>40</v>
      </c>
      <c r="F83">
        <f t="shared" si="48"/>
        <v>75</v>
      </c>
      <c r="G83">
        <f t="shared" si="48"/>
        <v>90</v>
      </c>
      <c r="H83">
        <f t="shared" si="48"/>
        <v>90</v>
      </c>
      <c r="I83">
        <f t="shared" si="48"/>
        <v>100</v>
      </c>
      <c r="J83">
        <f t="shared" si="48"/>
        <v>90</v>
      </c>
      <c r="K83">
        <f t="shared" si="48"/>
        <v>70</v>
      </c>
      <c r="L83">
        <f t="shared" si="48"/>
        <v>50</v>
      </c>
      <c r="M83">
        <f t="shared" si="48"/>
        <v>80</v>
      </c>
      <c r="N83">
        <f t="shared" si="48"/>
        <v>80</v>
      </c>
      <c r="Q83" t="s">
        <v>15</v>
      </c>
      <c r="R83" s="19">
        <f t="shared" si="33"/>
        <v>21833.427835051541</v>
      </c>
      <c r="S83" s="19">
        <f t="shared" si="34"/>
        <v>11832.309278350513</v>
      </c>
      <c r="T83" s="19">
        <f t="shared" si="35"/>
        <v>14613.436212726714</v>
      </c>
      <c r="U83" s="19">
        <f t="shared" si="36"/>
        <v>24856.630682023326</v>
      </c>
      <c r="V83" s="19">
        <f t="shared" si="37"/>
        <v>29598.848529722869</v>
      </c>
      <c r="W83" s="19">
        <f t="shared" si="38"/>
        <v>21831.345834036296</v>
      </c>
      <c r="X83" s="19">
        <f t="shared" si="39"/>
        <v>22323.532856213402</v>
      </c>
      <c r="Y83" s="19">
        <f t="shared" si="40"/>
        <v>22971.816083376219</v>
      </c>
      <c r="Z83" s="19">
        <f t="shared" si="41"/>
        <v>17700.322511287897</v>
      </c>
      <c r="AA83" s="19">
        <f t="shared" si="42"/>
        <v>15160.08838507492</v>
      </c>
      <c r="AB83" s="19">
        <f t="shared" si="43"/>
        <v>26989.894736842103</v>
      </c>
      <c r="AC83" s="19">
        <f t="shared" si="44"/>
        <v>30678.513684210528</v>
      </c>
    </row>
    <row r="84" spans="2:29" x14ac:dyDescent="0.2">
      <c r="B84" t="s">
        <v>13</v>
      </c>
      <c r="C84">
        <f>C92</f>
        <v>40</v>
      </c>
      <c r="D84">
        <f t="shared" si="48"/>
        <v>30</v>
      </c>
      <c r="E84">
        <f t="shared" si="48"/>
        <v>40</v>
      </c>
      <c r="F84">
        <f t="shared" si="48"/>
        <v>70</v>
      </c>
      <c r="G84">
        <f t="shared" si="48"/>
        <v>70</v>
      </c>
      <c r="H84">
        <f t="shared" si="48"/>
        <v>70</v>
      </c>
      <c r="I84">
        <f t="shared" si="48"/>
        <v>70</v>
      </c>
      <c r="J84">
        <f t="shared" si="48"/>
        <v>80</v>
      </c>
      <c r="K84">
        <f t="shared" si="48"/>
        <v>60</v>
      </c>
      <c r="L84">
        <f t="shared" si="48"/>
        <v>50</v>
      </c>
      <c r="M84">
        <f t="shared" si="48"/>
        <v>90</v>
      </c>
      <c r="N84">
        <f t="shared" si="48"/>
        <v>100</v>
      </c>
      <c r="Q84" t="s">
        <v>13</v>
      </c>
      <c r="R84" s="19">
        <f t="shared" si="33"/>
        <v>31644.328691236442</v>
      </c>
      <c r="S84" s="19">
        <f t="shared" si="34"/>
        <v>21436.480726321461</v>
      </c>
      <c r="T84" s="19">
        <f t="shared" si="35"/>
        <v>29774.234042553187</v>
      </c>
      <c r="U84" s="19">
        <f t="shared" si="36"/>
        <v>50160.728059666893</v>
      </c>
      <c r="V84" s="19">
        <f t="shared" si="37"/>
        <v>48981.748600296029</v>
      </c>
      <c r="W84" s="19">
        <f t="shared" si="38"/>
        <v>43050.021172556335</v>
      </c>
      <c r="X84" s="19">
        <f t="shared" si="39"/>
        <v>41658.028406569014</v>
      </c>
      <c r="Y84" s="19">
        <f t="shared" si="40"/>
        <v>43540.382914101116</v>
      </c>
      <c r="Z84" s="19">
        <f t="shared" si="41"/>
        <v>33058.107305138074</v>
      </c>
      <c r="AA84" s="19">
        <f t="shared" si="42"/>
        <v>34000.607408487675</v>
      </c>
      <c r="AB84" s="19">
        <f t="shared" si="43"/>
        <v>62307.578659370731</v>
      </c>
      <c r="AC84" s="19">
        <f t="shared" si="44"/>
        <v>78692.164158686734</v>
      </c>
    </row>
    <row r="85" spans="2:29" x14ac:dyDescent="0.2">
      <c r="B85" t="s">
        <v>14</v>
      </c>
      <c r="C85">
        <v>20</v>
      </c>
      <c r="D85">
        <v>20</v>
      </c>
      <c r="E85">
        <v>10</v>
      </c>
      <c r="F85">
        <v>20</v>
      </c>
      <c r="G85">
        <v>30</v>
      </c>
      <c r="H85">
        <v>50</v>
      </c>
      <c r="I85">
        <v>60</v>
      </c>
      <c r="J85">
        <v>50</v>
      </c>
      <c r="K85">
        <v>50</v>
      </c>
      <c r="L85">
        <v>40</v>
      </c>
      <c r="M85">
        <v>40</v>
      </c>
      <c r="N85">
        <v>50</v>
      </c>
      <c r="Q85" t="s">
        <v>14</v>
      </c>
      <c r="R85" s="19">
        <f t="shared" si="33"/>
        <v>2385.97118223692</v>
      </c>
      <c r="S85" s="19">
        <f t="shared" si="34"/>
        <v>2155.0707452462502</v>
      </c>
      <c r="T85" s="19">
        <f t="shared" si="35"/>
        <v>763.95335820895525</v>
      </c>
      <c r="U85" s="19">
        <f t="shared" si="36"/>
        <v>1566.948926112424</v>
      </c>
      <c r="V85" s="19">
        <f t="shared" si="37"/>
        <v>2747.0418138987047</v>
      </c>
      <c r="W85" s="19">
        <f t="shared" si="38"/>
        <v>3877.0434388228182</v>
      </c>
      <c r="X85" s="19">
        <f t="shared" si="39"/>
        <v>5247.5126211360939</v>
      </c>
      <c r="Y85" s="19">
        <f t="shared" si="40"/>
        <v>4414.393582988333</v>
      </c>
      <c r="Z85" s="19">
        <f t="shared" si="41"/>
        <v>3450.6448839208947</v>
      </c>
      <c r="AA85" s="19">
        <f t="shared" si="42"/>
        <v>3368.8113310729514</v>
      </c>
      <c r="AB85" s="19">
        <f t="shared" si="43"/>
        <v>3503.4727250031206</v>
      </c>
      <c r="AC85" s="19">
        <f t="shared" si="44"/>
        <v>4977.8508301086003</v>
      </c>
    </row>
    <row r="86" spans="2:29" x14ac:dyDescent="0.2">
      <c r="B86" t="s">
        <v>22</v>
      </c>
      <c r="C86">
        <v>20</v>
      </c>
      <c r="D86">
        <v>20</v>
      </c>
      <c r="E86">
        <v>20</v>
      </c>
      <c r="F86">
        <v>60</v>
      </c>
      <c r="G86">
        <v>80</v>
      </c>
      <c r="H86">
        <v>50</v>
      </c>
      <c r="I86">
        <v>70</v>
      </c>
      <c r="J86">
        <v>80</v>
      </c>
      <c r="K86">
        <v>50</v>
      </c>
      <c r="L86">
        <v>40</v>
      </c>
      <c r="M86">
        <v>60</v>
      </c>
      <c r="N86">
        <v>80</v>
      </c>
      <c r="Q86" t="s">
        <v>22</v>
      </c>
      <c r="R86" s="19">
        <f t="shared" si="33"/>
        <v>11262.118775131457</v>
      </c>
      <c r="S86" s="19">
        <f t="shared" si="34"/>
        <v>10172.236313021962</v>
      </c>
      <c r="T86" s="19">
        <f t="shared" si="35"/>
        <v>7917.329019412643</v>
      </c>
      <c r="U86" s="19">
        <f t="shared" si="36"/>
        <v>22548.211724530447</v>
      </c>
      <c r="V86" s="19">
        <f t="shared" si="37"/>
        <v>29253.506586185362</v>
      </c>
      <c r="W86" s="19">
        <f t="shared" si="38"/>
        <v>17932.919501634708</v>
      </c>
      <c r="X86" s="19">
        <f t="shared" si="39"/>
        <v>25237.645672933944</v>
      </c>
      <c r="Y86" s="19">
        <f t="shared" si="40"/>
        <v>25912.466980995632</v>
      </c>
      <c r="Z86" s="19">
        <f t="shared" si="41"/>
        <v>15144.405655058763</v>
      </c>
      <c r="AA86" s="19">
        <f t="shared" si="42"/>
        <v>15330.16975308642</v>
      </c>
      <c r="AB86" s="19">
        <f t="shared" si="43"/>
        <v>25038.68735083532</v>
      </c>
      <c r="AC86" s="19">
        <f t="shared" si="44"/>
        <v>37947.521718377087</v>
      </c>
    </row>
    <row r="87" spans="2:29" x14ac:dyDescent="0.2">
      <c r="B87" t="s">
        <v>20</v>
      </c>
      <c r="C87">
        <v>10</v>
      </c>
      <c r="D87">
        <v>20</v>
      </c>
      <c r="E87">
        <v>30</v>
      </c>
      <c r="F87">
        <v>50</v>
      </c>
      <c r="G87">
        <v>70</v>
      </c>
      <c r="H87">
        <v>40</v>
      </c>
      <c r="I87">
        <v>70</v>
      </c>
      <c r="J87">
        <v>80</v>
      </c>
      <c r="K87">
        <v>40</v>
      </c>
      <c r="L87">
        <v>30</v>
      </c>
      <c r="M87">
        <v>60</v>
      </c>
      <c r="N87">
        <v>80</v>
      </c>
      <c r="Q87" t="s">
        <v>20</v>
      </c>
      <c r="R87" s="19">
        <f t="shared" si="33"/>
        <v>1903.2760321994288</v>
      </c>
      <c r="S87" s="19">
        <f t="shared" si="34"/>
        <v>3438.1760581667104</v>
      </c>
      <c r="T87" s="19">
        <f t="shared" si="35"/>
        <v>6518.617957505141</v>
      </c>
      <c r="U87" s="19">
        <f t="shared" si="36"/>
        <v>8362.6110124333918</v>
      </c>
      <c r="V87" s="19">
        <f t="shared" si="37"/>
        <v>10711.491407412097</v>
      </c>
      <c r="W87" s="19">
        <f t="shared" si="38"/>
        <v>5589.7354610688653</v>
      </c>
      <c r="X87" s="19">
        <f t="shared" si="39"/>
        <v>9975.8004320256441</v>
      </c>
      <c r="Y87" s="19">
        <f t="shared" si="40"/>
        <v>13504.920811713888</v>
      </c>
      <c r="Z87" s="19">
        <f t="shared" si="41"/>
        <v>5234.8556373998599</v>
      </c>
      <c r="AA87" s="19">
        <f t="shared" si="42"/>
        <v>3452.1224783861671</v>
      </c>
      <c r="AB87" s="19">
        <f t="shared" si="43"/>
        <v>9371.6032508311782</v>
      </c>
      <c r="AC87" s="19">
        <f t="shared" si="44"/>
        <v>14203.1853712597</v>
      </c>
    </row>
    <row r="88" spans="2:29" x14ac:dyDescent="0.2">
      <c r="B88" t="s">
        <v>18</v>
      </c>
      <c r="C88">
        <v>10</v>
      </c>
      <c r="D88">
        <v>20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20</v>
      </c>
      <c r="N88">
        <v>20</v>
      </c>
      <c r="Q88" t="s">
        <v>18</v>
      </c>
      <c r="R88" s="19">
        <f t="shared" si="33"/>
        <v>108.74603174603178</v>
      </c>
      <c r="S88" s="19">
        <f t="shared" si="34"/>
        <v>196.44444444444449</v>
      </c>
      <c r="T88" s="19">
        <f t="shared" si="35"/>
        <v>91.989914662529102</v>
      </c>
      <c r="U88" s="19">
        <f t="shared" si="36"/>
        <v>113.99006622516558</v>
      </c>
      <c r="V88" s="19">
        <f t="shared" si="37"/>
        <v>141.74282032400589</v>
      </c>
      <c r="W88" s="19">
        <f t="shared" si="38"/>
        <v>89.227618490345208</v>
      </c>
      <c r="X88" s="19">
        <f t="shared" si="39"/>
        <v>109.62944929482875</v>
      </c>
      <c r="Y88" s="19">
        <f t="shared" si="40"/>
        <v>83.703058204537982</v>
      </c>
      <c r="Z88" s="19">
        <f t="shared" si="41"/>
        <v>114.24211070874289</v>
      </c>
      <c r="AA88" s="19">
        <f t="shared" si="42"/>
        <v>125.06206278026907</v>
      </c>
      <c r="AB88" s="19">
        <f t="shared" si="43"/>
        <v>249.8953594176524</v>
      </c>
      <c r="AC88" s="19">
        <f t="shared" si="44"/>
        <v>284.04772520473159</v>
      </c>
    </row>
    <row r="91" spans="2:29" x14ac:dyDescent="0.2">
      <c r="B91" s="20" t="s">
        <v>15</v>
      </c>
      <c r="C91" s="21">
        <v>50</v>
      </c>
      <c r="D91" s="22">
        <v>30</v>
      </c>
      <c r="E91" s="23">
        <v>40</v>
      </c>
      <c r="F91" s="24">
        <v>75</v>
      </c>
      <c r="G91" s="25">
        <v>90</v>
      </c>
      <c r="H91" s="25">
        <v>90</v>
      </c>
      <c r="I91" s="26">
        <v>100</v>
      </c>
      <c r="J91" s="25">
        <v>90</v>
      </c>
      <c r="K91" s="27">
        <v>70</v>
      </c>
      <c r="L91" s="21">
        <v>50</v>
      </c>
      <c r="M91" s="28">
        <v>80</v>
      </c>
      <c r="N91" s="28">
        <v>80</v>
      </c>
      <c r="Q91" s="10" t="s">
        <v>96</v>
      </c>
      <c r="R91" s="8">
        <f>SUM(R58:R64)</f>
        <v>80741.240048570529</v>
      </c>
      <c r="S91" s="8">
        <f t="shared" ref="S91:AC91" si="49">SUM(S58:S64)</f>
        <v>20619.365483718004</v>
      </c>
      <c r="T91" s="8">
        <f t="shared" si="49"/>
        <v>19022.512083129772</v>
      </c>
      <c r="U91" s="8">
        <f t="shared" si="49"/>
        <v>57543.688730998554</v>
      </c>
      <c r="V91" s="8">
        <f t="shared" si="49"/>
        <v>69375.928997628595</v>
      </c>
      <c r="W91" s="8">
        <f t="shared" si="49"/>
        <v>42386.640172514431</v>
      </c>
      <c r="X91" s="8">
        <f t="shared" si="49"/>
        <v>49751.588451412754</v>
      </c>
      <c r="Y91" s="8">
        <f t="shared" si="49"/>
        <v>72463.954359998344</v>
      </c>
      <c r="Z91" s="8">
        <f t="shared" si="49"/>
        <v>42943.544636050734</v>
      </c>
      <c r="AA91" s="8">
        <f t="shared" si="49"/>
        <v>33681.801092821137</v>
      </c>
      <c r="AB91" s="8">
        <f t="shared" si="49"/>
        <v>66410.453185191596</v>
      </c>
      <c r="AC91" s="8">
        <f t="shared" si="49"/>
        <v>86243.693353303272</v>
      </c>
    </row>
    <row r="92" spans="2:29" x14ac:dyDescent="0.2">
      <c r="B92" s="20" t="s">
        <v>13</v>
      </c>
      <c r="C92" s="23">
        <v>40</v>
      </c>
      <c r="D92" s="22">
        <v>30</v>
      </c>
      <c r="E92" s="23">
        <v>40</v>
      </c>
      <c r="F92" s="27">
        <v>70</v>
      </c>
      <c r="G92" s="27">
        <v>70</v>
      </c>
      <c r="H92" s="27">
        <v>70</v>
      </c>
      <c r="I92" s="27">
        <v>70</v>
      </c>
      <c r="J92" s="28">
        <v>80</v>
      </c>
      <c r="K92" s="29">
        <v>60</v>
      </c>
      <c r="L92" s="21">
        <v>50</v>
      </c>
      <c r="M92" s="25">
        <v>90</v>
      </c>
      <c r="N92" s="26">
        <v>100</v>
      </c>
      <c r="Q92" s="10" t="s">
        <v>95</v>
      </c>
      <c r="R92" s="8">
        <f>SUM(R65:R68,R71)</f>
        <v>67275.153134953216</v>
      </c>
      <c r="S92" s="8">
        <f t="shared" ref="S92:AC92" si="50">SUM(S65:S68,S71)</f>
        <v>31538.189754807623</v>
      </c>
      <c r="T92" s="8">
        <f>SUM(T65:T68,T71)</f>
        <v>25918.729679771099</v>
      </c>
      <c r="U92" s="8">
        <f t="shared" si="50"/>
        <v>77168.883530889289</v>
      </c>
      <c r="V92" s="8">
        <f t="shared" si="50"/>
        <v>94454.200630062987</v>
      </c>
      <c r="W92" s="8">
        <f t="shared" si="50"/>
        <v>68429.083044490806</v>
      </c>
      <c r="X92" s="8">
        <f t="shared" si="50"/>
        <v>77908.677462519874</v>
      </c>
      <c r="Y92" s="8">
        <f t="shared" si="50"/>
        <v>81232.760715965778</v>
      </c>
      <c r="Z92" s="8">
        <f t="shared" si="50"/>
        <v>53611.322564106646</v>
      </c>
      <c r="AA92" s="8">
        <f t="shared" si="50"/>
        <v>59116.745307477613</v>
      </c>
      <c r="AB92" s="8">
        <f t="shared" si="50"/>
        <v>99874.151475734237</v>
      </c>
      <c r="AC92" s="8">
        <f t="shared" si="50"/>
        <v>137955.98379846686</v>
      </c>
    </row>
    <row r="93" spans="2:29" x14ac:dyDescent="0.2">
      <c r="B93" s="20" t="s">
        <v>16</v>
      </c>
      <c r="C93" s="23">
        <v>40</v>
      </c>
      <c r="D93" s="30">
        <v>20</v>
      </c>
      <c r="E93" s="22">
        <v>30</v>
      </c>
      <c r="F93" s="23">
        <v>40</v>
      </c>
      <c r="G93" s="21">
        <v>50</v>
      </c>
      <c r="H93" s="23">
        <v>40</v>
      </c>
      <c r="I93" s="21">
        <v>50</v>
      </c>
      <c r="J93" s="21">
        <v>50</v>
      </c>
      <c r="K93" s="22">
        <v>30</v>
      </c>
      <c r="L93" s="30">
        <v>20</v>
      </c>
      <c r="M93" s="23">
        <v>40</v>
      </c>
      <c r="N93" s="23">
        <v>40</v>
      </c>
      <c r="Q93" s="10" t="s">
        <v>97</v>
      </c>
      <c r="R93" s="8">
        <f>SUM(R69:R70)</f>
        <v>13165.394807330886</v>
      </c>
      <c r="S93" s="8">
        <f t="shared" ref="S93:AC93" si="51">SUM(S69:S70)</f>
        <v>13610.412371188671</v>
      </c>
      <c r="T93" s="8">
        <f t="shared" si="51"/>
        <v>14435.946976917785</v>
      </c>
      <c r="U93" s="8">
        <f t="shared" si="51"/>
        <v>30910.822736963841</v>
      </c>
      <c r="V93" s="8">
        <f t="shared" si="51"/>
        <v>39964.997993597455</v>
      </c>
      <c r="W93" s="8">
        <f t="shared" si="51"/>
        <v>23522.654962703571</v>
      </c>
      <c r="X93" s="8">
        <f t="shared" si="51"/>
        <v>35213.446104959585</v>
      </c>
      <c r="Y93" s="8">
        <f t="shared" si="51"/>
        <v>39417.387792709516</v>
      </c>
      <c r="Z93" s="8">
        <f t="shared" si="51"/>
        <v>20379.261292458621</v>
      </c>
      <c r="AA93" s="8">
        <f t="shared" si="51"/>
        <v>18782.292231472587</v>
      </c>
      <c r="AB93" s="8">
        <f t="shared" si="51"/>
        <v>34410.2906016665</v>
      </c>
      <c r="AC93" s="8">
        <f t="shared" si="51"/>
        <v>52150.707089636788</v>
      </c>
    </row>
    <row r="96" spans="2:29" x14ac:dyDescent="0.2">
      <c r="B96" s="10"/>
      <c r="Q96" s="10" t="s">
        <v>96</v>
      </c>
      <c r="R96" s="8">
        <f>SUM(R75:R81)</f>
        <v>81214.241028882563</v>
      </c>
      <c r="S96" s="8">
        <f t="shared" ref="S96:AC96" si="52">SUM(S75:S81)</f>
        <v>20619.365483718004</v>
      </c>
      <c r="T96" s="8">
        <f t="shared" si="52"/>
        <v>19022.512083129772</v>
      </c>
      <c r="U96" s="8">
        <f t="shared" si="52"/>
        <v>58101.113375487505</v>
      </c>
      <c r="V96" s="8">
        <f t="shared" si="52"/>
        <v>69228.742458823865</v>
      </c>
      <c r="W96" s="8">
        <f t="shared" si="52"/>
        <v>42386.640172514431</v>
      </c>
      <c r="X96" s="8">
        <f t="shared" si="52"/>
        <v>50073.006105759625</v>
      </c>
      <c r="Y96" s="8">
        <f t="shared" si="52"/>
        <v>72725.461033649117</v>
      </c>
      <c r="Z96" s="8">
        <f t="shared" si="52"/>
        <v>43009.241423881824</v>
      </c>
      <c r="AA96" s="8">
        <f t="shared" si="52"/>
        <v>33681.801092821137</v>
      </c>
      <c r="AB96" s="8">
        <f t="shared" si="52"/>
        <v>65940.07071596304</v>
      </c>
      <c r="AC96" s="8">
        <f t="shared" si="52"/>
        <v>86310.137129836497</v>
      </c>
    </row>
    <row r="97" spans="2:29" x14ac:dyDescent="0.2">
      <c r="B97" s="10"/>
      <c r="Q97" s="10" t="s">
        <v>95</v>
      </c>
      <c r="R97" s="8">
        <f>SUM(R82:R85,R88)</f>
        <v>71489.039318037874</v>
      </c>
      <c r="S97" s="8">
        <f t="shared" ref="S97:AC97" si="53">SUM(S82:S85,S88)</f>
        <v>42627.786423031612</v>
      </c>
      <c r="T97" s="8">
        <f>SUM(T82:T85,T88)</f>
        <v>53850.467365930381</v>
      </c>
      <c r="U97" s="8">
        <f t="shared" si="53"/>
        <v>89089.648138340475</v>
      </c>
      <c r="V97" s="8">
        <f t="shared" si="53"/>
        <v>94454.200630062987</v>
      </c>
      <c r="W97" s="8">
        <f t="shared" si="53"/>
        <v>76412.23481367869</v>
      </c>
      <c r="X97" s="8">
        <f t="shared" si="53"/>
        <v>79579.343132304464</v>
      </c>
      <c r="Y97" s="8">
        <f t="shared" si="53"/>
        <v>81232.760715965778</v>
      </c>
      <c r="Z97" s="8">
        <f t="shared" si="53"/>
        <v>61519.852266916678</v>
      </c>
      <c r="AA97" s="8">
        <f t="shared" si="53"/>
        <v>59116.745307477613</v>
      </c>
      <c r="AB97" s="8">
        <f t="shared" si="53"/>
        <v>106646.90393024146</v>
      </c>
      <c r="AC97" s="8">
        <f t="shared" si="53"/>
        <v>130086.76738259819</v>
      </c>
    </row>
    <row r="98" spans="2:29" x14ac:dyDescent="0.2">
      <c r="B98" s="10"/>
      <c r="Q98" s="10" t="s">
        <v>97</v>
      </c>
      <c r="R98" s="8">
        <f>SUM(R86:R87)</f>
        <v>13165.394807330886</v>
      </c>
      <c r="S98" s="8">
        <f t="shared" ref="S98:AC98" si="54">SUM(S86:S87)</f>
        <v>13610.412371188671</v>
      </c>
      <c r="T98" s="8">
        <f t="shared" si="54"/>
        <v>14435.946976917785</v>
      </c>
      <c r="U98" s="8">
        <f t="shared" si="54"/>
        <v>30910.822736963841</v>
      </c>
      <c r="V98" s="8">
        <f t="shared" si="54"/>
        <v>39964.997993597455</v>
      </c>
      <c r="W98" s="8">
        <f t="shared" si="54"/>
        <v>23522.654962703571</v>
      </c>
      <c r="X98" s="8">
        <f t="shared" si="54"/>
        <v>35213.446104959585</v>
      </c>
      <c r="Y98" s="8">
        <f t="shared" si="54"/>
        <v>39417.387792709516</v>
      </c>
      <c r="Z98" s="8">
        <f t="shared" si="54"/>
        <v>20379.261292458621</v>
      </c>
      <c r="AA98" s="8">
        <f t="shared" si="54"/>
        <v>18782.292231472587</v>
      </c>
      <c r="AB98" s="8">
        <f t="shared" si="54"/>
        <v>34410.2906016665</v>
      </c>
      <c r="AC98" s="8">
        <f t="shared" si="54"/>
        <v>52150.707089636788</v>
      </c>
    </row>
    <row r="99" spans="2:29" x14ac:dyDescent="0.2">
      <c r="B99" s="10"/>
    </row>
    <row r="101" spans="2:29" x14ac:dyDescent="0.2">
      <c r="Q101" s="10" t="s">
        <v>96</v>
      </c>
      <c r="R101" s="31">
        <f>R96/R91-1</f>
        <v>5.8582327943872414E-3</v>
      </c>
      <c r="S101" s="31">
        <f t="shared" ref="S101:AC101" si="55">S96/S91-1</f>
        <v>0</v>
      </c>
      <c r="T101" s="31">
        <f t="shared" si="55"/>
        <v>0</v>
      </c>
      <c r="U101" s="31">
        <f t="shared" si="55"/>
        <v>9.6869814358748751E-3</v>
      </c>
      <c r="V101" s="31">
        <f t="shared" si="55"/>
        <v>-2.1215793565770857E-3</v>
      </c>
      <c r="W101" s="31">
        <f t="shared" si="55"/>
        <v>0</v>
      </c>
      <c r="X101" s="31">
        <f t="shared" si="55"/>
        <v>6.4604500951916943E-3</v>
      </c>
      <c r="Y101" s="31">
        <f t="shared" si="55"/>
        <v>3.608782821202583E-3</v>
      </c>
      <c r="Z101" s="31">
        <f t="shared" si="55"/>
        <v>1.5298408267849783E-3</v>
      </c>
      <c r="AA101" s="31">
        <f t="shared" si="55"/>
        <v>0</v>
      </c>
      <c r="AB101" s="31">
        <f t="shared" si="55"/>
        <v>-7.0829582794270651E-3</v>
      </c>
      <c r="AC101" s="31">
        <f t="shared" si="55"/>
        <v>7.7041895992358E-4</v>
      </c>
    </row>
    <row r="102" spans="2:29" x14ac:dyDescent="0.2">
      <c r="Q102" s="10" t="s">
        <v>95</v>
      </c>
      <c r="R102" s="17">
        <f t="shared" ref="R102:AC102" si="56">R97/R92-1</f>
        <v>6.2636589984888635E-2</v>
      </c>
      <c r="S102" s="17">
        <f t="shared" si="56"/>
        <v>0.35162438790683948</v>
      </c>
      <c r="T102" s="17">
        <f>T97/T92-1</f>
        <v>1.0776661522867488</v>
      </c>
      <c r="U102" s="17">
        <f t="shared" si="56"/>
        <v>0.15447631301649611</v>
      </c>
      <c r="V102" s="17">
        <f t="shared" si="56"/>
        <v>0</v>
      </c>
      <c r="W102" s="17">
        <f t="shared" si="56"/>
        <v>0.11666314107990372</v>
      </c>
      <c r="X102" s="17">
        <f t="shared" si="56"/>
        <v>2.1443897190891459E-2</v>
      </c>
      <c r="Y102" s="17">
        <f t="shared" si="56"/>
        <v>0</v>
      </c>
      <c r="Z102" s="17">
        <f t="shared" si="56"/>
        <v>0.14751603438533478</v>
      </c>
      <c r="AA102" s="17">
        <f t="shared" si="56"/>
        <v>0</v>
      </c>
      <c r="AB102" s="17">
        <f t="shared" si="56"/>
        <v>6.7812866036241148E-2</v>
      </c>
      <c r="AC102" s="17">
        <f t="shared" si="56"/>
        <v>-5.7041501203488387E-2</v>
      </c>
    </row>
    <row r="103" spans="2:29" x14ac:dyDescent="0.2">
      <c r="Q103" s="10" t="s">
        <v>97</v>
      </c>
      <c r="R103" s="17">
        <f>R98/R93-1</f>
        <v>0</v>
      </c>
      <c r="S103" s="17">
        <f t="shared" ref="R103:AC103" si="57">S98/S93-1</f>
        <v>0</v>
      </c>
      <c r="T103" s="17">
        <f t="shared" si="57"/>
        <v>0</v>
      </c>
      <c r="U103" s="17">
        <f t="shared" si="57"/>
        <v>0</v>
      </c>
      <c r="V103" s="17">
        <f t="shared" si="57"/>
        <v>0</v>
      </c>
      <c r="W103" s="17">
        <f t="shared" si="57"/>
        <v>0</v>
      </c>
      <c r="X103" s="17">
        <f t="shared" si="57"/>
        <v>0</v>
      </c>
      <c r="Y103" s="17">
        <f t="shared" si="57"/>
        <v>0</v>
      </c>
      <c r="Z103" s="17">
        <f t="shared" si="57"/>
        <v>0</v>
      </c>
      <c r="AA103" s="17">
        <f t="shared" si="57"/>
        <v>0</v>
      </c>
      <c r="AB103" s="17">
        <f t="shared" si="57"/>
        <v>0</v>
      </c>
      <c r="AC103" s="17">
        <f t="shared" si="57"/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Розрахунок 6-23</vt:lpstr>
      <vt:lpstr>Розрахунок 6-26</vt:lpstr>
      <vt:lpstr>wgrp</vt:lpstr>
      <vt:lpstr> </vt:lpstr>
      <vt:lpstr>Info</vt:lpstr>
      <vt:lpstr>Розрахунок 6-23 + корекція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dcterms:created xsi:type="dcterms:W3CDTF">2017-12-11T12:18:09Z</dcterms:created>
  <dcterms:modified xsi:type="dcterms:W3CDTF">2017-12-11T16:14:56Z</dcterms:modified>
</cp:coreProperties>
</file>