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240" yWindow="15" windowWidth="24735" windowHeight="11955"/>
  </bookViews>
  <sheets>
    <sheet name="Аркуш1" sheetId="3" r:id="rId1"/>
    <sheet name=" " sheetId="1" r:id="rId2"/>
    <sheet name="Info" sheetId="2" r:id="rId3"/>
  </sheets>
  <definedNames>
    <definedName name="_xlnm._FilterDatabase" localSheetId="1" hidden="1">' '!$D$1:$L$165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4" i="1" l="1"/>
  <c r="M4" i="1" s="1"/>
  <c r="L6" i="1"/>
  <c r="M6" i="1" s="1"/>
  <c r="L8" i="1"/>
  <c r="M8" i="1" s="1"/>
  <c r="L12" i="1"/>
  <c r="M12" i="1" s="1"/>
  <c r="L14" i="1"/>
  <c r="M14" i="1" s="1"/>
  <c r="L16" i="1"/>
  <c r="M16" i="1" s="1"/>
  <c r="L20" i="1"/>
  <c r="M20" i="1" s="1"/>
  <c r="L22" i="1"/>
  <c r="M22" i="1" s="1"/>
  <c r="L24" i="1"/>
  <c r="M24" i="1" s="1"/>
  <c r="L28" i="1"/>
  <c r="M28" i="1" s="1"/>
  <c r="L30" i="1"/>
  <c r="M30" i="1" s="1"/>
  <c r="L32" i="1"/>
  <c r="M32" i="1" s="1"/>
  <c r="L36" i="1"/>
  <c r="M36" i="1" s="1"/>
  <c r="L38" i="1"/>
  <c r="M38" i="1" s="1"/>
  <c r="L39" i="1"/>
  <c r="M39" i="1" s="1"/>
  <c r="L40" i="1"/>
  <c r="M40" i="1" s="1"/>
  <c r="L44" i="1"/>
  <c r="M44" i="1" s="1"/>
  <c r="L48" i="1"/>
  <c r="M48" i="1" s="1"/>
  <c r="L52" i="1"/>
  <c r="M52" i="1" s="1"/>
  <c r="L56" i="1"/>
  <c r="M56" i="1" s="1"/>
  <c r="L59" i="1"/>
  <c r="M59" i="1" s="1"/>
  <c r="L37" i="1"/>
  <c r="M37" i="1" s="1"/>
  <c r="L45" i="1"/>
  <c r="M45" i="1" s="1"/>
  <c r="L46" i="1"/>
  <c r="M46" i="1" s="1"/>
  <c r="L53" i="1"/>
  <c r="M53" i="1" s="1"/>
  <c r="L54" i="1"/>
  <c r="M54" i="1" s="1"/>
  <c r="L60" i="1"/>
  <c r="M60" i="1" s="1"/>
  <c r="L61" i="1"/>
  <c r="M61" i="1" s="1"/>
  <c r="L34" i="1"/>
  <c r="M34" i="1" s="1"/>
  <c r="L42" i="1"/>
  <c r="M42" i="1" s="1"/>
  <c r="L50" i="1"/>
  <c r="M50" i="1" s="1"/>
  <c r="L58" i="1"/>
  <c r="M58" i="1" s="1"/>
  <c r="L62" i="1"/>
  <c r="M62" i="1" s="1"/>
  <c r="L64" i="1"/>
  <c r="M64" i="1" s="1"/>
  <c r="L66" i="1"/>
  <c r="M66" i="1" s="1"/>
  <c r="L68" i="1"/>
  <c r="M68" i="1" s="1"/>
  <c r="L70" i="1"/>
  <c r="M70" i="1" s="1"/>
  <c r="L72" i="1"/>
  <c r="M72" i="1" s="1"/>
  <c r="L74" i="1"/>
  <c r="L76" i="1"/>
  <c r="M76" i="1" s="1"/>
  <c r="L78" i="1"/>
  <c r="M78" i="1" s="1"/>
  <c r="L80" i="1"/>
  <c r="M80" i="1" s="1"/>
  <c r="L82" i="1"/>
  <c r="M82" i="1" s="1"/>
  <c r="L84" i="1"/>
  <c r="M84" i="1" s="1"/>
  <c r="L86" i="1"/>
  <c r="M86" i="1" s="1"/>
  <c r="L88" i="1"/>
  <c r="M88" i="1" s="1"/>
  <c r="L5" i="1"/>
  <c r="M5" i="1" s="1"/>
  <c r="L9" i="1"/>
  <c r="M9" i="1" s="1"/>
  <c r="L10" i="1"/>
  <c r="M10" i="1" s="1"/>
  <c r="L13" i="1"/>
  <c r="M13" i="1" s="1"/>
  <c r="L17" i="1"/>
  <c r="M17" i="1" s="1"/>
  <c r="L18" i="1"/>
  <c r="M18" i="1" s="1"/>
  <c r="L21" i="1"/>
  <c r="M21" i="1" s="1"/>
  <c r="L25" i="1"/>
  <c r="M25" i="1" s="1"/>
  <c r="L26" i="1"/>
  <c r="M26" i="1" s="1"/>
  <c r="L29" i="1"/>
  <c r="M29" i="1" s="1"/>
  <c r="L2" i="1"/>
  <c r="M2" i="1" s="1"/>
  <c r="M74" i="1"/>
  <c r="M112" i="1"/>
  <c r="M161" i="1"/>
  <c r="L165" i="1"/>
  <c r="M165" i="1" s="1"/>
  <c r="L164" i="1"/>
  <c r="M164" i="1" s="1"/>
  <c r="L163" i="1"/>
  <c r="M163" i="1" s="1"/>
  <c r="L162" i="1"/>
  <c r="M162" i="1" s="1"/>
  <c r="L161" i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89" i="1"/>
  <c r="M89" i="1" s="1"/>
  <c r="L87" i="1"/>
  <c r="M87" i="1" s="1"/>
  <c r="L85" i="1"/>
  <c r="M85" i="1" s="1"/>
  <c r="L83" i="1"/>
  <c r="M83" i="1" s="1"/>
  <c r="L81" i="1"/>
  <c r="M81" i="1" s="1"/>
  <c r="L79" i="1"/>
  <c r="M79" i="1" s="1"/>
  <c r="L77" i="1"/>
  <c r="M77" i="1" s="1"/>
  <c r="L75" i="1"/>
  <c r="M75" i="1" s="1"/>
  <c r="L73" i="1"/>
  <c r="M73" i="1" s="1"/>
  <c r="L71" i="1"/>
  <c r="M71" i="1" s="1"/>
  <c r="L69" i="1"/>
  <c r="M69" i="1" s="1"/>
  <c r="L67" i="1"/>
  <c r="M67" i="1" s="1"/>
  <c r="L65" i="1"/>
  <c r="M65" i="1" s="1"/>
  <c r="L63" i="1"/>
  <c r="M63" i="1" s="1"/>
  <c r="L57" i="1"/>
  <c r="M57" i="1" s="1"/>
  <c r="L55" i="1"/>
  <c r="M55" i="1" s="1"/>
  <c r="L51" i="1"/>
  <c r="M51" i="1" s="1"/>
  <c r="L49" i="1"/>
  <c r="M49" i="1" s="1"/>
  <c r="L47" i="1"/>
  <c r="M47" i="1" s="1"/>
  <c r="L43" i="1"/>
  <c r="M43" i="1" s="1"/>
  <c r="L41" i="1"/>
  <c r="M41" i="1" s="1"/>
  <c r="L35" i="1"/>
  <c r="M35" i="1" s="1"/>
  <c r="L33" i="1"/>
  <c r="M33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3" i="1"/>
  <c r="M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P11" i="1"/>
  <c r="P12" i="1"/>
  <c r="P13" i="1"/>
  <c r="P10" i="1"/>
  <c r="P7" i="1"/>
  <c r="P8" i="1"/>
  <c r="P9" i="1"/>
  <c r="P6" i="1"/>
  <c r="P3" i="1"/>
  <c r="P4" i="1"/>
  <c r="P5" i="1"/>
  <c r="P2" i="1"/>
  <c r="J4" i="1" s="1"/>
  <c r="A2" i="1"/>
  <c r="N4" i="1" l="1"/>
  <c r="J90" i="1"/>
  <c r="I140" i="1"/>
  <c r="J3" i="1"/>
  <c r="N3" i="1" s="1"/>
  <c r="J106" i="1"/>
  <c r="I92" i="1"/>
  <c r="J134" i="1"/>
  <c r="J127" i="1"/>
  <c r="N127" i="1" s="1"/>
  <c r="I104" i="1"/>
  <c r="J122" i="1"/>
  <c r="J11" i="1"/>
  <c r="N11" i="1" s="1"/>
  <c r="I84" i="1"/>
  <c r="J111" i="1"/>
  <c r="J103" i="1"/>
  <c r="J27" i="1"/>
  <c r="N27" i="1" s="1"/>
  <c r="I72" i="1"/>
  <c r="J50" i="1"/>
  <c r="N50" i="1" s="1"/>
  <c r="I112" i="1"/>
  <c r="I68" i="1"/>
  <c r="J126" i="1"/>
  <c r="N126" i="1" s="1"/>
  <c r="J110" i="1"/>
  <c r="J102" i="1"/>
  <c r="J23" i="1"/>
  <c r="N23" i="1" s="1"/>
  <c r="I124" i="1"/>
  <c r="I156" i="1"/>
  <c r="J135" i="1"/>
  <c r="J123" i="1"/>
  <c r="J107" i="1"/>
  <c r="N107" i="1" s="1"/>
  <c r="J91" i="1"/>
  <c r="J15" i="1"/>
  <c r="N15" i="1" s="1"/>
  <c r="J159" i="1"/>
  <c r="J147" i="1"/>
  <c r="J99" i="1"/>
  <c r="J87" i="1"/>
  <c r="J75" i="1"/>
  <c r="J63" i="1"/>
  <c r="N63" i="1" s="1"/>
  <c r="J51" i="1"/>
  <c r="N51" i="1" s="1"/>
  <c r="J39" i="1"/>
  <c r="N39" i="1" s="1"/>
  <c r="I162" i="1"/>
  <c r="I165" i="1"/>
  <c r="I152" i="1"/>
  <c r="I111" i="1"/>
  <c r="I80" i="1"/>
  <c r="J154" i="1"/>
  <c r="J138" i="1"/>
  <c r="J114" i="1"/>
  <c r="J98" i="1"/>
  <c r="J82" i="1"/>
  <c r="J70" i="1"/>
  <c r="J62" i="1"/>
  <c r="J46" i="1"/>
  <c r="N46" i="1" s="1"/>
  <c r="J42" i="1"/>
  <c r="N42" i="1" s="1"/>
  <c r="J34" i="1"/>
  <c r="N34" i="1" s="1"/>
  <c r="J30" i="1"/>
  <c r="N30" i="1" s="1"/>
  <c r="J26" i="1"/>
  <c r="N26" i="1" s="1"/>
  <c r="J22" i="1"/>
  <c r="N22" i="1" s="1"/>
  <c r="J18" i="1"/>
  <c r="N18" i="1" s="1"/>
  <c r="J14" i="1"/>
  <c r="N14" i="1" s="1"/>
  <c r="J10" i="1"/>
  <c r="N10" i="1" s="1"/>
  <c r="J6" i="1"/>
  <c r="N6" i="1" s="1"/>
  <c r="J151" i="1"/>
  <c r="J139" i="1"/>
  <c r="J115" i="1"/>
  <c r="J79" i="1"/>
  <c r="N79" i="1" s="1"/>
  <c r="J67" i="1"/>
  <c r="J55" i="1"/>
  <c r="N55" i="1" s="1"/>
  <c r="J43" i="1"/>
  <c r="N43" i="1" s="1"/>
  <c r="J31" i="1"/>
  <c r="N31" i="1" s="1"/>
  <c r="J19" i="1"/>
  <c r="N19" i="1" s="1"/>
  <c r="J7" i="1"/>
  <c r="N7" i="1" s="1"/>
  <c r="I65" i="1"/>
  <c r="I136" i="1"/>
  <c r="I100" i="1"/>
  <c r="I64" i="1"/>
  <c r="J158" i="1"/>
  <c r="J146" i="1"/>
  <c r="N146" i="1" s="1"/>
  <c r="J118" i="1"/>
  <c r="J94" i="1"/>
  <c r="J86" i="1"/>
  <c r="J74" i="1"/>
  <c r="N74" i="1" s="1"/>
  <c r="J54" i="1"/>
  <c r="N54" i="1" s="1"/>
  <c r="I164" i="1"/>
  <c r="I132" i="1"/>
  <c r="I110" i="1"/>
  <c r="I76" i="1"/>
  <c r="J161" i="1"/>
  <c r="J153" i="1"/>
  <c r="J145" i="1"/>
  <c r="N145" i="1" s="1"/>
  <c r="J141" i="1"/>
  <c r="J137" i="1"/>
  <c r="J133" i="1"/>
  <c r="J129" i="1"/>
  <c r="N129" i="1" s="1"/>
  <c r="J125" i="1"/>
  <c r="J121" i="1"/>
  <c r="J117" i="1"/>
  <c r="J113" i="1"/>
  <c r="J109" i="1"/>
  <c r="J105" i="1"/>
  <c r="J101" i="1"/>
  <c r="J97" i="1"/>
  <c r="J93" i="1"/>
  <c r="J89" i="1"/>
  <c r="J85" i="1"/>
  <c r="J81" i="1"/>
  <c r="N81" i="1" s="1"/>
  <c r="J77" i="1"/>
  <c r="J73" i="1"/>
  <c r="J69" i="1"/>
  <c r="J65" i="1"/>
  <c r="N65" i="1" s="1"/>
  <c r="J61" i="1"/>
  <c r="N61" i="1" s="1"/>
  <c r="J57" i="1"/>
  <c r="N57" i="1" s="1"/>
  <c r="J53" i="1"/>
  <c r="N53" i="1" s="1"/>
  <c r="J49" i="1"/>
  <c r="N49" i="1" s="1"/>
  <c r="J45" i="1"/>
  <c r="N45" i="1" s="1"/>
  <c r="J41" i="1"/>
  <c r="N41" i="1" s="1"/>
  <c r="J37" i="1"/>
  <c r="N37" i="1" s="1"/>
  <c r="J33" i="1"/>
  <c r="N33" i="1" s="1"/>
  <c r="J29" i="1"/>
  <c r="N29" i="1" s="1"/>
  <c r="J25" i="1"/>
  <c r="N25" i="1" s="1"/>
  <c r="J21" i="1"/>
  <c r="N21" i="1" s="1"/>
  <c r="J17" i="1"/>
  <c r="N17" i="1" s="1"/>
  <c r="J13" i="1"/>
  <c r="N13" i="1" s="1"/>
  <c r="J9" i="1"/>
  <c r="N9" i="1" s="1"/>
  <c r="J5" i="1"/>
  <c r="N5" i="1" s="1"/>
  <c r="J163" i="1"/>
  <c r="J155" i="1"/>
  <c r="J143" i="1"/>
  <c r="J131" i="1"/>
  <c r="J119" i="1"/>
  <c r="N119" i="1" s="1"/>
  <c r="J95" i="1"/>
  <c r="J83" i="1"/>
  <c r="J71" i="1"/>
  <c r="J59" i="1"/>
  <c r="N59" i="1" s="1"/>
  <c r="J47" i="1"/>
  <c r="N47" i="1" s="1"/>
  <c r="J35" i="1"/>
  <c r="N35" i="1" s="1"/>
  <c r="I158" i="1"/>
  <c r="I120" i="1"/>
  <c r="I91" i="1"/>
  <c r="J162" i="1"/>
  <c r="N162" i="1" s="1"/>
  <c r="J150" i="1"/>
  <c r="J142" i="1"/>
  <c r="N142" i="1" s="1"/>
  <c r="J130" i="1"/>
  <c r="J78" i="1"/>
  <c r="J66" i="1"/>
  <c r="J58" i="1"/>
  <c r="N58" i="1" s="1"/>
  <c r="J38" i="1"/>
  <c r="N38" i="1" s="1"/>
  <c r="I148" i="1"/>
  <c r="I116" i="1"/>
  <c r="I96" i="1"/>
  <c r="I90" i="1"/>
  <c r="J165" i="1"/>
  <c r="J157" i="1"/>
  <c r="J149" i="1"/>
  <c r="I160" i="1"/>
  <c r="I144" i="1"/>
  <c r="I128" i="1"/>
  <c r="I113" i="1"/>
  <c r="I108" i="1"/>
  <c r="I93" i="1"/>
  <c r="I88" i="1"/>
  <c r="J164" i="1"/>
  <c r="N164" i="1" s="1"/>
  <c r="J160" i="1"/>
  <c r="N160" i="1" s="1"/>
  <c r="J156" i="1"/>
  <c r="N156" i="1" s="1"/>
  <c r="J152" i="1"/>
  <c r="N152" i="1" s="1"/>
  <c r="J148" i="1"/>
  <c r="N148" i="1" s="1"/>
  <c r="J144" i="1"/>
  <c r="J140" i="1"/>
  <c r="N140" i="1" s="1"/>
  <c r="J136" i="1"/>
  <c r="J132" i="1"/>
  <c r="N132" i="1" s="1"/>
  <c r="J128" i="1"/>
  <c r="N128" i="1" s="1"/>
  <c r="J124" i="1"/>
  <c r="J120" i="1"/>
  <c r="J116" i="1"/>
  <c r="N116" i="1" s="1"/>
  <c r="J112" i="1"/>
  <c r="N112" i="1" s="1"/>
  <c r="J108" i="1"/>
  <c r="N108" i="1" s="1"/>
  <c r="J104" i="1"/>
  <c r="N104" i="1" s="1"/>
  <c r="J100" i="1"/>
  <c r="N100" i="1" s="1"/>
  <c r="J96" i="1"/>
  <c r="J92" i="1"/>
  <c r="N92" i="1" s="1"/>
  <c r="J88" i="1"/>
  <c r="N88" i="1" s="1"/>
  <c r="J84" i="1"/>
  <c r="N84" i="1" s="1"/>
  <c r="J80" i="1"/>
  <c r="N80" i="1" s="1"/>
  <c r="J76" i="1"/>
  <c r="N76" i="1" s="1"/>
  <c r="J72" i="1"/>
  <c r="J68" i="1"/>
  <c r="N68" i="1" s="1"/>
  <c r="J64" i="1"/>
  <c r="N64" i="1" s="1"/>
  <c r="J60" i="1"/>
  <c r="N60" i="1" s="1"/>
  <c r="J56" i="1"/>
  <c r="N56" i="1" s="1"/>
  <c r="J52" i="1"/>
  <c r="N52" i="1" s="1"/>
  <c r="J48" i="1"/>
  <c r="N48" i="1" s="1"/>
  <c r="J44" i="1"/>
  <c r="N44" i="1" s="1"/>
  <c r="J40" i="1"/>
  <c r="N40" i="1" s="1"/>
  <c r="J36" i="1"/>
  <c r="N36" i="1" s="1"/>
  <c r="J32" i="1"/>
  <c r="N32" i="1" s="1"/>
  <c r="J28" i="1"/>
  <c r="N28" i="1" s="1"/>
  <c r="J24" i="1"/>
  <c r="N24" i="1" s="1"/>
  <c r="J20" i="1"/>
  <c r="N20" i="1" s="1"/>
  <c r="J16" i="1"/>
  <c r="N16" i="1" s="1"/>
  <c r="J12" i="1"/>
  <c r="N12" i="1" s="1"/>
  <c r="J8" i="1"/>
  <c r="N8" i="1" s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07" i="1"/>
  <c r="I103" i="1"/>
  <c r="I99" i="1"/>
  <c r="I95" i="1"/>
  <c r="I87" i="1"/>
  <c r="I83" i="1"/>
  <c r="I79" i="1"/>
  <c r="I75" i="1"/>
  <c r="I71" i="1"/>
  <c r="I67" i="1"/>
  <c r="I63" i="1"/>
  <c r="I154" i="1"/>
  <c r="I150" i="1"/>
  <c r="I146" i="1"/>
  <c r="I142" i="1"/>
  <c r="I138" i="1"/>
  <c r="I134" i="1"/>
  <c r="I130" i="1"/>
  <c r="I126" i="1"/>
  <c r="I122" i="1"/>
  <c r="I118" i="1"/>
  <c r="I114" i="1"/>
  <c r="I106" i="1"/>
  <c r="I102" i="1"/>
  <c r="I98" i="1"/>
  <c r="I94" i="1"/>
  <c r="I86" i="1"/>
  <c r="I82" i="1"/>
  <c r="I78" i="1"/>
  <c r="I74" i="1"/>
  <c r="I70" i="1"/>
  <c r="I66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09" i="1"/>
  <c r="I105" i="1"/>
  <c r="I101" i="1"/>
  <c r="I97" i="1"/>
  <c r="I89" i="1"/>
  <c r="I85" i="1"/>
  <c r="I81" i="1"/>
  <c r="I77" i="1"/>
  <c r="I73" i="1"/>
  <c r="I69" i="1"/>
  <c r="J2" i="1"/>
  <c r="N2" i="1" s="1"/>
  <c r="I62" i="1"/>
  <c r="N163" i="1" l="1"/>
  <c r="N97" i="1"/>
  <c r="N113" i="1"/>
  <c r="N82" i="1"/>
  <c r="N154" i="1"/>
  <c r="N147" i="1"/>
  <c r="N72" i="1"/>
  <c r="N120" i="1"/>
  <c r="N136" i="1"/>
  <c r="N157" i="1"/>
  <c r="N66" i="1"/>
  <c r="N150" i="1"/>
  <c r="N71" i="1"/>
  <c r="N131" i="1"/>
  <c r="N69" i="1"/>
  <c r="N85" i="1"/>
  <c r="N101" i="1"/>
  <c r="N117" i="1"/>
  <c r="N133" i="1"/>
  <c r="N153" i="1"/>
  <c r="N86" i="1"/>
  <c r="N158" i="1"/>
  <c r="N115" i="1"/>
  <c r="N98" i="1"/>
  <c r="N75" i="1"/>
  <c r="N159" i="1"/>
  <c r="N123" i="1"/>
  <c r="N134" i="1"/>
  <c r="N124" i="1"/>
  <c r="N165" i="1"/>
  <c r="N78" i="1"/>
  <c r="N83" i="1"/>
  <c r="N143" i="1"/>
  <c r="N73" i="1"/>
  <c r="N89" i="1"/>
  <c r="N105" i="1"/>
  <c r="N121" i="1"/>
  <c r="N137" i="1"/>
  <c r="N161" i="1"/>
  <c r="N94" i="1"/>
  <c r="N139" i="1"/>
  <c r="N62" i="1"/>
  <c r="N114" i="1"/>
  <c r="N87" i="1"/>
  <c r="N135" i="1"/>
  <c r="N102" i="1"/>
  <c r="N103" i="1"/>
  <c r="N122" i="1"/>
  <c r="N90" i="1"/>
  <c r="N149" i="1"/>
  <c r="N96" i="1"/>
  <c r="N144" i="1"/>
  <c r="N130" i="1"/>
  <c r="N95" i="1"/>
  <c r="N155" i="1"/>
  <c r="N77" i="1"/>
  <c r="N93" i="1"/>
  <c r="N109" i="1"/>
  <c r="N125" i="1"/>
  <c r="N141" i="1"/>
  <c r="N118" i="1"/>
  <c r="N67" i="1"/>
  <c r="N151" i="1"/>
  <c r="N70" i="1"/>
  <c r="N138" i="1"/>
  <c r="N99" i="1"/>
  <c r="N91" i="1"/>
  <c r="N110" i="1"/>
  <c r="N111" i="1"/>
  <c r="N106" i="1"/>
</calcChain>
</file>

<file path=xl/sharedStrings.xml><?xml version="1.0" encoding="utf-8"?>
<sst xmlns="http://schemas.openxmlformats.org/spreadsheetml/2006/main" count="755" uniqueCount="87">
  <si>
    <t>Year</t>
  </si>
  <si>
    <t>Month</t>
  </si>
  <si>
    <t>Channel</t>
  </si>
  <si>
    <t>Target</t>
  </si>
  <si>
    <t>Avr%</t>
  </si>
  <si>
    <t>Cov%</t>
  </si>
  <si>
    <t>INTER</t>
  </si>
  <si>
    <t>M18-50(50t+)</t>
  </si>
  <si>
    <t>M18-54(50t+)</t>
  </si>
  <si>
    <t>ENTER FILM</t>
  </si>
  <si>
    <t>ICTV</t>
  </si>
  <si>
    <t>M1</t>
  </si>
  <si>
    <t>NEW CHANNEL</t>
  </si>
  <si>
    <t>STB</t>
  </si>
  <si>
    <t>MEGA</t>
  </si>
  <si>
    <t>M2</t>
  </si>
  <si>
    <t>OCE</t>
  </si>
  <si>
    <t>ZOOM</t>
  </si>
  <si>
    <t>NTN</t>
  </si>
  <si>
    <t>CHANNEL UKRAINE</t>
  </si>
  <si>
    <t>K1</t>
  </si>
  <si>
    <t>K2</t>
  </si>
  <si>
    <t>NLO-TV</t>
  </si>
  <si>
    <t>Db:</t>
  </si>
  <si>
    <t xml:space="preserve">     Nielsen Ukraine</t>
  </si>
  <si>
    <t>User:</t>
  </si>
  <si>
    <t xml:space="preserve">     inter</t>
  </si>
  <si>
    <t>Media:</t>
  </si>
  <si>
    <t xml:space="preserve">     Tv Advertising</t>
  </si>
  <si>
    <t>Dates:</t>
  </si>
  <si>
    <t xml:space="preserve">     01.10.2017 - 31.10.2017</t>
  </si>
  <si>
    <t>Targets:</t>
  </si>
  <si>
    <t xml:space="preserve">          • [Ind]:M18-50(50t+);  Ind [Demographic]</t>
  </si>
  <si>
    <t xml:space="preserve">               - Размер города (7 категорий): 50'000-100'000, 100'001-200'000, 200'001-500'000, 500'001-1'000'000, 1'000'001+</t>
  </si>
  <si>
    <t xml:space="preserve">               - Пол: Мужской</t>
  </si>
  <si>
    <t xml:space="preserve">               - Возраст: 18, 19, 20, 21, 22, 23, 24, 25, 26, 27, 28, 29, 30, 31, 32, 33, 34, 35, 36, 37, 38, 39, 40, 41, 42, 43, 44, 45, 46, 47, 48, 49, 50</t>
  </si>
  <si>
    <t xml:space="preserve">          • [Ind]:M18-54(50t+);  Ind [Demographic]</t>
  </si>
  <si>
    <t xml:space="preserve">               - Размер города (8 категорий): 50'000-100'000, 100'001-200'000, 200'001-500'000, 500'001-1'000'000, 1'000'001+</t>
  </si>
  <si>
    <t xml:space="preserve">               - Возраст: 18, 19, 20, 21, 22, 23, 24, 25, 26, 27, 28, 29, 30, 31, 32, 33, 34, 35, 36, 37, 38, 39, 40, 41, 42, 43, 44, 45, 46, 47, 48, 49, 50, 51, 52, 53, 54</t>
  </si>
  <si>
    <t xml:space="preserve">Reference Target: </t>
  </si>
  <si>
    <t xml:space="preserve">     Universe</t>
  </si>
  <si>
    <t>Channels:</t>
  </si>
  <si>
    <t xml:space="preserve">     INTER;   PIXEL;   ENTER FILM;   ICTV;   M1;   NEW CHANNEL;   STB;   MEGA;   24 CHANNEL;   M2;   OCE;   ZOOM;   NTN;   CHANNEL UKRAINE;   K1;   K2;   NLO-TV;   </t>
  </si>
  <si>
    <t xml:space="preserve">base channel: </t>
  </si>
  <si>
    <t xml:space="preserve">     Total TV</t>
  </si>
  <si>
    <t>Time Slots:</t>
  </si>
  <si>
    <t xml:space="preserve">     06:00:00 - 25:59:59</t>
  </si>
  <si>
    <t>Type Spot:</t>
  </si>
  <si>
    <t xml:space="preserve">     клип;   клип - регион;   </t>
  </si>
  <si>
    <t>User Entities:</t>
  </si>
  <si>
    <t xml:space="preserve">     Adv Classification</t>
  </si>
  <si>
    <t xml:space="preserve">          Accept: "5. комерційна" [Exactly];   </t>
  </si>
  <si>
    <t>Presented in [ Crosstab ] mode analysis shows:</t>
  </si>
  <si>
    <t xml:space="preserve">     { Flatten nodes } </t>
  </si>
  <si>
    <t xml:space="preserve">     As Vertical:</t>
  </si>
  <si>
    <t xml:space="preserve">          Year; Month; Channel; Target; </t>
  </si>
  <si>
    <t xml:space="preserve">     As Horizontal:</t>
  </si>
  <si>
    <t xml:space="preserve">          Avr%; Cov%; </t>
  </si>
  <si>
    <t>IMPORTANT NOTE: The values of constant panel variables are accumulated INSIDE the groups of events on the last level of organization: [Targets]</t>
  </si>
  <si>
    <t>Universe:</t>
  </si>
  <si>
    <t xml:space="preserve">          For Target [M18-50(50t+)] ...</t>
  </si>
  <si>
    <t xml:space="preserve">               For Region [UA] [Good]Universe 38963.43; Sample 968 ( 10.50% )</t>
  </si>
  <si>
    <t xml:space="preserve">          For Target [M18-54(50t+)] ...</t>
  </si>
  <si>
    <t xml:space="preserve">               For Region [UA] [Good]Universe 43122.09; Sample 1073 ( 11.63% )</t>
  </si>
  <si>
    <t xml:space="preserve">          For Target [Universe] ...</t>
  </si>
  <si>
    <t xml:space="preserve">               For Region [UA] [Good]Universe 370923.38; Sample 6885 ( 100.00% )</t>
  </si>
  <si>
    <t/>
  </si>
  <si>
    <t>алкоголь</t>
  </si>
  <si>
    <t>спонсорська заставка алкоголь</t>
  </si>
  <si>
    <t>Тип кліпа</t>
  </si>
  <si>
    <t>кліп</t>
  </si>
  <si>
    <t>спонсорська заставка пиво</t>
  </si>
  <si>
    <t>Cov MG</t>
  </si>
  <si>
    <t>IMG</t>
  </si>
  <si>
    <t>MG</t>
  </si>
  <si>
    <t>SLM</t>
  </si>
  <si>
    <t>MP</t>
  </si>
  <si>
    <t>Sec</t>
  </si>
  <si>
    <t>Duration</t>
  </si>
  <si>
    <t>Інвентар</t>
  </si>
  <si>
    <t>Скорегований інвентар</t>
  </si>
  <si>
    <t>Позначки рядків</t>
  </si>
  <si>
    <t>Загальний підсумок</t>
  </si>
  <si>
    <t>Позначки стовпців</t>
  </si>
  <si>
    <t>Сума з Скорегований інвентар</t>
  </si>
  <si>
    <t>(кілька елементів)</t>
  </si>
  <si>
    <t>пиво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</si>
</sst>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3" x14ac:knownFonts="1">
    <font>
      <sz val="10"/>
      <name val="Arial"/>
    </font>
    <font>
      <sz val="9"/>
      <color rgb="FF000000"/>
      <name val="Arial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49" fontId="1" fillId="2" borderId="1">
      <alignment horizontal="left" vertical="top"/>
    </xf>
    <xf numFmtId="49" fontId="1" fillId="2" borderId="1">
      <alignment horizontal="center" vertical="top"/>
    </xf>
    <xf numFmtId="1" fontId="1" fillId="3" borderId="2">
      <alignment horizontal="right" vertical="top"/>
    </xf>
    <xf numFmtId="49" fontId="1" fillId="3" borderId="2">
      <alignment horizontal="left" vertical="top"/>
    </xf>
    <xf numFmtId="164" fontId="1" fillId="3" borderId="2">
      <alignment horizontal="right" vertical="top"/>
    </xf>
    <xf numFmtId="9" fontId="2" fillId="0" borderId="0" applyFont="0" applyFill="0" applyBorder="0" applyAlignment="0" applyProtection="0"/>
    <xf numFmtId="4" fontId="1" fillId="3" borderId="2">
      <alignment horizontal="right" vertical="top"/>
    </xf>
  </cellStyleXfs>
  <cellXfs count="14">
    <xf numFmtId="0" fontId="0" fillId="0" borderId="0" xfId="0"/>
    <xf numFmtId="49" fontId="1" fillId="2" borderId="1" xfId="1">
      <alignment horizontal="left" vertical="top"/>
    </xf>
    <xf numFmtId="1" fontId="1" fillId="3" borderId="2" xfId="3">
      <alignment horizontal="right" vertical="top"/>
    </xf>
    <xf numFmtId="49" fontId="1" fillId="3" borderId="2" xfId="4">
      <alignment horizontal="left" vertical="top"/>
    </xf>
    <xf numFmtId="164" fontId="1" fillId="3" borderId="2" xfId="5">
      <alignment horizontal="right" vertical="top"/>
    </xf>
    <xf numFmtId="49" fontId="1" fillId="2" borderId="3" xfId="1" applyBorder="1">
      <alignment horizontal="left" vertical="top"/>
    </xf>
    <xf numFmtId="164" fontId="1" fillId="3" borderId="0" xfId="5" applyBorder="1">
      <alignment horizontal="right" vertical="top"/>
    </xf>
    <xf numFmtId="0" fontId="0" fillId="0" borderId="0" xfId="0" applyFill="1" applyBorder="1"/>
    <xf numFmtId="49" fontId="1" fillId="2" borderId="0" xfId="1" applyBorder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6" applyFont="1"/>
    <xf numFmtId="10" fontId="0" fillId="0" borderId="0" xfId="0" applyNumberFormat="1"/>
    <xf numFmtId="10" fontId="0" fillId="0" borderId="0" xfId="6" applyNumberFormat="1" applyFont="1"/>
  </cellXfs>
  <cellStyles count="8">
    <cellStyle name="1" xfId="1"/>
    <cellStyle name="3" xfId="2"/>
    <cellStyle name="4" xfId="3"/>
    <cellStyle name="5" xfId="4"/>
    <cellStyle name="6" xfId="5"/>
    <cellStyle name="7" xfId="7"/>
    <cellStyle name="Відсотковий" xfId="6" builtinId="5"/>
    <cellStyle name="Звичайний" xfId="0" builtinId="0"/>
  </cellStyles>
  <dxfs count="10">
    <dxf>
      <numFmt numFmtId="14" formatCode="0.00%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  <dxf>
      <numFmt numFmtId="165" formatCode="_-* #,##0_₴_-;\-* #,##0_₴_-;_-* &quot;-&quot;??_₴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лесник Євгенія Олександрівна" refreshedDate="43074.767366550928" createdVersion="5" refreshedVersion="5" minRefreshableVersion="3" recordCount="164">
  <cacheSource type="worksheet">
    <worksheetSource ref="B1:N165" sheet=" "/>
  </cacheSource>
  <cacheFields count="13">
    <cacheField name="Year" numFmtId="0">
      <sharedItems containsSemiMixedTypes="0" containsString="0" containsNumber="1" containsInteger="1" minValue="2017" maxValue="2017"/>
    </cacheField>
    <cacheField name="Month" numFmtId="0">
      <sharedItems containsSemiMixedTypes="0" containsString="0" containsNumber="1" containsInteger="1" minValue="10" maxValue="11" count="2">
        <n v="10"/>
        <n v="11"/>
      </sharedItems>
    </cacheField>
    <cacheField name="MG" numFmtId="1">
      <sharedItems count="3">
        <s v="IMG"/>
        <s v="SLM"/>
        <s v="MP"/>
      </sharedItems>
    </cacheField>
    <cacheField name="Channel" numFmtId="0">
      <sharedItems/>
    </cacheField>
    <cacheField name="Target" numFmtId="0">
      <sharedItems count="2">
        <s v="M18-50(50t+)"/>
        <s v="M18-54(50t+)"/>
      </sharedItems>
    </cacheField>
    <cacheField name="Тип кліпа" numFmtId="49">
      <sharedItems count="3">
        <s v="кліп"/>
        <s v="спонсорська заставка алкоголь"/>
        <s v="спонсорська заставка пиво"/>
      </sharedItems>
    </cacheField>
    <cacheField name="Avr%" numFmtId="0">
      <sharedItems containsSemiMixedTypes="0" containsString="0" containsNumber="1" minValue="1.2055E-2" maxValue="1.3856889999999999"/>
    </cacheField>
    <cacheField name="Cov%" numFmtId="0">
      <sharedItems containsSemiMixedTypes="0" containsString="0" containsNumber="1" minValue="2.3917000000000001E-2" maxValue="67.067048"/>
    </cacheField>
    <cacheField name="Cov MG" numFmtId="0">
      <sharedItems containsSemiMixedTypes="0" containsString="0" containsNumber="1" minValue="59.93" maxValue="79.95"/>
    </cacheField>
    <cacheField name="Sec" numFmtId="0">
      <sharedItems containsSemiMixedTypes="0" containsString="0" containsNumber="1" containsInteger="1" minValue="55" maxValue="480"/>
    </cacheField>
    <cacheField name="Duration" numFmtId="0">
      <sharedItems containsSemiMixedTypes="0" containsString="0" containsNumber="1" containsInteger="1" minValue="34100" maxValue="297600"/>
    </cacheField>
    <cacheField name="Інвентар" numFmtId="0">
      <sharedItems containsSemiMixedTypes="0" containsString="0" containsNumber="1" minValue="27.239079999999998" maxValue="13522.924159999999"/>
    </cacheField>
    <cacheField name="Скорегований інвентар" numFmtId="0">
      <sharedItems containsSemiMixedTypes="0" containsString="0" containsNumber="1" minValue="50.743549477680396" maxValue="70641759.4052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n v="2017"/>
    <x v="0"/>
    <x v="0"/>
    <s v="INTER"/>
    <x v="0"/>
    <x v="0"/>
    <n v="0.57204200000000005"/>
    <n v="54.229995000000002"/>
    <n v="73.72"/>
    <n v="480"/>
    <n v="297600"/>
    <n v="5674.6566400000002"/>
    <n v="22686342.241489951"/>
  </r>
  <r>
    <n v="2017"/>
    <x v="0"/>
    <x v="0"/>
    <s v="INTER"/>
    <x v="1"/>
    <x v="0"/>
    <n v="0.62134199999999995"/>
    <n v="56.726584000000003"/>
    <n v="75.02"/>
    <n v="480"/>
    <n v="297600"/>
    <n v="6163.7126399999997"/>
    <n v="26230470.139118128"/>
  </r>
  <r>
    <n v="2017"/>
    <x v="0"/>
    <x v="0"/>
    <s v="ENTER FILM"/>
    <x v="0"/>
    <x v="0"/>
    <n v="7.8792000000000001E-2"/>
    <n v="21.493029"/>
    <n v="73.72"/>
    <n v="480"/>
    <n v="297600"/>
    <n v="781.61664000000007"/>
    <n v="1238445.0676188769"/>
  </r>
  <r>
    <n v="2017"/>
    <x v="0"/>
    <x v="0"/>
    <s v="ENTER FILM"/>
    <x v="1"/>
    <x v="0"/>
    <n v="0.117367"/>
    <n v="24.368145999999999"/>
    <n v="75.02"/>
    <n v="480"/>
    <n v="297600"/>
    <n v="1164.2806399999999"/>
    <n v="2128419.4737494173"/>
  </r>
  <r>
    <n v="2017"/>
    <x v="0"/>
    <x v="1"/>
    <s v="ICTV"/>
    <x v="0"/>
    <x v="0"/>
    <n v="1.2812809999999999"/>
    <n v="65.303490999999994"/>
    <n v="76.88"/>
    <n v="480"/>
    <n v="297600"/>
    <n v="12710.307519999998"/>
    <n v="63812510.566616766"/>
  </r>
  <r>
    <n v="2017"/>
    <x v="0"/>
    <x v="1"/>
    <s v="ICTV"/>
    <x v="1"/>
    <x v="0"/>
    <n v="1.3631979999999999"/>
    <n v="67.067048"/>
    <n v="77.89"/>
    <n v="480"/>
    <n v="297600"/>
    <n v="13522.924159999999"/>
    <n v="70641759.4052369"/>
  </r>
  <r>
    <n v="2017"/>
    <x v="0"/>
    <x v="1"/>
    <s v="M1"/>
    <x v="0"/>
    <x v="0"/>
    <n v="0.15352399999999999"/>
    <n v="30.735690999999999"/>
    <n v="76.88"/>
    <n v="480"/>
    <n v="297600"/>
    <n v="1522.9580799999999"/>
    <n v="3598688.9090938219"/>
  </r>
  <r>
    <n v="2017"/>
    <x v="0"/>
    <x v="1"/>
    <s v="M1"/>
    <x v="1"/>
    <x v="0"/>
    <n v="0.161111"/>
    <n v="30.341875999999999"/>
    <n v="77.89"/>
    <n v="480"/>
    <n v="297600"/>
    <n v="1598.2211199999999"/>
    <n v="3777121.8764276486"/>
  </r>
  <r>
    <n v="2017"/>
    <x v="0"/>
    <x v="1"/>
    <s v="NEW CHANNEL"/>
    <x v="0"/>
    <x v="0"/>
    <n v="0.67200700000000002"/>
    <n v="59.687252999999998"/>
    <n v="76.88"/>
    <n v="480"/>
    <n v="297600"/>
    <n v="6666.30944"/>
    <n v="30590067.511586171"/>
  </r>
  <r>
    <n v="2017"/>
    <x v="0"/>
    <x v="1"/>
    <s v="NEW CHANNEL"/>
    <x v="1"/>
    <x v="0"/>
    <n v="0.64177300000000004"/>
    <n v="60.241405"/>
    <n v="77.89"/>
    <n v="480"/>
    <n v="297600"/>
    <n v="6366.3881600000004"/>
    <n v="29872385.849204943"/>
  </r>
  <r>
    <n v="2017"/>
    <x v="0"/>
    <x v="1"/>
    <s v="STB"/>
    <x v="0"/>
    <x v="0"/>
    <n v="0.71182000000000001"/>
    <n v="61.799218000000003"/>
    <n v="76.88"/>
    <n v="480"/>
    <n v="297600"/>
    <n v="7061.2544000000007"/>
    <n v="33548894.401465274"/>
  </r>
  <r>
    <n v="2017"/>
    <x v="0"/>
    <x v="1"/>
    <s v="STB"/>
    <x v="1"/>
    <x v="0"/>
    <n v="0.718028"/>
    <n v="62.979405"/>
    <n v="77.89"/>
    <n v="480"/>
    <n v="297600"/>
    <n v="7122.8377599999994"/>
    <n v="34940837.425589964"/>
  </r>
  <r>
    <n v="2017"/>
    <x v="0"/>
    <x v="0"/>
    <s v="MEGA"/>
    <x v="0"/>
    <x v="0"/>
    <n v="0.20638400000000001"/>
    <n v="32.069392999999998"/>
    <n v="73.72"/>
    <n v="480"/>
    <n v="297600"/>
    <n v="2047.3292800000002"/>
    <n v="4840205.0887351977"/>
  </r>
  <r>
    <n v="2017"/>
    <x v="0"/>
    <x v="0"/>
    <s v="MEGA"/>
    <x v="1"/>
    <x v="0"/>
    <n v="0.22976099999999999"/>
    <n v="34.008071999999999"/>
    <n v="75.02"/>
    <n v="480"/>
    <n v="297600"/>
    <n v="2279.2291199999995"/>
    <n v="5814964.3450695956"/>
  </r>
  <r>
    <n v="2017"/>
    <x v="0"/>
    <x v="1"/>
    <s v="M2"/>
    <x v="0"/>
    <x v="0"/>
    <n v="2.5475999999999999E-2"/>
    <n v="7.8854069999999998"/>
    <n v="76.88"/>
    <n v="480"/>
    <n v="297600"/>
    <n v="252.72191999999998"/>
    <n v="153207.6323470083"/>
  </r>
  <r>
    <n v="2017"/>
    <x v="0"/>
    <x v="1"/>
    <s v="M2"/>
    <x v="1"/>
    <x v="0"/>
    <n v="2.3917000000000001E-2"/>
    <n v="7.7107340000000004"/>
    <n v="77.89"/>
    <n v="480"/>
    <n v="297600"/>
    <n v="237.25664"/>
    <n v="142493.74506786818"/>
  </r>
  <r>
    <n v="2017"/>
    <x v="0"/>
    <x v="1"/>
    <s v="OCE"/>
    <x v="0"/>
    <x v="0"/>
    <n v="1.2055E-2"/>
    <n v="8.6960879999999996"/>
    <n v="76.88"/>
    <n v="480"/>
    <n v="297600"/>
    <n v="119.58559999999999"/>
    <n v="79949.580159089659"/>
  </r>
  <r>
    <n v="2017"/>
    <x v="0"/>
    <x v="1"/>
    <s v="OCE"/>
    <x v="1"/>
    <x v="0"/>
    <n v="1.3129E-2"/>
    <n v="9.168018"/>
    <n v="77.89"/>
    <n v="480"/>
    <n v="297600"/>
    <n v="130.23967999999999"/>
    <n v="93003.754612869743"/>
  </r>
  <r>
    <n v="2017"/>
    <x v="0"/>
    <x v="0"/>
    <s v="ZOOM"/>
    <x v="0"/>
    <x v="0"/>
    <n v="4.2573E-2"/>
    <n v="17.621661"/>
    <n v="73.72"/>
    <n v="480"/>
    <n v="297600"/>
    <n v="422.32416000000001"/>
    <n v="548628.16040230589"/>
  </r>
  <r>
    <n v="2017"/>
    <x v="0"/>
    <x v="0"/>
    <s v="ZOOM"/>
    <x v="1"/>
    <x v="0"/>
    <n v="4.5251E-2"/>
    <n v="18.772838"/>
    <n v="75.02"/>
    <n v="480"/>
    <n v="297600"/>
    <n v="448.88991999999996"/>
    <n v="632188.86985443172"/>
  </r>
  <r>
    <n v="2017"/>
    <x v="0"/>
    <x v="0"/>
    <s v="NTN"/>
    <x v="0"/>
    <x v="0"/>
    <n v="0.32143300000000002"/>
    <n v="43.371257"/>
    <n v="73.72"/>
    <n v="480"/>
    <n v="297600"/>
    <n v="3188.6153600000002"/>
    <n v="10195052.570949599"/>
  </r>
  <r>
    <n v="2017"/>
    <x v="0"/>
    <x v="0"/>
    <s v="NTN"/>
    <x v="1"/>
    <x v="0"/>
    <n v="0.39420699999999997"/>
    <n v="45.846704000000003"/>
    <n v="75.02"/>
    <n v="480"/>
    <n v="297600"/>
    <n v="3910.5334399999997"/>
    <n v="13449965.884315748"/>
  </r>
  <r>
    <n v="2017"/>
    <x v="0"/>
    <x v="2"/>
    <s v="CHANNEL UKRAINE"/>
    <x v="0"/>
    <x v="0"/>
    <n v="0.63524599999999998"/>
    <n v="52.076897000000002"/>
    <n v="59.93"/>
    <n v="480"/>
    <n v="297600"/>
    <n v="6301.6403200000004"/>
    <n v="19667220.541369926"/>
  </r>
  <r>
    <n v="2017"/>
    <x v="0"/>
    <x v="2"/>
    <s v="CHANNEL UKRAINE"/>
    <x v="1"/>
    <x v="0"/>
    <n v="0.70961600000000002"/>
    <n v="54.321458999999997"/>
    <n v="61.87"/>
    <n v="480"/>
    <n v="297600"/>
    <n v="7039.3907200000003"/>
    <n v="23658467.714980956"/>
  </r>
  <r>
    <n v="2017"/>
    <x v="0"/>
    <x v="0"/>
    <s v="K1"/>
    <x v="0"/>
    <x v="0"/>
    <n v="0.26929599999999998"/>
    <n v="42.226858"/>
    <n v="73.72"/>
    <n v="480"/>
    <n v="297600"/>
    <n v="2671.4163199999998"/>
    <n v="8316022.7577316817"/>
  </r>
  <r>
    <n v="2017"/>
    <x v="0"/>
    <x v="0"/>
    <s v="K1"/>
    <x v="1"/>
    <x v="0"/>
    <n v="0.25931199999999999"/>
    <n v="42.603738"/>
    <n v="75.02"/>
    <n v="480"/>
    <n v="297600"/>
    <n v="2572.3750399999999"/>
    <n v="8221651.2739873016"/>
  </r>
  <r>
    <n v="2017"/>
    <x v="0"/>
    <x v="0"/>
    <s v="K2"/>
    <x v="0"/>
    <x v="0"/>
    <n v="3.6894999999999997E-2"/>
    <n v="17.720338999999999"/>
    <n v="73.72"/>
    <n v="480"/>
    <n v="297600"/>
    <n v="365.9984"/>
    <n v="478119.59098585421"/>
  </r>
  <r>
    <n v="2017"/>
    <x v="0"/>
    <x v="0"/>
    <s v="K2"/>
    <x v="1"/>
    <x v="0"/>
    <n v="3.8697000000000002E-2"/>
    <n v="18.186639"/>
    <n v="75.02"/>
    <n v="480"/>
    <n v="297600"/>
    <n v="383.87424000000004"/>
    <n v="523743.29446543759"/>
  </r>
  <r>
    <n v="2017"/>
    <x v="0"/>
    <x v="2"/>
    <s v="NLO-TV"/>
    <x v="0"/>
    <x v="0"/>
    <n v="0.222409"/>
    <n v="27.606168"/>
    <n v="59.93"/>
    <n v="480"/>
    <n v="297600"/>
    <n v="2206.2972799999998"/>
    <n v="3650181.2832415085"/>
  </r>
  <r>
    <n v="2017"/>
    <x v="0"/>
    <x v="2"/>
    <s v="NLO-TV"/>
    <x v="1"/>
    <x v="0"/>
    <n v="0.21246999999999999"/>
    <n v="28.037489999999998"/>
    <n v="61.87"/>
    <n v="480"/>
    <n v="297600"/>
    <n v="2107.7024000000001"/>
    <n v="3656188.1586593245"/>
  </r>
  <r>
    <n v="2017"/>
    <x v="1"/>
    <x v="0"/>
    <s v="INTER"/>
    <x v="0"/>
    <x v="0"/>
    <n v="0.51463499999999995"/>
    <n v="54.110328000000003"/>
    <n v="74.12"/>
    <n v="480"/>
    <n v="288000"/>
    <n v="4940.4959999999992"/>
    <n v="19814637.392244034"/>
  </r>
  <r>
    <n v="2017"/>
    <x v="1"/>
    <x v="0"/>
    <s v="INTER"/>
    <x v="1"/>
    <x v="0"/>
    <n v="0.56168899999999999"/>
    <n v="56.053164000000002"/>
    <n v="75.64"/>
    <n v="480"/>
    <n v="288000"/>
    <n v="5392.2143999999998"/>
    <n v="22862241.290452391"/>
  </r>
  <r>
    <n v="2017"/>
    <x v="1"/>
    <x v="0"/>
    <s v="ENTER FILM"/>
    <x v="0"/>
    <x v="0"/>
    <n v="8.6696999999999996E-2"/>
    <n v="22.333286999999999"/>
    <n v="74.12"/>
    <n v="480"/>
    <n v="288000"/>
    <n v="832.29119999999989"/>
    <n v="1377727.6053393662"/>
  </r>
  <r>
    <n v="2017"/>
    <x v="1"/>
    <x v="0"/>
    <s v="ENTER FILM"/>
    <x v="1"/>
    <x v="0"/>
    <n v="0.12814300000000001"/>
    <n v="25.138148999999999"/>
    <n v="75.64"/>
    <n v="480"/>
    <n v="288000"/>
    <n v="1230.1728000000001"/>
    <n v="2339111.5666320142"/>
  </r>
  <r>
    <n v="2017"/>
    <x v="1"/>
    <x v="1"/>
    <s v="ICTV"/>
    <x v="0"/>
    <x v="0"/>
    <n v="1.2928059999999999"/>
    <n v="65.414626999999996"/>
    <n v="78.87"/>
    <n v="480"/>
    <n v="288000"/>
    <n v="12410.937599999999"/>
    <n v="64031150.061120577"/>
  </r>
  <r>
    <n v="2017"/>
    <x v="1"/>
    <x v="1"/>
    <s v="ICTV"/>
    <x v="1"/>
    <x v="0"/>
    <n v="1.371953"/>
    <n v="67.059505999999999"/>
    <n v="79.95"/>
    <n v="480"/>
    <n v="288000"/>
    <n v="13170.748799999999"/>
    <n v="70613751.458838522"/>
  </r>
  <r>
    <n v="2017"/>
    <x v="1"/>
    <x v="1"/>
    <s v="M1"/>
    <x v="0"/>
    <x v="0"/>
    <n v="0.16272700000000001"/>
    <n v="30.951816000000001"/>
    <n v="78.87"/>
    <n v="480"/>
    <n v="288000"/>
    <n v="1562.1792"/>
    <n v="3813544.5726262839"/>
  </r>
  <r>
    <n v="2017"/>
    <x v="1"/>
    <x v="1"/>
    <s v="M1"/>
    <x v="1"/>
    <x v="0"/>
    <n v="0.170157"/>
    <n v="30.820526999999998"/>
    <n v="79.95"/>
    <n v="480"/>
    <n v="288000"/>
    <n v="1633.5072"/>
    <n v="4025126.9433454373"/>
  </r>
  <r>
    <n v="2017"/>
    <x v="1"/>
    <x v="1"/>
    <s v="NEW CHANNEL"/>
    <x v="0"/>
    <x v="0"/>
    <n v="0.74963000000000002"/>
    <n v="59.639716999999997"/>
    <n v="78.87"/>
    <n v="480"/>
    <n v="288000"/>
    <n v="7196.4480000000003"/>
    <n v="33850540.412015788"/>
  </r>
  <r>
    <n v="2017"/>
    <x v="1"/>
    <x v="1"/>
    <s v="NEW CHANNEL"/>
    <x v="1"/>
    <x v="0"/>
    <n v="0.72069700000000003"/>
    <n v="60.729683000000001"/>
    <n v="79.95"/>
    <n v="480"/>
    <n v="288000"/>
    <n v="6918.6912000000002"/>
    <n v="33592585.371903628"/>
  </r>
  <r>
    <n v="2017"/>
    <x v="1"/>
    <x v="1"/>
    <s v="STB"/>
    <x v="0"/>
    <x v="0"/>
    <n v="0.75576600000000005"/>
    <n v="62.119272000000002"/>
    <n v="78.87"/>
    <n v="480"/>
    <n v="288000"/>
    <n v="7255.3536000000004"/>
    <n v="35546494.768146262"/>
  </r>
  <r>
    <n v="2017"/>
    <x v="1"/>
    <x v="1"/>
    <s v="STB"/>
    <x v="1"/>
    <x v="0"/>
    <n v="0.75278999999999996"/>
    <n v="63.091531000000003"/>
    <n v="79.95"/>
    <n v="480"/>
    <n v="288000"/>
    <n v="7226.7839999999997"/>
    <n v="36453111.897966005"/>
  </r>
  <r>
    <n v="2017"/>
    <x v="1"/>
    <x v="0"/>
    <s v="MEGA"/>
    <x v="0"/>
    <x v="0"/>
    <n v="0.213612"/>
    <n v="33.036169999999998"/>
    <n v="74.12"/>
    <n v="480"/>
    <n v="288000"/>
    <n v="2050.6752000000001"/>
    <n v="5021367.2091694549"/>
  </r>
  <r>
    <n v="2017"/>
    <x v="1"/>
    <x v="0"/>
    <s v="MEGA"/>
    <x v="1"/>
    <x v="0"/>
    <n v="0.237903"/>
    <n v="34.660915000000003"/>
    <n v="75.64"/>
    <n v="480"/>
    <n v="288000"/>
    <n v="2283.8687999999997"/>
    <n v="5987736.7047990896"/>
  </r>
  <r>
    <n v="2017"/>
    <x v="1"/>
    <x v="1"/>
    <s v="M2"/>
    <x v="0"/>
    <x v="0"/>
    <n v="2.6768E-2"/>
    <n v="7.9919570000000002"/>
    <n v="78.87"/>
    <n v="480"/>
    <n v="288000"/>
    <n v="256.97280000000001"/>
    <n v="161976.54682998837"/>
  </r>
  <r>
    <n v="2017"/>
    <x v="1"/>
    <x v="1"/>
    <s v="M2"/>
    <x v="1"/>
    <x v="0"/>
    <n v="2.5106E-2"/>
    <n v="8.2920020000000001"/>
    <n v="79.95"/>
    <n v="480"/>
    <n v="288000"/>
    <n v="241.01760000000002"/>
    <n v="159781.54777775425"/>
  </r>
  <r>
    <n v="2017"/>
    <x v="1"/>
    <x v="1"/>
    <s v="OCE"/>
    <x v="0"/>
    <x v="0"/>
    <n v="2.5614000000000001E-2"/>
    <n v="9.4872610000000002"/>
    <n v="78.87"/>
    <n v="480"/>
    <n v="288000"/>
    <n v="245.89440000000002"/>
    <n v="183993.01138217264"/>
  </r>
  <r>
    <n v="2017"/>
    <x v="1"/>
    <x v="1"/>
    <s v="OCE"/>
    <x v="1"/>
    <x v="0"/>
    <n v="2.4327000000000001E-2"/>
    <n v="9.5060710000000004"/>
    <n v="79.95"/>
    <n v="480"/>
    <n v="288000"/>
    <n v="233.53920000000002"/>
    <n v="177492.21530783188"/>
  </r>
  <r>
    <n v="2017"/>
    <x v="1"/>
    <x v="0"/>
    <s v="ZOOM"/>
    <x v="0"/>
    <x v="0"/>
    <n v="5.3219000000000002E-2"/>
    <n v="19.567674"/>
    <n v="74.12"/>
    <n v="480"/>
    <n v="288000"/>
    <n v="510.9024"/>
    <n v="740990.35966038448"/>
  </r>
  <r>
    <n v="2017"/>
    <x v="1"/>
    <x v="0"/>
    <s v="ZOOM"/>
    <x v="1"/>
    <x v="0"/>
    <n v="5.4546999999999998E-2"/>
    <n v="20.641529999999999"/>
    <n v="75.64"/>
    <n v="480"/>
    <n v="288000"/>
    <n v="523.65120000000002"/>
    <n v="817589.88222597505"/>
  </r>
  <r>
    <n v="2017"/>
    <x v="1"/>
    <x v="0"/>
    <s v="NTN"/>
    <x v="0"/>
    <x v="0"/>
    <n v="0.25589099999999998"/>
    <n v="41.847498999999999"/>
    <n v="74.12"/>
    <n v="480"/>
    <n v="288000"/>
    <n v="2456.5535999999997"/>
    <n v="7619582.274557367"/>
  </r>
  <r>
    <n v="2017"/>
    <x v="1"/>
    <x v="0"/>
    <s v="NTN"/>
    <x v="1"/>
    <x v="0"/>
    <n v="0.32527899999999998"/>
    <n v="44.432445999999999"/>
    <n v="75.64"/>
    <n v="480"/>
    <n v="288000"/>
    <n v="3122.6783999999998"/>
    <n v="10494916.826957835"/>
  </r>
  <r>
    <n v="2017"/>
    <x v="1"/>
    <x v="2"/>
    <s v="CHANNEL UKRAINE"/>
    <x v="0"/>
    <x v="0"/>
    <n v="0.67038600000000004"/>
    <n v="54.245474999999999"/>
    <n v="63.08"/>
    <n v="480"/>
    <n v="288000"/>
    <n v="6435.7056000000002"/>
    <n v="22021726.788204651"/>
  </r>
  <r>
    <n v="2017"/>
    <x v="1"/>
    <x v="2"/>
    <s v="CHANNEL UKRAINE"/>
    <x v="1"/>
    <x v="0"/>
    <n v="0.74074300000000004"/>
    <n v="56.126679000000003"/>
    <n v="64.709999999999994"/>
    <n v="480"/>
    <n v="288000"/>
    <n v="7111.1328000000012"/>
    <n v="25827331.381760459"/>
  </r>
  <r>
    <n v="2017"/>
    <x v="1"/>
    <x v="0"/>
    <s v="K1"/>
    <x v="0"/>
    <x v="0"/>
    <n v="0.29866199999999998"/>
    <n v="45.782195999999999"/>
    <n v="74.12"/>
    <n v="480"/>
    <n v="288000"/>
    <n v="2867.1551999999997"/>
    <n v="9729336.6976920776"/>
  </r>
  <r>
    <n v="2017"/>
    <x v="1"/>
    <x v="0"/>
    <s v="K1"/>
    <x v="1"/>
    <x v="0"/>
    <n v="0.29089999999999999"/>
    <n v="46.896614"/>
    <n v="75.64"/>
    <n v="480"/>
    <n v="288000"/>
    <n v="2792.64"/>
    <n v="9906219.839549413"/>
  </r>
  <r>
    <n v="2017"/>
    <x v="1"/>
    <x v="0"/>
    <s v="K2"/>
    <x v="0"/>
    <x v="0"/>
    <n v="5.1622000000000001E-2"/>
    <n v="16.753776999999999"/>
    <n v="74.12"/>
    <n v="480"/>
    <n v="288000"/>
    <n v="495.57120000000003"/>
    <n v="615395.33628394839"/>
  </r>
  <r>
    <n v="2017"/>
    <x v="1"/>
    <x v="0"/>
    <s v="K2"/>
    <x v="1"/>
    <x v="0"/>
    <n v="5.3815000000000002E-2"/>
    <n v="18.085132000000002"/>
    <n v="75.64"/>
    <n v="480"/>
    <n v="288000"/>
    <n v="516.62400000000002"/>
    <n v="706720.64904759557"/>
  </r>
  <r>
    <n v="2017"/>
    <x v="1"/>
    <x v="2"/>
    <s v="NLO-TV"/>
    <x v="0"/>
    <x v="0"/>
    <n v="0.26862200000000003"/>
    <n v="32.304586999999998"/>
    <n v="63.08"/>
    <n v="480"/>
    <n v="288000"/>
    <n v="2578.7712000000006"/>
    <n v="5254951.2218468273"/>
  </r>
  <r>
    <n v="2017"/>
    <x v="1"/>
    <x v="2"/>
    <s v="NLO-TV"/>
    <x v="1"/>
    <x v="0"/>
    <n v="0.26922099999999999"/>
    <n v="32.645150000000001"/>
    <n v="64.709999999999994"/>
    <n v="480"/>
    <n v="288000"/>
    <n v="2584.5216"/>
    <n v="5459718.2875256306"/>
  </r>
  <r>
    <n v="2017"/>
    <x v="1"/>
    <x v="0"/>
    <s v="INTER"/>
    <x v="0"/>
    <x v="1"/>
    <n v="0.46753800000000001"/>
    <n v="0.51463499999999995"/>
    <n v="74.12"/>
    <n v="65"/>
    <n v="39000"/>
    <n v="607.79939999999999"/>
    <n v="23184.353853512279"/>
  </r>
  <r>
    <n v="2017"/>
    <x v="1"/>
    <x v="0"/>
    <s v="INTER"/>
    <x v="1"/>
    <x v="1"/>
    <n v="0.51993999999999996"/>
    <n v="0.56168899999999999"/>
    <n v="75.64"/>
    <n v="65"/>
    <n v="39000"/>
    <n v="675.92200000000003"/>
    <n v="28717.327508795122"/>
  </r>
  <r>
    <n v="2017"/>
    <x v="1"/>
    <x v="0"/>
    <s v="ENTER FILM"/>
    <x v="0"/>
    <x v="1"/>
    <n v="0.10227600000000001"/>
    <n v="8.6696999999999996E-2"/>
    <n v="74.12"/>
    <n v="65"/>
    <n v="39000"/>
    <n v="132.9588"/>
    <n v="854.3908076764319"/>
  </r>
  <r>
    <n v="2017"/>
    <x v="1"/>
    <x v="0"/>
    <s v="ENTER FILM"/>
    <x v="1"/>
    <x v="1"/>
    <n v="0.15354100000000001"/>
    <n v="0.12814300000000001"/>
    <n v="75.64"/>
    <n v="65"/>
    <n v="39000"/>
    <n v="199.60330000000002"/>
    <n v="1934.7021954225163"/>
  </r>
  <r>
    <n v="2017"/>
    <x v="1"/>
    <x v="1"/>
    <s v="ICTV"/>
    <x v="0"/>
    <x v="1"/>
    <n v="1.2793760000000001"/>
    <n v="1.2928059999999999"/>
    <n v="78.87"/>
    <n v="65"/>
    <n v="39000"/>
    <n v="1663.1888000000001"/>
    <n v="169584.73286228074"/>
  </r>
  <r>
    <n v="2017"/>
    <x v="1"/>
    <x v="1"/>
    <s v="ICTV"/>
    <x v="1"/>
    <x v="1"/>
    <n v="1.372541"/>
    <n v="1.371953"/>
    <n v="79.95"/>
    <n v="65"/>
    <n v="39000"/>
    <n v="1784.3033"/>
    <n v="195716.02221432477"/>
  </r>
  <r>
    <n v="2017"/>
    <x v="1"/>
    <x v="1"/>
    <s v="M1"/>
    <x v="0"/>
    <x v="1"/>
    <n v="0.15290400000000001"/>
    <n v="0.16272700000000001"/>
    <n v="78.87"/>
    <n v="65"/>
    <n v="39000"/>
    <n v="198.77520000000001"/>
    <n v="2551.1362737054483"/>
  </r>
  <r>
    <n v="2017"/>
    <x v="1"/>
    <x v="1"/>
    <s v="M1"/>
    <x v="1"/>
    <x v="1"/>
    <n v="0.159832"/>
    <n v="0.170157"/>
    <n v="79.95"/>
    <n v="65"/>
    <n v="39000"/>
    <n v="207.7816"/>
    <n v="2826.6717222104398"/>
  </r>
  <r>
    <n v="2017"/>
    <x v="1"/>
    <x v="1"/>
    <s v="NEW CHANNEL"/>
    <x v="0"/>
    <x v="1"/>
    <n v="0.70891499999999996"/>
    <n v="0.74963000000000002"/>
    <n v="78.87"/>
    <n v="65"/>
    <n v="39000"/>
    <n v="921.58949999999993"/>
    <n v="54487.429166119953"/>
  </r>
  <r>
    <n v="2017"/>
    <x v="1"/>
    <x v="1"/>
    <s v="NEW CHANNEL"/>
    <x v="1"/>
    <x v="1"/>
    <n v="0.68132999999999999"/>
    <n v="0.72069700000000003"/>
    <n v="79.95"/>
    <n v="65"/>
    <n v="39000"/>
    <n v="885.72899999999993"/>
    <n v="51035.461537384355"/>
  </r>
  <r>
    <n v="2017"/>
    <x v="1"/>
    <x v="1"/>
    <s v="STB"/>
    <x v="0"/>
    <x v="1"/>
    <n v="0.69911500000000004"/>
    <n v="0.75576600000000005"/>
    <n v="78.87"/>
    <n v="65"/>
    <n v="39000"/>
    <n v="908.84950000000003"/>
    <n v="54174.032464484793"/>
  </r>
  <r>
    <n v="2017"/>
    <x v="1"/>
    <x v="1"/>
    <s v="STB"/>
    <x v="1"/>
    <x v="1"/>
    <n v="0.69942499999999996"/>
    <n v="0.75278999999999996"/>
    <n v="79.95"/>
    <n v="65"/>
    <n v="39000"/>
    <n v="909.25249999999994"/>
    <n v="54723.871348526249"/>
  </r>
  <r>
    <n v="2017"/>
    <x v="1"/>
    <x v="0"/>
    <s v="MEGA"/>
    <x v="0"/>
    <x v="1"/>
    <n v="0.20810400000000001"/>
    <n v="0.213612"/>
    <n v="74.12"/>
    <n v="65"/>
    <n v="39000"/>
    <n v="270.53520000000003"/>
    <n v="4283.3625683546888"/>
  </r>
  <r>
    <n v="2017"/>
    <x v="1"/>
    <x v="0"/>
    <s v="MEGA"/>
    <x v="1"/>
    <x v="1"/>
    <n v="0.229494"/>
    <n v="0.237903"/>
    <n v="75.64"/>
    <n v="65"/>
    <n v="39000"/>
    <n v="298.34219999999999"/>
    <n v="5368.662793315224"/>
  </r>
  <r>
    <n v="2017"/>
    <x v="1"/>
    <x v="1"/>
    <s v="M2"/>
    <x v="0"/>
    <x v="1"/>
    <n v="2.8167000000000001E-2"/>
    <n v="2.6768E-2"/>
    <n v="78.87"/>
    <n v="65"/>
    <n v="39000"/>
    <n v="36.617100000000008"/>
    <n v="77.305734441936025"/>
  </r>
  <r>
    <n v="2017"/>
    <x v="1"/>
    <x v="1"/>
    <s v="M2"/>
    <x v="1"/>
    <x v="1"/>
    <n v="2.6946000000000001E-2"/>
    <n v="2.5106E-2"/>
    <n v="79.95"/>
    <n v="65"/>
    <n v="39000"/>
    <n v="35.029800000000002"/>
    <n v="70.312679796059996"/>
  </r>
  <r>
    <n v="2017"/>
    <x v="1"/>
    <x v="0"/>
    <s v="ZOOM"/>
    <x v="0"/>
    <x v="1"/>
    <n v="5.9567000000000002E-2"/>
    <n v="5.3219000000000002E-2"/>
    <n v="74.12"/>
    <n v="65"/>
    <n v="39000"/>
    <n v="77.437100000000015"/>
    <n v="305.45778684558809"/>
  </r>
  <r>
    <n v="2017"/>
    <x v="1"/>
    <x v="0"/>
    <s v="ZOOM"/>
    <x v="1"/>
    <x v="1"/>
    <n v="6.1603999999999999E-2"/>
    <n v="5.4546999999999998E-2"/>
    <n v="75.64"/>
    <n v="65"/>
    <n v="39000"/>
    <n v="80.0852"/>
    <n v="330.426336068816"/>
  </r>
  <r>
    <n v="2017"/>
    <x v="1"/>
    <x v="0"/>
    <s v="NTN"/>
    <x v="0"/>
    <x v="1"/>
    <n v="0.24592"/>
    <n v="0.25589099999999998"/>
    <n v="74.12"/>
    <n v="65"/>
    <n v="39000"/>
    <n v="319.69599999999997"/>
    <n v="6063.5592355603185"/>
  </r>
  <r>
    <n v="2017"/>
    <x v="1"/>
    <x v="0"/>
    <s v="NTN"/>
    <x v="1"/>
    <x v="1"/>
    <n v="0.31652599999999997"/>
    <n v="0.32527899999999998"/>
    <n v="75.64"/>
    <n v="65"/>
    <n v="39000"/>
    <n v="411.48379999999997"/>
    <n v="10124.190028462326"/>
  </r>
  <r>
    <n v="2017"/>
    <x v="1"/>
    <x v="2"/>
    <s v="CHANNEL UKRAINE"/>
    <x v="0"/>
    <x v="1"/>
    <n v="0.85306300000000002"/>
    <n v="0.67038600000000004"/>
    <n v="63.08"/>
    <n v="65"/>
    <n v="39000"/>
    <n v="1108.9819"/>
    <n v="46896.569896045272"/>
  </r>
  <r>
    <n v="2017"/>
    <x v="1"/>
    <x v="2"/>
    <s v="CHANNEL UKRAINE"/>
    <x v="1"/>
    <x v="1"/>
    <n v="0.95258100000000001"/>
    <n v="0.74074300000000004"/>
    <n v="64.709999999999994"/>
    <n v="65"/>
    <n v="39000"/>
    <n v="1238.3552999999999"/>
    <n v="59358.678423417005"/>
  </r>
  <r>
    <n v="2017"/>
    <x v="1"/>
    <x v="0"/>
    <s v="K1"/>
    <x v="0"/>
    <x v="1"/>
    <n v="0.36657200000000001"/>
    <n v="0.29866199999999998"/>
    <n v="74.12"/>
    <n v="65"/>
    <n v="39000"/>
    <n v="476.54360000000003"/>
    <n v="10549.163440836384"/>
  </r>
  <r>
    <n v="2017"/>
    <x v="1"/>
    <x v="0"/>
    <s v="K1"/>
    <x v="1"/>
    <x v="1"/>
    <n v="0.35978700000000002"/>
    <n v="0.29089999999999999"/>
    <n v="75.64"/>
    <n v="65"/>
    <n v="39000"/>
    <n v="467.72310000000004"/>
    <n v="10291.627550115601"/>
  </r>
  <r>
    <n v="2017"/>
    <x v="1"/>
    <x v="0"/>
    <s v="K2"/>
    <x v="0"/>
    <x v="1"/>
    <n v="5.7626999999999998E-2"/>
    <n v="5.1622000000000001E-2"/>
    <n v="74.12"/>
    <n v="65"/>
    <n v="39000"/>
    <n v="74.915099999999995"/>
    <n v="286.64185169786401"/>
  </r>
  <r>
    <n v="2017"/>
    <x v="1"/>
    <x v="0"/>
    <s v="K2"/>
    <x v="1"/>
    <x v="1"/>
    <n v="5.9695999999999999E-2"/>
    <n v="5.3815000000000002E-2"/>
    <n v="75.64"/>
    <n v="65"/>
    <n v="39000"/>
    <n v="77.604799999999997"/>
    <n v="315.89550687968"/>
  </r>
  <r>
    <n v="2017"/>
    <x v="1"/>
    <x v="2"/>
    <s v="NLO-TV"/>
    <x v="0"/>
    <x v="1"/>
    <n v="0.35889599999999999"/>
    <n v="0.26862200000000003"/>
    <n v="63.08"/>
    <n v="65"/>
    <n v="39000"/>
    <n v="466.56479999999999"/>
    <n v="7905.7892570292479"/>
  </r>
  <r>
    <n v="2017"/>
    <x v="1"/>
    <x v="2"/>
    <s v="NLO-TV"/>
    <x v="1"/>
    <x v="1"/>
    <n v="0.354354"/>
    <n v="0.26922099999999999"/>
    <n v="64.709999999999994"/>
    <n v="65"/>
    <n v="39000"/>
    <n v="460.66020000000003"/>
    <n v="8025.2953548587811"/>
  </r>
  <r>
    <n v="2017"/>
    <x v="0"/>
    <x v="0"/>
    <s v="INTER"/>
    <x v="0"/>
    <x v="1"/>
    <n v="0.53356999999999999"/>
    <n v="0.57204200000000005"/>
    <n v="73.72"/>
    <n v="55"/>
    <n v="34100"/>
    <n v="606.49123333333341"/>
    <n v="25576.303131018969"/>
  </r>
  <r>
    <n v="2017"/>
    <x v="0"/>
    <x v="0"/>
    <s v="INTER"/>
    <x v="1"/>
    <x v="1"/>
    <n v="0.58773900000000001"/>
    <n v="0.62134199999999995"/>
    <n v="75.02"/>
    <n v="55"/>
    <n v="34100"/>
    <n v="668.06333000000006"/>
    <n v="31140.487335276277"/>
  </r>
  <r>
    <n v="2017"/>
    <x v="0"/>
    <x v="0"/>
    <s v="ENTER FILM"/>
    <x v="0"/>
    <x v="1"/>
    <n v="6.0493999999999999E-2"/>
    <n v="7.8792000000000001E-2"/>
    <n v="73.72"/>
    <n v="55"/>
    <n v="34100"/>
    <n v="68.76151333333334"/>
    <n v="399.40442972904322"/>
  </r>
  <r>
    <n v="2017"/>
    <x v="0"/>
    <x v="0"/>
    <s v="ENTER FILM"/>
    <x v="1"/>
    <x v="1"/>
    <n v="0.114414"/>
    <n v="0.117367"/>
    <n v="75.02"/>
    <n v="55"/>
    <n v="34100"/>
    <n v="130.05058"/>
    <n v="1145.0787546429572"/>
  </r>
  <r>
    <n v="2017"/>
    <x v="0"/>
    <x v="1"/>
    <s v="ICTV"/>
    <x v="0"/>
    <x v="1"/>
    <n v="1.267058"/>
    <n v="1.2812809999999999"/>
    <n v="76.88"/>
    <n v="55"/>
    <n v="34100"/>
    <n v="1440.2225933333332"/>
    <n v="141868.95845351886"/>
  </r>
  <r>
    <n v="2017"/>
    <x v="0"/>
    <x v="1"/>
    <s v="ICTV"/>
    <x v="1"/>
    <x v="1"/>
    <n v="1.3856889999999999"/>
    <n v="1.3631979999999999"/>
    <n v="77.89"/>
    <n v="55"/>
    <n v="34100"/>
    <n v="1575.0664966666666"/>
    <n v="167239.76082880097"/>
  </r>
  <r>
    <n v="2017"/>
    <x v="0"/>
    <x v="1"/>
    <s v="NEW CHANNEL"/>
    <x v="0"/>
    <x v="1"/>
    <n v="0.59216599999999997"/>
    <n v="0.67200700000000002"/>
    <n v="76.88"/>
    <n v="55"/>
    <n v="34100"/>
    <n v="673.09535333333338"/>
    <n v="34774.729786582546"/>
  </r>
  <r>
    <n v="2017"/>
    <x v="0"/>
    <x v="1"/>
    <s v="NEW CHANNEL"/>
    <x v="1"/>
    <x v="1"/>
    <n v="0.56664800000000004"/>
    <n v="0.64177300000000004"/>
    <n v="77.89"/>
    <n v="55"/>
    <n v="34100"/>
    <n v="644.08989333333341"/>
    <n v="32196.571697566083"/>
  </r>
  <r>
    <n v="2017"/>
    <x v="0"/>
    <x v="1"/>
    <s v="STB"/>
    <x v="0"/>
    <x v="1"/>
    <n v="0.978217"/>
    <n v="0.71182000000000001"/>
    <n v="76.88"/>
    <n v="55"/>
    <n v="34100"/>
    <n v="1111.9066566666665"/>
    <n v="60848.78223127011"/>
  </r>
  <r>
    <n v="2017"/>
    <x v="0"/>
    <x v="1"/>
    <s v="STB"/>
    <x v="1"/>
    <x v="1"/>
    <n v="0.95418700000000001"/>
    <n v="0.718028"/>
    <n v="77.89"/>
    <n v="55"/>
    <n v="34100"/>
    <n v="1084.5925566666667"/>
    <n v="60658.225833033153"/>
  </r>
  <r>
    <n v="2017"/>
    <x v="0"/>
    <x v="0"/>
    <s v="MEGA"/>
    <x v="0"/>
    <x v="1"/>
    <n v="0.216172"/>
    <n v="0.20638400000000001"/>
    <n v="73.72"/>
    <n v="55"/>
    <n v="34100"/>
    <n v="245.7155066666667"/>
    <n v="3738.470145708297"/>
  </r>
  <r>
    <n v="2017"/>
    <x v="0"/>
    <x v="0"/>
    <s v="MEGA"/>
    <x v="1"/>
    <x v="1"/>
    <n v="0.240477"/>
    <n v="0.22976099999999999"/>
    <n v="75.02"/>
    <n v="55"/>
    <n v="34100"/>
    <n v="273.34219000000002"/>
    <n v="4711.5091862425816"/>
  </r>
  <r>
    <n v="2017"/>
    <x v="0"/>
    <x v="0"/>
    <s v="NTN"/>
    <x v="0"/>
    <x v="1"/>
    <n v="0.247809"/>
    <n v="0.32143300000000002"/>
    <n v="73.72"/>
    <n v="55"/>
    <n v="34100"/>
    <n v="281.67622999999998"/>
    <n v="6674.6114272031346"/>
  </r>
  <r>
    <n v="2017"/>
    <x v="0"/>
    <x v="0"/>
    <s v="NTN"/>
    <x v="1"/>
    <x v="1"/>
    <n v="0.32258700000000001"/>
    <n v="0.39420699999999997"/>
    <n v="75.02"/>
    <n v="55"/>
    <n v="34100"/>
    <n v="366.67389000000003"/>
    <n v="10843.796969925354"/>
  </r>
  <r>
    <n v="2017"/>
    <x v="0"/>
    <x v="2"/>
    <s v="CHANNEL UKRAINE"/>
    <x v="0"/>
    <x v="1"/>
    <n v="0.86300699999999997"/>
    <n v="0.63524599999999998"/>
    <n v="59.93"/>
    <n v="55"/>
    <n v="34100"/>
    <n v="980.95128999999986"/>
    <n v="37345.102813218677"/>
  </r>
  <r>
    <n v="2017"/>
    <x v="0"/>
    <x v="2"/>
    <s v="CHANNEL UKRAINE"/>
    <x v="1"/>
    <x v="1"/>
    <n v="0.97282500000000005"/>
    <n v="0.70961600000000002"/>
    <n v="61.87"/>
    <n v="55"/>
    <n v="34100"/>
    <n v="1105.7777500000002"/>
    <n v="48548.002112428287"/>
  </r>
  <r>
    <n v="2017"/>
    <x v="0"/>
    <x v="0"/>
    <s v="K2"/>
    <x v="0"/>
    <x v="1"/>
    <n v="3.0252999999999999E-2"/>
    <n v="3.6894999999999997E-2"/>
    <n v="73.72"/>
    <n v="55"/>
    <n v="34100"/>
    <n v="34.387576666666661"/>
    <n v="93.530749143120644"/>
  </r>
  <r>
    <n v="2017"/>
    <x v="0"/>
    <x v="0"/>
    <s v="K2"/>
    <x v="1"/>
    <x v="1"/>
    <n v="2.7331999999999999E-2"/>
    <n v="3.8697000000000002E-2"/>
    <n v="75.02"/>
    <n v="55"/>
    <n v="34100"/>
    <n v="31.067373333333329"/>
    <n v="90.190105223917598"/>
  </r>
  <r>
    <n v="2017"/>
    <x v="0"/>
    <x v="2"/>
    <s v="NLO-TV"/>
    <x v="0"/>
    <x v="1"/>
    <n v="0.20094999999999999"/>
    <n v="0.222409"/>
    <n v="59.93"/>
    <n v="55"/>
    <n v="34100"/>
    <n v="228.41316666666665"/>
    <n v="3044.5125590310381"/>
  </r>
  <r>
    <n v="2017"/>
    <x v="0"/>
    <x v="2"/>
    <s v="NLO-TV"/>
    <x v="1"/>
    <x v="1"/>
    <n v="0.19997899999999999"/>
    <n v="0.21246999999999999"/>
    <n v="61.87"/>
    <n v="55"/>
    <n v="34100"/>
    <n v="227.30946333333333"/>
    <n v="2988.1008463971903"/>
  </r>
  <r>
    <n v="2017"/>
    <x v="0"/>
    <x v="0"/>
    <s v="INTER"/>
    <x v="0"/>
    <x v="2"/>
    <n v="0.55808999999999997"/>
    <n v="0.57204200000000005"/>
    <n v="73.72"/>
    <n v="55"/>
    <n v="34100"/>
    <n v="634.3623"/>
    <n v="26751.652106359754"/>
  </r>
  <r>
    <n v="2017"/>
    <x v="0"/>
    <x v="0"/>
    <s v="INTER"/>
    <x v="1"/>
    <x v="2"/>
    <n v="0.596024"/>
    <n v="0.62134199999999995"/>
    <n v="75.02"/>
    <n v="55"/>
    <n v="34100"/>
    <n v="677.48061333333328"/>
    <n v="31579.455886916989"/>
  </r>
  <r>
    <n v="2017"/>
    <x v="0"/>
    <x v="0"/>
    <s v="ENTER FILM"/>
    <x v="0"/>
    <x v="2"/>
    <n v="9.1356999999999994E-2"/>
    <n v="7.8792000000000001E-2"/>
    <n v="73.72"/>
    <n v="55"/>
    <n v="34100"/>
    <n v="103.84245666666666"/>
    <n v="603.17371122352961"/>
  </r>
  <r>
    <n v="2017"/>
    <x v="0"/>
    <x v="0"/>
    <s v="ENTER FILM"/>
    <x v="1"/>
    <x v="2"/>
    <n v="0.14696600000000001"/>
    <n v="0.117367"/>
    <n v="75.02"/>
    <n v="55"/>
    <n v="34100"/>
    <n v="167.05135333333334"/>
    <n v="1470.8658403242334"/>
  </r>
  <r>
    <n v="2017"/>
    <x v="0"/>
    <x v="1"/>
    <s v="ICTV"/>
    <x v="0"/>
    <x v="2"/>
    <n v="1.1739280000000001"/>
    <n v="1.2812809999999999"/>
    <n v="76.88"/>
    <n v="55"/>
    <n v="34100"/>
    <n v="1334.3648266666669"/>
    <n v="131441.45150373742"/>
  </r>
  <r>
    <n v="2017"/>
    <x v="0"/>
    <x v="1"/>
    <s v="ICTV"/>
    <x v="1"/>
    <x v="2"/>
    <n v="1.249708"/>
    <n v="1.3631979999999999"/>
    <n v="77.89"/>
    <n v="55"/>
    <n v="34100"/>
    <n v="1420.5014266666667"/>
    <n v="150828.12018125225"/>
  </r>
  <r>
    <n v="2017"/>
    <x v="0"/>
    <x v="1"/>
    <s v="M1"/>
    <x v="0"/>
    <x v="2"/>
    <n v="0.14241100000000001"/>
    <n v="0.15352399999999999"/>
    <n v="76.88"/>
    <n v="55"/>
    <n v="34100"/>
    <n v="161.87383666666668"/>
    <n v="1910.5847730637772"/>
  </r>
  <r>
    <n v="2017"/>
    <x v="0"/>
    <x v="1"/>
    <s v="M1"/>
    <x v="1"/>
    <x v="2"/>
    <n v="0.15092900000000001"/>
    <n v="0.161111"/>
    <n v="77.89"/>
    <n v="55"/>
    <n v="34100"/>
    <n v="171.55596333333332"/>
    <n v="2152.8447682615943"/>
  </r>
  <r>
    <n v="2017"/>
    <x v="0"/>
    <x v="1"/>
    <s v="NEW CHANNEL"/>
    <x v="0"/>
    <x v="2"/>
    <n v="0.58435199999999998"/>
    <n v="0.67200700000000002"/>
    <n v="76.88"/>
    <n v="55"/>
    <n v="34100"/>
    <n v="664.21343999999999"/>
    <n v="34315.855520663274"/>
  </r>
  <r>
    <n v="2017"/>
    <x v="0"/>
    <x v="1"/>
    <s v="NEW CHANNEL"/>
    <x v="1"/>
    <x v="2"/>
    <n v="0.56056099999999998"/>
    <n v="0.64177300000000004"/>
    <n v="77.89"/>
    <n v="55"/>
    <n v="34100"/>
    <n v="637.17100333333326"/>
    <n v="31850.712307039532"/>
  </r>
  <r>
    <n v="2017"/>
    <x v="0"/>
    <x v="1"/>
    <s v="STB"/>
    <x v="0"/>
    <x v="2"/>
    <n v="0.60088699999999995"/>
    <n v="0.71182000000000001"/>
    <n v="76.88"/>
    <n v="55"/>
    <n v="34100"/>
    <n v="683.00822333333338"/>
    <n v="37377.434872427293"/>
  </r>
  <r>
    <n v="2017"/>
    <x v="0"/>
    <x v="1"/>
    <s v="STB"/>
    <x v="1"/>
    <x v="2"/>
    <n v="0.61149299999999995"/>
    <n v="0.718028"/>
    <n v="77.89"/>
    <n v="55"/>
    <n v="34100"/>
    <n v="695.06371000000001"/>
    <n v="38872.967761370615"/>
  </r>
  <r>
    <n v="2017"/>
    <x v="0"/>
    <x v="0"/>
    <s v="MEGA"/>
    <x v="0"/>
    <x v="2"/>
    <n v="0.18967100000000001"/>
    <n v="0.20638400000000001"/>
    <n v="73.72"/>
    <n v="55"/>
    <n v="34100"/>
    <n v="215.59270333333333"/>
    <n v="3280.1628842155246"/>
  </r>
  <r>
    <n v="2017"/>
    <x v="0"/>
    <x v="0"/>
    <s v="MEGA"/>
    <x v="1"/>
    <x v="2"/>
    <n v="0.214366"/>
    <n v="0.22976099999999999"/>
    <n v="75.02"/>
    <n v="55"/>
    <n v="34100"/>
    <n v="243.66268666666667"/>
    <n v="4199.9333749925245"/>
  </r>
  <r>
    <n v="2017"/>
    <x v="0"/>
    <x v="1"/>
    <s v="M2"/>
    <x v="0"/>
    <x v="2"/>
    <n v="2.5312999999999999E-2"/>
    <n v="2.5475999999999999E-2"/>
    <n v="76.88"/>
    <n v="55"/>
    <n v="34100"/>
    <n v="28.772443333333332"/>
    <n v="56.353560197756792"/>
  </r>
  <r>
    <n v="2017"/>
    <x v="0"/>
    <x v="1"/>
    <s v="M2"/>
    <x v="1"/>
    <x v="2"/>
    <n v="2.3963999999999999E-2"/>
    <n v="2.3917000000000001E-2"/>
    <n v="77.89"/>
    <n v="55"/>
    <n v="34100"/>
    <n v="27.239079999999998"/>
    <n v="50.743549477680396"/>
  </r>
  <r>
    <n v="2017"/>
    <x v="0"/>
    <x v="0"/>
    <s v="ZOOM"/>
    <x v="0"/>
    <x v="2"/>
    <n v="4.1703999999999998E-2"/>
    <n v="4.2573E-2"/>
    <n v="73.72"/>
    <n v="55"/>
    <n v="34100"/>
    <n v="47.403546666666664"/>
    <n v="148.77515709193278"/>
  </r>
  <r>
    <n v="2017"/>
    <x v="0"/>
    <x v="0"/>
    <s v="ZOOM"/>
    <x v="1"/>
    <x v="2"/>
    <n v="4.4312999999999998E-2"/>
    <n v="4.5251E-2"/>
    <n v="75.02"/>
    <n v="55"/>
    <n v="34100"/>
    <n v="50.369109999999999"/>
    <n v="170.9895297976822"/>
  </r>
  <r>
    <n v="2017"/>
    <x v="0"/>
    <x v="0"/>
    <s v="NTN"/>
    <x v="0"/>
    <x v="2"/>
    <n v="0.29914200000000002"/>
    <n v="0.32143300000000002"/>
    <n v="73.72"/>
    <n v="55"/>
    <n v="34100"/>
    <n v="340.02474000000001"/>
    <n v="8057.2400984484038"/>
  </r>
  <r>
    <n v="2017"/>
    <x v="0"/>
    <x v="0"/>
    <s v="NTN"/>
    <x v="1"/>
    <x v="2"/>
    <n v="0.380805"/>
    <n v="0.39420699999999997"/>
    <n v="75.02"/>
    <n v="55"/>
    <n v="34100"/>
    <n v="432.84835000000004"/>
    <n v="12800.80135012392"/>
  </r>
  <r>
    <n v="2017"/>
    <x v="0"/>
    <x v="2"/>
    <s v="CHANNEL UKRAINE"/>
    <x v="0"/>
    <x v="2"/>
    <n v="0.64339900000000005"/>
    <n v="0.63524599999999998"/>
    <n v="59.93"/>
    <n v="55"/>
    <n v="34100"/>
    <n v="731.33019666666667"/>
    <n v="27841.95470595498"/>
  </r>
  <r>
    <n v="2017"/>
    <x v="0"/>
    <x v="2"/>
    <s v="CHANNEL UKRAINE"/>
    <x v="1"/>
    <x v="2"/>
    <n v="0.71112600000000004"/>
    <n v="0.70961600000000002"/>
    <n v="61.87"/>
    <n v="55"/>
    <n v="34100"/>
    <n v="808.31322"/>
    <n v="35488.136664048179"/>
  </r>
  <r>
    <n v="2017"/>
    <x v="0"/>
    <x v="0"/>
    <s v="K1"/>
    <x v="0"/>
    <x v="2"/>
    <n v="0.29698400000000003"/>
    <n v="0.26929599999999998"/>
    <n v="73.72"/>
    <n v="55"/>
    <n v="34100"/>
    <n v="337.57181333333335"/>
    <n v="6701.6448022804316"/>
  </r>
  <r>
    <n v="2017"/>
    <x v="0"/>
    <x v="0"/>
    <s v="K1"/>
    <x v="1"/>
    <x v="2"/>
    <n v="0.28328599999999998"/>
    <n v="0.25931199999999999"/>
    <n v="75.02"/>
    <n v="55"/>
    <n v="34100"/>
    <n v="322.00175333333328"/>
    <n v="6264.0888779012057"/>
  </r>
  <r>
    <n v="2017"/>
    <x v="0"/>
    <x v="0"/>
    <s v="K2"/>
    <x v="0"/>
    <x v="2"/>
    <n v="4.0568E-2"/>
    <n v="3.6894999999999997E-2"/>
    <n v="73.72"/>
    <n v="55"/>
    <n v="34100"/>
    <n v="46.112293333333334"/>
    <n v="125.42079896995733"/>
  </r>
  <r>
    <n v="2017"/>
    <x v="0"/>
    <x v="0"/>
    <s v="K2"/>
    <x v="1"/>
    <x v="2"/>
    <n v="4.122E-2"/>
    <n v="3.8697000000000002E-2"/>
    <n v="75.02"/>
    <n v="55"/>
    <n v="34100"/>
    <n v="46.853400000000001"/>
    <n v="136.01771320539601"/>
  </r>
  <r>
    <n v="2017"/>
    <x v="0"/>
    <x v="2"/>
    <s v="NLO-TV"/>
    <x v="0"/>
    <x v="2"/>
    <n v="0.223216"/>
    <n v="0.222409"/>
    <n v="59.93"/>
    <n v="55"/>
    <n v="34100"/>
    <n v="253.72218666666669"/>
    <n v="3381.8557620137963"/>
  </r>
  <r>
    <n v="2017"/>
    <x v="0"/>
    <x v="2"/>
    <s v="NLO-TV"/>
    <x v="1"/>
    <x v="2"/>
    <n v="0.21947900000000001"/>
    <n v="0.21246999999999999"/>
    <n v="61.87"/>
    <n v="55"/>
    <n v="34100"/>
    <n v="249.47446333333335"/>
    <n v="3279.4712728156906"/>
  </r>
  <r>
    <n v="2017"/>
    <x v="1"/>
    <x v="0"/>
    <s v="INTER"/>
    <x v="0"/>
    <x v="2"/>
    <n v="0.49544700000000003"/>
    <n v="0.51463499999999995"/>
    <n v="74.12"/>
    <n v="65"/>
    <n v="39000"/>
    <n v="644.08109999999999"/>
    <n v="24568.310091716816"/>
  </r>
  <r>
    <n v="2017"/>
    <x v="1"/>
    <x v="0"/>
    <s v="INTER"/>
    <x v="1"/>
    <x v="2"/>
    <n v="0.53758799999999995"/>
    <n v="0.56168899999999999"/>
    <n v="75.64"/>
    <n v="65"/>
    <n v="39000"/>
    <n v="698.86439999999993"/>
    <n v="29692.061893291819"/>
  </r>
  <r>
    <n v="2017"/>
    <x v="1"/>
    <x v="0"/>
    <s v="ENTER FILM"/>
    <x v="0"/>
    <x v="2"/>
    <n v="0.105422"/>
    <n v="8.6696999999999996E-2"/>
    <n v="74.12"/>
    <n v="65"/>
    <n v="39000"/>
    <n v="137.04859999999999"/>
    <n v="880.67178738770394"/>
  </r>
  <r>
    <n v="2017"/>
    <x v="1"/>
    <x v="0"/>
    <s v="ENTER FILM"/>
    <x v="1"/>
    <x v="2"/>
    <n v="0.16692399999999999"/>
    <n v="0.12814300000000001"/>
    <n v="75.64"/>
    <n v="65"/>
    <n v="39000"/>
    <n v="217.00119999999998"/>
    <n v="2103.3354561238239"/>
  </r>
  <r>
    <n v="2017"/>
    <x v="1"/>
    <x v="1"/>
    <s v="ICTV"/>
    <x v="0"/>
    <x v="2"/>
    <n v="1.2274210000000001"/>
    <n v="1.2928059999999999"/>
    <n v="78.87"/>
    <n v="65"/>
    <n v="39000"/>
    <n v="1595.6473000000001"/>
    <n v="162697.95775014808"/>
  </r>
  <r>
    <n v="2017"/>
    <x v="1"/>
    <x v="1"/>
    <s v="ICTV"/>
    <x v="1"/>
    <x v="2"/>
    <n v="1.3035749999999999"/>
    <n v="1.371953"/>
    <n v="79.95"/>
    <n v="65"/>
    <n v="39000"/>
    <n v="1694.6474999999998"/>
    <n v="185881.88888932159"/>
  </r>
  <r>
    <n v="2017"/>
    <x v="1"/>
    <x v="1"/>
    <s v="M1"/>
    <x v="0"/>
    <x v="2"/>
    <n v="0.15528700000000001"/>
    <n v="0.16272700000000001"/>
    <n v="78.87"/>
    <n v="65"/>
    <n v="39000"/>
    <n v="201.87309999999999"/>
    <n v="2590.8955850396192"/>
  </r>
  <r>
    <n v="2017"/>
    <x v="1"/>
    <x v="1"/>
    <s v="M1"/>
    <x v="1"/>
    <x v="2"/>
    <n v="0.16455"/>
    <n v="0.170157"/>
    <n v="79.95"/>
    <n v="65"/>
    <n v="39000"/>
    <n v="213.91499999999999"/>
    <n v="2910.1108156672499"/>
  </r>
  <r>
    <n v="2017"/>
    <x v="1"/>
    <x v="1"/>
    <s v="NEW CHANNEL"/>
    <x v="0"/>
    <x v="2"/>
    <n v="0.60960000000000003"/>
    <n v="0.74963000000000002"/>
    <n v="78.87"/>
    <n v="65"/>
    <n v="39000"/>
    <n v="792.48"/>
    <n v="46854.047127888007"/>
  </r>
  <r>
    <n v="2017"/>
    <x v="1"/>
    <x v="1"/>
    <s v="NEW CHANNEL"/>
    <x v="1"/>
    <x v="2"/>
    <n v="0.58540999999999999"/>
    <n v="0.72069700000000003"/>
    <n v="79.95"/>
    <n v="65"/>
    <n v="39000"/>
    <n v="761.0329999999999"/>
    <n v="43850.512290079947"/>
  </r>
  <r>
    <n v="2017"/>
    <x v="1"/>
    <x v="1"/>
    <s v="STB"/>
    <x v="0"/>
    <x v="2"/>
    <n v="0.63961900000000005"/>
    <n v="0.75576600000000005"/>
    <n v="78.87"/>
    <n v="65"/>
    <n v="39000"/>
    <n v="831.50470000000007"/>
    <n v="49563.720519372786"/>
  </r>
  <r>
    <n v="2017"/>
    <x v="1"/>
    <x v="1"/>
    <s v="STB"/>
    <x v="1"/>
    <x v="2"/>
    <n v="0.63552799999999998"/>
    <n v="0.75278999999999996"/>
    <n v="79.95"/>
    <n v="65"/>
    <n v="39000"/>
    <n v="826.18640000000005"/>
    <n v="49724.491561477204"/>
  </r>
  <r>
    <n v="2017"/>
    <x v="1"/>
    <x v="0"/>
    <s v="MEGA"/>
    <x v="0"/>
    <x v="2"/>
    <n v="0.19858799999999999"/>
    <n v="0.213612"/>
    <n v="74.12"/>
    <n v="65"/>
    <n v="39000"/>
    <n v="258.1644"/>
    <n v="4087.4966638047363"/>
  </r>
  <r>
    <n v="2017"/>
    <x v="1"/>
    <x v="0"/>
    <s v="MEGA"/>
    <x v="1"/>
    <x v="2"/>
    <n v="0.22559399999999999"/>
    <n v="0.237903"/>
    <n v="75.64"/>
    <n v="65"/>
    <n v="39000"/>
    <n v="293.2722"/>
    <n v="5277.4282299108236"/>
  </r>
  <r>
    <n v="2017"/>
    <x v="1"/>
    <x v="1"/>
    <s v="M2"/>
    <x v="0"/>
    <x v="2"/>
    <n v="2.2245999999999998E-2"/>
    <n v="2.6768E-2"/>
    <n v="78.87"/>
    <n v="65"/>
    <n v="39000"/>
    <n v="28.919799999999999"/>
    <n v="61.055255028767995"/>
  </r>
  <r>
    <n v="2017"/>
    <x v="1"/>
    <x v="1"/>
    <s v="M2"/>
    <x v="1"/>
    <x v="2"/>
    <n v="2.1395000000000001E-2"/>
    <n v="2.5106E-2"/>
    <n v="79.95"/>
    <n v="65"/>
    <n v="39000"/>
    <n v="27.813500000000001"/>
    <n v="55.827944193450001"/>
  </r>
  <r>
    <n v="2017"/>
    <x v="1"/>
    <x v="0"/>
    <s v="ZOOM"/>
    <x v="0"/>
    <x v="2"/>
    <n v="5.9558E-2"/>
    <n v="5.3219000000000002E-2"/>
    <n v="74.12"/>
    <n v="65"/>
    <n v="39000"/>
    <n v="77.42540000000001"/>
    <n v="305.41163511591208"/>
  </r>
  <r>
    <n v="2017"/>
    <x v="1"/>
    <x v="0"/>
    <s v="ZOOM"/>
    <x v="1"/>
    <x v="2"/>
    <n v="6.0597999999999999E-2"/>
    <n v="5.4546999999999998E-2"/>
    <n v="75.64"/>
    <n v="65"/>
    <n v="39000"/>
    <n v="78.7774"/>
    <n v="325.03043817119197"/>
  </r>
  <r>
    <n v="2017"/>
    <x v="1"/>
    <x v="0"/>
    <s v="NTN"/>
    <x v="0"/>
    <x v="2"/>
    <n v="0.23133200000000001"/>
    <n v="0.25589099999999998"/>
    <n v="74.12"/>
    <n v="65"/>
    <n v="39000"/>
    <n v="300.73160000000001"/>
    <n v="5703.8682704970715"/>
  </r>
  <r>
    <n v="2017"/>
    <x v="1"/>
    <x v="0"/>
    <s v="NTN"/>
    <x v="1"/>
    <x v="2"/>
    <n v="0.30213099999999998"/>
    <n v="0.32527899999999998"/>
    <n v="75.64"/>
    <n v="65"/>
    <n v="39000"/>
    <n v="392.77029999999996"/>
    <n v="9663.7611364922668"/>
  </r>
  <r>
    <n v="2017"/>
    <x v="1"/>
    <x v="2"/>
    <s v="CHANNEL UKRAINE"/>
    <x v="0"/>
    <x v="2"/>
    <n v="0.59738199999999997"/>
    <n v="0.67038600000000004"/>
    <n v="63.08"/>
    <n v="65"/>
    <n v="39000"/>
    <n v="776.59659999999997"/>
    <n v="32840.677321181807"/>
  </r>
  <r>
    <n v="2017"/>
    <x v="1"/>
    <x v="2"/>
    <s v="CHANNEL UKRAINE"/>
    <x v="1"/>
    <x v="2"/>
    <n v="0.66164699999999999"/>
    <n v="0.74074300000000004"/>
    <n v="64.709999999999994"/>
    <n v="65"/>
    <n v="39000"/>
    <n v="860.14110000000005"/>
    <n v="41229.555809761681"/>
  </r>
  <r>
    <n v="2017"/>
    <x v="1"/>
    <x v="0"/>
    <s v="K1"/>
    <x v="0"/>
    <x v="2"/>
    <n v="0.36000100000000002"/>
    <n v="0.29866199999999998"/>
    <n v="74.12"/>
    <n v="65"/>
    <n v="39000"/>
    <n v="468.00130000000001"/>
    <n v="10360.064019795671"/>
  </r>
  <r>
    <n v="2017"/>
    <x v="1"/>
    <x v="0"/>
    <s v="K1"/>
    <x v="1"/>
    <x v="2"/>
    <n v="0.34762599999999999"/>
    <n v="0.29089999999999999"/>
    <n v="75.64"/>
    <n v="65"/>
    <n v="39000"/>
    <n v="451.91379999999998"/>
    <n v="9943.7648351287989"/>
  </r>
  <r>
    <n v="2017"/>
    <x v="1"/>
    <x v="0"/>
    <s v="K2"/>
    <x v="0"/>
    <x v="2"/>
    <n v="5.6966999999999997E-2"/>
    <n v="5.1622000000000001E-2"/>
    <n v="74.12"/>
    <n v="65"/>
    <n v="39000"/>
    <n v="74.057099999999991"/>
    <n v="283.35895267274395"/>
  </r>
  <r>
    <n v="2017"/>
    <x v="1"/>
    <x v="0"/>
    <s v="K2"/>
    <x v="1"/>
    <x v="2"/>
    <n v="5.7105000000000003E-2"/>
    <n v="5.3815000000000002E-2"/>
    <n v="75.64"/>
    <n v="65"/>
    <n v="39000"/>
    <n v="74.236500000000007"/>
    <n v="302.18461740090004"/>
  </r>
  <r>
    <n v="2017"/>
    <x v="1"/>
    <x v="2"/>
    <s v="NLO-TV"/>
    <x v="0"/>
    <x v="2"/>
    <n v="0.256581"/>
    <n v="0.26862200000000003"/>
    <n v="63.08"/>
    <n v="65"/>
    <n v="39000"/>
    <n v="333.55529999999999"/>
    <n v="5651.9864065295278"/>
  </r>
  <r>
    <n v="2017"/>
    <x v="1"/>
    <x v="2"/>
    <s v="NLO-TV"/>
    <x v="1"/>
    <x v="2"/>
    <n v="0.26261699999999999"/>
    <n v="0.26922099999999999"/>
    <n v="64.709999999999994"/>
    <n v="65"/>
    <n v="39000"/>
    <n v="341.40210000000002"/>
    <n v="5947.665301384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Таблиця1" cacheId="0" applyNumberFormats="0" applyBorderFormats="0" applyFontFormats="0" applyPatternFormats="0" applyAlignmentFormats="0" applyWidthHeightFormats="1" dataCaption="Значення" updatedVersion="5" minRefreshableVersion="3" useAutoFormatting="1" colGrandTotals="0" itemPrintTitles="1" createdVersion="5" indent="0" outline="1" outlineData="1" multipleFieldFilters="0">
  <location ref="A4:E10" firstHeaderRow="1" firstDataRow="3" firstDataCol="1" rowPageCount="1" colPageCount="1"/>
  <pivotFields count="13">
    <pivotField showAll="0"/>
    <pivotField axis="axisCol" showAll="0">
      <items count="3">
        <item x="0"/>
        <item x="1"/>
        <item t="default"/>
      </items>
    </pivotField>
    <pivotField axis="axisRow" showAll="0" defaultSubtotal="0">
      <items count="3">
        <item x="0"/>
        <item x="2"/>
        <item x="1"/>
      </items>
    </pivotField>
    <pivotField showAll="0"/>
    <pivotField axis="axisCol" showAll="0" defaultSubtotal="0">
      <items count="2">
        <item x="0"/>
        <item x="1"/>
      </items>
    </pivotField>
    <pivotField axis="axisPage" multipleItemSelectionAllowed="1" showAll="0" defaultSubtotal="0">
      <items count="3">
        <item x="0"/>
        <item h="1" x="1"/>
        <item x="2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4"/>
    <field x="1"/>
  </colFields>
  <colItems count="4">
    <i>
      <x/>
      <x/>
    </i>
    <i r="1">
      <x v="1"/>
    </i>
    <i>
      <x v="1"/>
      <x/>
    </i>
    <i r="1">
      <x v="1"/>
    </i>
  </colItems>
  <pageFields count="1">
    <pageField fld="5" hier="-1"/>
  </pageFields>
  <dataFields count="1">
    <dataField name="Сума з Скорегований інвентар" fld="12" showDataAs="percentOfCol" baseField="2" baseItem="2" numFmtId="10"/>
  </dataFields>
  <formats count="10">
    <format dxfId="9">
      <pivotArea collapsedLevelsAreSubtotals="1" fieldPosition="0">
        <references count="3">
          <reference field="2" count="0"/>
          <reference field="4" count="1" selected="0">
            <x v="0"/>
          </reference>
          <reference field="5" count="1" selected="0">
            <x v="1"/>
          </reference>
        </references>
      </pivotArea>
    </format>
    <format dxfId="8">
      <pivotArea collapsedLevelsAreSubtotals="1" fieldPosition="0">
        <references count="2">
          <reference field="4" count="1">
            <x v="1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3">
          <reference field="2" count="0"/>
          <reference field="4" count="1" selected="0">
            <x v="1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1">
          <reference field="5" count="1">
            <x v="2"/>
          </reference>
        </references>
      </pivotArea>
    </format>
    <format dxfId="5">
      <pivotArea collapsedLevelsAreSubtotals="1" fieldPosition="0">
        <references count="2">
          <reference field="4" count="1">
            <x v="0"/>
          </reference>
          <reference field="5" count="1" selected="0">
            <x v="2"/>
          </reference>
        </references>
      </pivotArea>
    </format>
    <format dxfId="4">
      <pivotArea collapsedLevelsAreSubtotals="1" fieldPosition="0">
        <references count="3">
          <reference field="2" count="0"/>
          <reference field="4" count="1" selected="0">
            <x v="0"/>
          </reference>
          <reference field="5" count="1" selected="0">
            <x v="2"/>
          </reference>
        </references>
      </pivotArea>
    </format>
    <format dxfId="3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2">
      <pivotArea collapsedLevelsAreSubtotals="1" fieldPosition="0">
        <references count="3">
          <reference field="2" count="0"/>
          <reference field="4" count="1" selected="0">
            <x v="1"/>
          </reference>
          <reference field="5" count="1" selected="0">
            <x v="2"/>
          </reference>
        </references>
      </pivotArea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D35" sqref="D35"/>
    </sheetView>
  </sheetViews>
  <sheetFormatPr defaultRowHeight="12.75" x14ac:dyDescent="0.2"/>
  <cols>
    <col min="1" max="1" width="30.7109375" customWidth="1"/>
    <col min="2" max="2" width="21.28515625" customWidth="1"/>
    <col min="3" max="3" width="8" customWidth="1"/>
    <col min="4" max="4" width="14" customWidth="1"/>
    <col min="5" max="5" width="8" customWidth="1"/>
  </cols>
  <sheetData>
    <row r="2" spans="1:5" x14ac:dyDescent="0.2">
      <c r="A2" s="9" t="s">
        <v>69</v>
      </c>
      <c r="B2" t="s">
        <v>85</v>
      </c>
    </row>
    <row r="4" spans="1:5" x14ac:dyDescent="0.2">
      <c r="A4" s="9" t="s">
        <v>84</v>
      </c>
      <c r="B4" s="9" t="s">
        <v>83</v>
      </c>
    </row>
    <row r="5" spans="1:5" x14ac:dyDescent="0.2">
      <c r="B5" t="s">
        <v>7</v>
      </c>
      <c r="D5" t="s">
        <v>8</v>
      </c>
    </row>
    <row r="6" spans="1:5" x14ac:dyDescent="0.2">
      <c r="A6" s="9" t="s">
        <v>81</v>
      </c>
      <c r="B6">
        <v>10</v>
      </c>
      <c r="C6">
        <v>11</v>
      </c>
      <c r="D6">
        <v>10</v>
      </c>
      <c r="E6">
        <v>11</v>
      </c>
    </row>
    <row r="7" spans="1:5" x14ac:dyDescent="0.2">
      <c r="A7" s="10" t="s">
        <v>73</v>
      </c>
      <c r="B7" s="12">
        <v>0.23736827881042738</v>
      </c>
      <c r="C7" s="12">
        <v>0.21398779425167655</v>
      </c>
      <c r="D7" s="12">
        <v>0.25460647441256568</v>
      </c>
      <c r="E7" s="12">
        <v>0.2313727203063552</v>
      </c>
    </row>
    <row r="8" spans="1:5" x14ac:dyDescent="0.2">
      <c r="A8" s="10" t="s">
        <v>76</v>
      </c>
      <c r="B8" s="12">
        <v>0.11463075308548323</v>
      </c>
      <c r="C8" s="12">
        <v>0.12999185447800835</v>
      </c>
      <c r="D8" s="12">
        <v>0.12205747855610288</v>
      </c>
      <c r="E8" s="12">
        <v>0.13634820093584327</v>
      </c>
    </row>
    <row r="9" spans="1:5" x14ac:dyDescent="0.2">
      <c r="A9" s="10" t="s">
        <v>75</v>
      </c>
      <c r="B9" s="12">
        <v>0.64800096810408936</v>
      </c>
      <c r="C9" s="12">
        <v>0.65602035127031511</v>
      </c>
      <c r="D9" s="12">
        <v>0.6233360470313315</v>
      </c>
      <c r="E9" s="12">
        <v>0.63227907875780143</v>
      </c>
    </row>
    <row r="10" spans="1:5" x14ac:dyDescent="0.2">
      <c r="A10" s="10" t="s">
        <v>82</v>
      </c>
      <c r="B10" s="12">
        <v>1</v>
      </c>
      <c r="C10" s="12">
        <v>1</v>
      </c>
      <c r="D10" s="12">
        <v>1</v>
      </c>
      <c r="E10" s="12">
        <v>1</v>
      </c>
    </row>
    <row r="15" spans="1:5" x14ac:dyDescent="0.2">
      <c r="B15">
        <v>10</v>
      </c>
      <c r="C15">
        <v>11</v>
      </c>
    </row>
    <row r="16" spans="1:5" x14ac:dyDescent="0.2">
      <c r="A16" t="s">
        <v>86</v>
      </c>
      <c r="B16" s="11">
        <v>0.23736827881042738</v>
      </c>
      <c r="C16" s="11">
        <v>0.21398779425167655</v>
      </c>
      <c r="E16" s="11"/>
    </row>
    <row r="17" spans="1:5" x14ac:dyDescent="0.2">
      <c r="A17" t="s">
        <v>67</v>
      </c>
      <c r="B17" s="11">
        <v>0.25452179011322268</v>
      </c>
      <c r="C17" s="11">
        <v>0.23132953367302767</v>
      </c>
      <c r="E17" s="11"/>
    </row>
    <row r="18" spans="1:5" x14ac:dyDescent="0.2">
      <c r="E18" s="11"/>
    </row>
    <row r="23" spans="1:5" x14ac:dyDescent="0.2">
      <c r="B23" t="s">
        <v>7</v>
      </c>
      <c r="D23" t="s">
        <v>8</v>
      </c>
    </row>
    <row r="24" spans="1:5" x14ac:dyDescent="0.2">
      <c r="B24">
        <v>10</v>
      </c>
      <c r="C24">
        <v>11</v>
      </c>
      <c r="D24">
        <v>10</v>
      </c>
      <c r="E24">
        <v>11</v>
      </c>
    </row>
    <row r="25" spans="1:5" x14ac:dyDescent="0.2">
      <c r="A25" t="s">
        <v>67</v>
      </c>
      <c r="B25" s="13">
        <v>0.23728547037031014</v>
      </c>
      <c r="C25" s="13">
        <v>0.21394925650845931</v>
      </c>
      <c r="D25" s="13">
        <v>0.25452179011322268</v>
      </c>
      <c r="E25" s="13">
        <v>0.23132953367302767</v>
      </c>
    </row>
    <row r="26" spans="1:5" x14ac:dyDescent="0.2">
      <c r="A26" t="s">
        <v>86</v>
      </c>
      <c r="B26" s="13">
        <v>0.23736827881042738</v>
      </c>
      <c r="C26" s="13">
        <v>0.21398779425167655</v>
      </c>
      <c r="D26" s="13">
        <v>0.25460647441256568</v>
      </c>
      <c r="E26" s="13">
        <v>0.2313727203063552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65"/>
  <sheetViews>
    <sheetView workbookViewId="0">
      <selection activeCell="E86" sqref="E86"/>
    </sheetView>
  </sheetViews>
  <sheetFormatPr defaultRowHeight="12.75" customHeight="1" x14ac:dyDescent="0.2"/>
  <cols>
    <col min="2" max="6" width="11" customWidth="1"/>
    <col min="7" max="7" width="25.5703125" customWidth="1"/>
    <col min="8" max="9" width="11" customWidth="1"/>
    <col min="12" max="12" width="15.7109375" customWidth="1"/>
    <col min="14" max="14" width="13.140625" customWidth="1"/>
    <col min="17" max="17" width="11.85546875" bestFit="1" customWidth="1"/>
  </cols>
  <sheetData>
    <row r="1" spans="1:21" ht="12.75" customHeight="1" x14ac:dyDescent="0.2">
      <c r="B1" s="1" t="s">
        <v>0</v>
      </c>
      <c r="C1" s="1" t="s">
        <v>1</v>
      </c>
      <c r="D1" s="1" t="s">
        <v>74</v>
      </c>
      <c r="E1" s="1" t="s">
        <v>2</v>
      </c>
      <c r="F1" s="1" t="s">
        <v>3</v>
      </c>
      <c r="G1" s="1" t="s">
        <v>69</v>
      </c>
      <c r="H1" s="1" t="s">
        <v>4</v>
      </c>
      <c r="I1" s="1" t="s">
        <v>5</v>
      </c>
      <c r="J1" s="5" t="s">
        <v>72</v>
      </c>
      <c r="K1" s="5" t="s">
        <v>77</v>
      </c>
      <c r="L1" s="5" t="s">
        <v>78</v>
      </c>
      <c r="M1" s="8" t="s">
        <v>79</v>
      </c>
      <c r="N1" s="8" t="s">
        <v>80</v>
      </c>
    </row>
    <row r="2" spans="1:21" ht="12.75" customHeight="1" x14ac:dyDescent="0.2">
      <c r="A2" t="str">
        <f>B2&amp;"-"&amp;C2&amp;"-"&amp;E2&amp;"-"&amp;F2</f>
        <v>2017-10-INTER-M18-50(50t+)</v>
      </c>
      <c r="B2" s="2">
        <v>2017</v>
      </c>
      <c r="C2" s="2">
        <v>10</v>
      </c>
      <c r="D2" s="2" t="s">
        <v>73</v>
      </c>
      <c r="E2" s="3" t="s">
        <v>6</v>
      </c>
      <c r="F2" s="3" t="s">
        <v>7</v>
      </c>
      <c r="G2" s="3" t="s">
        <v>70</v>
      </c>
      <c r="H2" s="4">
        <v>0.57204200000000005</v>
      </c>
      <c r="I2" s="4">
        <v>54.229995000000002</v>
      </c>
      <c r="J2">
        <f>VLOOKUP(B2&amp;"-"&amp;C2&amp;"-"&amp;F2&amp;"-"&amp;D2,$P:$U,6,0)</f>
        <v>73.72</v>
      </c>
      <c r="K2">
        <v>480</v>
      </c>
      <c r="L2">
        <f>K2*20*31</f>
        <v>297600</v>
      </c>
      <c r="M2">
        <f>H2*L2/30</f>
        <v>5674.6566400000002</v>
      </c>
      <c r="N2">
        <f>M2*I2*J2</f>
        <v>22686342.241489951</v>
      </c>
      <c r="P2" t="str">
        <f>Q2&amp;"-"&amp;R2&amp;"-"&amp;S2&amp;"-"&amp;T2</f>
        <v>2017-10-M18-50(50t+)-IMG</v>
      </c>
      <c r="Q2">
        <v>2017</v>
      </c>
      <c r="R2">
        <v>10</v>
      </c>
      <c r="S2" t="s">
        <v>7</v>
      </c>
      <c r="T2" s="4" t="s">
        <v>73</v>
      </c>
      <c r="U2">
        <v>73.72</v>
      </c>
    </row>
    <row r="3" spans="1:21" ht="12.75" customHeight="1" x14ac:dyDescent="0.2">
      <c r="A3" t="str">
        <f t="shared" ref="A3:A61" si="0">B3&amp;"-"&amp;C3&amp;"-"&amp;E3&amp;"-"&amp;F3</f>
        <v>2017-10-INTER-M18-54(50t+)</v>
      </c>
      <c r="B3" s="2">
        <v>2017</v>
      </c>
      <c r="C3" s="2">
        <v>10</v>
      </c>
      <c r="D3" s="2" t="s">
        <v>73</v>
      </c>
      <c r="E3" s="3" t="s">
        <v>6</v>
      </c>
      <c r="F3" s="3" t="s">
        <v>8</v>
      </c>
      <c r="G3" s="3" t="s">
        <v>70</v>
      </c>
      <c r="H3" s="4">
        <v>0.62134199999999995</v>
      </c>
      <c r="I3" s="4">
        <v>56.726584000000003</v>
      </c>
      <c r="J3">
        <f t="shared" ref="J3:J66" si="1">VLOOKUP(B3&amp;"-"&amp;C3&amp;"-"&amp;F3&amp;"-"&amp;D3,$P:$U,6,0)</f>
        <v>75.02</v>
      </c>
      <c r="K3">
        <v>480</v>
      </c>
      <c r="L3">
        <f t="shared" ref="L3:L31" si="2">K3*20*31</f>
        <v>297600</v>
      </c>
      <c r="M3">
        <f t="shared" ref="M3:M66" si="3">H3*L3/30</f>
        <v>6163.7126399999997</v>
      </c>
      <c r="N3">
        <f t="shared" ref="N3:N66" si="4">M3*I3*J3</f>
        <v>26230470.139118128</v>
      </c>
      <c r="P3" t="str">
        <f t="shared" ref="P3:P13" si="5">Q3&amp;"-"&amp;R3&amp;"-"&amp;S3&amp;"-"&amp;T3</f>
        <v>2017-10-M18-54(50t+)-IMG</v>
      </c>
      <c r="Q3">
        <v>2017</v>
      </c>
      <c r="R3">
        <v>10</v>
      </c>
      <c r="S3" t="s">
        <v>8</v>
      </c>
      <c r="T3" s="4" t="s">
        <v>73</v>
      </c>
      <c r="U3">
        <v>75.02</v>
      </c>
    </row>
    <row r="4" spans="1:21" ht="12.75" customHeight="1" x14ac:dyDescent="0.2">
      <c r="A4" t="str">
        <f t="shared" si="0"/>
        <v>2017-10-ENTER FILM-M18-50(50t+)</v>
      </c>
      <c r="B4" s="2">
        <v>2017</v>
      </c>
      <c r="C4" s="2">
        <v>10</v>
      </c>
      <c r="D4" s="2" t="s">
        <v>73</v>
      </c>
      <c r="E4" s="3" t="s">
        <v>9</v>
      </c>
      <c r="F4" s="3" t="s">
        <v>7</v>
      </c>
      <c r="G4" s="3" t="s">
        <v>70</v>
      </c>
      <c r="H4" s="4">
        <v>7.8792000000000001E-2</v>
      </c>
      <c r="I4" s="4">
        <v>21.493029</v>
      </c>
      <c r="J4">
        <f t="shared" si="1"/>
        <v>73.72</v>
      </c>
      <c r="K4">
        <v>480</v>
      </c>
      <c r="L4">
        <f t="shared" si="2"/>
        <v>297600</v>
      </c>
      <c r="M4">
        <f t="shared" si="3"/>
        <v>781.61664000000007</v>
      </c>
      <c r="N4">
        <f t="shared" si="4"/>
        <v>1238445.0676188769</v>
      </c>
      <c r="P4" t="str">
        <f t="shared" si="5"/>
        <v>2017-11-M18-50(50t+)-IMG</v>
      </c>
      <c r="Q4">
        <v>2017</v>
      </c>
      <c r="R4">
        <v>11</v>
      </c>
      <c r="S4" t="s">
        <v>7</v>
      </c>
      <c r="T4" s="4" t="s">
        <v>73</v>
      </c>
      <c r="U4">
        <v>74.12</v>
      </c>
    </row>
    <row r="5" spans="1:21" ht="12.75" customHeight="1" x14ac:dyDescent="0.2">
      <c r="A5" t="str">
        <f t="shared" si="0"/>
        <v>2017-10-ENTER FILM-M18-54(50t+)</v>
      </c>
      <c r="B5" s="2">
        <v>2017</v>
      </c>
      <c r="C5" s="2">
        <v>10</v>
      </c>
      <c r="D5" s="2" t="s">
        <v>73</v>
      </c>
      <c r="E5" s="3" t="s">
        <v>9</v>
      </c>
      <c r="F5" s="3" t="s">
        <v>8</v>
      </c>
      <c r="G5" s="3" t="s">
        <v>70</v>
      </c>
      <c r="H5" s="4">
        <v>0.117367</v>
      </c>
      <c r="I5" s="4">
        <v>24.368145999999999</v>
      </c>
      <c r="J5">
        <f t="shared" si="1"/>
        <v>75.02</v>
      </c>
      <c r="K5">
        <v>480</v>
      </c>
      <c r="L5">
        <f t="shared" si="2"/>
        <v>297600</v>
      </c>
      <c r="M5">
        <f t="shared" si="3"/>
        <v>1164.2806399999999</v>
      </c>
      <c r="N5">
        <f t="shared" si="4"/>
        <v>2128419.4737494173</v>
      </c>
      <c r="P5" t="str">
        <f t="shared" si="5"/>
        <v>2017-11-M18-54(50t+)-IMG</v>
      </c>
      <c r="Q5">
        <v>2017</v>
      </c>
      <c r="R5">
        <v>11</v>
      </c>
      <c r="S5" t="s">
        <v>8</v>
      </c>
      <c r="T5" s="4" t="s">
        <v>73</v>
      </c>
      <c r="U5">
        <v>75.64</v>
      </c>
    </row>
    <row r="6" spans="1:21" ht="12.75" customHeight="1" x14ac:dyDescent="0.2">
      <c r="A6" t="str">
        <f t="shared" si="0"/>
        <v>2017-10-ICTV-M18-50(50t+)</v>
      </c>
      <c r="B6" s="2">
        <v>2017</v>
      </c>
      <c r="C6" s="2">
        <v>10</v>
      </c>
      <c r="D6" s="2" t="s">
        <v>75</v>
      </c>
      <c r="E6" s="3" t="s">
        <v>10</v>
      </c>
      <c r="F6" s="3" t="s">
        <v>7</v>
      </c>
      <c r="G6" s="3" t="s">
        <v>70</v>
      </c>
      <c r="H6" s="4">
        <v>1.2812809999999999</v>
      </c>
      <c r="I6" s="4">
        <v>65.303490999999994</v>
      </c>
      <c r="J6">
        <f t="shared" si="1"/>
        <v>76.88</v>
      </c>
      <c r="K6">
        <v>480</v>
      </c>
      <c r="L6">
        <f t="shared" si="2"/>
        <v>297600</v>
      </c>
      <c r="M6">
        <f t="shared" si="3"/>
        <v>12710.307519999998</v>
      </c>
      <c r="N6">
        <f t="shared" si="4"/>
        <v>63812510.566616766</v>
      </c>
      <c r="P6" s="7" t="str">
        <f t="shared" si="5"/>
        <v>2017-10-M18-50(50t+)-SLM</v>
      </c>
      <c r="Q6">
        <v>2017</v>
      </c>
      <c r="R6">
        <v>10</v>
      </c>
      <c r="S6" t="s">
        <v>7</v>
      </c>
      <c r="T6" s="6" t="s">
        <v>75</v>
      </c>
      <c r="U6">
        <v>76.88</v>
      </c>
    </row>
    <row r="7" spans="1:21" ht="12.75" customHeight="1" x14ac:dyDescent="0.2">
      <c r="A7" t="str">
        <f t="shared" si="0"/>
        <v>2017-10-ICTV-M18-54(50t+)</v>
      </c>
      <c r="B7" s="2">
        <v>2017</v>
      </c>
      <c r="C7" s="2">
        <v>10</v>
      </c>
      <c r="D7" s="2" t="s">
        <v>75</v>
      </c>
      <c r="E7" s="3" t="s">
        <v>10</v>
      </c>
      <c r="F7" s="3" t="s">
        <v>8</v>
      </c>
      <c r="G7" s="3" t="s">
        <v>70</v>
      </c>
      <c r="H7" s="4">
        <v>1.3631979999999999</v>
      </c>
      <c r="I7" s="4">
        <v>67.067048</v>
      </c>
      <c r="J7">
        <f t="shared" si="1"/>
        <v>77.89</v>
      </c>
      <c r="K7">
        <v>480</v>
      </c>
      <c r="L7">
        <f t="shared" si="2"/>
        <v>297600</v>
      </c>
      <c r="M7">
        <f t="shared" si="3"/>
        <v>13522.924159999999</v>
      </c>
      <c r="N7">
        <f t="shared" si="4"/>
        <v>70641759.4052369</v>
      </c>
      <c r="P7" s="7" t="str">
        <f t="shared" si="5"/>
        <v>2017-10-M18-54(50t+)-SLM</v>
      </c>
      <c r="Q7">
        <v>2017</v>
      </c>
      <c r="R7">
        <v>10</v>
      </c>
      <c r="S7" t="s">
        <v>8</v>
      </c>
      <c r="T7" s="6" t="s">
        <v>75</v>
      </c>
      <c r="U7">
        <v>77.89</v>
      </c>
    </row>
    <row r="8" spans="1:21" ht="12.75" customHeight="1" x14ac:dyDescent="0.2">
      <c r="A8" t="str">
        <f t="shared" si="0"/>
        <v>2017-10-M1-M18-50(50t+)</v>
      </c>
      <c r="B8" s="2">
        <v>2017</v>
      </c>
      <c r="C8" s="2">
        <v>10</v>
      </c>
      <c r="D8" s="2" t="s">
        <v>75</v>
      </c>
      <c r="E8" s="3" t="s">
        <v>11</v>
      </c>
      <c r="F8" s="3" t="s">
        <v>7</v>
      </c>
      <c r="G8" s="3" t="s">
        <v>70</v>
      </c>
      <c r="H8" s="4">
        <v>0.15352399999999999</v>
      </c>
      <c r="I8" s="4">
        <v>30.735690999999999</v>
      </c>
      <c r="J8">
        <f t="shared" si="1"/>
        <v>76.88</v>
      </c>
      <c r="K8">
        <v>480</v>
      </c>
      <c r="L8">
        <f t="shared" si="2"/>
        <v>297600</v>
      </c>
      <c r="M8">
        <f t="shared" si="3"/>
        <v>1522.9580799999999</v>
      </c>
      <c r="N8">
        <f t="shared" si="4"/>
        <v>3598688.9090938219</v>
      </c>
      <c r="P8" s="7" t="str">
        <f t="shared" si="5"/>
        <v>2017-11-M18-50(50t+)-SLM</v>
      </c>
      <c r="Q8">
        <v>2017</v>
      </c>
      <c r="R8">
        <v>11</v>
      </c>
      <c r="S8" t="s">
        <v>7</v>
      </c>
      <c r="T8" s="6" t="s">
        <v>75</v>
      </c>
      <c r="U8">
        <v>78.87</v>
      </c>
    </row>
    <row r="9" spans="1:21" ht="12.75" customHeight="1" x14ac:dyDescent="0.2">
      <c r="A9" t="str">
        <f t="shared" si="0"/>
        <v>2017-10-M1-M18-54(50t+)</v>
      </c>
      <c r="B9" s="2">
        <v>2017</v>
      </c>
      <c r="C9" s="2">
        <v>10</v>
      </c>
      <c r="D9" s="2" t="s">
        <v>75</v>
      </c>
      <c r="E9" s="3" t="s">
        <v>11</v>
      </c>
      <c r="F9" s="3" t="s">
        <v>8</v>
      </c>
      <c r="G9" s="3" t="s">
        <v>70</v>
      </c>
      <c r="H9" s="4">
        <v>0.161111</v>
      </c>
      <c r="I9" s="4">
        <v>30.341875999999999</v>
      </c>
      <c r="J9">
        <f t="shared" si="1"/>
        <v>77.89</v>
      </c>
      <c r="K9">
        <v>480</v>
      </c>
      <c r="L9">
        <f t="shared" si="2"/>
        <v>297600</v>
      </c>
      <c r="M9">
        <f t="shared" si="3"/>
        <v>1598.2211199999999</v>
      </c>
      <c r="N9">
        <f t="shared" si="4"/>
        <v>3777121.8764276486</v>
      </c>
      <c r="P9" s="7" t="str">
        <f t="shared" si="5"/>
        <v>2017-11-M18-54(50t+)-SLM</v>
      </c>
      <c r="Q9">
        <v>2017</v>
      </c>
      <c r="R9">
        <v>11</v>
      </c>
      <c r="S9" t="s">
        <v>8</v>
      </c>
      <c r="T9" s="6" t="s">
        <v>75</v>
      </c>
      <c r="U9">
        <v>79.95</v>
      </c>
    </row>
    <row r="10" spans="1:21" ht="12.75" customHeight="1" x14ac:dyDescent="0.2">
      <c r="A10" t="str">
        <f t="shared" si="0"/>
        <v>2017-10-NEW CHANNEL-M18-50(50t+)</v>
      </c>
      <c r="B10" s="2">
        <v>2017</v>
      </c>
      <c r="C10" s="2">
        <v>10</v>
      </c>
      <c r="D10" s="2" t="s">
        <v>75</v>
      </c>
      <c r="E10" s="3" t="s">
        <v>12</v>
      </c>
      <c r="F10" s="3" t="s">
        <v>7</v>
      </c>
      <c r="G10" s="3" t="s">
        <v>70</v>
      </c>
      <c r="H10" s="4">
        <v>0.67200700000000002</v>
      </c>
      <c r="I10" s="4">
        <v>59.687252999999998</v>
      </c>
      <c r="J10">
        <f t="shared" si="1"/>
        <v>76.88</v>
      </c>
      <c r="K10">
        <v>480</v>
      </c>
      <c r="L10">
        <f t="shared" si="2"/>
        <v>297600</v>
      </c>
      <c r="M10">
        <f t="shared" si="3"/>
        <v>6666.30944</v>
      </c>
      <c r="N10">
        <f t="shared" si="4"/>
        <v>30590067.511586171</v>
      </c>
      <c r="P10" s="7" t="str">
        <f t="shared" si="5"/>
        <v>2017-10-M18-50(50t+)-MP</v>
      </c>
      <c r="Q10">
        <v>2017</v>
      </c>
      <c r="R10">
        <v>10</v>
      </c>
      <c r="S10" t="s">
        <v>7</v>
      </c>
      <c r="T10" s="6" t="s">
        <v>76</v>
      </c>
      <c r="U10">
        <v>59.93</v>
      </c>
    </row>
    <row r="11" spans="1:21" ht="12.75" customHeight="1" x14ac:dyDescent="0.2">
      <c r="A11" t="str">
        <f t="shared" si="0"/>
        <v>2017-10-NEW CHANNEL-M18-54(50t+)</v>
      </c>
      <c r="B11" s="2">
        <v>2017</v>
      </c>
      <c r="C11" s="2">
        <v>10</v>
      </c>
      <c r="D11" s="2" t="s">
        <v>75</v>
      </c>
      <c r="E11" s="3" t="s">
        <v>12</v>
      </c>
      <c r="F11" s="3" t="s">
        <v>8</v>
      </c>
      <c r="G11" s="3" t="s">
        <v>70</v>
      </c>
      <c r="H11" s="4">
        <v>0.64177300000000004</v>
      </c>
      <c r="I11" s="4">
        <v>60.241405</v>
      </c>
      <c r="J11">
        <f t="shared" si="1"/>
        <v>77.89</v>
      </c>
      <c r="K11">
        <v>480</v>
      </c>
      <c r="L11">
        <f t="shared" si="2"/>
        <v>297600</v>
      </c>
      <c r="M11">
        <f t="shared" si="3"/>
        <v>6366.3881600000004</v>
      </c>
      <c r="N11">
        <f t="shared" si="4"/>
        <v>29872385.849204943</v>
      </c>
      <c r="P11" s="7" t="str">
        <f t="shared" si="5"/>
        <v>2017-10-M18-54(50t+)-MP</v>
      </c>
      <c r="Q11">
        <v>2017</v>
      </c>
      <c r="R11">
        <v>10</v>
      </c>
      <c r="S11" t="s">
        <v>8</v>
      </c>
      <c r="T11" s="6" t="s">
        <v>76</v>
      </c>
      <c r="U11">
        <v>61.87</v>
      </c>
    </row>
    <row r="12" spans="1:21" ht="12.75" customHeight="1" x14ac:dyDescent="0.2">
      <c r="A12" t="str">
        <f t="shared" si="0"/>
        <v>2017-10-STB-M18-50(50t+)</v>
      </c>
      <c r="B12" s="2">
        <v>2017</v>
      </c>
      <c r="C12" s="2">
        <v>10</v>
      </c>
      <c r="D12" s="2" t="s">
        <v>75</v>
      </c>
      <c r="E12" s="3" t="s">
        <v>13</v>
      </c>
      <c r="F12" s="3" t="s">
        <v>7</v>
      </c>
      <c r="G12" s="3" t="s">
        <v>70</v>
      </c>
      <c r="H12" s="4">
        <v>0.71182000000000001</v>
      </c>
      <c r="I12" s="4">
        <v>61.799218000000003</v>
      </c>
      <c r="J12">
        <f t="shared" si="1"/>
        <v>76.88</v>
      </c>
      <c r="K12">
        <v>480</v>
      </c>
      <c r="L12">
        <f t="shared" si="2"/>
        <v>297600</v>
      </c>
      <c r="M12">
        <f t="shared" si="3"/>
        <v>7061.2544000000007</v>
      </c>
      <c r="N12">
        <f t="shared" si="4"/>
        <v>33548894.401465274</v>
      </c>
      <c r="P12" s="7" t="str">
        <f t="shared" si="5"/>
        <v>2017-11-M18-50(50t+)-MP</v>
      </c>
      <c r="Q12">
        <v>2017</v>
      </c>
      <c r="R12">
        <v>11</v>
      </c>
      <c r="S12" t="s">
        <v>7</v>
      </c>
      <c r="T12" s="6" t="s">
        <v>76</v>
      </c>
      <c r="U12">
        <v>63.08</v>
      </c>
    </row>
    <row r="13" spans="1:21" ht="12.75" customHeight="1" x14ac:dyDescent="0.2">
      <c r="A13" t="str">
        <f t="shared" si="0"/>
        <v>2017-10-STB-M18-54(50t+)</v>
      </c>
      <c r="B13" s="2">
        <v>2017</v>
      </c>
      <c r="C13" s="2">
        <v>10</v>
      </c>
      <c r="D13" s="2" t="s">
        <v>75</v>
      </c>
      <c r="E13" s="3" t="s">
        <v>13</v>
      </c>
      <c r="F13" s="3" t="s">
        <v>8</v>
      </c>
      <c r="G13" s="3" t="s">
        <v>70</v>
      </c>
      <c r="H13" s="4">
        <v>0.718028</v>
      </c>
      <c r="I13" s="4">
        <v>62.979405</v>
      </c>
      <c r="J13">
        <f t="shared" si="1"/>
        <v>77.89</v>
      </c>
      <c r="K13">
        <v>480</v>
      </c>
      <c r="L13">
        <f t="shared" si="2"/>
        <v>297600</v>
      </c>
      <c r="M13">
        <f t="shared" si="3"/>
        <v>7122.8377599999994</v>
      </c>
      <c r="N13">
        <f t="shared" si="4"/>
        <v>34940837.425589964</v>
      </c>
      <c r="P13" s="7" t="str">
        <f t="shared" si="5"/>
        <v>2017-11-M18-54(50t+)-MP</v>
      </c>
      <c r="Q13">
        <v>2017</v>
      </c>
      <c r="R13">
        <v>11</v>
      </c>
      <c r="S13" t="s">
        <v>8</v>
      </c>
      <c r="T13" s="6" t="s">
        <v>76</v>
      </c>
      <c r="U13">
        <v>64.709999999999994</v>
      </c>
    </row>
    <row r="14" spans="1:21" ht="12.75" customHeight="1" x14ac:dyDescent="0.2">
      <c r="A14" t="str">
        <f t="shared" si="0"/>
        <v>2017-10-MEGA-M18-50(50t+)</v>
      </c>
      <c r="B14" s="2">
        <v>2017</v>
      </c>
      <c r="C14" s="2">
        <v>10</v>
      </c>
      <c r="D14" s="2" t="s">
        <v>73</v>
      </c>
      <c r="E14" s="3" t="s">
        <v>14</v>
      </c>
      <c r="F14" s="3" t="s">
        <v>7</v>
      </c>
      <c r="G14" s="3" t="s">
        <v>70</v>
      </c>
      <c r="H14" s="4">
        <v>0.20638400000000001</v>
      </c>
      <c r="I14" s="4">
        <v>32.069392999999998</v>
      </c>
      <c r="J14">
        <f t="shared" si="1"/>
        <v>73.72</v>
      </c>
      <c r="K14">
        <v>480</v>
      </c>
      <c r="L14">
        <f t="shared" si="2"/>
        <v>297600</v>
      </c>
      <c r="M14">
        <f t="shared" si="3"/>
        <v>2047.3292800000002</v>
      </c>
      <c r="N14">
        <f t="shared" si="4"/>
        <v>4840205.0887351977</v>
      </c>
    </row>
    <row r="15" spans="1:21" ht="12.75" customHeight="1" x14ac:dyDescent="0.2">
      <c r="A15" t="str">
        <f t="shared" si="0"/>
        <v>2017-10-MEGA-M18-54(50t+)</v>
      </c>
      <c r="B15" s="2">
        <v>2017</v>
      </c>
      <c r="C15" s="2">
        <v>10</v>
      </c>
      <c r="D15" s="2" t="s">
        <v>73</v>
      </c>
      <c r="E15" s="3" t="s">
        <v>14</v>
      </c>
      <c r="F15" s="3" t="s">
        <v>8</v>
      </c>
      <c r="G15" s="3" t="s">
        <v>70</v>
      </c>
      <c r="H15" s="4">
        <v>0.22976099999999999</v>
      </c>
      <c r="I15" s="4">
        <v>34.008071999999999</v>
      </c>
      <c r="J15">
        <f t="shared" si="1"/>
        <v>75.02</v>
      </c>
      <c r="K15">
        <v>480</v>
      </c>
      <c r="L15">
        <f t="shared" si="2"/>
        <v>297600</v>
      </c>
      <c r="M15">
        <f t="shared" si="3"/>
        <v>2279.2291199999995</v>
      </c>
      <c r="N15">
        <f t="shared" si="4"/>
        <v>5814964.3450695956</v>
      </c>
    </row>
    <row r="16" spans="1:21" ht="12.75" customHeight="1" x14ac:dyDescent="0.2">
      <c r="A16" t="str">
        <f t="shared" si="0"/>
        <v>2017-10-M2-M18-50(50t+)</v>
      </c>
      <c r="B16" s="2">
        <v>2017</v>
      </c>
      <c r="C16" s="2">
        <v>10</v>
      </c>
      <c r="D16" s="2" t="s">
        <v>75</v>
      </c>
      <c r="E16" s="3" t="s">
        <v>15</v>
      </c>
      <c r="F16" s="3" t="s">
        <v>7</v>
      </c>
      <c r="G16" s="3" t="s">
        <v>70</v>
      </c>
      <c r="H16" s="4">
        <v>2.5475999999999999E-2</v>
      </c>
      <c r="I16" s="4">
        <v>7.8854069999999998</v>
      </c>
      <c r="J16">
        <f t="shared" si="1"/>
        <v>76.88</v>
      </c>
      <c r="K16">
        <v>480</v>
      </c>
      <c r="L16">
        <f t="shared" si="2"/>
        <v>297600</v>
      </c>
      <c r="M16">
        <f t="shared" si="3"/>
        <v>252.72191999999998</v>
      </c>
      <c r="N16">
        <f t="shared" si="4"/>
        <v>153207.6323470083</v>
      </c>
    </row>
    <row r="17" spans="1:14" ht="12.75" customHeight="1" x14ac:dyDescent="0.2">
      <c r="A17" t="str">
        <f t="shared" si="0"/>
        <v>2017-10-M2-M18-54(50t+)</v>
      </c>
      <c r="B17" s="2">
        <v>2017</v>
      </c>
      <c r="C17" s="2">
        <v>10</v>
      </c>
      <c r="D17" s="2" t="s">
        <v>75</v>
      </c>
      <c r="E17" s="3" t="s">
        <v>15</v>
      </c>
      <c r="F17" s="3" t="s">
        <v>8</v>
      </c>
      <c r="G17" s="3" t="s">
        <v>70</v>
      </c>
      <c r="H17" s="4">
        <v>2.3917000000000001E-2</v>
      </c>
      <c r="I17" s="4">
        <v>7.7107340000000004</v>
      </c>
      <c r="J17">
        <f t="shared" si="1"/>
        <v>77.89</v>
      </c>
      <c r="K17">
        <v>480</v>
      </c>
      <c r="L17">
        <f t="shared" si="2"/>
        <v>297600</v>
      </c>
      <c r="M17">
        <f t="shared" si="3"/>
        <v>237.25664</v>
      </c>
      <c r="N17">
        <f t="shared" si="4"/>
        <v>142493.74506786818</v>
      </c>
    </row>
    <row r="18" spans="1:14" ht="12.75" customHeight="1" x14ac:dyDescent="0.2">
      <c r="A18" t="str">
        <f t="shared" si="0"/>
        <v>2017-10-OCE-M18-50(50t+)</v>
      </c>
      <c r="B18" s="2">
        <v>2017</v>
      </c>
      <c r="C18" s="2">
        <v>10</v>
      </c>
      <c r="D18" s="2" t="s">
        <v>75</v>
      </c>
      <c r="E18" s="3" t="s">
        <v>16</v>
      </c>
      <c r="F18" s="3" t="s">
        <v>7</v>
      </c>
      <c r="G18" s="3" t="s">
        <v>70</v>
      </c>
      <c r="H18" s="4">
        <v>1.2055E-2</v>
      </c>
      <c r="I18" s="4">
        <v>8.6960879999999996</v>
      </c>
      <c r="J18">
        <f t="shared" si="1"/>
        <v>76.88</v>
      </c>
      <c r="K18">
        <v>480</v>
      </c>
      <c r="L18">
        <f t="shared" si="2"/>
        <v>297600</v>
      </c>
      <c r="M18">
        <f t="shared" si="3"/>
        <v>119.58559999999999</v>
      </c>
      <c r="N18">
        <f t="shared" si="4"/>
        <v>79949.580159089659</v>
      </c>
    </row>
    <row r="19" spans="1:14" ht="12.75" customHeight="1" x14ac:dyDescent="0.2">
      <c r="A19" t="str">
        <f t="shared" si="0"/>
        <v>2017-10-OCE-M18-54(50t+)</v>
      </c>
      <c r="B19" s="2">
        <v>2017</v>
      </c>
      <c r="C19" s="2">
        <v>10</v>
      </c>
      <c r="D19" s="2" t="s">
        <v>75</v>
      </c>
      <c r="E19" s="3" t="s">
        <v>16</v>
      </c>
      <c r="F19" s="3" t="s">
        <v>8</v>
      </c>
      <c r="G19" s="3" t="s">
        <v>70</v>
      </c>
      <c r="H19" s="4">
        <v>1.3129E-2</v>
      </c>
      <c r="I19" s="4">
        <v>9.168018</v>
      </c>
      <c r="J19">
        <f t="shared" si="1"/>
        <v>77.89</v>
      </c>
      <c r="K19">
        <v>480</v>
      </c>
      <c r="L19">
        <f t="shared" si="2"/>
        <v>297600</v>
      </c>
      <c r="M19">
        <f t="shared" si="3"/>
        <v>130.23967999999999</v>
      </c>
      <c r="N19">
        <f t="shared" si="4"/>
        <v>93003.754612869743</v>
      </c>
    </row>
    <row r="20" spans="1:14" ht="12.75" customHeight="1" x14ac:dyDescent="0.2">
      <c r="A20" t="str">
        <f t="shared" si="0"/>
        <v>2017-10-ZOOM-M18-50(50t+)</v>
      </c>
      <c r="B20" s="2">
        <v>2017</v>
      </c>
      <c r="C20" s="2">
        <v>10</v>
      </c>
      <c r="D20" s="2" t="s">
        <v>73</v>
      </c>
      <c r="E20" s="3" t="s">
        <v>17</v>
      </c>
      <c r="F20" s="3" t="s">
        <v>7</v>
      </c>
      <c r="G20" s="3" t="s">
        <v>70</v>
      </c>
      <c r="H20" s="4">
        <v>4.2573E-2</v>
      </c>
      <c r="I20" s="4">
        <v>17.621661</v>
      </c>
      <c r="J20">
        <f t="shared" si="1"/>
        <v>73.72</v>
      </c>
      <c r="K20">
        <v>480</v>
      </c>
      <c r="L20">
        <f t="shared" si="2"/>
        <v>297600</v>
      </c>
      <c r="M20">
        <f t="shared" si="3"/>
        <v>422.32416000000001</v>
      </c>
      <c r="N20">
        <f t="shared" si="4"/>
        <v>548628.16040230589</v>
      </c>
    </row>
    <row r="21" spans="1:14" ht="12.75" customHeight="1" x14ac:dyDescent="0.2">
      <c r="A21" t="str">
        <f t="shared" si="0"/>
        <v>2017-10-ZOOM-M18-54(50t+)</v>
      </c>
      <c r="B21" s="2">
        <v>2017</v>
      </c>
      <c r="C21" s="2">
        <v>10</v>
      </c>
      <c r="D21" s="2" t="s">
        <v>73</v>
      </c>
      <c r="E21" s="3" t="s">
        <v>17</v>
      </c>
      <c r="F21" s="3" t="s">
        <v>8</v>
      </c>
      <c r="G21" s="3" t="s">
        <v>70</v>
      </c>
      <c r="H21" s="4">
        <v>4.5251E-2</v>
      </c>
      <c r="I21" s="4">
        <v>18.772838</v>
      </c>
      <c r="J21">
        <f t="shared" si="1"/>
        <v>75.02</v>
      </c>
      <c r="K21">
        <v>480</v>
      </c>
      <c r="L21">
        <f t="shared" si="2"/>
        <v>297600</v>
      </c>
      <c r="M21">
        <f t="shared" si="3"/>
        <v>448.88991999999996</v>
      </c>
      <c r="N21">
        <f t="shared" si="4"/>
        <v>632188.86985443172</v>
      </c>
    </row>
    <row r="22" spans="1:14" ht="12.75" customHeight="1" x14ac:dyDescent="0.2">
      <c r="A22" t="str">
        <f t="shared" si="0"/>
        <v>2017-10-NTN-M18-50(50t+)</v>
      </c>
      <c r="B22" s="2">
        <v>2017</v>
      </c>
      <c r="C22" s="2">
        <v>10</v>
      </c>
      <c r="D22" s="2" t="s">
        <v>73</v>
      </c>
      <c r="E22" s="3" t="s">
        <v>18</v>
      </c>
      <c r="F22" s="3" t="s">
        <v>7</v>
      </c>
      <c r="G22" s="3" t="s">
        <v>70</v>
      </c>
      <c r="H22" s="4">
        <v>0.32143300000000002</v>
      </c>
      <c r="I22" s="4">
        <v>43.371257</v>
      </c>
      <c r="J22">
        <f t="shared" si="1"/>
        <v>73.72</v>
      </c>
      <c r="K22">
        <v>480</v>
      </c>
      <c r="L22">
        <f t="shared" si="2"/>
        <v>297600</v>
      </c>
      <c r="M22">
        <f t="shared" si="3"/>
        <v>3188.6153600000002</v>
      </c>
      <c r="N22">
        <f t="shared" si="4"/>
        <v>10195052.570949599</v>
      </c>
    </row>
    <row r="23" spans="1:14" ht="12.75" customHeight="1" x14ac:dyDescent="0.2">
      <c r="A23" t="str">
        <f t="shared" si="0"/>
        <v>2017-10-NTN-M18-54(50t+)</v>
      </c>
      <c r="B23" s="2">
        <v>2017</v>
      </c>
      <c r="C23" s="2">
        <v>10</v>
      </c>
      <c r="D23" s="2" t="s">
        <v>73</v>
      </c>
      <c r="E23" s="3" t="s">
        <v>18</v>
      </c>
      <c r="F23" s="3" t="s">
        <v>8</v>
      </c>
      <c r="G23" s="3" t="s">
        <v>70</v>
      </c>
      <c r="H23" s="4">
        <v>0.39420699999999997</v>
      </c>
      <c r="I23" s="4">
        <v>45.846704000000003</v>
      </c>
      <c r="J23">
        <f t="shared" si="1"/>
        <v>75.02</v>
      </c>
      <c r="K23">
        <v>480</v>
      </c>
      <c r="L23">
        <f t="shared" si="2"/>
        <v>297600</v>
      </c>
      <c r="M23">
        <f t="shared" si="3"/>
        <v>3910.5334399999997</v>
      </c>
      <c r="N23">
        <f t="shared" si="4"/>
        <v>13449965.884315748</v>
      </c>
    </row>
    <row r="24" spans="1:14" ht="12.75" customHeight="1" x14ac:dyDescent="0.2">
      <c r="A24" t="str">
        <f t="shared" si="0"/>
        <v>2017-10-CHANNEL UKRAINE-M18-50(50t+)</v>
      </c>
      <c r="B24" s="2">
        <v>2017</v>
      </c>
      <c r="C24" s="2">
        <v>10</v>
      </c>
      <c r="D24" s="2" t="s">
        <v>76</v>
      </c>
      <c r="E24" s="3" t="s">
        <v>19</v>
      </c>
      <c r="F24" s="3" t="s">
        <v>7</v>
      </c>
      <c r="G24" s="3" t="s">
        <v>70</v>
      </c>
      <c r="H24" s="4">
        <v>0.63524599999999998</v>
      </c>
      <c r="I24" s="4">
        <v>52.076897000000002</v>
      </c>
      <c r="J24">
        <f t="shared" si="1"/>
        <v>59.93</v>
      </c>
      <c r="K24">
        <v>480</v>
      </c>
      <c r="L24">
        <f t="shared" si="2"/>
        <v>297600</v>
      </c>
      <c r="M24">
        <f t="shared" si="3"/>
        <v>6301.6403200000004</v>
      </c>
      <c r="N24">
        <f t="shared" si="4"/>
        <v>19667220.541369926</v>
      </c>
    </row>
    <row r="25" spans="1:14" ht="12.75" customHeight="1" x14ac:dyDescent="0.2">
      <c r="A25" t="str">
        <f t="shared" si="0"/>
        <v>2017-10-CHANNEL UKRAINE-M18-54(50t+)</v>
      </c>
      <c r="B25" s="2">
        <v>2017</v>
      </c>
      <c r="C25" s="2">
        <v>10</v>
      </c>
      <c r="D25" s="2" t="s">
        <v>76</v>
      </c>
      <c r="E25" s="3" t="s">
        <v>19</v>
      </c>
      <c r="F25" s="3" t="s">
        <v>8</v>
      </c>
      <c r="G25" s="3" t="s">
        <v>70</v>
      </c>
      <c r="H25" s="4">
        <v>0.70961600000000002</v>
      </c>
      <c r="I25" s="4">
        <v>54.321458999999997</v>
      </c>
      <c r="J25">
        <f t="shared" si="1"/>
        <v>61.87</v>
      </c>
      <c r="K25">
        <v>480</v>
      </c>
      <c r="L25">
        <f t="shared" si="2"/>
        <v>297600</v>
      </c>
      <c r="M25">
        <f t="shared" si="3"/>
        <v>7039.3907200000003</v>
      </c>
      <c r="N25">
        <f t="shared" si="4"/>
        <v>23658467.714980956</v>
      </c>
    </row>
    <row r="26" spans="1:14" ht="12.75" customHeight="1" x14ac:dyDescent="0.2">
      <c r="A26" t="str">
        <f t="shared" si="0"/>
        <v>2017-10-K1-M18-50(50t+)</v>
      </c>
      <c r="B26" s="2">
        <v>2017</v>
      </c>
      <c r="C26" s="2">
        <v>10</v>
      </c>
      <c r="D26" s="2" t="s">
        <v>73</v>
      </c>
      <c r="E26" s="3" t="s">
        <v>20</v>
      </c>
      <c r="F26" s="3" t="s">
        <v>7</v>
      </c>
      <c r="G26" s="3" t="s">
        <v>70</v>
      </c>
      <c r="H26" s="4">
        <v>0.26929599999999998</v>
      </c>
      <c r="I26" s="4">
        <v>42.226858</v>
      </c>
      <c r="J26">
        <f t="shared" si="1"/>
        <v>73.72</v>
      </c>
      <c r="K26">
        <v>480</v>
      </c>
      <c r="L26">
        <f t="shared" si="2"/>
        <v>297600</v>
      </c>
      <c r="M26">
        <f t="shared" si="3"/>
        <v>2671.4163199999998</v>
      </c>
      <c r="N26">
        <f t="shared" si="4"/>
        <v>8316022.7577316817</v>
      </c>
    </row>
    <row r="27" spans="1:14" ht="12.75" customHeight="1" x14ac:dyDescent="0.2">
      <c r="A27" t="str">
        <f t="shared" si="0"/>
        <v>2017-10-K1-M18-54(50t+)</v>
      </c>
      <c r="B27" s="2">
        <v>2017</v>
      </c>
      <c r="C27" s="2">
        <v>10</v>
      </c>
      <c r="D27" s="2" t="s">
        <v>73</v>
      </c>
      <c r="E27" s="3" t="s">
        <v>20</v>
      </c>
      <c r="F27" s="3" t="s">
        <v>8</v>
      </c>
      <c r="G27" s="3" t="s">
        <v>70</v>
      </c>
      <c r="H27" s="4">
        <v>0.25931199999999999</v>
      </c>
      <c r="I27" s="4">
        <v>42.603738</v>
      </c>
      <c r="J27">
        <f t="shared" si="1"/>
        <v>75.02</v>
      </c>
      <c r="K27">
        <v>480</v>
      </c>
      <c r="L27">
        <f t="shared" si="2"/>
        <v>297600</v>
      </c>
      <c r="M27">
        <f t="shared" si="3"/>
        <v>2572.3750399999999</v>
      </c>
      <c r="N27">
        <f t="shared" si="4"/>
        <v>8221651.2739873016</v>
      </c>
    </row>
    <row r="28" spans="1:14" ht="12.75" customHeight="1" x14ac:dyDescent="0.2">
      <c r="A28" t="str">
        <f t="shared" si="0"/>
        <v>2017-10-K2-M18-50(50t+)</v>
      </c>
      <c r="B28" s="2">
        <v>2017</v>
      </c>
      <c r="C28" s="2">
        <v>10</v>
      </c>
      <c r="D28" s="2" t="s">
        <v>73</v>
      </c>
      <c r="E28" s="3" t="s">
        <v>21</v>
      </c>
      <c r="F28" s="3" t="s">
        <v>7</v>
      </c>
      <c r="G28" s="3" t="s">
        <v>70</v>
      </c>
      <c r="H28" s="4">
        <v>3.6894999999999997E-2</v>
      </c>
      <c r="I28" s="4">
        <v>17.720338999999999</v>
      </c>
      <c r="J28">
        <f t="shared" si="1"/>
        <v>73.72</v>
      </c>
      <c r="K28">
        <v>480</v>
      </c>
      <c r="L28">
        <f t="shared" si="2"/>
        <v>297600</v>
      </c>
      <c r="M28">
        <f t="shared" si="3"/>
        <v>365.9984</v>
      </c>
      <c r="N28">
        <f t="shared" si="4"/>
        <v>478119.59098585421</v>
      </c>
    </row>
    <row r="29" spans="1:14" ht="12.75" customHeight="1" x14ac:dyDescent="0.2">
      <c r="A29" t="str">
        <f t="shared" si="0"/>
        <v>2017-10-K2-M18-54(50t+)</v>
      </c>
      <c r="B29" s="2">
        <v>2017</v>
      </c>
      <c r="C29" s="2">
        <v>10</v>
      </c>
      <c r="D29" s="2" t="s">
        <v>73</v>
      </c>
      <c r="E29" s="3" t="s">
        <v>21</v>
      </c>
      <c r="F29" s="3" t="s">
        <v>8</v>
      </c>
      <c r="G29" s="3" t="s">
        <v>70</v>
      </c>
      <c r="H29" s="4">
        <v>3.8697000000000002E-2</v>
      </c>
      <c r="I29" s="4">
        <v>18.186639</v>
      </c>
      <c r="J29">
        <f t="shared" si="1"/>
        <v>75.02</v>
      </c>
      <c r="K29">
        <v>480</v>
      </c>
      <c r="L29">
        <f t="shared" si="2"/>
        <v>297600</v>
      </c>
      <c r="M29">
        <f t="shared" si="3"/>
        <v>383.87424000000004</v>
      </c>
      <c r="N29">
        <f t="shared" si="4"/>
        <v>523743.29446543759</v>
      </c>
    </row>
    <row r="30" spans="1:14" ht="12.75" customHeight="1" x14ac:dyDescent="0.2">
      <c r="A30" t="str">
        <f t="shared" si="0"/>
        <v>2017-10-NLO-TV-M18-50(50t+)</v>
      </c>
      <c r="B30" s="2">
        <v>2017</v>
      </c>
      <c r="C30" s="2">
        <v>10</v>
      </c>
      <c r="D30" s="2" t="s">
        <v>76</v>
      </c>
      <c r="E30" s="3" t="s">
        <v>22</v>
      </c>
      <c r="F30" s="3" t="s">
        <v>7</v>
      </c>
      <c r="G30" s="3" t="s">
        <v>70</v>
      </c>
      <c r="H30" s="4">
        <v>0.222409</v>
      </c>
      <c r="I30" s="4">
        <v>27.606168</v>
      </c>
      <c r="J30">
        <f t="shared" si="1"/>
        <v>59.93</v>
      </c>
      <c r="K30">
        <v>480</v>
      </c>
      <c r="L30">
        <f t="shared" si="2"/>
        <v>297600</v>
      </c>
      <c r="M30">
        <f t="shared" si="3"/>
        <v>2206.2972799999998</v>
      </c>
      <c r="N30">
        <f t="shared" si="4"/>
        <v>3650181.2832415085</v>
      </c>
    </row>
    <row r="31" spans="1:14" ht="12.75" customHeight="1" x14ac:dyDescent="0.2">
      <c r="A31" t="str">
        <f t="shared" si="0"/>
        <v>2017-10-NLO-TV-M18-54(50t+)</v>
      </c>
      <c r="B31" s="2">
        <v>2017</v>
      </c>
      <c r="C31" s="2">
        <v>10</v>
      </c>
      <c r="D31" s="2" t="s">
        <v>76</v>
      </c>
      <c r="E31" s="3" t="s">
        <v>22</v>
      </c>
      <c r="F31" s="3" t="s">
        <v>8</v>
      </c>
      <c r="G31" s="3" t="s">
        <v>70</v>
      </c>
      <c r="H31" s="4">
        <v>0.21246999999999999</v>
      </c>
      <c r="I31" s="4">
        <v>28.037489999999998</v>
      </c>
      <c r="J31">
        <f t="shared" si="1"/>
        <v>61.87</v>
      </c>
      <c r="K31">
        <v>480</v>
      </c>
      <c r="L31">
        <f t="shared" si="2"/>
        <v>297600</v>
      </c>
      <c r="M31">
        <f t="shared" si="3"/>
        <v>2107.7024000000001</v>
      </c>
      <c r="N31">
        <f t="shared" si="4"/>
        <v>3656188.1586593245</v>
      </c>
    </row>
    <row r="32" spans="1:14" ht="12.75" customHeight="1" x14ac:dyDescent="0.2">
      <c r="A32" t="str">
        <f t="shared" si="0"/>
        <v>2017-11-INTER-M18-50(50t+)</v>
      </c>
      <c r="B32">
        <v>2017</v>
      </c>
      <c r="C32">
        <v>11</v>
      </c>
      <c r="D32" s="2" t="s">
        <v>73</v>
      </c>
      <c r="E32" t="s">
        <v>6</v>
      </c>
      <c r="F32" t="s">
        <v>7</v>
      </c>
      <c r="G32" s="3" t="s">
        <v>70</v>
      </c>
      <c r="H32">
        <v>0.51463499999999995</v>
      </c>
      <c r="I32">
        <v>54.110328000000003</v>
      </c>
      <c r="J32">
        <f t="shared" si="1"/>
        <v>74.12</v>
      </c>
      <c r="K32">
        <v>480</v>
      </c>
      <c r="L32">
        <f>K32*20*30</f>
        <v>288000</v>
      </c>
      <c r="M32">
        <f t="shared" si="3"/>
        <v>4940.4959999999992</v>
      </c>
      <c r="N32">
        <f t="shared" si="4"/>
        <v>19814637.392244034</v>
      </c>
    </row>
    <row r="33" spans="1:14" ht="12.75" customHeight="1" x14ac:dyDescent="0.2">
      <c r="A33" t="str">
        <f t="shared" si="0"/>
        <v>2017-11-INTER-M18-54(50t+)</v>
      </c>
      <c r="B33">
        <v>2017</v>
      </c>
      <c r="C33">
        <v>11</v>
      </c>
      <c r="D33" s="2" t="s">
        <v>73</v>
      </c>
      <c r="E33" t="s">
        <v>6</v>
      </c>
      <c r="F33" t="s">
        <v>8</v>
      </c>
      <c r="G33" s="3" t="s">
        <v>70</v>
      </c>
      <c r="H33">
        <v>0.56168899999999999</v>
      </c>
      <c r="I33">
        <v>56.053164000000002</v>
      </c>
      <c r="J33">
        <f t="shared" si="1"/>
        <v>75.64</v>
      </c>
      <c r="K33">
        <v>480</v>
      </c>
      <c r="L33">
        <f t="shared" ref="L33:L89" si="6">K33*20*30</f>
        <v>288000</v>
      </c>
      <c r="M33">
        <f t="shared" si="3"/>
        <v>5392.2143999999998</v>
      </c>
      <c r="N33">
        <f t="shared" si="4"/>
        <v>22862241.290452391</v>
      </c>
    </row>
    <row r="34" spans="1:14" ht="12.75" customHeight="1" x14ac:dyDescent="0.2">
      <c r="A34" t="str">
        <f t="shared" si="0"/>
        <v>2017-11-ENTER FILM-M18-50(50t+)</v>
      </c>
      <c r="B34">
        <v>2017</v>
      </c>
      <c r="C34">
        <v>11</v>
      </c>
      <c r="D34" s="2" t="s">
        <v>73</v>
      </c>
      <c r="E34" t="s">
        <v>9</v>
      </c>
      <c r="F34" t="s">
        <v>7</v>
      </c>
      <c r="G34" s="3" t="s">
        <v>70</v>
      </c>
      <c r="H34">
        <v>8.6696999999999996E-2</v>
      </c>
      <c r="I34">
        <v>22.333286999999999</v>
      </c>
      <c r="J34">
        <f t="shared" si="1"/>
        <v>74.12</v>
      </c>
      <c r="K34">
        <v>480</v>
      </c>
      <c r="L34">
        <f t="shared" si="6"/>
        <v>288000</v>
      </c>
      <c r="M34">
        <f t="shared" si="3"/>
        <v>832.29119999999989</v>
      </c>
      <c r="N34">
        <f t="shared" si="4"/>
        <v>1377727.6053393662</v>
      </c>
    </row>
    <row r="35" spans="1:14" ht="12.75" customHeight="1" x14ac:dyDescent="0.2">
      <c r="A35" t="str">
        <f t="shared" si="0"/>
        <v>2017-11-ENTER FILM-M18-54(50t+)</v>
      </c>
      <c r="B35">
        <v>2017</v>
      </c>
      <c r="C35">
        <v>11</v>
      </c>
      <c r="D35" s="2" t="s">
        <v>73</v>
      </c>
      <c r="E35" t="s">
        <v>9</v>
      </c>
      <c r="F35" t="s">
        <v>8</v>
      </c>
      <c r="G35" s="3" t="s">
        <v>70</v>
      </c>
      <c r="H35">
        <v>0.12814300000000001</v>
      </c>
      <c r="I35">
        <v>25.138148999999999</v>
      </c>
      <c r="J35">
        <f t="shared" si="1"/>
        <v>75.64</v>
      </c>
      <c r="K35">
        <v>480</v>
      </c>
      <c r="L35">
        <f t="shared" si="6"/>
        <v>288000</v>
      </c>
      <c r="M35">
        <f t="shared" si="3"/>
        <v>1230.1728000000001</v>
      </c>
      <c r="N35">
        <f t="shared" si="4"/>
        <v>2339111.5666320142</v>
      </c>
    </row>
    <row r="36" spans="1:14" ht="12.75" customHeight="1" x14ac:dyDescent="0.2">
      <c r="A36" t="str">
        <f t="shared" si="0"/>
        <v>2017-11-ICTV-M18-50(50t+)</v>
      </c>
      <c r="B36">
        <v>2017</v>
      </c>
      <c r="C36">
        <v>11</v>
      </c>
      <c r="D36" s="2" t="s">
        <v>75</v>
      </c>
      <c r="E36" t="s">
        <v>10</v>
      </c>
      <c r="F36" t="s">
        <v>7</v>
      </c>
      <c r="G36" s="3" t="s">
        <v>70</v>
      </c>
      <c r="H36">
        <v>1.2928059999999999</v>
      </c>
      <c r="I36">
        <v>65.414626999999996</v>
      </c>
      <c r="J36">
        <f t="shared" si="1"/>
        <v>78.87</v>
      </c>
      <c r="K36">
        <v>480</v>
      </c>
      <c r="L36">
        <f t="shared" si="6"/>
        <v>288000</v>
      </c>
      <c r="M36">
        <f t="shared" si="3"/>
        <v>12410.937599999999</v>
      </c>
      <c r="N36">
        <f t="shared" si="4"/>
        <v>64031150.061120577</v>
      </c>
    </row>
    <row r="37" spans="1:14" ht="12.75" customHeight="1" x14ac:dyDescent="0.2">
      <c r="A37" t="str">
        <f t="shared" si="0"/>
        <v>2017-11-ICTV-M18-54(50t+)</v>
      </c>
      <c r="B37">
        <v>2017</v>
      </c>
      <c r="C37">
        <v>11</v>
      </c>
      <c r="D37" s="2" t="s">
        <v>75</v>
      </c>
      <c r="E37" t="s">
        <v>10</v>
      </c>
      <c r="F37" t="s">
        <v>8</v>
      </c>
      <c r="G37" s="3" t="s">
        <v>70</v>
      </c>
      <c r="H37">
        <v>1.371953</v>
      </c>
      <c r="I37">
        <v>67.059505999999999</v>
      </c>
      <c r="J37">
        <f t="shared" si="1"/>
        <v>79.95</v>
      </c>
      <c r="K37">
        <v>480</v>
      </c>
      <c r="L37">
        <f t="shared" si="6"/>
        <v>288000</v>
      </c>
      <c r="M37">
        <f t="shared" si="3"/>
        <v>13170.748799999999</v>
      </c>
      <c r="N37">
        <f t="shared" si="4"/>
        <v>70613751.458838522</v>
      </c>
    </row>
    <row r="38" spans="1:14" ht="12.75" customHeight="1" x14ac:dyDescent="0.2">
      <c r="A38" t="str">
        <f t="shared" si="0"/>
        <v>2017-11-M1-M18-50(50t+)</v>
      </c>
      <c r="B38">
        <v>2017</v>
      </c>
      <c r="C38">
        <v>11</v>
      </c>
      <c r="D38" s="2" t="s">
        <v>75</v>
      </c>
      <c r="E38" t="s">
        <v>11</v>
      </c>
      <c r="F38" t="s">
        <v>7</v>
      </c>
      <c r="G38" s="3" t="s">
        <v>70</v>
      </c>
      <c r="H38">
        <v>0.16272700000000001</v>
      </c>
      <c r="I38">
        <v>30.951816000000001</v>
      </c>
      <c r="J38">
        <f t="shared" si="1"/>
        <v>78.87</v>
      </c>
      <c r="K38">
        <v>480</v>
      </c>
      <c r="L38">
        <f t="shared" si="6"/>
        <v>288000</v>
      </c>
      <c r="M38">
        <f t="shared" si="3"/>
        <v>1562.1792</v>
      </c>
      <c r="N38">
        <f t="shared" si="4"/>
        <v>3813544.5726262839</v>
      </c>
    </row>
    <row r="39" spans="1:14" ht="12.75" customHeight="1" x14ac:dyDescent="0.2">
      <c r="A39" t="str">
        <f t="shared" si="0"/>
        <v>2017-11-M1-M18-54(50t+)</v>
      </c>
      <c r="B39">
        <v>2017</v>
      </c>
      <c r="C39">
        <v>11</v>
      </c>
      <c r="D39" s="2" t="s">
        <v>75</v>
      </c>
      <c r="E39" t="s">
        <v>11</v>
      </c>
      <c r="F39" t="s">
        <v>8</v>
      </c>
      <c r="G39" s="3" t="s">
        <v>70</v>
      </c>
      <c r="H39">
        <v>0.170157</v>
      </c>
      <c r="I39">
        <v>30.820526999999998</v>
      </c>
      <c r="J39">
        <f t="shared" si="1"/>
        <v>79.95</v>
      </c>
      <c r="K39">
        <v>480</v>
      </c>
      <c r="L39">
        <f t="shared" si="6"/>
        <v>288000</v>
      </c>
      <c r="M39">
        <f t="shared" si="3"/>
        <v>1633.5072</v>
      </c>
      <c r="N39">
        <f t="shared" si="4"/>
        <v>4025126.9433454373</v>
      </c>
    </row>
    <row r="40" spans="1:14" ht="12.75" customHeight="1" x14ac:dyDescent="0.2">
      <c r="A40" t="str">
        <f t="shared" si="0"/>
        <v>2017-11-NEW CHANNEL-M18-50(50t+)</v>
      </c>
      <c r="B40">
        <v>2017</v>
      </c>
      <c r="C40">
        <v>11</v>
      </c>
      <c r="D40" s="2" t="s">
        <v>75</v>
      </c>
      <c r="E40" t="s">
        <v>12</v>
      </c>
      <c r="F40" t="s">
        <v>7</v>
      </c>
      <c r="G40" s="3" t="s">
        <v>70</v>
      </c>
      <c r="H40">
        <v>0.74963000000000002</v>
      </c>
      <c r="I40">
        <v>59.639716999999997</v>
      </c>
      <c r="J40">
        <f t="shared" si="1"/>
        <v>78.87</v>
      </c>
      <c r="K40">
        <v>480</v>
      </c>
      <c r="L40">
        <f t="shared" si="6"/>
        <v>288000</v>
      </c>
      <c r="M40">
        <f t="shared" si="3"/>
        <v>7196.4480000000003</v>
      </c>
      <c r="N40">
        <f t="shared" si="4"/>
        <v>33850540.412015788</v>
      </c>
    </row>
    <row r="41" spans="1:14" ht="12.75" customHeight="1" x14ac:dyDescent="0.2">
      <c r="A41" t="str">
        <f t="shared" si="0"/>
        <v>2017-11-NEW CHANNEL-M18-54(50t+)</v>
      </c>
      <c r="B41">
        <v>2017</v>
      </c>
      <c r="C41">
        <v>11</v>
      </c>
      <c r="D41" s="2" t="s">
        <v>75</v>
      </c>
      <c r="E41" t="s">
        <v>12</v>
      </c>
      <c r="F41" t="s">
        <v>8</v>
      </c>
      <c r="G41" s="3" t="s">
        <v>70</v>
      </c>
      <c r="H41">
        <v>0.72069700000000003</v>
      </c>
      <c r="I41">
        <v>60.729683000000001</v>
      </c>
      <c r="J41">
        <f t="shared" si="1"/>
        <v>79.95</v>
      </c>
      <c r="K41">
        <v>480</v>
      </c>
      <c r="L41">
        <f t="shared" si="6"/>
        <v>288000</v>
      </c>
      <c r="M41">
        <f t="shared" si="3"/>
        <v>6918.6912000000002</v>
      </c>
      <c r="N41">
        <f t="shared" si="4"/>
        <v>33592585.371903628</v>
      </c>
    </row>
    <row r="42" spans="1:14" ht="12.75" customHeight="1" x14ac:dyDescent="0.2">
      <c r="A42" t="str">
        <f t="shared" si="0"/>
        <v>2017-11-STB-M18-50(50t+)</v>
      </c>
      <c r="B42">
        <v>2017</v>
      </c>
      <c r="C42">
        <v>11</v>
      </c>
      <c r="D42" s="2" t="s">
        <v>75</v>
      </c>
      <c r="E42" t="s">
        <v>13</v>
      </c>
      <c r="F42" t="s">
        <v>7</v>
      </c>
      <c r="G42" s="3" t="s">
        <v>70</v>
      </c>
      <c r="H42">
        <v>0.75576600000000005</v>
      </c>
      <c r="I42">
        <v>62.119272000000002</v>
      </c>
      <c r="J42">
        <f t="shared" si="1"/>
        <v>78.87</v>
      </c>
      <c r="K42">
        <v>480</v>
      </c>
      <c r="L42">
        <f t="shared" si="6"/>
        <v>288000</v>
      </c>
      <c r="M42">
        <f t="shared" si="3"/>
        <v>7255.3536000000004</v>
      </c>
      <c r="N42">
        <f t="shared" si="4"/>
        <v>35546494.768146262</v>
      </c>
    </row>
    <row r="43" spans="1:14" ht="12.75" customHeight="1" x14ac:dyDescent="0.2">
      <c r="A43" t="str">
        <f t="shared" si="0"/>
        <v>2017-11-STB-M18-54(50t+)</v>
      </c>
      <c r="B43">
        <v>2017</v>
      </c>
      <c r="C43">
        <v>11</v>
      </c>
      <c r="D43" s="2" t="s">
        <v>75</v>
      </c>
      <c r="E43" t="s">
        <v>13</v>
      </c>
      <c r="F43" t="s">
        <v>8</v>
      </c>
      <c r="G43" s="3" t="s">
        <v>70</v>
      </c>
      <c r="H43">
        <v>0.75278999999999996</v>
      </c>
      <c r="I43">
        <v>63.091531000000003</v>
      </c>
      <c r="J43">
        <f t="shared" si="1"/>
        <v>79.95</v>
      </c>
      <c r="K43">
        <v>480</v>
      </c>
      <c r="L43">
        <f t="shared" si="6"/>
        <v>288000</v>
      </c>
      <c r="M43">
        <f t="shared" si="3"/>
        <v>7226.7839999999997</v>
      </c>
      <c r="N43">
        <f t="shared" si="4"/>
        <v>36453111.897966005</v>
      </c>
    </row>
    <row r="44" spans="1:14" ht="12.75" customHeight="1" x14ac:dyDescent="0.2">
      <c r="A44" t="str">
        <f t="shared" si="0"/>
        <v>2017-11-MEGA-M18-50(50t+)</v>
      </c>
      <c r="B44">
        <v>2017</v>
      </c>
      <c r="C44">
        <v>11</v>
      </c>
      <c r="D44" s="2" t="s">
        <v>73</v>
      </c>
      <c r="E44" t="s">
        <v>14</v>
      </c>
      <c r="F44" t="s">
        <v>7</v>
      </c>
      <c r="G44" s="3" t="s">
        <v>70</v>
      </c>
      <c r="H44">
        <v>0.213612</v>
      </c>
      <c r="I44">
        <v>33.036169999999998</v>
      </c>
      <c r="J44">
        <f t="shared" si="1"/>
        <v>74.12</v>
      </c>
      <c r="K44">
        <v>480</v>
      </c>
      <c r="L44">
        <f t="shared" si="6"/>
        <v>288000</v>
      </c>
      <c r="M44">
        <f t="shared" si="3"/>
        <v>2050.6752000000001</v>
      </c>
      <c r="N44">
        <f t="shared" si="4"/>
        <v>5021367.2091694549</v>
      </c>
    </row>
    <row r="45" spans="1:14" ht="12.75" customHeight="1" x14ac:dyDescent="0.2">
      <c r="A45" t="str">
        <f t="shared" si="0"/>
        <v>2017-11-MEGA-M18-54(50t+)</v>
      </c>
      <c r="B45">
        <v>2017</v>
      </c>
      <c r="C45">
        <v>11</v>
      </c>
      <c r="D45" s="2" t="s">
        <v>73</v>
      </c>
      <c r="E45" t="s">
        <v>14</v>
      </c>
      <c r="F45" t="s">
        <v>8</v>
      </c>
      <c r="G45" s="3" t="s">
        <v>70</v>
      </c>
      <c r="H45">
        <v>0.237903</v>
      </c>
      <c r="I45">
        <v>34.660915000000003</v>
      </c>
      <c r="J45">
        <f t="shared" si="1"/>
        <v>75.64</v>
      </c>
      <c r="K45">
        <v>480</v>
      </c>
      <c r="L45">
        <f t="shared" si="6"/>
        <v>288000</v>
      </c>
      <c r="M45">
        <f t="shared" si="3"/>
        <v>2283.8687999999997</v>
      </c>
      <c r="N45">
        <f t="shared" si="4"/>
        <v>5987736.7047990896</v>
      </c>
    </row>
    <row r="46" spans="1:14" ht="12.75" customHeight="1" x14ac:dyDescent="0.2">
      <c r="A46" t="str">
        <f t="shared" si="0"/>
        <v>2017-11-M2-M18-50(50t+)</v>
      </c>
      <c r="B46">
        <v>2017</v>
      </c>
      <c r="C46">
        <v>11</v>
      </c>
      <c r="D46" s="2" t="s">
        <v>75</v>
      </c>
      <c r="E46" t="s">
        <v>15</v>
      </c>
      <c r="F46" t="s">
        <v>7</v>
      </c>
      <c r="G46" s="3" t="s">
        <v>70</v>
      </c>
      <c r="H46">
        <v>2.6768E-2</v>
      </c>
      <c r="I46">
        <v>7.9919570000000002</v>
      </c>
      <c r="J46">
        <f t="shared" si="1"/>
        <v>78.87</v>
      </c>
      <c r="K46">
        <v>480</v>
      </c>
      <c r="L46">
        <f t="shared" si="6"/>
        <v>288000</v>
      </c>
      <c r="M46">
        <f t="shared" si="3"/>
        <v>256.97280000000001</v>
      </c>
      <c r="N46">
        <f t="shared" si="4"/>
        <v>161976.54682998837</v>
      </c>
    </row>
    <row r="47" spans="1:14" ht="12.75" customHeight="1" x14ac:dyDescent="0.2">
      <c r="A47" t="str">
        <f t="shared" si="0"/>
        <v>2017-11-M2-M18-54(50t+)</v>
      </c>
      <c r="B47">
        <v>2017</v>
      </c>
      <c r="C47">
        <v>11</v>
      </c>
      <c r="D47" s="2" t="s">
        <v>75</v>
      </c>
      <c r="E47" t="s">
        <v>15</v>
      </c>
      <c r="F47" t="s">
        <v>8</v>
      </c>
      <c r="G47" s="3" t="s">
        <v>70</v>
      </c>
      <c r="H47">
        <v>2.5106E-2</v>
      </c>
      <c r="I47">
        <v>8.2920020000000001</v>
      </c>
      <c r="J47">
        <f t="shared" si="1"/>
        <v>79.95</v>
      </c>
      <c r="K47">
        <v>480</v>
      </c>
      <c r="L47">
        <f t="shared" si="6"/>
        <v>288000</v>
      </c>
      <c r="M47">
        <f t="shared" si="3"/>
        <v>241.01760000000002</v>
      </c>
      <c r="N47">
        <f t="shared" si="4"/>
        <v>159781.54777775425</v>
      </c>
    </row>
    <row r="48" spans="1:14" ht="12.75" customHeight="1" x14ac:dyDescent="0.2">
      <c r="A48" t="str">
        <f t="shared" si="0"/>
        <v>2017-11-OCE-M18-50(50t+)</v>
      </c>
      <c r="B48">
        <v>2017</v>
      </c>
      <c r="C48">
        <v>11</v>
      </c>
      <c r="D48" s="2" t="s">
        <v>75</v>
      </c>
      <c r="E48" t="s">
        <v>16</v>
      </c>
      <c r="F48" t="s">
        <v>7</v>
      </c>
      <c r="G48" s="3" t="s">
        <v>70</v>
      </c>
      <c r="H48">
        <v>2.5614000000000001E-2</v>
      </c>
      <c r="I48">
        <v>9.4872610000000002</v>
      </c>
      <c r="J48">
        <f t="shared" si="1"/>
        <v>78.87</v>
      </c>
      <c r="K48">
        <v>480</v>
      </c>
      <c r="L48">
        <f t="shared" si="6"/>
        <v>288000</v>
      </c>
      <c r="M48">
        <f t="shared" si="3"/>
        <v>245.89440000000002</v>
      </c>
      <c r="N48">
        <f t="shared" si="4"/>
        <v>183993.01138217264</v>
      </c>
    </row>
    <row r="49" spans="1:14" ht="12.75" customHeight="1" x14ac:dyDescent="0.2">
      <c r="A49" t="str">
        <f t="shared" si="0"/>
        <v>2017-11-OCE-M18-54(50t+)</v>
      </c>
      <c r="B49">
        <v>2017</v>
      </c>
      <c r="C49">
        <v>11</v>
      </c>
      <c r="D49" s="2" t="s">
        <v>75</v>
      </c>
      <c r="E49" t="s">
        <v>16</v>
      </c>
      <c r="F49" t="s">
        <v>8</v>
      </c>
      <c r="G49" s="3" t="s">
        <v>70</v>
      </c>
      <c r="H49">
        <v>2.4327000000000001E-2</v>
      </c>
      <c r="I49">
        <v>9.5060710000000004</v>
      </c>
      <c r="J49">
        <f t="shared" si="1"/>
        <v>79.95</v>
      </c>
      <c r="K49">
        <v>480</v>
      </c>
      <c r="L49">
        <f t="shared" si="6"/>
        <v>288000</v>
      </c>
      <c r="M49">
        <f t="shared" si="3"/>
        <v>233.53920000000002</v>
      </c>
      <c r="N49">
        <f t="shared" si="4"/>
        <v>177492.21530783188</v>
      </c>
    </row>
    <row r="50" spans="1:14" ht="12.75" customHeight="1" x14ac:dyDescent="0.2">
      <c r="A50" t="str">
        <f t="shared" si="0"/>
        <v>2017-11-ZOOM-M18-50(50t+)</v>
      </c>
      <c r="B50">
        <v>2017</v>
      </c>
      <c r="C50">
        <v>11</v>
      </c>
      <c r="D50" s="2" t="s">
        <v>73</v>
      </c>
      <c r="E50" t="s">
        <v>17</v>
      </c>
      <c r="F50" t="s">
        <v>7</v>
      </c>
      <c r="G50" s="3" t="s">
        <v>70</v>
      </c>
      <c r="H50">
        <v>5.3219000000000002E-2</v>
      </c>
      <c r="I50">
        <v>19.567674</v>
      </c>
      <c r="J50">
        <f t="shared" si="1"/>
        <v>74.12</v>
      </c>
      <c r="K50">
        <v>480</v>
      </c>
      <c r="L50">
        <f t="shared" si="6"/>
        <v>288000</v>
      </c>
      <c r="M50">
        <f t="shared" si="3"/>
        <v>510.9024</v>
      </c>
      <c r="N50">
        <f t="shared" si="4"/>
        <v>740990.35966038448</v>
      </c>
    </row>
    <row r="51" spans="1:14" ht="12.75" customHeight="1" x14ac:dyDescent="0.2">
      <c r="A51" t="str">
        <f t="shared" si="0"/>
        <v>2017-11-ZOOM-M18-54(50t+)</v>
      </c>
      <c r="B51">
        <v>2017</v>
      </c>
      <c r="C51">
        <v>11</v>
      </c>
      <c r="D51" s="2" t="s">
        <v>73</v>
      </c>
      <c r="E51" t="s">
        <v>17</v>
      </c>
      <c r="F51" t="s">
        <v>8</v>
      </c>
      <c r="G51" s="3" t="s">
        <v>70</v>
      </c>
      <c r="H51">
        <v>5.4546999999999998E-2</v>
      </c>
      <c r="I51">
        <v>20.641529999999999</v>
      </c>
      <c r="J51">
        <f t="shared" si="1"/>
        <v>75.64</v>
      </c>
      <c r="K51">
        <v>480</v>
      </c>
      <c r="L51">
        <f t="shared" si="6"/>
        <v>288000</v>
      </c>
      <c r="M51">
        <f t="shared" si="3"/>
        <v>523.65120000000002</v>
      </c>
      <c r="N51">
        <f t="shared" si="4"/>
        <v>817589.88222597505</v>
      </c>
    </row>
    <row r="52" spans="1:14" ht="12.75" customHeight="1" x14ac:dyDescent="0.2">
      <c r="A52" t="str">
        <f t="shared" si="0"/>
        <v>2017-11-NTN-M18-50(50t+)</v>
      </c>
      <c r="B52">
        <v>2017</v>
      </c>
      <c r="C52">
        <v>11</v>
      </c>
      <c r="D52" s="2" t="s">
        <v>73</v>
      </c>
      <c r="E52" t="s">
        <v>18</v>
      </c>
      <c r="F52" t="s">
        <v>7</v>
      </c>
      <c r="G52" s="3" t="s">
        <v>70</v>
      </c>
      <c r="H52">
        <v>0.25589099999999998</v>
      </c>
      <c r="I52">
        <v>41.847498999999999</v>
      </c>
      <c r="J52">
        <f t="shared" si="1"/>
        <v>74.12</v>
      </c>
      <c r="K52">
        <v>480</v>
      </c>
      <c r="L52">
        <f t="shared" si="6"/>
        <v>288000</v>
      </c>
      <c r="M52">
        <f t="shared" si="3"/>
        <v>2456.5535999999997</v>
      </c>
      <c r="N52">
        <f t="shared" si="4"/>
        <v>7619582.274557367</v>
      </c>
    </row>
    <row r="53" spans="1:14" ht="12.75" customHeight="1" x14ac:dyDescent="0.2">
      <c r="A53" t="str">
        <f t="shared" si="0"/>
        <v>2017-11-NTN-M18-54(50t+)</v>
      </c>
      <c r="B53">
        <v>2017</v>
      </c>
      <c r="C53">
        <v>11</v>
      </c>
      <c r="D53" s="2" t="s">
        <v>73</v>
      </c>
      <c r="E53" t="s">
        <v>18</v>
      </c>
      <c r="F53" t="s">
        <v>8</v>
      </c>
      <c r="G53" s="3" t="s">
        <v>70</v>
      </c>
      <c r="H53">
        <v>0.32527899999999998</v>
      </c>
      <c r="I53">
        <v>44.432445999999999</v>
      </c>
      <c r="J53">
        <f t="shared" si="1"/>
        <v>75.64</v>
      </c>
      <c r="K53">
        <v>480</v>
      </c>
      <c r="L53">
        <f t="shared" si="6"/>
        <v>288000</v>
      </c>
      <c r="M53">
        <f t="shared" si="3"/>
        <v>3122.6783999999998</v>
      </c>
      <c r="N53">
        <f t="shared" si="4"/>
        <v>10494916.826957835</v>
      </c>
    </row>
    <row r="54" spans="1:14" ht="12.75" customHeight="1" x14ac:dyDescent="0.2">
      <c r="A54" t="str">
        <f t="shared" si="0"/>
        <v>2017-11-CHANNEL UKRAINE-M18-50(50t+)</v>
      </c>
      <c r="B54">
        <v>2017</v>
      </c>
      <c r="C54">
        <v>11</v>
      </c>
      <c r="D54" s="2" t="s">
        <v>76</v>
      </c>
      <c r="E54" t="s">
        <v>19</v>
      </c>
      <c r="F54" t="s">
        <v>7</v>
      </c>
      <c r="G54" s="3" t="s">
        <v>70</v>
      </c>
      <c r="H54">
        <v>0.67038600000000004</v>
      </c>
      <c r="I54">
        <v>54.245474999999999</v>
      </c>
      <c r="J54">
        <f t="shared" si="1"/>
        <v>63.08</v>
      </c>
      <c r="K54">
        <v>480</v>
      </c>
      <c r="L54">
        <f t="shared" si="6"/>
        <v>288000</v>
      </c>
      <c r="M54">
        <f t="shared" si="3"/>
        <v>6435.7056000000002</v>
      </c>
      <c r="N54">
        <f t="shared" si="4"/>
        <v>22021726.788204651</v>
      </c>
    </row>
    <row r="55" spans="1:14" ht="12.75" customHeight="1" x14ac:dyDescent="0.2">
      <c r="A55" t="str">
        <f t="shared" si="0"/>
        <v>2017-11-CHANNEL UKRAINE-M18-54(50t+)</v>
      </c>
      <c r="B55">
        <v>2017</v>
      </c>
      <c r="C55">
        <v>11</v>
      </c>
      <c r="D55" s="2" t="s">
        <v>76</v>
      </c>
      <c r="E55" t="s">
        <v>19</v>
      </c>
      <c r="F55" t="s">
        <v>8</v>
      </c>
      <c r="G55" s="3" t="s">
        <v>70</v>
      </c>
      <c r="H55">
        <v>0.74074300000000004</v>
      </c>
      <c r="I55">
        <v>56.126679000000003</v>
      </c>
      <c r="J55">
        <f t="shared" si="1"/>
        <v>64.709999999999994</v>
      </c>
      <c r="K55">
        <v>480</v>
      </c>
      <c r="L55">
        <f t="shared" si="6"/>
        <v>288000</v>
      </c>
      <c r="M55">
        <f t="shared" si="3"/>
        <v>7111.1328000000012</v>
      </c>
      <c r="N55">
        <f t="shared" si="4"/>
        <v>25827331.381760459</v>
      </c>
    </row>
    <row r="56" spans="1:14" ht="12.75" customHeight="1" x14ac:dyDescent="0.2">
      <c r="A56" t="str">
        <f t="shared" si="0"/>
        <v>2017-11-K1-M18-50(50t+)</v>
      </c>
      <c r="B56">
        <v>2017</v>
      </c>
      <c r="C56">
        <v>11</v>
      </c>
      <c r="D56" s="2" t="s">
        <v>73</v>
      </c>
      <c r="E56" t="s">
        <v>20</v>
      </c>
      <c r="F56" t="s">
        <v>7</v>
      </c>
      <c r="G56" s="3" t="s">
        <v>70</v>
      </c>
      <c r="H56">
        <v>0.29866199999999998</v>
      </c>
      <c r="I56">
        <v>45.782195999999999</v>
      </c>
      <c r="J56">
        <f t="shared" si="1"/>
        <v>74.12</v>
      </c>
      <c r="K56">
        <v>480</v>
      </c>
      <c r="L56">
        <f t="shared" si="6"/>
        <v>288000</v>
      </c>
      <c r="M56">
        <f t="shared" si="3"/>
        <v>2867.1551999999997</v>
      </c>
      <c r="N56">
        <f t="shared" si="4"/>
        <v>9729336.6976920776</v>
      </c>
    </row>
    <row r="57" spans="1:14" ht="12.75" customHeight="1" x14ac:dyDescent="0.2">
      <c r="A57" t="str">
        <f t="shared" si="0"/>
        <v>2017-11-K1-M18-54(50t+)</v>
      </c>
      <c r="B57">
        <v>2017</v>
      </c>
      <c r="C57">
        <v>11</v>
      </c>
      <c r="D57" s="2" t="s">
        <v>73</v>
      </c>
      <c r="E57" t="s">
        <v>20</v>
      </c>
      <c r="F57" t="s">
        <v>8</v>
      </c>
      <c r="G57" s="3" t="s">
        <v>70</v>
      </c>
      <c r="H57">
        <v>0.29089999999999999</v>
      </c>
      <c r="I57">
        <v>46.896614</v>
      </c>
      <c r="J57">
        <f t="shared" si="1"/>
        <v>75.64</v>
      </c>
      <c r="K57">
        <v>480</v>
      </c>
      <c r="L57">
        <f t="shared" si="6"/>
        <v>288000</v>
      </c>
      <c r="M57">
        <f t="shared" si="3"/>
        <v>2792.64</v>
      </c>
      <c r="N57">
        <f t="shared" si="4"/>
        <v>9906219.839549413</v>
      </c>
    </row>
    <row r="58" spans="1:14" ht="12.75" customHeight="1" x14ac:dyDescent="0.2">
      <c r="A58" t="str">
        <f t="shared" si="0"/>
        <v>2017-11-K2-M18-50(50t+)</v>
      </c>
      <c r="B58">
        <v>2017</v>
      </c>
      <c r="C58">
        <v>11</v>
      </c>
      <c r="D58" s="2" t="s">
        <v>73</v>
      </c>
      <c r="E58" t="s">
        <v>21</v>
      </c>
      <c r="F58" t="s">
        <v>7</v>
      </c>
      <c r="G58" s="3" t="s">
        <v>70</v>
      </c>
      <c r="H58">
        <v>5.1622000000000001E-2</v>
      </c>
      <c r="I58">
        <v>16.753776999999999</v>
      </c>
      <c r="J58">
        <f t="shared" si="1"/>
        <v>74.12</v>
      </c>
      <c r="K58">
        <v>480</v>
      </c>
      <c r="L58">
        <f t="shared" si="6"/>
        <v>288000</v>
      </c>
      <c r="M58">
        <f t="shared" si="3"/>
        <v>495.57120000000003</v>
      </c>
      <c r="N58">
        <f t="shared" si="4"/>
        <v>615395.33628394839</v>
      </c>
    </row>
    <row r="59" spans="1:14" ht="12.75" customHeight="1" x14ac:dyDescent="0.2">
      <c r="A59" t="str">
        <f t="shared" si="0"/>
        <v>2017-11-K2-M18-54(50t+)</v>
      </c>
      <c r="B59">
        <v>2017</v>
      </c>
      <c r="C59">
        <v>11</v>
      </c>
      <c r="D59" s="2" t="s">
        <v>73</v>
      </c>
      <c r="E59" t="s">
        <v>21</v>
      </c>
      <c r="F59" t="s">
        <v>8</v>
      </c>
      <c r="G59" s="3" t="s">
        <v>70</v>
      </c>
      <c r="H59">
        <v>5.3815000000000002E-2</v>
      </c>
      <c r="I59">
        <v>18.085132000000002</v>
      </c>
      <c r="J59">
        <f t="shared" si="1"/>
        <v>75.64</v>
      </c>
      <c r="K59">
        <v>480</v>
      </c>
      <c r="L59">
        <f t="shared" si="6"/>
        <v>288000</v>
      </c>
      <c r="M59">
        <f t="shared" si="3"/>
        <v>516.62400000000002</v>
      </c>
      <c r="N59">
        <f t="shared" si="4"/>
        <v>706720.64904759557</v>
      </c>
    </row>
    <row r="60" spans="1:14" ht="12.75" customHeight="1" x14ac:dyDescent="0.2">
      <c r="A60" t="str">
        <f t="shared" si="0"/>
        <v>2017-11-NLO-TV-M18-50(50t+)</v>
      </c>
      <c r="B60">
        <v>2017</v>
      </c>
      <c r="C60">
        <v>11</v>
      </c>
      <c r="D60" s="2" t="s">
        <v>76</v>
      </c>
      <c r="E60" t="s">
        <v>22</v>
      </c>
      <c r="F60" t="s">
        <v>7</v>
      </c>
      <c r="G60" s="3" t="s">
        <v>70</v>
      </c>
      <c r="H60">
        <v>0.26862200000000003</v>
      </c>
      <c r="I60">
        <v>32.304586999999998</v>
      </c>
      <c r="J60">
        <f t="shared" si="1"/>
        <v>63.08</v>
      </c>
      <c r="K60">
        <v>480</v>
      </c>
      <c r="L60">
        <f t="shared" si="6"/>
        <v>288000</v>
      </c>
      <c r="M60">
        <f t="shared" si="3"/>
        <v>2578.7712000000006</v>
      </c>
      <c r="N60">
        <f t="shared" si="4"/>
        <v>5254951.2218468273</v>
      </c>
    </row>
    <row r="61" spans="1:14" ht="12.75" customHeight="1" x14ac:dyDescent="0.2">
      <c r="A61" t="str">
        <f t="shared" si="0"/>
        <v>2017-11-NLO-TV-M18-54(50t+)</v>
      </c>
      <c r="B61">
        <v>2017</v>
      </c>
      <c r="C61">
        <v>11</v>
      </c>
      <c r="D61" s="2" t="s">
        <v>76</v>
      </c>
      <c r="E61" t="s">
        <v>22</v>
      </c>
      <c r="F61" t="s">
        <v>8</v>
      </c>
      <c r="G61" s="3" t="s">
        <v>70</v>
      </c>
      <c r="H61">
        <v>0.26922099999999999</v>
      </c>
      <c r="I61">
        <v>32.645150000000001</v>
      </c>
      <c r="J61">
        <f t="shared" si="1"/>
        <v>64.709999999999994</v>
      </c>
      <c r="K61">
        <v>480</v>
      </c>
      <c r="L61">
        <f t="shared" si="6"/>
        <v>288000</v>
      </c>
      <c r="M61">
        <f t="shared" si="3"/>
        <v>2584.5216</v>
      </c>
      <c r="N61">
        <f t="shared" si="4"/>
        <v>5459718.2875256306</v>
      </c>
    </row>
    <row r="62" spans="1:14" ht="12.75" customHeight="1" x14ac:dyDescent="0.2">
      <c r="B62" s="2">
        <v>2017</v>
      </c>
      <c r="C62" s="2">
        <v>11</v>
      </c>
      <c r="D62" s="2" t="s">
        <v>73</v>
      </c>
      <c r="E62" s="3" t="s">
        <v>6</v>
      </c>
      <c r="F62" s="3" t="s">
        <v>7</v>
      </c>
      <c r="G62" s="3" t="s">
        <v>68</v>
      </c>
      <c r="H62" s="4">
        <v>0.46753800000000001</v>
      </c>
      <c r="I62">
        <f>VLOOKUP(B62&amp;"-"&amp;C62&amp;"-"&amp;E62&amp;"-"&amp;F62,$A$2:$I$61,8,0)</f>
        <v>0.51463499999999995</v>
      </c>
      <c r="J62">
        <f t="shared" si="1"/>
        <v>74.12</v>
      </c>
      <c r="K62">
        <v>65</v>
      </c>
      <c r="L62">
        <f t="shared" si="6"/>
        <v>39000</v>
      </c>
      <c r="M62">
        <f t="shared" si="3"/>
        <v>607.79939999999999</v>
      </c>
      <c r="N62">
        <f t="shared" si="4"/>
        <v>23184.353853512279</v>
      </c>
    </row>
    <row r="63" spans="1:14" ht="12.75" customHeight="1" x14ac:dyDescent="0.2">
      <c r="B63" s="2">
        <v>2017</v>
      </c>
      <c r="C63" s="2">
        <v>11</v>
      </c>
      <c r="D63" s="2" t="s">
        <v>73</v>
      </c>
      <c r="E63" s="3" t="s">
        <v>6</v>
      </c>
      <c r="F63" s="3" t="s">
        <v>8</v>
      </c>
      <c r="G63" s="3" t="s">
        <v>68</v>
      </c>
      <c r="H63" s="4">
        <v>0.51993999999999996</v>
      </c>
      <c r="I63">
        <f t="shared" ref="I63:I126" si="7">VLOOKUP(B63&amp;"-"&amp;C63&amp;"-"&amp;E63&amp;"-"&amp;F63,$A$2:$I$61,8,0)</f>
        <v>0.56168899999999999</v>
      </c>
      <c r="J63">
        <f t="shared" si="1"/>
        <v>75.64</v>
      </c>
      <c r="K63">
        <v>65</v>
      </c>
      <c r="L63">
        <f t="shared" si="6"/>
        <v>39000</v>
      </c>
      <c r="M63">
        <f t="shared" si="3"/>
        <v>675.92200000000003</v>
      </c>
      <c r="N63">
        <f t="shared" si="4"/>
        <v>28717.327508795122</v>
      </c>
    </row>
    <row r="64" spans="1:14" ht="12.75" customHeight="1" x14ac:dyDescent="0.2">
      <c r="B64" s="2">
        <v>2017</v>
      </c>
      <c r="C64" s="2">
        <v>11</v>
      </c>
      <c r="D64" s="2" t="s">
        <v>73</v>
      </c>
      <c r="E64" s="3" t="s">
        <v>9</v>
      </c>
      <c r="F64" s="3" t="s">
        <v>7</v>
      </c>
      <c r="G64" s="3" t="s">
        <v>68</v>
      </c>
      <c r="H64" s="4">
        <v>0.10227600000000001</v>
      </c>
      <c r="I64">
        <f t="shared" si="7"/>
        <v>8.6696999999999996E-2</v>
      </c>
      <c r="J64">
        <f t="shared" si="1"/>
        <v>74.12</v>
      </c>
      <c r="K64">
        <v>65</v>
      </c>
      <c r="L64">
        <f t="shared" si="6"/>
        <v>39000</v>
      </c>
      <c r="M64">
        <f t="shared" si="3"/>
        <v>132.9588</v>
      </c>
      <c r="N64">
        <f t="shared" si="4"/>
        <v>854.3908076764319</v>
      </c>
    </row>
    <row r="65" spans="2:14" ht="12.75" customHeight="1" x14ac:dyDescent="0.2">
      <c r="B65" s="2">
        <v>2017</v>
      </c>
      <c r="C65" s="2">
        <v>11</v>
      </c>
      <c r="D65" s="2" t="s">
        <v>73</v>
      </c>
      <c r="E65" s="3" t="s">
        <v>9</v>
      </c>
      <c r="F65" s="3" t="s">
        <v>8</v>
      </c>
      <c r="G65" s="3" t="s">
        <v>68</v>
      </c>
      <c r="H65" s="4">
        <v>0.15354100000000001</v>
      </c>
      <c r="I65">
        <f t="shared" si="7"/>
        <v>0.12814300000000001</v>
      </c>
      <c r="J65">
        <f t="shared" si="1"/>
        <v>75.64</v>
      </c>
      <c r="K65">
        <v>65</v>
      </c>
      <c r="L65">
        <f t="shared" si="6"/>
        <v>39000</v>
      </c>
      <c r="M65">
        <f t="shared" si="3"/>
        <v>199.60330000000002</v>
      </c>
      <c r="N65">
        <f t="shared" si="4"/>
        <v>1934.7021954225163</v>
      </c>
    </row>
    <row r="66" spans="2:14" ht="12.75" customHeight="1" x14ac:dyDescent="0.2">
      <c r="B66" s="2">
        <v>2017</v>
      </c>
      <c r="C66" s="2">
        <v>11</v>
      </c>
      <c r="D66" s="2" t="s">
        <v>75</v>
      </c>
      <c r="E66" s="3" t="s">
        <v>10</v>
      </c>
      <c r="F66" s="3" t="s">
        <v>7</v>
      </c>
      <c r="G66" s="3" t="s">
        <v>68</v>
      </c>
      <c r="H66" s="4">
        <v>1.2793760000000001</v>
      </c>
      <c r="I66">
        <f t="shared" si="7"/>
        <v>1.2928059999999999</v>
      </c>
      <c r="J66">
        <f t="shared" si="1"/>
        <v>78.87</v>
      </c>
      <c r="K66">
        <v>65</v>
      </c>
      <c r="L66">
        <f t="shared" si="6"/>
        <v>39000</v>
      </c>
      <c r="M66">
        <f t="shared" si="3"/>
        <v>1663.1888000000001</v>
      </c>
      <c r="N66">
        <f t="shared" si="4"/>
        <v>169584.73286228074</v>
      </c>
    </row>
    <row r="67" spans="2:14" ht="12.75" customHeight="1" x14ac:dyDescent="0.2">
      <c r="B67" s="2">
        <v>2017</v>
      </c>
      <c r="C67" s="2">
        <v>11</v>
      </c>
      <c r="D67" s="2" t="s">
        <v>75</v>
      </c>
      <c r="E67" s="3" t="s">
        <v>10</v>
      </c>
      <c r="F67" s="3" t="s">
        <v>8</v>
      </c>
      <c r="G67" s="3" t="s">
        <v>68</v>
      </c>
      <c r="H67" s="4">
        <v>1.372541</v>
      </c>
      <c r="I67">
        <f t="shared" si="7"/>
        <v>1.371953</v>
      </c>
      <c r="J67">
        <f t="shared" ref="J67:J130" si="8">VLOOKUP(B67&amp;"-"&amp;C67&amp;"-"&amp;F67&amp;"-"&amp;D67,$P:$U,6,0)</f>
        <v>79.95</v>
      </c>
      <c r="K67">
        <v>65</v>
      </c>
      <c r="L67">
        <f t="shared" si="6"/>
        <v>39000</v>
      </c>
      <c r="M67">
        <f t="shared" ref="M67:M130" si="9">H67*L67/30</f>
        <v>1784.3033</v>
      </c>
      <c r="N67">
        <f t="shared" ref="N67:N130" si="10">M67*I67*J67</f>
        <v>195716.02221432477</v>
      </c>
    </row>
    <row r="68" spans="2:14" ht="12.75" customHeight="1" x14ac:dyDescent="0.2">
      <c r="B68" s="2">
        <v>2017</v>
      </c>
      <c r="C68" s="2">
        <v>11</v>
      </c>
      <c r="D68" s="2" t="s">
        <v>75</v>
      </c>
      <c r="E68" s="3" t="s">
        <v>11</v>
      </c>
      <c r="F68" s="3" t="s">
        <v>7</v>
      </c>
      <c r="G68" s="3" t="s">
        <v>68</v>
      </c>
      <c r="H68" s="4">
        <v>0.15290400000000001</v>
      </c>
      <c r="I68">
        <f t="shared" si="7"/>
        <v>0.16272700000000001</v>
      </c>
      <c r="J68">
        <f t="shared" si="8"/>
        <v>78.87</v>
      </c>
      <c r="K68">
        <v>65</v>
      </c>
      <c r="L68">
        <f t="shared" si="6"/>
        <v>39000</v>
      </c>
      <c r="M68">
        <f t="shared" si="9"/>
        <v>198.77520000000001</v>
      </c>
      <c r="N68">
        <f t="shared" si="10"/>
        <v>2551.1362737054483</v>
      </c>
    </row>
    <row r="69" spans="2:14" ht="12.75" customHeight="1" x14ac:dyDescent="0.2">
      <c r="B69" s="2">
        <v>2017</v>
      </c>
      <c r="C69" s="2">
        <v>11</v>
      </c>
      <c r="D69" s="2" t="s">
        <v>75</v>
      </c>
      <c r="E69" s="3" t="s">
        <v>11</v>
      </c>
      <c r="F69" s="3" t="s">
        <v>8</v>
      </c>
      <c r="G69" s="3" t="s">
        <v>68</v>
      </c>
      <c r="H69" s="4">
        <v>0.159832</v>
      </c>
      <c r="I69">
        <f t="shared" si="7"/>
        <v>0.170157</v>
      </c>
      <c r="J69">
        <f t="shared" si="8"/>
        <v>79.95</v>
      </c>
      <c r="K69">
        <v>65</v>
      </c>
      <c r="L69">
        <f t="shared" si="6"/>
        <v>39000</v>
      </c>
      <c r="M69">
        <f t="shared" si="9"/>
        <v>207.7816</v>
      </c>
      <c r="N69">
        <f t="shared" si="10"/>
        <v>2826.6717222104398</v>
      </c>
    </row>
    <row r="70" spans="2:14" ht="12.75" customHeight="1" x14ac:dyDescent="0.2">
      <c r="B70" s="2">
        <v>2017</v>
      </c>
      <c r="C70" s="2">
        <v>11</v>
      </c>
      <c r="D70" s="2" t="s">
        <v>75</v>
      </c>
      <c r="E70" s="3" t="s">
        <v>12</v>
      </c>
      <c r="F70" s="3" t="s">
        <v>7</v>
      </c>
      <c r="G70" s="3" t="s">
        <v>68</v>
      </c>
      <c r="H70" s="4">
        <v>0.70891499999999996</v>
      </c>
      <c r="I70">
        <f t="shared" si="7"/>
        <v>0.74963000000000002</v>
      </c>
      <c r="J70">
        <f t="shared" si="8"/>
        <v>78.87</v>
      </c>
      <c r="K70">
        <v>65</v>
      </c>
      <c r="L70">
        <f t="shared" si="6"/>
        <v>39000</v>
      </c>
      <c r="M70">
        <f t="shared" si="9"/>
        <v>921.58949999999993</v>
      </c>
      <c r="N70">
        <f t="shared" si="10"/>
        <v>54487.429166119953</v>
      </c>
    </row>
    <row r="71" spans="2:14" ht="12.75" customHeight="1" x14ac:dyDescent="0.2">
      <c r="B71" s="2">
        <v>2017</v>
      </c>
      <c r="C71" s="2">
        <v>11</v>
      </c>
      <c r="D71" s="2" t="s">
        <v>75</v>
      </c>
      <c r="E71" s="3" t="s">
        <v>12</v>
      </c>
      <c r="F71" s="3" t="s">
        <v>8</v>
      </c>
      <c r="G71" s="3" t="s">
        <v>68</v>
      </c>
      <c r="H71" s="4">
        <v>0.68132999999999999</v>
      </c>
      <c r="I71">
        <f t="shared" si="7"/>
        <v>0.72069700000000003</v>
      </c>
      <c r="J71">
        <f t="shared" si="8"/>
        <v>79.95</v>
      </c>
      <c r="K71">
        <v>65</v>
      </c>
      <c r="L71">
        <f t="shared" si="6"/>
        <v>39000</v>
      </c>
      <c r="M71">
        <f t="shared" si="9"/>
        <v>885.72899999999993</v>
      </c>
      <c r="N71">
        <f t="shared" si="10"/>
        <v>51035.461537384355</v>
      </c>
    </row>
    <row r="72" spans="2:14" ht="12.75" customHeight="1" x14ac:dyDescent="0.2">
      <c r="B72" s="2">
        <v>2017</v>
      </c>
      <c r="C72" s="2">
        <v>11</v>
      </c>
      <c r="D72" s="2" t="s">
        <v>75</v>
      </c>
      <c r="E72" s="3" t="s">
        <v>13</v>
      </c>
      <c r="F72" s="3" t="s">
        <v>7</v>
      </c>
      <c r="G72" s="3" t="s">
        <v>68</v>
      </c>
      <c r="H72" s="4">
        <v>0.69911500000000004</v>
      </c>
      <c r="I72">
        <f t="shared" si="7"/>
        <v>0.75576600000000005</v>
      </c>
      <c r="J72">
        <f t="shared" si="8"/>
        <v>78.87</v>
      </c>
      <c r="K72">
        <v>65</v>
      </c>
      <c r="L72">
        <f t="shared" si="6"/>
        <v>39000</v>
      </c>
      <c r="M72">
        <f t="shared" si="9"/>
        <v>908.84950000000003</v>
      </c>
      <c r="N72">
        <f t="shared" si="10"/>
        <v>54174.032464484793</v>
      </c>
    </row>
    <row r="73" spans="2:14" ht="12.75" customHeight="1" x14ac:dyDescent="0.2">
      <c r="B73" s="2">
        <v>2017</v>
      </c>
      <c r="C73" s="2">
        <v>11</v>
      </c>
      <c r="D73" s="2" t="s">
        <v>75</v>
      </c>
      <c r="E73" s="3" t="s">
        <v>13</v>
      </c>
      <c r="F73" s="3" t="s">
        <v>8</v>
      </c>
      <c r="G73" s="3" t="s">
        <v>68</v>
      </c>
      <c r="H73" s="4">
        <v>0.69942499999999996</v>
      </c>
      <c r="I73">
        <f t="shared" si="7"/>
        <v>0.75278999999999996</v>
      </c>
      <c r="J73">
        <f t="shared" si="8"/>
        <v>79.95</v>
      </c>
      <c r="K73">
        <v>65</v>
      </c>
      <c r="L73">
        <f t="shared" si="6"/>
        <v>39000</v>
      </c>
      <c r="M73">
        <f t="shared" si="9"/>
        <v>909.25249999999994</v>
      </c>
      <c r="N73">
        <f t="shared" si="10"/>
        <v>54723.871348526249</v>
      </c>
    </row>
    <row r="74" spans="2:14" ht="12.75" customHeight="1" x14ac:dyDescent="0.2">
      <c r="B74" s="2">
        <v>2017</v>
      </c>
      <c r="C74" s="2">
        <v>11</v>
      </c>
      <c r="D74" s="2" t="s">
        <v>73</v>
      </c>
      <c r="E74" s="3" t="s">
        <v>14</v>
      </c>
      <c r="F74" s="3" t="s">
        <v>7</v>
      </c>
      <c r="G74" s="3" t="s">
        <v>68</v>
      </c>
      <c r="H74" s="4">
        <v>0.20810400000000001</v>
      </c>
      <c r="I74">
        <f t="shared" si="7"/>
        <v>0.213612</v>
      </c>
      <c r="J74">
        <f t="shared" si="8"/>
        <v>74.12</v>
      </c>
      <c r="K74">
        <v>65</v>
      </c>
      <c r="L74">
        <f t="shared" si="6"/>
        <v>39000</v>
      </c>
      <c r="M74">
        <f t="shared" si="9"/>
        <v>270.53520000000003</v>
      </c>
      <c r="N74">
        <f t="shared" si="10"/>
        <v>4283.3625683546888</v>
      </c>
    </row>
    <row r="75" spans="2:14" ht="12.75" customHeight="1" x14ac:dyDescent="0.2">
      <c r="B75" s="2">
        <v>2017</v>
      </c>
      <c r="C75" s="2">
        <v>11</v>
      </c>
      <c r="D75" s="2" t="s">
        <v>73</v>
      </c>
      <c r="E75" s="3" t="s">
        <v>14</v>
      </c>
      <c r="F75" s="3" t="s">
        <v>8</v>
      </c>
      <c r="G75" s="3" t="s">
        <v>68</v>
      </c>
      <c r="H75" s="4">
        <v>0.229494</v>
      </c>
      <c r="I75">
        <f t="shared" si="7"/>
        <v>0.237903</v>
      </c>
      <c r="J75">
        <f t="shared" si="8"/>
        <v>75.64</v>
      </c>
      <c r="K75">
        <v>65</v>
      </c>
      <c r="L75">
        <f t="shared" si="6"/>
        <v>39000</v>
      </c>
      <c r="M75">
        <f t="shared" si="9"/>
        <v>298.34219999999999</v>
      </c>
      <c r="N75">
        <f t="shared" si="10"/>
        <v>5368.662793315224</v>
      </c>
    </row>
    <row r="76" spans="2:14" ht="12.75" customHeight="1" x14ac:dyDescent="0.2">
      <c r="B76" s="2">
        <v>2017</v>
      </c>
      <c r="C76" s="2">
        <v>11</v>
      </c>
      <c r="D76" s="2" t="s">
        <v>75</v>
      </c>
      <c r="E76" s="3" t="s">
        <v>15</v>
      </c>
      <c r="F76" s="3" t="s">
        <v>7</v>
      </c>
      <c r="G76" s="3" t="s">
        <v>68</v>
      </c>
      <c r="H76" s="4">
        <v>2.8167000000000001E-2</v>
      </c>
      <c r="I76">
        <f t="shared" si="7"/>
        <v>2.6768E-2</v>
      </c>
      <c r="J76">
        <f t="shared" si="8"/>
        <v>78.87</v>
      </c>
      <c r="K76">
        <v>65</v>
      </c>
      <c r="L76">
        <f t="shared" si="6"/>
        <v>39000</v>
      </c>
      <c r="M76">
        <f t="shared" si="9"/>
        <v>36.617100000000008</v>
      </c>
      <c r="N76">
        <f t="shared" si="10"/>
        <v>77.305734441936025</v>
      </c>
    </row>
    <row r="77" spans="2:14" ht="12.75" customHeight="1" x14ac:dyDescent="0.2">
      <c r="B77" s="2">
        <v>2017</v>
      </c>
      <c r="C77" s="2">
        <v>11</v>
      </c>
      <c r="D77" s="2" t="s">
        <v>75</v>
      </c>
      <c r="E77" s="3" t="s">
        <v>15</v>
      </c>
      <c r="F77" s="3" t="s">
        <v>8</v>
      </c>
      <c r="G77" s="3" t="s">
        <v>68</v>
      </c>
      <c r="H77" s="4">
        <v>2.6946000000000001E-2</v>
      </c>
      <c r="I77">
        <f t="shared" si="7"/>
        <v>2.5106E-2</v>
      </c>
      <c r="J77">
        <f t="shared" si="8"/>
        <v>79.95</v>
      </c>
      <c r="K77">
        <v>65</v>
      </c>
      <c r="L77">
        <f t="shared" si="6"/>
        <v>39000</v>
      </c>
      <c r="M77">
        <f t="shared" si="9"/>
        <v>35.029800000000002</v>
      </c>
      <c r="N77">
        <f t="shared" si="10"/>
        <v>70.312679796059996</v>
      </c>
    </row>
    <row r="78" spans="2:14" ht="12.75" customHeight="1" x14ac:dyDescent="0.2">
      <c r="B78" s="2">
        <v>2017</v>
      </c>
      <c r="C78" s="2">
        <v>11</v>
      </c>
      <c r="D78" s="2" t="s">
        <v>73</v>
      </c>
      <c r="E78" s="3" t="s">
        <v>17</v>
      </c>
      <c r="F78" s="3" t="s">
        <v>7</v>
      </c>
      <c r="G78" s="3" t="s">
        <v>68</v>
      </c>
      <c r="H78" s="4">
        <v>5.9567000000000002E-2</v>
      </c>
      <c r="I78">
        <f t="shared" si="7"/>
        <v>5.3219000000000002E-2</v>
      </c>
      <c r="J78">
        <f t="shared" si="8"/>
        <v>74.12</v>
      </c>
      <c r="K78">
        <v>65</v>
      </c>
      <c r="L78">
        <f t="shared" si="6"/>
        <v>39000</v>
      </c>
      <c r="M78">
        <f t="shared" si="9"/>
        <v>77.437100000000015</v>
      </c>
      <c r="N78">
        <f t="shared" si="10"/>
        <v>305.45778684558809</v>
      </c>
    </row>
    <row r="79" spans="2:14" ht="12.75" customHeight="1" x14ac:dyDescent="0.2">
      <c r="B79" s="2">
        <v>2017</v>
      </c>
      <c r="C79" s="2">
        <v>11</v>
      </c>
      <c r="D79" s="2" t="s">
        <v>73</v>
      </c>
      <c r="E79" s="3" t="s">
        <v>17</v>
      </c>
      <c r="F79" s="3" t="s">
        <v>8</v>
      </c>
      <c r="G79" s="3" t="s">
        <v>68</v>
      </c>
      <c r="H79" s="4">
        <v>6.1603999999999999E-2</v>
      </c>
      <c r="I79">
        <f t="shared" si="7"/>
        <v>5.4546999999999998E-2</v>
      </c>
      <c r="J79">
        <f t="shared" si="8"/>
        <v>75.64</v>
      </c>
      <c r="K79">
        <v>65</v>
      </c>
      <c r="L79">
        <f t="shared" si="6"/>
        <v>39000</v>
      </c>
      <c r="M79">
        <f t="shared" si="9"/>
        <v>80.0852</v>
      </c>
      <c r="N79">
        <f t="shared" si="10"/>
        <v>330.426336068816</v>
      </c>
    </row>
    <row r="80" spans="2:14" ht="12.75" customHeight="1" x14ac:dyDescent="0.2">
      <c r="B80" s="2">
        <v>2017</v>
      </c>
      <c r="C80" s="2">
        <v>11</v>
      </c>
      <c r="D80" s="2" t="s">
        <v>73</v>
      </c>
      <c r="E80" s="3" t="s">
        <v>18</v>
      </c>
      <c r="F80" s="3" t="s">
        <v>7</v>
      </c>
      <c r="G80" s="3" t="s">
        <v>68</v>
      </c>
      <c r="H80" s="4">
        <v>0.24592</v>
      </c>
      <c r="I80">
        <f t="shared" si="7"/>
        <v>0.25589099999999998</v>
      </c>
      <c r="J80">
        <f t="shared" si="8"/>
        <v>74.12</v>
      </c>
      <c r="K80">
        <v>65</v>
      </c>
      <c r="L80">
        <f t="shared" si="6"/>
        <v>39000</v>
      </c>
      <c r="M80">
        <f t="shared" si="9"/>
        <v>319.69599999999997</v>
      </c>
      <c r="N80">
        <f t="shared" si="10"/>
        <v>6063.5592355603185</v>
      </c>
    </row>
    <row r="81" spans="2:14" ht="12.75" customHeight="1" x14ac:dyDescent="0.2">
      <c r="B81" s="2">
        <v>2017</v>
      </c>
      <c r="C81" s="2">
        <v>11</v>
      </c>
      <c r="D81" s="2" t="s">
        <v>73</v>
      </c>
      <c r="E81" s="3" t="s">
        <v>18</v>
      </c>
      <c r="F81" s="3" t="s">
        <v>8</v>
      </c>
      <c r="G81" s="3" t="s">
        <v>68</v>
      </c>
      <c r="H81" s="4">
        <v>0.31652599999999997</v>
      </c>
      <c r="I81">
        <f t="shared" si="7"/>
        <v>0.32527899999999998</v>
      </c>
      <c r="J81">
        <f t="shared" si="8"/>
        <v>75.64</v>
      </c>
      <c r="K81">
        <v>65</v>
      </c>
      <c r="L81">
        <f t="shared" si="6"/>
        <v>39000</v>
      </c>
      <c r="M81">
        <f t="shared" si="9"/>
        <v>411.48379999999997</v>
      </c>
      <c r="N81">
        <f t="shared" si="10"/>
        <v>10124.190028462326</v>
      </c>
    </row>
    <row r="82" spans="2:14" ht="12.75" customHeight="1" x14ac:dyDescent="0.2">
      <c r="B82" s="2">
        <v>2017</v>
      </c>
      <c r="C82" s="2">
        <v>11</v>
      </c>
      <c r="D82" s="2" t="s">
        <v>76</v>
      </c>
      <c r="E82" s="3" t="s">
        <v>19</v>
      </c>
      <c r="F82" s="3" t="s">
        <v>7</v>
      </c>
      <c r="G82" s="3" t="s">
        <v>68</v>
      </c>
      <c r="H82" s="4">
        <v>0.85306300000000002</v>
      </c>
      <c r="I82">
        <f t="shared" si="7"/>
        <v>0.67038600000000004</v>
      </c>
      <c r="J82">
        <f t="shared" si="8"/>
        <v>63.08</v>
      </c>
      <c r="K82">
        <v>65</v>
      </c>
      <c r="L82">
        <f t="shared" si="6"/>
        <v>39000</v>
      </c>
      <c r="M82">
        <f t="shared" si="9"/>
        <v>1108.9819</v>
      </c>
      <c r="N82">
        <f t="shared" si="10"/>
        <v>46896.569896045272</v>
      </c>
    </row>
    <row r="83" spans="2:14" ht="12.75" customHeight="1" x14ac:dyDescent="0.2">
      <c r="B83" s="2">
        <v>2017</v>
      </c>
      <c r="C83" s="2">
        <v>11</v>
      </c>
      <c r="D83" s="2" t="s">
        <v>76</v>
      </c>
      <c r="E83" s="3" t="s">
        <v>19</v>
      </c>
      <c r="F83" s="3" t="s">
        <v>8</v>
      </c>
      <c r="G83" s="3" t="s">
        <v>68</v>
      </c>
      <c r="H83" s="4">
        <v>0.95258100000000001</v>
      </c>
      <c r="I83">
        <f t="shared" si="7"/>
        <v>0.74074300000000004</v>
      </c>
      <c r="J83">
        <f t="shared" si="8"/>
        <v>64.709999999999994</v>
      </c>
      <c r="K83">
        <v>65</v>
      </c>
      <c r="L83">
        <f t="shared" si="6"/>
        <v>39000</v>
      </c>
      <c r="M83">
        <f t="shared" si="9"/>
        <v>1238.3552999999999</v>
      </c>
      <c r="N83">
        <f t="shared" si="10"/>
        <v>59358.678423417005</v>
      </c>
    </row>
    <row r="84" spans="2:14" ht="12.75" customHeight="1" x14ac:dyDescent="0.2">
      <c r="B84" s="2">
        <v>2017</v>
      </c>
      <c r="C84" s="2">
        <v>11</v>
      </c>
      <c r="D84" s="2" t="s">
        <v>73</v>
      </c>
      <c r="E84" s="3" t="s">
        <v>20</v>
      </c>
      <c r="F84" s="3" t="s">
        <v>7</v>
      </c>
      <c r="G84" s="3" t="s">
        <v>68</v>
      </c>
      <c r="H84" s="4">
        <v>0.36657200000000001</v>
      </c>
      <c r="I84">
        <f t="shared" si="7"/>
        <v>0.29866199999999998</v>
      </c>
      <c r="J84">
        <f t="shared" si="8"/>
        <v>74.12</v>
      </c>
      <c r="K84">
        <v>65</v>
      </c>
      <c r="L84">
        <f t="shared" si="6"/>
        <v>39000</v>
      </c>
      <c r="M84">
        <f t="shared" si="9"/>
        <v>476.54360000000003</v>
      </c>
      <c r="N84">
        <f t="shared" si="10"/>
        <v>10549.163440836384</v>
      </c>
    </row>
    <row r="85" spans="2:14" ht="12.75" customHeight="1" x14ac:dyDescent="0.2">
      <c r="B85" s="2">
        <v>2017</v>
      </c>
      <c r="C85" s="2">
        <v>11</v>
      </c>
      <c r="D85" s="2" t="s">
        <v>73</v>
      </c>
      <c r="E85" s="3" t="s">
        <v>20</v>
      </c>
      <c r="F85" s="3" t="s">
        <v>8</v>
      </c>
      <c r="G85" s="3" t="s">
        <v>68</v>
      </c>
      <c r="H85" s="4">
        <v>0.35978700000000002</v>
      </c>
      <c r="I85">
        <f t="shared" si="7"/>
        <v>0.29089999999999999</v>
      </c>
      <c r="J85">
        <f t="shared" si="8"/>
        <v>75.64</v>
      </c>
      <c r="K85">
        <v>65</v>
      </c>
      <c r="L85">
        <f t="shared" si="6"/>
        <v>39000</v>
      </c>
      <c r="M85">
        <f t="shared" si="9"/>
        <v>467.72310000000004</v>
      </c>
      <c r="N85">
        <f t="shared" si="10"/>
        <v>10291.627550115601</v>
      </c>
    </row>
    <row r="86" spans="2:14" ht="12.75" customHeight="1" x14ac:dyDescent="0.2">
      <c r="B86" s="2">
        <v>2017</v>
      </c>
      <c r="C86" s="2">
        <v>11</v>
      </c>
      <c r="D86" s="2" t="s">
        <v>73</v>
      </c>
      <c r="E86" s="3" t="s">
        <v>21</v>
      </c>
      <c r="F86" s="3" t="s">
        <v>7</v>
      </c>
      <c r="G86" s="3" t="s">
        <v>68</v>
      </c>
      <c r="H86" s="4">
        <v>5.7626999999999998E-2</v>
      </c>
      <c r="I86">
        <f t="shared" si="7"/>
        <v>5.1622000000000001E-2</v>
      </c>
      <c r="J86">
        <f t="shared" si="8"/>
        <v>74.12</v>
      </c>
      <c r="K86">
        <v>65</v>
      </c>
      <c r="L86">
        <f t="shared" si="6"/>
        <v>39000</v>
      </c>
      <c r="M86">
        <f t="shared" si="9"/>
        <v>74.915099999999995</v>
      </c>
      <c r="N86">
        <f t="shared" si="10"/>
        <v>286.64185169786401</v>
      </c>
    </row>
    <row r="87" spans="2:14" ht="12.75" customHeight="1" x14ac:dyDescent="0.2">
      <c r="B87" s="2">
        <v>2017</v>
      </c>
      <c r="C87" s="2">
        <v>11</v>
      </c>
      <c r="D87" s="2" t="s">
        <v>73</v>
      </c>
      <c r="E87" s="3" t="s">
        <v>21</v>
      </c>
      <c r="F87" s="3" t="s">
        <v>8</v>
      </c>
      <c r="G87" s="3" t="s">
        <v>68</v>
      </c>
      <c r="H87" s="4">
        <v>5.9695999999999999E-2</v>
      </c>
      <c r="I87">
        <f t="shared" si="7"/>
        <v>5.3815000000000002E-2</v>
      </c>
      <c r="J87">
        <f t="shared" si="8"/>
        <v>75.64</v>
      </c>
      <c r="K87">
        <v>65</v>
      </c>
      <c r="L87">
        <f t="shared" si="6"/>
        <v>39000</v>
      </c>
      <c r="M87">
        <f t="shared" si="9"/>
        <v>77.604799999999997</v>
      </c>
      <c r="N87">
        <f t="shared" si="10"/>
        <v>315.89550687968</v>
      </c>
    </row>
    <row r="88" spans="2:14" ht="12.75" customHeight="1" x14ac:dyDescent="0.2">
      <c r="B88" s="2">
        <v>2017</v>
      </c>
      <c r="C88" s="2">
        <v>11</v>
      </c>
      <c r="D88" s="2" t="s">
        <v>76</v>
      </c>
      <c r="E88" s="3" t="s">
        <v>22</v>
      </c>
      <c r="F88" s="3" t="s">
        <v>7</v>
      </c>
      <c r="G88" s="3" t="s">
        <v>68</v>
      </c>
      <c r="H88" s="4">
        <v>0.35889599999999999</v>
      </c>
      <c r="I88">
        <f t="shared" si="7"/>
        <v>0.26862200000000003</v>
      </c>
      <c r="J88">
        <f t="shared" si="8"/>
        <v>63.08</v>
      </c>
      <c r="K88">
        <v>65</v>
      </c>
      <c r="L88">
        <f t="shared" si="6"/>
        <v>39000</v>
      </c>
      <c r="M88">
        <f t="shared" si="9"/>
        <v>466.56479999999999</v>
      </c>
      <c r="N88">
        <f t="shared" si="10"/>
        <v>7905.7892570292479</v>
      </c>
    </row>
    <row r="89" spans="2:14" ht="12.75" customHeight="1" x14ac:dyDescent="0.2">
      <c r="B89" s="2">
        <v>2017</v>
      </c>
      <c r="C89" s="2">
        <v>11</v>
      </c>
      <c r="D89" s="2" t="s">
        <v>76</v>
      </c>
      <c r="E89" s="3" t="s">
        <v>22</v>
      </c>
      <c r="F89" s="3" t="s">
        <v>8</v>
      </c>
      <c r="G89" s="3" t="s">
        <v>68</v>
      </c>
      <c r="H89" s="4">
        <v>0.354354</v>
      </c>
      <c r="I89">
        <f t="shared" si="7"/>
        <v>0.26922099999999999</v>
      </c>
      <c r="J89">
        <f t="shared" si="8"/>
        <v>64.709999999999994</v>
      </c>
      <c r="K89">
        <v>65</v>
      </c>
      <c r="L89">
        <f t="shared" si="6"/>
        <v>39000</v>
      </c>
      <c r="M89">
        <f t="shared" si="9"/>
        <v>460.66020000000003</v>
      </c>
      <c r="N89">
        <f t="shared" si="10"/>
        <v>8025.2953548587811</v>
      </c>
    </row>
    <row r="90" spans="2:14" ht="12.75" customHeight="1" x14ac:dyDescent="0.2">
      <c r="B90" s="2">
        <v>2017</v>
      </c>
      <c r="C90" s="2">
        <v>10</v>
      </c>
      <c r="D90" s="2" t="s">
        <v>73</v>
      </c>
      <c r="E90" s="3" t="s">
        <v>6</v>
      </c>
      <c r="F90" s="3" t="s">
        <v>7</v>
      </c>
      <c r="G90" s="3" t="s">
        <v>68</v>
      </c>
      <c r="H90" s="4">
        <v>0.53356999999999999</v>
      </c>
      <c r="I90">
        <f t="shared" si="7"/>
        <v>0.57204200000000005</v>
      </c>
      <c r="J90">
        <f t="shared" si="8"/>
        <v>73.72</v>
      </c>
      <c r="K90">
        <v>55</v>
      </c>
      <c r="L90">
        <f t="shared" ref="L90:L137" si="11">K90*20*31</f>
        <v>34100</v>
      </c>
      <c r="M90">
        <f t="shared" si="9"/>
        <v>606.49123333333341</v>
      </c>
      <c r="N90">
        <f t="shared" si="10"/>
        <v>25576.303131018969</v>
      </c>
    </row>
    <row r="91" spans="2:14" ht="12.75" customHeight="1" x14ac:dyDescent="0.2">
      <c r="B91" s="2">
        <v>2017</v>
      </c>
      <c r="C91" s="2">
        <v>10</v>
      </c>
      <c r="D91" s="2" t="s">
        <v>73</v>
      </c>
      <c r="E91" s="3" t="s">
        <v>6</v>
      </c>
      <c r="F91" s="3" t="s">
        <v>8</v>
      </c>
      <c r="G91" s="3" t="s">
        <v>68</v>
      </c>
      <c r="H91" s="4">
        <v>0.58773900000000001</v>
      </c>
      <c r="I91">
        <f t="shared" si="7"/>
        <v>0.62134199999999995</v>
      </c>
      <c r="J91">
        <f t="shared" si="8"/>
        <v>75.02</v>
      </c>
      <c r="K91">
        <v>55</v>
      </c>
      <c r="L91">
        <f t="shared" si="11"/>
        <v>34100</v>
      </c>
      <c r="M91">
        <f t="shared" si="9"/>
        <v>668.06333000000006</v>
      </c>
      <c r="N91">
        <f t="shared" si="10"/>
        <v>31140.487335276277</v>
      </c>
    </row>
    <row r="92" spans="2:14" ht="12.75" customHeight="1" x14ac:dyDescent="0.2">
      <c r="B92" s="2">
        <v>2017</v>
      </c>
      <c r="C92" s="2">
        <v>10</v>
      </c>
      <c r="D92" s="2" t="s">
        <v>73</v>
      </c>
      <c r="E92" s="3" t="s">
        <v>9</v>
      </c>
      <c r="F92" s="3" t="s">
        <v>7</v>
      </c>
      <c r="G92" s="3" t="s">
        <v>68</v>
      </c>
      <c r="H92" s="4">
        <v>6.0493999999999999E-2</v>
      </c>
      <c r="I92">
        <f t="shared" si="7"/>
        <v>7.8792000000000001E-2</v>
      </c>
      <c r="J92">
        <f t="shared" si="8"/>
        <v>73.72</v>
      </c>
      <c r="K92">
        <v>55</v>
      </c>
      <c r="L92">
        <f t="shared" si="11"/>
        <v>34100</v>
      </c>
      <c r="M92">
        <f t="shared" si="9"/>
        <v>68.76151333333334</v>
      </c>
      <c r="N92">
        <f t="shared" si="10"/>
        <v>399.40442972904322</v>
      </c>
    </row>
    <row r="93" spans="2:14" ht="12.75" customHeight="1" x14ac:dyDescent="0.2">
      <c r="B93" s="2">
        <v>2017</v>
      </c>
      <c r="C93" s="2">
        <v>10</v>
      </c>
      <c r="D93" s="2" t="s">
        <v>73</v>
      </c>
      <c r="E93" s="3" t="s">
        <v>9</v>
      </c>
      <c r="F93" s="3" t="s">
        <v>8</v>
      </c>
      <c r="G93" s="3" t="s">
        <v>68</v>
      </c>
      <c r="H93" s="4">
        <v>0.114414</v>
      </c>
      <c r="I93">
        <f t="shared" si="7"/>
        <v>0.117367</v>
      </c>
      <c r="J93">
        <f t="shared" si="8"/>
        <v>75.02</v>
      </c>
      <c r="K93">
        <v>55</v>
      </c>
      <c r="L93">
        <f t="shared" si="11"/>
        <v>34100</v>
      </c>
      <c r="M93">
        <f t="shared" si="9"/>
        <v>130.05058</v>
      </c>
      <c r="N93">
        <f t="shared" si="10"/>
        <v>1145.0787546429572</v>
      </c>
    </row>
    <row r="94" spans="2:14" ht="12.75" customHeight="1" x14ac:dyDescent="0.2">
      <c r="B94" s="2">
        <v>2017</v>
      </c>
      <c r="C94" s="2">
        <v>10</v>
      </c>
      <c r="D94" s="2" t="s">
        <v>75</v>
      </c>
      <c r="E94" s="3" t="s">
        <v>10</v>
      </c>
      <c r="F94" s="3" t="s">
        <v>7</v>
      </c>
      <c r="G94" s="3" t="s">
        <v>68</v>
      </c>
      <c r="H94" s="4">
        <v>1.267058</v>
      </c>
      <c r="I94">
        <f t="shared" si="7"/>
        <v>1.2812809999999999</v>
      </c>
      <c r="J94">
        <f t="shared" si="8"/>
        <v>76.88</v>
      </c>
      <c r="K94">
        <v>55</v>
      </c>
      <c r="L94">
        <f t="shared" si="11"/>
        <v>34100</v>
      </c>
      <c r="M94">
        <f t="shared" si="9"/>
        <v>1440.2225933333332</v>
      </c>
      <c r="N94">
        <f t="shared" si="10"/>
        <v>141868.95845351886</v>
      </c>
    </row>
    <row r="95" spans="2:14" ht="12.75" customHeight="1" x14ac:dyDescent="0.2">
      <c r="B95" s="2">
        <v>2017</v>
      </c>
      <c r="C95" s="2">
        <v>10</v>
      </c>
      <c r="D95" s="2" t="s">
        <v>75</v>
      </c>
      <c r="E95" s="3" t="s">
        <v>10</v>
      </c>
      <c r="F95" s="3" t="s">
        <v>8</v>
      </c>
      <c r="G95" s="3" t="s">
        <v>68</v>
      </c>
      <c r="H95" s="4">
        <v>1.3856889999999999</v>
      </c>
      <c r="I95">
        <f t="shared" si="7"/>
        <v>1.3631979999999999</v>
      </c>
      <c r="J95">
        <f t="shared" si="8"/>
        <v>77.89</v>
      </c>
      <c r="K95">
        <v>55</v>
      </c>
      <c r="L95">
        <f t="shared" si="11"/>
        <v>34100</v>
      </c>
      <c r="M95">
        <f t="shared" si="9"/>
        <v>1575.0664966666666</v>
      </c>
      <c r="N95">
        <f t="shared" si="10"/>
        <v>167239.76082880097</v>
      </c>
    </row>
    <row r="96" spans="2:14" ht="12.75" customHeight="1" x14ac:dyDescent="0.2">
      <c r="B96" s="2">
        <v>2017</v>
      </c>
      <c r="C96" s="2">
        <v>10</v>
      </c>
      <c r="D96" s="2" t="s">
        <v>75</v>
      </c>
      <c r="E96" s="3" t="s">
        <v>12</v>
      </c>
      <c r="F96" s="3" t="s">
        <v>7</v>
      </c>
      <c r="G96" s="3" t="s">
        <v>68</v>
      </c>
      <c r="H96" s="4">
        <v>0.59216599999999997</v>
      </c>
      <c r="I96">
        <f t="shared" si="7"/>
        <v>0.67200700000000002</v>
      </c>
      <c r="J96">
        <f t="shared" si="8"/>
        <v>76.88</v>
      </c>
      <c r="K96">
        <v>55</v>
      </c>
      <c r="L96">
        <f t="shared" si="11"/>
        <v>34100</v>
      </c>
      <c r="M96">
        <f t="shared" si="9"/>
        <v>673.09535333333338</v>
      </c>
      <c r="N96">
        <f t="shared" si="10"/>
        <v>34774.729786582546</v>
      </c>
    </row>
    <row r="97" spans="2:14" ht="12.75" customHeight="1" x14ac:dyDescent="0.2">
      <c r="B97" s="2">
        <v>2017</v>
      </c>
      <c r="C97" s="2">
        <v>10</v>
      </c>
      <c r="D97" s="2" t="s">
        <v>75</v>
      </c>
      <c r="E97" s="3" t="s">
        <v>12</v>
      </c>
      <c r="F97" s="3" t="s">
        <v>8</v>
      </c>
      <c r="G97" s="3" t="s">
        <v>68</v>
      </c>
      <c r="H97" s="4">
        <v>0.56664800000000004</v>
      </c>
      <c r="I97">
        <f t="shared" si="7"/>
        <v>0.64177300000000004</v>
      </c>
      <c r="J97">
        <f t="shared" si="8"/>
        <v>77.89</v>
      </c>
      <c r="K97">
        <v>55</v>
      </c>
      <c r="L97">
        <f t="shared" si="11"/>
        <v>34100</v>
      </c>
      <c r="M97">
        <f t="shared" si="9"/>
        <v>644.08989333333341</v>
      </c>
      <c r="N97">
        <f t="shared" si="10"/>
        <v>32196.571697566083</v>
      </c>
    </row>
    <row r="98" spans="2:14" ht="12.75" customHeight="1" x14ac:dyDescent="0.2">
      <c r="B98" s="2">
        <v>2017</v>
      </c>
      <c r="C98" s="2">
        <v>10</v>
      </c>
      <c r="D98" s="2" t="s">
        <v>75</v>
      </c>
      <c r="E98" s="3" t="s">
        <v>13</v>
      </c>
      <c r="F98" s="3" t="s">
        <v>7</v>
      </c>
      <c r="G98" s="3" t="s">
        <v>68</v>
      </c>
      <c r="H98" s="4">
        <v>0.978217</v>
      </c>
      <c r="I98">
        <f t="shared" si="7"/>
        <v>0.71182000000000001</v>
      </c>
      <c r="J98">
        <f t="shared" si="8"/>
        <v>76.88</v>
      </c>
      <c r="K98">
        <v>55</v>
      </c>
      <c r="L98">
        <f t="shared" si="11"/>
        <v>34100</v>
      </c>
      <c r="M98">
        <f t="shared" si="9"/>
        <v>1111.9066566666665</v>
      </c>
      <c r="N98">
        <f t="shared" si="10"/>
        <v>60848.78223127011</v>
      </c>
    </row>
    <row r="99" spans="2:14" ht="12.75" customHeight="1" x14ac:dyDescent="0.2">
      <c r="B99" s="2">
        <v>2017</v>
      </c>
      <c r="C99" s="2">
        <v>10</v>
      </c>
      <c r="D99" s="2" t="s">
        <v>75</v>
      </c>
      <c r="E99" s="3" t="s">
        <v>13</v>
      </c>
      <c r="F99" s="3" t="s">
        <v>8</v>
      </c>
      <c r="G99" s="3" t="s">
        <v>68</v>
      </c>
      <c r="H99" s="4">
        <v>0.95418700000000001</v>
      </c>
      <c r="I99">
        <f t="shared" si="7"/>
        <v>0.718028</v>
      </c>
      <c r="J99">
        <f t="shared" si="8"/>
        <v>77.89</v>
      </c>
      <c r="K99">
        <v>55</v>
      </c>
      <c r="L99">
        <f t="shared" si="11"/>
        <v>34100</v>
      </c>
      <c r="M99">
        <f t="shared" si="9"/>
        <v>1084.5925566666667</v>
      </c>
      <c r="N99">
        <f t="shared" si="10"/>
        <v>60658.225833033153</v>
      </c>
    </row>
    <row r="100" spans="2:14" ht="12.75" customHeight="1" x14ac:dyDescent="0.2">
      <c r="B100" s="2">
        <v>2017</v>
      </c>
      <c r="C100" s="2">
        <v>10</v>
      </c>
      <c r="D100" s="2" t="s">
        <v>73</v>
      </c>
      <c r="E100" s="3" t="s">
        <v>14</v>
      </c>
      <c r="F100" s="3" t="s">
        <v>7</v>
      </c>
      <c r="G100" s="3" t="s">
        <v>68</v>
      </c>
      <c r="H100" s="4">
        <v>0.216172</v>
      </c>
      <c r="I100">
        <f t="shared" si="7"/>
        <v>0.20638400000000001</v>
      </c>
      <c r="J100">
        <f t="shared" si="8"/>
        <v>73.72</v>
      </c>
      <c r="K100">
        <v>55</v>
      </c>
      <c r="L100">
        <f t="shared" si="11"/>
        <v>34100</v>
      </c>
      <c r="M100">
        <f t="shared" si="9"/>
        <v>245.7155066666667</v>
      </c>
      <c r="N100">
        <f t="shared" si="10"/>
        <v>3738.470145708297</v>
      </c>
    </row>
    <row r="101" spans="2:14" ht="12.75" customHeight="1" x14ac:dyDescent="0.2">
      <c r="B101" s="2">
        <v>2017</v>
      </c>
      <c r="C101" s="2">
        <v>10</v>
      </c>
      <c r="D101" s="2" t="s">
        <v>73</v>
      </c>
      <c r="E101" s="3" t="s">
        <v>14</v>
      </c>
      <c r="F101" s="3" t="s">
        <v>8</v>
      </c>
      <c r="G101" s="3" t="s">
        <v>68</v>
      </c>
      <c r="H101" s="4">
        <v>0.240477</v>
      </c>
      <c r="I101">
        <f t="shared" si="7"/>
        <v>0.22976099999999999</v>
      </c>
      <c r="J101">
        <f t="shared" si="8"/>
        <v>75.02</v>
      </c>
      <c r="K101">
        <v>55</v>
      </c>
      <c r="L101">
        <f t="shared" si="11"/>
        <v>34100</v>
      </c>
      <c r="M101">
        <f t="shared" si="9"/>
        <v>273.34219000000002</v>
      </c>
      <c r="N101">
        <f t="shared" si="10"/>
        <v>4711.5091862425816</v>
      </c>
    </row>
    <row r="102" spans="2:14" ht="12.75" customHeight="1" x14ac:dyDescent="0.2">
      <c r="B102" s="2">
        <v>2017</v>
      </c>
      <c r="C102" s="2">
        <v>10</v>
      </c>
      <c r="D102" s="2" t="s">
        <v>73</v>
      </c>
      <c r="E102" s="3" t="s">
        <v>18</v>
      </c>
      <c r="F102" s="3" t="s">
        <v>7</v>
      </c>
      <c r="G102" s="3" t="s">
        <v>68</v>
      </c>
      <c r="H102" s="4">
        <v>0.247809</v>
      </c>
      <c r="I102">
        <f t="shared" si="7"/>
        <v>0.32143300000000002</v>
      </c>
      <c r="J102">
        <f t="shared" si="8"/>
        <v>73.72</v>
      </c>
      <c r="K102">
        <v>55</v>
      </c>
      <c r="L102">
        <f t="shared" si="11"/>
        <v>34100</v>
      </c>
      <c r="M102">
        <f t="shared" si="9"/>
        <v>281.67622999999998</v>
      </c>
      <c r="N102">
        <f t="shared" si="10"/>
        <v>6674.6114272031346</v>
      </c>
    </row>
    <row r="103" spans="2:14" ht="12.75" customHeight="1" x14ac:dyDescent="0.2">
      <c r="B103" s="2">
        <v>2017</v>
      </c>
      <c r="C103" s="2">
        <v>10</v>
      </c>
      <c r="D103" s="2" t="s">
        <v>73</v>
      </c>
      <c r="E103" s="3" t="s">
        <v>18</v>
      </c>
      <c r="F103" s="3" t="s">
        <v>8</v>
      </c>
      <c r="G103" s="3" t="s">
        <v>68</v>
      </c>
      <c r="H103" s="4">
        <v>0.32258700000000001</v>
      </c>
      <c r="I103">
        <f t="shared" si="7"/>
        <v>0.39420699999999997</v>
      </c>
      <c r="J103">
        <f t="shared" si="8"/>
        <v>75.02</v>
      </c>
      <c r="K103">
        <v>55</v>
      </c>
      <c r="L103">
        <f t="shared" si="11"/>
        <v>34100</v>
      </c>
      <c r="M103">
        <f t="shared" si="9"/>
        <v>366.67389000000003</v>
      </c>
      <c r="N103">
        <f t="shared" si="10"/>
        <v>10843.796969925354</v>
      </c>
    </row>
    <row r="104" spans="2:14" ht="12.75" customHeight="1" x14ac:dyDescent="0.2">
      <c r="B104" s="2">
        <v>2017</v>
      </c>
      <c r="C104" s="2">
        <v>10</v>
      </c>
      <c r="D104" s="2" t="s">
        <v>76</v>
      </c>
      <c r="E104" s="3" t="s">
        <v>19</v>
      </c>
      <c r="F104" s="3" t="s">
        <v>7</v>
      </c>
      <c r="G104" s="3" t="s">
        <v>68</v>
      </c>
      <c r="H104" s="4">
        <v>0.86300699999999997</v>
      </c>
      <c r="I104">
        <f t="shared" si="7"/>
        <v>0.63524599999999998</v>
      </c>
      <c r="J104">
        <f t="shared" si="8"/>
        <v>59.93</v>
      </c>
      <c r="K104">
        <v>55</v>
      </c>
      <c r="L104">
        <f t="shared" si="11"/>
        <v>34100</v>
      </c>
      <c r="M104">
        <f t="shared" si="9"/>
        <v>980.95128999999986</v>
      </c>
      <c r="N104">
        <f t="shared" si="10"/>
        <v>37345.102813218677</v>
      </c>
    </row>
    <row r="105" spans="2:14" ht="12.75" customHeight="1" x14ac:dyDescent="0.2">
      <c r="B105" s="2">
        <v>2017</v>
      </c>
      <c r="C105" s="2">
        <v>10</v>
      </c>
      <c r="D105" s="2" t="s">
        <v>76</v>
      </c>
      <c r="E105" s="3" t="s">
        <v>19</v>
      </c>
      <c r="F105" s="3" t="s">
        <v>8</v>
      </c>
      <c r="G105" s="3" t="s">
        <v>68</v>
      </c>
      <c r="H105" s="4">
        <v>0.97282500000000005</v>
      </c>
      <c r="I105">
        <f t="shared" si="7"/>
        <v>0.70961600000000002</v>
      </c>
      <c r="J105">
        <f t="shared" si="8"/>
        <v>61.87</v>
      </c>
      <c r="K105">
        <v>55</v>
      </c>
      <c r="L105">
        <f t="shared" si="11"/>
        <v>34100</v>
      </c>
      <c r="M105">
        <f t="shared" si="9"/>
        <v>1105.7777500000002</v>
      </c>
      <c r="N105">
        <f t="shared" si="10"/>
        <v>48548.002112428287</v>
      </c>
    </row>
    <row r="106" spans="2:14" ht="12.75" customHeight="1" x14ac:dyDescent="0.2">
      <c r="B106" s="2">
        <v>2017</v>
      </c>
      <c r="C106" s="2">
        <v>10</v>
      </c>
      <c r="D106" s="2" t="s">
        <v>73</v>
      </c>
      <c r="E106" s="3" t="s">
        <v>21</v>
      </c>
      <c r="F106" s="3" t="s">
        <v>7</v>
      </c>
      <c r="G106" s="3" t="s">
        <v>68</v>
      </c>
      <c r="H106" s="4">
        <v>3.0252999999999999E-2</v>
      </c>
      <c r="I106">
        <f t="shared" si="7"/>
        <v>3.6894999999999997E-2</v>
      </c>
      <c r="J106">
        <f t="shared" si="8"/>
        <v>73.72</v>
      </c>
      <c r="K106">
        <v>55</v>
      </c>
      <c r="L106">
        <f t="shared" si="11"/>
        <v>34100</v>
      </c>
      <c r="M106">
        <f t="shared" si="9"/>
        <v>34.387576666666661</v>
      </c>
      <c r="N106">
        <f t="shared" si="10"/>
        <v>93.530749143120644</v>
      </c>
    </row>
    <row r="107" spans="2:14" ht="12.75" customHeight="1" x14ac:dyDescent="0.2">
      <c r="B107" s="2">
        <v>2017</v>
      </c>
      <c r="C107" s="2">
        <v>10</v>
      </c>
      <c r="D107" s="2" t="s">
        <v>73</v>
      </c>
      <c r="E107" s="3" t="s">
        <v>21</v>
      </c>
      <c r="F107" s="3" t="s">
        <v>8</v>
      </c>
      <c r="G107" s="3" t="s">
        <v>68</v>
      </c>
      <c r="H107" s="4">
        <v>2.7331999999999999E-2</v>
      </c>
      <c r="I107">
        <f t="shared" si="7"/>
        <v>3.8697000000000002E-2</v>
      </c>
      <c r="J107">
        <f t="shared" si="8"/>
        <v>75.02</v>
      </c>
      <c r="K107">
        <v>55</v>
      </c>
      <c r="L107">
        <f t="shared" si="11"/>
        <v>34100</v>
      </c>
      <c r="M107">
        <f t="shared" si="9"/>
        <v>31.067373333333329</v>
      </c>
      <c r="N107">
        <f t="shared" si="10"/>
        <v>90.190105223917598</v>
      </c>
    </row>
    <row r="108" spans="2:14" ht="12.75" customHeight="1" x14ac:dyDescent="0.2">
      <c r="B108" s="2">
        <v>2017</v>
      </c>
      <c r="C108" s="2">
        <v>10</v>
      </c>
      <c r="D108" s="2" t="s">
        <v>76</v>
      </c>
      <c r="E108" s="3" t="s">
        <v>22</v>
      </c>
      <c r="F108" s="3" t="s">
        <v>7</v>
      </c>
      <c r="G108" s="3" t="s">
        <v>68</v>
      </c>
      <c r="H108" s="4">
        <v>0.20094999999999999</v>
      </c>
      <c r="I108">
        <f t="shared" si="7"/>
        <v>0.222409</v>
      </c>
      <c r="J108">
        <f t="shared" si="8"/>
        <v>59.93</v>
      </c>
      <c r="K108">
        <v>55</v>
      </c>
      <c r="L108">
        <f t="shared" si="11"/>
        <v>34100</v>
      </c>
      <c r="M108">
        <f t="shared" si="9"/>
        <v>228.41316666666665</v>
      </c>
      <c r="N108">
        <f t="shared" si="10"/>
        <v>3044.5125590310381</v>
      </c>
    </row>
    <row r="109" spans="2:14" ht="12.75" customHeight="1" x14ac:dyDescent="0.2">
      <c r="B109" s="2">
        <v>2017</v>
      </c>
      <c r="C109" s="2">
        <v>10</v>
      </c>
      <c r="D109" s="2" t="s">
        <v>76</v>
      </c>
      <c r="E109" s="3" t="s">
        <v>22</v>
      </c>
      <c r="F109" s="3" t="s">
        <v>8</v>
      </c>
      <c r="G109" s="3" t="s">
        <v>68</v>
      </c>
      <c r="H109" s="4">
        <v>0.19997899999999999</v>
      </c>
      <c r="I109">
        <f t="shared" si="7"/>
        <v>0.21246999999999999</v>
      </c>
      <c r="J109">
        <f t="shared" si="8"/>
        <v>61.87</v>
      </c>
      <c r="K109">
        <v>55</v>
      </c>
      <c r="L109">
        <f t="shared" si="11"/>
        <v>34100</v>
      </c>
      <c r="M109">
        <f t="shared" si="9"/>
        <v>227.30946333333333</v>
      </c>
      <c r="N109">
        <f t="shared" si="10"/>
        <v>2988.1008463971903</v>
      </c>
    </row>
    <row r="110" spans="2:14" ht="12.75" customHeight="1" x14ac:dyDescent="0.2">
      <c r="B110" s="2">
        <v>2017</v>
      </c>
      <c r="C110" s="2">
        <v>10</v>
      </c>
      <c r="D110" s="2" t="s">
        <v>73</v>
      </c>
      <c r="E110" s="3" t="s">
        <v>6</v>
      </c>
      <c r="F110" s="3" t="s">
        <v>7</v>
      </c>
      <c r="G110" s="3" t="s">
        <v>71</v>
      </c>
      <c r="H110" s="4">
        <v>0.55808999999999997</v>
      </c>
      <c r="I110">
        <f t="shared" si="7"/>
        <v>0.57204200000000005</v>
      </c>
      <c r="J110">
        <f t="shared" si="8"/>
        <v>73.72</v>
      </c>
      <c r="K110">
        <v>55</v>
      </c>
      <c r="L110">
        <f t="shared" si="11"/>
        <v>34100</v>
      </c>
      <c r="M110">
        <f t="shared" si="9"/>
        <v>634.3623</v>
      </c>
      <c r="N110">
        <f t="shared" si="10"/>
        <v>26751.652106359754</v>
      </c>
    </row>
    <row r="111" spans="2:14" ht="12.75" customHeight="1" x14ac:dyDescent="0.2">
      <c r="B111" s="2">
        <v>2017</v>
      </c>
      <c r="C111" s="2">
        <v>10</v>
      </c>
      <c r="D111" s="2" t="s">
        <v>73</v>
      </c>
      <c r="E111" s="3" t="s">
        <v>6</v>
      </c>
      <c r="F111" s="3" t="s">
        <v>8</v>
      </c>
      <c r="G111" s="3" t="s">
        <v>71</v>
      </c>
      <c r="H111" s="4">
        <v>0.596024</v>
      </c>
      <c r="I111">
        <f t="shared" si="7"/>
        <v>0.62134199999999995</v>
      </c>
      <c r="J111">
        <f t="shared" si="8"/>
        <v>75.02</v>
      </c>
      <c r="K111">
        <v>55</v>
      </c>
      <c r="L111">
        <f t="shared" si="11"/>
        <v>34100</v>
      </c>
      <c r="M111">
        <f t="shared" si="9"/>
        <v>677.48061333333328</v>
      </c>
      <c r="N111">
        <f t="shared" si="10"/>
        <v>31579.455886916989</v>
      </c>
    </row>
    <row r="112" spans="2:14" ht="12.75" customHeight="1" x14ac:dyDescent="0.2">
      <c r="B112" s="2">
        <v>2017</v>
      </c>
      <c r="C112" s="2">
        <v>10</v>
      </c>
      <c r="D112" s="2" t="s">
        <v>73</v>
      </c>
      <c r="E112" s="3" t="s">
        <v>9</v>
      </c>
      <c r="F112" s="3" t="s">
        <v>7</v>
      </c>
      <c r="G112" s="3" t="s">
        <v>71</v>
      </c>
      <c r="H112" s="4">
        <v>9.1356999999999994E-2</v>
      </c>
      <c r="I112">
        <f t="shared" si="7"/>
        <v>7.8792000000000001E-2</v>
      </c>
      <c r="J112">
        <f t="shared" si="8"/>
        <v>73.72</v>
      </c>
      <c r="K112">
        <v>55</v>
      </c>
      <c r="L112">
        <f t="shared" si="11"/>
        <v>34100</v>
      </c>
      <c r="M112">
        <f t="shared" si="9"/>
        <v>103.84245666666666</v>
      </c>
      <c r="N112">
        <f t="shared" si="10"/>
        <v>603.17371122352961</v>
      </c>
    </row>
    <row r="113" spans="2:14" ht="12.75" customHeight="1" x14ac:dyDescent="0.2">
      <c r="B113" s="2">
        <v>2017</v>
      </c>
      <c r="C113" s="2">
        <v>10</v>
      </c>
      <c r="D113" s="2" t="s">
        <v>73</v>
      </c>
      <c r="E113" s="3" t="s">
        <v>9</v>
      </c>
      <c r="F113" s="3" t="s">
        <v>8</v>
      </c>
      <c r="G113" s="3" t="s">
        <v>71</v>
      </c>
      <c r="H113" s="4">
        <v>0.14696600000000001</v>
      </c>
      <c r="I113">
        <f t="shared" si="7"/>
        <v>0.117367</v>
      </c>
      <c r="J113">
        <f t="shared" si="8"/>
        <v>75.02</v>
      </c>
      <c r="K113">
        <v>55</v>
      </c>
      <c r="L113">
        <f t="shared" si="11"/>
        <v>34100</v>
      </c>
      <c r="M113">
        <f t="shared" si="9"/>
        <v>167.05135333333334</v>
      </c>
      <c r="N113">
        <f t="shared" si="10"/>
        <v>1470.8658403242334</v>
      </c>
    </row>
    <row r="114" spans="2:14" ht="12.75" customHeight="1" x14ac:dyDescent="0.2">
      <c r="B114" s="2">
        <v>2017</v>
      </c>
      <c r="C114" s="2">
        <v>10</v>
      </c>
      <c r="D114" s="2" t="s">
        <v>75</v>
      </c>
      <c r="E114" s="3" t="s">
        <v>10</v>
      </c>
      <c r="F114" s="3" t="s">
        <v>7</v>
      </c>
      <c r="G114" s="3" t="s">
        <v>71</v>
      </c>
      <c r="H114" s="4">
        <v>1.1739280000000001</v>
      </c>
      <c r="I114">
        <f t="shared" si="7"/>
        <v>1.2812809999999999</v>
      </c>
      <c r="J114">
        <f t="shared" si="8"/>
        <v>76.88</v>
      </c>
      <c r="K114">
        <v>55</v>
      </c>
      <c r="L114">
        <f t="shared" si="11"/>
        <v>34100</v>
      </c>
      <c r="M114">
        <f t="shared" si="9"/>
        <v>1334.3648266666669</v>
      </c>
      <c r="N114">
        <f t="shared" si="10"/>
        <v>131441.45150373742</v>
      </c>
    </row>
    <row r="115" spans="2:14" ht="12.75" customHeight="1" x14ac:dyDescent="0.2">
      <c r="B115" s="2">
        <v>2017</v>
      </c>
      <c r="C115" s="2">
        <v>10</v>
      </c>
      <c r="D115" s="2" t="s">
        <v>75</v>
      </c>
      <c r="E115" s="3" t="s">
        <v>10</v>
      </c>
      <c r="F115" s="3" t="s">
        <v>8</v>
      </c>
      <c r="G115" s="3" t="s">
        <v>71</v>
      </c>
      <c r="H115" s="4">
        <v>1.249708</v>
      </c>
      <c r="I115">
        <f t="shared" si="7"/>
        <v>1.3631979999999999</v>
      </c>
      <c r="J115">
        <f t="shared" si="8"/>
        <v>77.89</v>
      </c>
      <c r="K115">
        <v>55</v>
      </c>
      <c r="L115">
        <f t="shared" si="11"/>
        <v>34100</v>
      </c>
      <c r="M115">
        <f t="shared" si="9"/>
        <v>1420.5014266666667</v>
      </c>
      <c r="N115">
        <f t="shared" si="10"/>
        <v>150828.12018125225</v>
      </c>
    </row>
    <row r="116" spans="2:14" ht="12.75" customHeight="1" x14ac:dyDescent="0.2">
      <c r="B116" s="2">
        <v>2017</v>
      </c>
      <c r="C116" s="2">
        <v>10</v>
      </c>
      <c r="D116" s="2" t="s">
        <v>75</v>
      </c>
      <c r="E116" s="3" t="s">
        <v>11</v>
      </c>
      <c r="F116" s="3" t="s">
        <v>7</v>
      </c>
      <c r="G116" s="3" t="s">
        <v>71</v>
      </c>
      <c r="H116" s="4">
        <v>0.14241100000000001</v>
      </c>
      <c r="I116">
        <f t="shared" si="7"/>
        <v>0.15352399999999999</v>
      </c>
      <c r="J116">
        <f t="shared" si="8"/>
        <v>76.88</v>
      </c>
      <c r="K116">
        <v>55</v>
      </c>
      <c r="L116">
        <f t="shared" si="11"/>
        <v>34100</v>
      </c>
      <c r="M116">
        <f t="shared" si="9"/>
        <v>161.87383666666668</v>
      </c>
      <c r="N116">
        <f t="shared" si="10"/>
        <v>1910.5847730637772</v>
      </c>
    </row>
    <row r="117" spans="2:14" ht="12.75" customHeight="1" x14ac:dyDescent="0.2">
      <c r="B117" s="2">
        <v>2017</v>
      </c>
      <c r="C117" s="2">
        <v>10</v>
      </c>
      <c r="D117" s="2" t="s">
        <v>75</v>
      </c>
      <c r="E117" s="3" t="s">
        <v>11</v>
      </c>
      <c r="F117" s="3" t="s">
        <v>8</v>
      </c>
      <c r="G117" s="3" t="s">
        <v>71</v>
      </c>
      <c r="H117" s="4">
        <v>0.15092900000000001</v>
      </c>
      <c r="I117">
        <f t="shared" si="7"/>
        <v>0.161111</v>
      </c>
      <c r="J117">
        <f t="shared" si="8"/>
        <v>77.89</v>
      </c>
      <c r="K117">
        <v>55</v>
      </c>
      <c r="L117">
        <f t="shared" si="11"/>
        <v>34100</v>
      </c>
      <c r="M117">
        <f t="shared" si="9"/>
        <v>171.55596333333332</v>
      </c>
      <c r="N117">
        <f t="shared" si="10"/>
        <v>2152.8447682615943</v>
      </c>
    </row>
    <row r="118" spans="2:14" ht="12.75" customHeight="1" x14ac:dyDescent="0.2">
      <c r="B118" s="2">
        <v>2017</v>
      </c>
      <c r="C118" s="2">
        <v>10</v>
      </c>
      <c r="D118" s="2" t="s">
        <v>75</v>
      </c>
      <c r="E118" s="3" t="s">
        <v>12</v>
      </c>
      <c r="F118" s="3" t="s">
        <v>7</v>
      </c>
      <c r="G118" s="3" t="s">
        <v>71</v>
      </c>
      <c r="H118" s="4">
        <v>0.58435199999999998</v>
      </c>
      <c r="I118">
        <f t="shared" si="7"/>
        <v>0.67200700000000002</v>
      </c>
      <c r="J118">
        <f t="shared" si="8"/>
        <v>76.88</v>
      </c>
      <c r="K118">
        <v>55</v>
      </c>
      <c r="L118">
        <f t="shared" si="11"/>
        <v>34100</v>
      </c>
      <c r="M118">
        <f t="shared" si="9"/>
        <v>664.21343999999999</v>
      </c>
      <c r="N118">
        <f t="shared" si="10"/>
        <v>34315.855520663274</v>
      </c>
    </row>
    <row r="119" spans="2:14" ht="12.75" customHeight="1" x14ac:dyDescent="0.2">
      <c r="B119" s="2">
        <v>2017</v>
      </c>
      <c r="C119" s="2">
        <v>10</v>
      </c>
      <c r="D119" s="2" t="s">
        <v>75</v>
      </c>
      <c r="E119" s="3" t="s">
        <v>12</v>
      </c>
      <c r="F119" s="3" t="s">
        <v>8</v>
      </c>
      <c r="G119" s="3" t="s">
        <v>71</v>
      </c>
      <c r="H119" s="4">
        <v>0.56056099999999998</v>
      </c>
      <c r="I119">
        <f t="shared" si="7"/>
        <v>0.64177300000000004</v>
      </c>
      <c r="J119">
        <f t="shared" si="8"/>
        <v>77.89</v>
      </c>
      <c r="K119">
        <v>55</v>
      </c>
      <c r="L119">
        <f t="shared" si="11"/>
        <v>34100</v>
      </c>
      <c r="M119">
        <f t="shared" si="9"/>
        <v>637.17100333333326</v>
      </c>
      <c r="N119">
        <f t="shared" si="10"/>
        <v>31850.712307039532</v>
      </c>
    </row>
    <row r="120" spans="2:14" ht="12.75" customHeight="1" x14ac:dyDescent="0.2">
      <c r="B120" s="2">
        <v>2017</v>
      </c>
      <c r="C120" s="2">
        <v>10</v>
      </c>
      <c r="D120" s="2" t="s">
        <v>75</v>
      </c>
      <c r="E120" s="3" t="s">
        <v>13</v>
      </c>
      <c r="F120" s="3" t="s">
        <v>7</v>
      </c>
      <c r="G120" s="3" t="s">
        <v>71</v>
      </c>
      <c r="H120" s="4">
        <v>0.60088699999999995</v>
      </c>
      <c r="I120">
        <f t="shared" si="7"/>
        <v>0.71182000000000001</v>
      </c>
      <c r="J120">
        <f t="shared" si="8"/>
        <v>76.88</v>
      </c>
      <c r="K120">
        <v>55</v>
      </c>
      <c r="L120">
        <f t="shared" si="11"/>
        <v>34100</v>
      </c>
      <c r="M120">
        <f t="shared" si="9"/>
        <v>683.00822333333338</v>
      </c>
      <c r="N120">
        <f t="shared" si="10"/>
        <v>37377.434872427293</v>
      </c>
    </row>
    <row r="121" spans="2:14" ht="12.75" customHeight="1" x14ac:dyDescent="0.2">
      <c r="B121" s="2">
        <v>2017</v>
      </c>
      <c r="C121" s="2">
        <v>10</v>
      </c>
      <c r="D121" s="2" t="s">
        <v>75</v>
      </c>
      <c r="E121" s="3" t="s">
        <v>13</v>
      </c>
      <c r="F121" s="3" t="s">
        <v>8</v>
      </c>
      <c r="G121" s="3" t="s">
        <v>71</v>
      </c>
      <c r="H121" s="4">
        <v>0.61149299999999995</v>
      </c>
      <c r="I121">
        <f t="shared" si="7"/>
        <v>0.718028</v>
      </c>
      <c r="J121">
        <f t="shared" si="8"/>
        <v>77.89</v>
      </c>
      <c r="K121">
        <v>55</v>
      </c>
      <c r="L121">
        <f t="shared" si="11"/>
        <v>34100</v>
      </c>
      <c r="M121">
        <f t="shared" si="9"/>
        <v>695.06371000000001</v>
      </c>
      <c r="N121">
        <f t="shared" si="10"/>
        <v>38872.967761370615</v>
      </c>
    </row>
    <row r="122" spans="2:14" ht="12.75" customHeight="1" x14ac:dyDescent="0.2">
      <c r="B122" s="2">
        <v>2017</v>
      </c>
      <c r="C122" s="2">
        <v>10</v>
      </c>
      <c r="D122" s="2" t="s">
        <v>73</v>
      </c>
      <c r="E122" s="3" t="s">
        <v>14</v>
      </c>
      <c r="F122" s="3" t="s">
        <v>7</v>
      </c>
      <c r="G122" s="3" t="s">
        <v>71</v>
      </c>
      <c r="H122" s="4">
        <v>0.18967100000000001</v>
      </c>
      <c r="I122">
        <f t="shared" si="7"/>
        <v>0.20638400000000001</v>
      </c>
      <c r="J122">
        <f t="shared" si="8"/>
        <v>73.72</v>
      </c>
      <c r="K122">
        <v>55</v>
      </c>
      <c r="L122">
        <f t="shared" si="11"/>
        <v>34100</v>
      </c>
      <c r="M122">
        <f t="shared" si="9"/>
        <v>215.59270333333333</v>
      </c>
      <c r="N122">
        <f t="shared" si="10"/>
        <v>3280.1628842155246</v>
      </c>
    </row>
    <row r="123" spans="2:14" ht="12.75" customHeight="1" x14ac:dyDescent="0.2">
      <c r="B123" s="2">
        <v>2017</v>
      </c>
      <c r="C123" s="2">
        <v>10</v>
      </c>
      <c r="D123" s="2" t="s">
        <v>73</v>
      </c>
      <c r="E123" s="3" t="s">
        <v>14</v>
      </c>
      <c r="F123" s="3" t="s">
        <v>8</v>
      </c>
      <c r="G123" s="3" t="s">
        <v>71</v>
      </c>
      <c r="H123" s="4">
        <v>0.214366</v>
      </c>
      <c r="I123">
        <f t="shared" si="7"/>
        <v>0.22976099999999999</v>
      </c>
      <c r="J123">
        <f t="shared" si="8"/>
        <v>75.02</v>
      </c>
      <c r="K123">
        <v>55</v>
      </c>
      <c r="L123">
        <f t="shared" si="11"/>
        <v>34100</v>
      </c>
      <c r="M123">
        <f t="shared" si="9"/>
        <v>243.66268666666667</v>
      </c>
      <c r="N123">
        <f t="shared" si="10"/>
        <v>4199.9333749925245</v>
      </c>
    </row>
    <row r="124" spans="2:14" ht="12.75" customHeight="1" x14ac:dyDescent="0.2">
      <c r="B124" s="2">
        <v>2017</v>
      </c>
      <c r="C124" s="2">
        <v>10</v>
      </c>
      <c r="D124" s="2" t="s">
        <v>75</v>
      </c>
      <c r="E124" s="3" t="s">
        <v>15</v>
      </c>
      <c r="F124" s="3" t="s">
        <v>7</v>
      </c>
      <c r="G124" s="3" t="s">
        <v>71</v>
      </c>
      <c r="H124" s="4">
        <v>2.5312999999999999E-2</v>
      </c>
      <c r="I124">
        <f t="shared" si="7"/>
        <v>2.5475999999999999E-2</v>
      </c>
      <c r="J124">
        <f t="shared" si="8"/>
        <v>76.88</v>
      </c>
      <c r="K124">
        <v>55</v>
      </c>
      <c r="L124">
        <f t="shared" si="11"/>
        <v>34100</v>
      </c>
      <c r="M124">
        <f t="shared" si="9"/>
        <v>28.772443333333332</v>
      </c>
      <c r="N124">
        <f t="shared" si="10"/>
        <v>56.353560197756792</v>
      </c>
    </row>
    <row r="125" spans="2:14" ht="12.75" customHeight="1" x14ac:dyDescent="0.2">
      <c r="B125" s="2">
        <v>2017</v>
      </c>
      <c r="C125" s="2">
        <v>10</v>
      </c>
      <c r="D125" s="2" t="s">
        <v>75</v>
      </c>
      <c r="E125" s="3" t="s">
        <v>15</v>
      </c>
      <c r="F125" s="3" t="s">
        <v>8</v>
      </c>
      <c r="G125" s="3" t="s">
        <v>71</v>
      </c>
      <c r="H125" s="4">
        <v>2.3963999999999999E-2</v>
      </c>
      <c r="I125">
        <f t="shared" si="7"/>
        <v>2.3917000000000001E-2</v>
      </c>
      <c r="J125">
        <f t="shared" si="8"/>
        <v>77.89</v>
      </c>
      <c r="K125">
        <v>55</v>
      </c>
      <c r="L125">
        <f t="shared" si="11"/>
        <v>34100</v>
      </c>
      <c r="M125">
        <f t="shared" si="9"/>
        <v>27.239079999999998</v>
      </c>
      <c r="N125">
        <f t="shared" si="10"/>
        <v>50.743549477680396</v>
      </c>
    </row>
    <row r="126" spans="2:14" ht="12.75" customHeight="1" x14ac:dyDescent="0.2">
      <c r="B126" s="2">
        <v>2017</v>
      </c>
      <c r="C126" s="2">
        <v>10</v>
      </c>
      <c r="D126" s="2" t="s">
        <v>73</v>
      </c>
      <c r="E126" s="3" t="s">
        <v>17</v>
      </c>
      <c r="F126" s="3" t="s">
        <v>7</v>
      </c>
      <c r="G126" s="3" t="s">
        <v>71</v>
      </c>
      <c r="H126" s="4">
        <v>4.1703999999999998E-2</v>
      </c>
      <c r="I126">
        <f t="shared" si="7"/>
        <v>4.2573E-2</v>
      </c>
      <c r="J126">
        <f t="shared" si="8"/>
        <v>73.72</v>
      </c>
      <c r="K126">
        <v>55</v>
      </c>
      <c r="L126">
        <f t="shared" si="11"/>
        <v>34100</v>
      </c>
      <c r="M126">
        <f t="shared" si="9"/>
        <v>47.403546666666664</v>
      </c>
      <c r="N126">
        <f t="shared" si="10"/>
        <v>148.77515709193278</v>
      </c>
    </row>
    <row r="127" spans="2:14" ht="12.75" customHeight="1" x14ac:dyDescent="0.2">
      <c r="B127" s="2">
        <v>2017</v>
      </c>
      <c r="C127" s="2">
        <v>10</v>
      </c>
      <c r="D127" s="2" t="s">
        <v>73</v>
      </c>
      <c r="E127" s="3" t="s">
        <v>17</v>
      </c>
      <c r="F127" s="3" t="s">
        <v>8</v>
      </c>
      <c r="G127" s="3" t="s">
        <v>71</v>
      </c>
      <c r="H127" s="4">
        <v>4.4312999999999998E-2</v>
      </c>
      <c r="I127">
        <f t="shared" ref="I127:I165" si="12">VLOOKUP(B127&amp;"-"&amp;C127&amp;"-"&amp;E127&amp;"-"&amp;F127,$A$2:$I$61,8,0)</f>
        <v>4.5251E-2</v>
      </c>
      <c r="J127">
        <f t="shared" si="8"/>
        <v>75.02</v>
      </c>
      <c r="K127">
        <v>55</v>
      </c>
      <c r="L127">
        <f t="shared" si="11"/>
        <v>34100</v>
      </c>
      <c r="M127">
        <f t="shared" si="9"/>
        <v>50.369109999999999</v>
      </c>
      <c r="N127">
        <f t="shared" si="10"/>
        <v>170.9895297976822</v>
      </c>
    </row>
    <row r="128" spans="2:14" ht="12.75" customHeight="1" x14ac:dyDescent="0.2">
      <c r="B128" s="2">
        <v>2017</v>
      </c>
      <c r="C128" s="2">
        <v>10</v>
      </c>
      <c r="D128" s="2" t="s">
        <v>73</v>
      </c>
      <c r="E128" s="3" t="s">
        <v>18</v>
      </c>
      <c r="F128" s="3" t="s">
        <v>7</v>
      </c>
      <c r="G128" s="3" t="s">
        <v>71</v>
      </c>
      <c r="H128" s="4">
        <v>0.29914200000000002</v>
      </c>
      <c r="I128">
        <f t="shared" si="12"/>
        <v>0.32143300000000002</v>
      </c>
      <c r="J128">
        <f t="shared" si="8"/>
        <v>73.72</v>
      </c>
      <c r="K128">
        <v>55</v>
      </c>
      <c r="L128">
        <f t="shared" si="11"/>
        <v>34100</v>
      </c>
      <c r="M128">
        <f t="shared" si="9"/>
        <v>340.02474000000001</v>
      </c>
      <c r="N128">
        <f t="shared" si="10"/>
        <v>8057.2400984484038</v>
      </c>
    </row>
    <row r="129" spans="2:14" ht="12.75" customHeight="1" x14ac:dyDescent="0.2">
      <c r="B129" s="2">
        <v>2017</v>
      </c>
      <c r="C129" s="2">
        <v>10</v>
      </c>
      <c r="D129" s="2" t="s">
        <v>73</v>
      </c>
      <c r="E129" s="3" t="s">
        <v>18</v>
      </c>
      <c r="F129" s="3" t="s">
        <v>8</v>
      </c>
      <c r="G129" s="3" t="s">
        <v>71</v>
      </c>
      <c r="H129" s="4">
        <v>0.380805</v>
      </c>
      <c r="I129">
        <f t="shared" si="12"/>
        <v>0.39420699999999997</v>
      </c>
      <c r="J129">
        <f t="shared" si="8"/>
        <v>75.02</v>
      </c>
      <c r="K129">
        <v>55</v>
      </c>
      <c r="L129">
        <f t="shared" si="11"/>
        <v>34100</v>
      </c>
      <c r="M129">
        <f t="shared" si="9"/>
        <v>432.84835000000004</v>
      </c>
      <c r="N129">
        <f t="shared" si="10"/>
        <v>12800.80135012392</v>
      </c>
    </row>
    <row r="130" spans="2:14" ht="12.75" customHeight="1" x14ac:dyDescent="0.2">
      <c r="B130" s="2">
        <v>2017</v>
      </c>
      <c r="C130" s="2">
        <v>10</v>
      </c>
      <c r="D130" s="2" t="s">
        <v>76</v>
      </c>
      <c r="E130" s="3" t="s">
        <v>19</v>
      </c>
      <c r="F130" s="3" t="s">
        <v>7</v>
      </c>
      <c r="G130" s="3" t="s">
        <v>71</v>
      </c>
      <c r="H130" s="4">
        <v>0.64339900000000005</v>
      </c>
      <c r="I130">
        <f t="shared" si="12"/>
        <v>0.63524599999999998</v>
      </c>
      <c r="J130">
        <f t="shared" si="8"/>
        <v>59.93</v>
      </c>
      <c r="K130">
        <v>55</v>
      </c>
      <c r="L130">
        <f t="shared" si="11"/>
        <v>34100</v>
      </c>
      <c r="M130">
        <f t="shared" si="9"/>
        <v>731.33019666666667</v>
      </c>
      <c r="N130">
        <f t="shared" si="10"/>
        <v>27841.95470595498</v>
      </c>
    </row>
    <row r="131" spans="2:14" ht="12.75" customHeight="1" x14ac:dyDescent="0.2">
      <c r="B131" s="2">
        <v>2017</v>
      </c>
      <c r="C131" s="2">
        <v>10</v>
      </c>
      <c r="D131" s="2" t="s">
        <v>76</v>
      </c>
      <c r="E131" s="3" t="s">
        <v>19</v>
      </c>
      <c r="F131" s="3" t="s">
        <v>8</v>
      </c>
      <c r="G131" s="3" t="s">
        <v>71</v>
      </c>
      <c r="H131" s="4">
        <v>0.71112600000000004</v>
      </c>
      <c r="I131">
        <f t="shared" si="12"/>
        <v>0.70961600000000002</v>
      </c>
      <c r="J131">
        <f t="shared" ref="J131:J165" si="13">VLOOKUP(B131&amp;"-"&amp;C131&amp;"-"&amp;F131&amp;"-"&amp;D131,$P:$U,6,0)</f>
        <v>61.87</v>
      </c>
      <c r="K131">
        <v>55</v>
      </c>
      <c r="L131">
        <f t="shared" si="11"/>
        <v>34100</v>
      </c>
      <c r="M131">
        <f t="shared" ref="M131:M165" si="14">H131*L131/30</f>
        <v>808.31322</v>
      </c>
      <c r="N131">
        <f t="shared" ref="N131:N165" si="15">M131*I131*J131</f>
        <v>35488.136664048179</v>
      </c>
    </row>
    <row r="132" spans="2:14" ht="12.75" customHeight="1" x14ac:dyDescent="0.2">
      <c r="B132" s="2">
        <v>2017</v>
      </c>
      <c r="C132" s="2">
        <v>10</v>
      </c>
      <c r="D132" s="2" t="s">
        <v>73</v>
      </c>
      <c r="E132" s="3" t="s">
        <v>20</v>
      </c>
      <c r="F132" s="3" t="s">
        <v>7</v>
      </c>
      <c r="G132" s="3" t="s">
        <v>71</v>
      </c>
      <c r="H132" s="4">
        <v>0.29698400000000003</v>
      </c>
      <c r="I132">
        <f t="shared" si="12"/>
        <v>0.26929599999999998</v>
      </c>
      <c r="J132">
        <f t="shared" si="13"/>
        <v>73.72</v>
      </c>
      <c r="K132">
        <v>55</v>
      </c>
      <c r="L132">
        <f t="shared" si="11"/>
        <v>34100</v>
      </c>
      <c r="M132">
        <f t="shared" si="14"/>
        <v>337.57181333333335</v>
      </c>
      <c r="N132">
        <f t="shared" si="15"/>
        <v>6701.6448022804316</v>
      </c>
    </row>
    <row r="133" spans="2:14" ht="12.75" customHeight="1" x14ac:dyDescent="0.2">
      <c r="B133" s="2">
        <v>2017</v>
      </c>
      <c r="C133" s="2">
        <v>10</v>
      </c>
      <c r="D133" s="2" t="s">
        <v>73</v>
      </c>
      <c r="E133" s="3" t="s">
        <v>20</v>
      </c>
      <c r="F133" s="3" t="s">
        <v>8</v>
      </c>
      <c r="G133" s="3" t="s">
        <v>71</v>
      </c>
      <c r="H133" s="4">
        <v>0.28328599999999998</v>
      </c>
      <c r="I133">
        <f t="shared" si="12"/>
        <v>0.25931199999999999</v>
      </c>
      <c r="J133">
        <f t="shared" si="13"/>
        <v>75.02</v>
      </c>
      <c r="K133">
        <v>55</v>
      </c>
      <c r="L133">
        <f t="shared" si="11"/>
        <v>34100</v>
      </c>
      <c r="M133">
        <f t="shared" si="14"/>
        <v>322.00175333333328</v>
      </c>
      <c r="N133">
        <f t="shared" si="15"/>
        <v>6264.0888779012057</v>
      </c>
    </row>
    <row r="134" spans="2:14" ht="12.75" customHeight="1" x14ac:dyDescent="0.2">
      <c r="B134" s="2">
        <v>2017</v>
      </c>
      <c r="C134" s="2">
        <v>10</v>
      </c>
      <c r="D134" s="2" t="s">
        <v>73</v>
      </c>
      <c r="E134" s="3" t="s">
        <v>21</v>
      </c>
      <c r="F134" s="3" t="s">
        <v>7</v>
      </c>
      <c r="G134" s="3" t="s">
        <v>71</v>
      </c>
      <c r="H134" s="4">
        <v>4.0568E-2</v>
      </c>
      <c r="I134">
        <f t="shared" si="12"/>
        <v>3.6894999999999997E-2</v>
      </c>
      <c r="J134">
        <f t="shared" si="13"/>
        <v>73.72</v>
      </c>
      <c r="K134">
        <v>55</v>
      </c>
      <c r="L134">
        <f t="shared" si="11"/>
        <v>34100</v>
      </c>
      <c r="M134">
        <f t="shared" si="14"/>
        <v>46.112293333333334</v>
      </c>
      <c r="N134">
        <f t="shared" si="15"/>
        <v>125.42079896995733</v>
      </c>
    </row>
    <row r="135" spans="2:14" ht="12.75" customHeight="1" x14ac:dyDescent="0.2">
      <c r="B135" s="2">
        <v>2017</v>
      </c>
      <c r="C135" s="2">
        <v>10</v>
      </c>
      <c r="D135" s="2" t="s">
        <v>73</v>
      </c>
      <c r="E135" s="3" t="s">
        <v>21</v>
      </c>
      <c r="F135" s="3" t="s">
        <v>8</v>
      </c>
      <c r="G135" s="3" t="s">
        <v>71</v>
      </c>
      <c r="H135" s="4">
        <v>4.122E-2</v>
      </c>
      <c r="I135">
        <f t="shared" si="12"/>
        <v>3.8697000000000002E-2</v>
      </c>
      <c r="J135">
        <f t="shared" si="13"/>
        <v>75.02</v>
      </c>
      <c r="K135">
        <v>55</v>
      </c>
      <c r="L135">
        <f t="shared" si="11"/>
        <v>34100</v>
      </c>
      <c r="M135">
        <f t="shared" si="14"/>
        <v>46.853400000000001</v>
      </c>
      <c r="N135">
        <f t="shared" si="15"/>
        <v>136.01771320539601</v>
      </c>
    </row>
    <row r="136" spans="2:14" ht="12.75" customHeight="1" x14ac:dyDescent="0.2">
      <c r="B136" s="2">
        <v>2017</v>
      </c>
      <c r="C136" s="2">
        <v>10</v>
      </c>
      <c r="D136" s="2" t="s">
        <v>76</v>
      </c>
      <c r="E136" s="3" t="s">
        <v>22</v>
      </c>
      <c r="F136" s="3" t="s">
        <v>7</v>
      </c>
      <c r="G136" s="3" t="s">
        <v>71</v>
      </c>
      <c r="H136" s="4">
        <v>0.223216</v>
      </c>
      <c r="I136">
        <f t="shared" si="12"/>
        <v>0.222409</v>
      </c>
      <c r="J136">
        <f t="shared" si="13"/>
        <v>59.93</v>
      </c>
      <c r="K136">
        <v>55</v>
      </c>
      <c r="L136">
        <f t="shared" si="11"/>
        <v>34100</v>
      </c>
      <c r="M136">
        <f t="shared" si="14"/>
        <v>253.72218666666669</v>
      </c>
      <c r="N136">
        <f t="shared" si="15"/>
        <v>3381.8557620137963</v>
      </c>
    </row>
    <row r="137" spans="2:14" ht="12.75" customHeight="1" x14ac:dyDescent="0.2">
      <c r="B137" s="2">
        <v>2017</v>
      </c>
      <c r="C137" s="2">
        <v>10</v>
      </c>
      <c r="D137" s="2" t="s">
        <v>76</v>
      </c>
      <c r="E137" s="3" t="s">
        <v>22</v>
      </c>
      <c r="F137" s="3" t="s">
        <v>8</v>
      </c>
      <c r="G137" s="3" t="s">
        <v>71</v>
      </c>
      <c r="H137" s="4">
        <v>0.21947900000000001</v>
      </c>
      <c r="I137">
        <f t="shared" si="12"/>
        <v>0.21246999999999999</v>
      </c>
      <c r="J137">
        <f t="shared" si="13"/>
        <v>61.87</v>
      </c>
      <c r="K137">
        <v>55</v>
      </c>
      <c r="L137">
        <f t="shared" si="11"/>
        <v>34100</v>
      </c>
      <c r="M137">
        <f t="shared" si="14"/>
        <v>249.47446333333335</v>
      </c>
      <c r="N137">
        <f t="shared" si="15"/>
        <v>3279.4712728156906</v>
      </c>
    </row>
    <row r="138" spans="2:14" ht="12.75" customHeight="1" x14ac:dyDescent="0.2">
      <c r="B138" s="2">
        <v>2017</v>
      </c>
      <c r="C138" s="2">
        <v>11</v>
      </c>
      <c r="D138" s="2" t="s">
        <v>73</v>
      </c>
      <c r="E138" s="3" t="s">
        <v>6</v>
      </c>
      <c r="F138" s="3" t="s">
        <v>7</v>
      </c>
      <c r="G138" s="3" t="s">
        <v>71</v>
      </c>
      <c r="H138" s="4">
        <v>0.49544700000000003</v>
      </c>
      <c r="I138">
        <f t="shared" si="12"/>
        <v>0.51463499999999995</v>
      </c>
      <c r="J138">
        <f t="shared" si="13"/>
        <v>74.12</v>
      </c>
      <c r="K138">
        <v>65</v>
      </c>
      <c r="L138">
        <f t="shared" ref="L138:L165" si="16">K138*20*30</f>
        <v>39000</v>
      </c>
      <c r="M138">
        <f t="shared" si="14"/>
        <v>644.08109999999999</v>
      </c>
      <c r="N138">
        <f t="shared" si="15"/>
        <v>24568.310091716816</v>
      </c>
    </row>
    <row r="139" spans="2:14" ht="12.75" customHeight="1" x14ac:dyDescent="0.2">
      <c r="B139" s="2">
        <v>2017</v>
      </c>
      <c r="C139" s="2">
        <v>11</v>
      </c>
      <c r="D139" s="2" t="s">
        <v>73</v>
      </c>
      <c r="E139" s="3" t="s">
        <v>6</v>
      </c>
      <c r="F139" s="3" t="s">
        <v>8</v>
      </c>
      <c r="G139" s="3" t="s">
        <v>71</v>
      </c>
      <c r="H139" s="4">
        <v>0.53758799999999995</v>
      </c>
      <c r="I139">
        <f t="shared" si="12"/>
        <v>0.56168899999999999</v>
      </c>
      <c r="J139">
        <f t="shared" si="13"/>
        <v>75.64</v>
      </c>
      <c r="K139">
        <v>65</v>
      </c>
      <c r="L139">
        <f t="shared" si="16"/>
        <v>39000</v>
      </c>
      <c r="M139">
        <f t="shared" si="14"/>
        <v>698.86439999999993</v>
      </c>
      <c r="N139">
        <f t="shared" si="15"/>
        <v>29692.061893291819</v>
      </c>
    </row>
    <row r="140" spans="2:14" ht="12.75" customHeight="1" x14ac:dyDescent="0.2">
      <c r="B140" s="2">
        <v>2017</v>
      </c>
      <c r="C140" s="2">
        <v>11</v>
      </c>
      <c r="D140" s="2" t="s">
        <v>73</v>
      </c>
      <c r="E140" s="3" t="s">
        <v>9</v>
      </c>
      <c r="F140" s="3" t="s">
        <v>7</v>
      </c>
      <c r="G140" s="3" t="s">
        <v>71</v>
      </c>
      <c r="H140" s="4">
        <v>0.105422</v>
      </c>
      <c r="I140">
        <f t="shared" si="12"/>
        <v>8.6696999999999996E-2</v>
      </c>
      <c r="J140">
        <f t="shared" si="13"/>
        <v>74.12</v>
      </c>
      <c r="K140">
        <v>65</v>
      </c>
      <c r="L140">
        <f t="shared" si="16"/>
        <v>39000</v>
      </c>
      <c r="M140">
        <f t="shared" si="14"/>
        <v>137.04859999999999</v>
      </c>
      <c r="N140">
        <f t="shared" si="15"/>
        <v>880.67178738770394</v>
      </c>
    </row>
    <row r="141" spans="2:14" ht="12.75" customHeight="1" x14ac:dyDescent="0.2">
      <c r="B141" s="2">
        <v>2017</v>
      </c>
      <c r="C141" s="2">
        <v>11</v>
      </c>
      <c r="D141" s="2" t="s">
        <v>73</v>
      </c>
      <c r="E141" s="3" t="s">
        <v>9</v>
      </c>
      <c r="F141" s="3" t="s">
        <v>8</v>
      </c>
      <c r="G141" s="3" t="s">
        <v>71</v>
      </c>
      <c r="H141" s="4">
        <v>0.16692399999999999</v>
      </c>
      <c r="I141">
        <f t="shared" si="12"/>
        <v>0.12814300000000001</v>
      </c>
      <c r="J141">
        <f t="shared" si="13"/>
        <v>75.64</v>
      </c>
      <c r="K141">
        <v>65</v>
      </c>
      <c r="L141">
        <f t="shared" si="16"/>
        <v>39000</v>
      </c>
      <c r="M141">
        <f t="shared" si="14"/>
        <v>217.00119999999998</v>
      </c>
      <c r="N141">
        <f t="shared" si="15"/>
        <v>2103.3354561238239</v>
      </c>
    </row>
    <row r="142" spans="2:14" ht="12.75" customHeight="1" x14ac:dyDescent="0.2">
      <c r="B142" s="2">
        <v>2017</v>
      </c>
      <c r="C142" s="2">
        <v>11</v>
      </c>
      <c r="D142" s="2" t="s">
        <v>75</v>
      </c>
      <c r="E142" s="3" t="s">
        <v>10</v>
      </c>
      <c r="F142" s="3" t="s">
        <v>7</v>
      </c>
      <c r="G142" s="3" t="s">
        <v>71</v>
      </c>
      <c r="H142" s="4">
        <v>1.2274210000000001</v>
      </c>
      <c r="I142">
        <f t="shared" si="12"/>
        <v>1.2928059999999999</v>
      </c>
      <c r="J142">
        <f t="shared" si="13"/>
        <v>78.87</v>
      </c>
      <c r="K142">
        <v>65</v>
      </c>
      <c r="L142">
        <f t="shared" si="16"/>
        <v>39000</v>
      </c>
      <c r="M142">
        <f t="shared" si="14"/>
        <v>1595.6473000000001</v>
      </c>
      <c r="N142">
        <f t="shared" si="15"/>
        <v>162697.95775014808</v>
      </c>
    </row>
    <row r="143" spans="2:14" ht="12.75" customHeight="1" x14ac:dyDescent="0.2">
      <c r="B143" s="2">
        <v>2017</v>
      </c>
      <c r="C143" s="2">
        <v>11</v>
      </c>
      <c r="D143" s="2" t="s">
        <v>75</v>
      </c>
      <c r="E143" s="3" t="s">
        <v>10</v>
      </c>
      <c r="F143" s="3" t="s">
        <v>8</v>
      </c>
      <c r="G143" s="3" t="s">
        <v>71</v>
      </c>
      <c r="H143" s="4">
        <v>1.3035749999999999</v>
      </c>
      <c r="I143">
        <f t="shared" si="12"/>
        <v>1.371953</v>
      </c>
      <c r="J143">
        <f t="shared" si="13"/>
        <v>79.95</v>
      </c>
      <c r="K143">
        <v>65</v>
      </c>
      <c r="L143">
        <f t="shared" si="16"/>
        <v>39000</v>
      </c>
      <c r="M143">
        <f t="shared" si="14"/>
        <v>1694.6474999999998</v>
      </c>
      <c r="N143">
        <f t="shared" si="15"/>
        <v>185881.88888932159</v>
      </c>
    </row>
    <row r="144" spans="2:14" ht="12.75" customHeight="1" x14ac:dyDescent="0.2">
      <c r="B144" s="2">
        <v>2017</v>
      </c>
      <c r="C144" s="2">
        <v>11</v>
      </c>
      <c r="D144" s="2" t="s">
        <v>75</v>
      </c>
      <c r="E144" s="3" t="s">
        <v>11</v>
      </c>
      <c r="F144" s="3" t="s">
        <v>7</v>
      </c>
      <c r="G144" s="3" t="s">
        <v>71</v>
      </c>
      <c r="H144" s="4">
        <v>0.15528700000000001</v>
      </c>
      <c r="I144">
        <f t="shared" si="12"/>
        <v>0.16272700000000001</v>
      </c>
      <c r="J144">
        <f t="shared" si="13"/>
        <v>78.87</v>
      </c>
      <c r="K144">
        <v>65</v>
      </c>
      <c r="L144">
        <f t="shared" si="16"/>
        <v>39000</v>
      </c>
      <c r="M144">
        <f t="shared" si="14"/>
        <v>201.87309999999999</v>
      </c>
      <c r="N144">
        <f t="shared" si="15"/>
        <v>2590.8955850396192</v>
      </c>
    </row>
    <row r="145" spans="2:14" ht="12.75" customHeight="1" x14ac:dyDescent="0.2">
      <c r="B145" s="2">
        <v>2017</v>
      </c>
      <c r="C145" s="2">
        <v>11</v>
      </c>
      <c r="D145" s="2" t="s">
        <v>75</v>
      </c>
      <c r="E145" s="3" t="s">
        <v>11</v>
      </c>
      <c r="F145" s="3" t="s">
        <v>8</v>
      </c>
      <c r="G145" s="3" t="s">
        <v>71</v>
      </c>
      <c r="H145" s="4">
        <v>0.16455</v>
      </c>
      <c r="I145">
        <f t="shared" si="12"/>
        <v>0.170157</v>
      </c>
      <c r="J145">
        <f t="shared" si="13"/>
        <v>79.95</v>
      </c>
      <c r="K145">
        <v>65</v>
      </c>
      <c r="L145">
        <f t="shared" si="16"/>
        <v>39000</v>
      </c>
      <c r="M145">
        <f t="shared" si="14"/>
        <v>213.91499999999999</v>
      </c>
      <c r="N145">
        <f t="shared" si="15"/>
        <v>2910.1108156672499</v>
      </c>
    </row>
    <row r="146" spans="2:14" ht="12.75" customHeight="1" x14ac:dyDescent="0.2">
      <c r="B146" s="2">
        <v>2017</v>
      </c>
      <c r="C146" s="2">
        <v>11</v>
      </c>
      <c r="D146" s="2" t="s">
        <v>75</v>
      </c>
      <c r="E146" s="3" t="s">
        <v>12</v>
      </c>
      <c r="F146" s="3" t="s">
        <v>7</v>
      </c>
      <c r="G146" s="3" t="s">
        <v>71</v>
      </c>
      <c r="H146" s="4">
        <v>0.60960000000000003</v>
      </c>
      <c r="I146">
        <f t="shared" si="12"/>
        <v>0.74963000000000002</v>
      </c>
      <c r="J146">
        <f t="shared" si="13"/>
        <v>78.87</v>
      </c>
      <c r="K146">
        <v>65</v>
      </c>
      <c r="L146">
        <f t="shared" si="16"/>
        <v>39000</v>
      </c>
      <c r="M146">
        <f t="shared" si="14"/>
        <v>792.48</v>
      </c>
      <c r="N146">
        <f t="shared" si="15"/>
        <v>46854.047127888007</v>
      </c>
    </row>
    <row r="147" spans="2:14" ht="12.75" customHeight="1" x14ac:dyDescent="0.2">
      <c r="B147" s="2">
        <v>2017</v>
      </c>
      <c r="C147" s="2">
        <v>11</v>
      </c>
      <c r="D147" s="2" t="s">
        <v>75</v>
      </c>
      <c r="E147" s="3" t="s">
        <v>12</v>
      </c>
      <c r="F147" s="3" t="s">
        <v>8</v>
      </c>
      <c r="G147" s="3" t="s">
        <v>71</v>
      </c>
      <c r="H147" s="4">
        <v>0.58540999999999999</v>
      </c>
      <c r="I147">
        <f t="shared" si="12"/>
        <v>0.72069700000000003</v>
      </c>
      <c r="J147">
        <f t="shared" si="13"/>
        <v>79.95</v>
      </c>
      <c r="K147">
        <v>65</v>
      </c>
      <c r="L147">
        <f t="shared" si="16"/>
        <v>39000</v>
      </c>
      <c r="M147">
        <f t="shared" si="14"/>
        <v>761.0329999999999</v>
      </c>
      <c r="N147">
        <f t="shared" si="15"/>
        <v>43850.512290079947</v>
      </c>
    </row>
    <row r="148" spans="2:14" ht="12.75" customHeight="1" x14ac:dyDescent="0.2">
      <c r="B148" s="2">
        <v>2017</v>
      </c>
      <c r="C148" s="2">
        <v>11</v>
      </c>
      <c r="D148" s="2" t="s">
        <v>75</v>
      </c>
      <c r="E148" s="3" t="s">
        <v>13</v>
      </c>
      <c r="F148" s="3" t="s">
        <v>7</v>
      </c>
      <c r="G148" s="3" t="s">
        <v>71</v>
      </c>
      <c r="H148" s="4">
        <v>0.63961900000000005</v>
      </c>
      <c r="I148">
        <f t="shared" si="12"/>
        <v>0.75576600000000005</v>
      </c>
      <c r="J148">
        <f t="shared" si="13"/>
        <v>78.87</v>
      </c>
      <c r="K148">
        <v>65</v>
      </c>
      <c r="L148">
        <f t="shared" si="16"/>
        <v>39000</v>
      </c>
      <c r="M148">
        <f t="shared" si="14"/>
        <v>831.50470000000007</v>
      </c>
      <c r="N148">
        <f t="shared" si="15"/>
        <v>49563.720519372786</v>
      </c>
    </row>
    <row r="149" spans="2:14" ht="12.75" customHeight="1" x14ac:dyDescent="0.2">
      <c r="B149" s="2">
        <v>2017</v>
      </c>
      <c r="C149" s="2">
        <v>11</v>
      </c>
      <c r="D149" s="2" t="s">
        <v>75</v>
      </c>
      <c r="E149" s="3" t="s">
        <v>13</v>
      </c>
      <c r="F149" s="3" t="s">
        <v>8</v>
      </c>
      <c r="G149" s="3" t="s">
        <v>71</v>
      </c>
      <c r="H149" s="4">
        <v>0.63552799999999998</v>
      </c>
      <c r="I149">
        <f t="shared" si="12"/>
        <v>0.75278999999999996</v>
      </c>
      <c r="J149">
        <f t="shared" si="13"/>
        <v>79.95</v>
      </c>
      <c r="K149">
        <v>65</v>
      </c>
      <c r="L149">
        <f t="shared" si="16"/>
        <v>39000</v>
      </c>
      <c r="M149">
        <f t="shared" si="14"/>
        <v>826.18640000000005</v>
      </c>
      <c r="N149">
        <f t="shared" si="15"/>
        <v>49724.491561477204</v>
      </c>
    </row>
    <row r="150" spans="2:14" ht="12.75" customHeight="1" x14ac:dyDescent="0.2">
      <c r="B150" s="2">
        <v>2017</v>
      </c>
      <c r="C150" s="2">
        <v>11</v>
      </c>
      <c r="D150" s="2" t="s">
        <v>73</v>
      </c>
      <c r="E150" s="3" t="s">
        <v>14</v>
      </c>
      <c r="F150" s="3" t="s">
        <v>7</v>
      </c>
      <c r="G150" s="3" t="s">
        <v>71</v>
      </c>
      <c r="H150" s="4">
        <v>0.19858799999999999</v>
      </c>
      <c r="I150">
        <f t="shared" si="12"/>
        <v>0.213612</v>
      </c>
      <c r="J150">
        <f t="shared" si="13"/>
        <v>74.12</v>
      </c>
      <c r="K150">
        <v>65</v>
      </c>
      <c r="L150">
        <f t="shared" si="16"/>
        <v>39000</v>
      </c>
      <c r="M150">
        <f t="shared" si="14"/>
        <v>258.1644</v>
      </c>
      <c r="N150">
        <f t="shared" si="15"/>
        <v>4087.4966638047363</v>
      </c>
    </row>
    <row r="151" spans="2:14" ht="12.75" customHeight="1" x14ac:dyDescent="0.2">
      <c r="B151" s="2">
        <v>2017</v>
      </c>
      <c r="C151" s="2">
        <v>11</v>
      </c>
      <c r="D151" s="2" t="s">
        <v>73</v>
      </c>
      <c r="E151" s="3" t="s">
        <v>14</v>
      </c>
      <c r="F151" s="3" t="s">
        <v>8</v>
      </c>
      <c r="G151" s="3" t="s">
        <v>71</v>
      </c>
      <c r="H151" s="4">
        <v>0.22559399999999999</v>
      </c>
      <c r="I151">
        <f t="shared" si="12"/>
        <v>0.237903</v>
      </c>
      <c r="J151">
        <f t="shared" si="13"/>
        <v>75.64</v>
      </c>
      <c r="K151">
        <v>65</v>
      </c>
      <c r="L151">
        <f t="shared" si="16"/>
        <v>39000</v>
      </c>
      <c r="M151">
        <f t="shared" si="14"/>
        <v>293.2722</v>
      </c>
      <c r="N151">
        <f t="shared" si="15"/>
        <v>5277.4282299108236</v>
      </c>
    </row>
    <row r="152" spans="2:14" ht="12.75" customHeight="1" x14ac:dyDescent="0.2">
      <c r="B152" s="2">
        <v>2017</v>
      </c>
      <c r="C152" s="2">
        <v>11</v>
      </c>
      <c r="D152" s="2" t="s">
        <v>75</v>
      </c>
      <c r="E152" s="3" t="s">
        <v>15</v>
      </c>
      <c r="F152" s="3" t="s">
        <v>7</v>
      </c>
      <c r="G152" s="3" t="s">
        <v>71</v>
      </c>
      <c r="H152" s="4">
        <v>2.2245999999999998E-2</v>
      </c>
      <c r="I152">
        <f t="shared" si="12"/>
        <v>2.6768E-2</v>
      </c>
      <c r="J152">
        <f t="shared" si="13"/>
        <v>78.87</v>
      </c>
      <c r="K152">
        <v>65</v>
      </c>
      <c r="L152">
        <f t="shared" si="16"/>
        <v>39000</v>
      </c>
      <c r="M152">
        <f t="shared" si="14"/>
        <v>28.919799999999999</v>
      </c>
      <c r="N152">
        <f t="shared" si="15"/>
        <v>61.055255028767995</v>
      </c>
    </row>
    <row r="153" spans="2:14" ht="12.75" customHeight="1" x14ac:dyDescent="0.2">
      <c r="B153" s="2">
        <v>2017</v>
      </c>
      <c r="C153" s="2">
        <v>11</v>
      </c>
      <c r="D153" s="2" t="s">
        <v>75</v>
      </c>
      <c r="E153" s="3" t="s">
        <v>15</v>
      </c>
      <c r="F153" s="3" t="s">
        <v>8</v>
      </c>
      <c r="G153" s="3" t="s">
        <v>71</v>
      </c>
      <c r="H153" s="4">
        <v>2.1395000000000001E-2</v>
      </c>
      <c r="I153">
        <f t="shared" si="12"/>
        <v>2.5106E-2</v>
      </c>
      <c r="J153">
        <f t="shared" si="13"/>
        <v>79.95</v>
      </c>
      <c r="K153">
        <v>65</v>
      </c>
      <c r="L153">
        <f t="shared" si="16"/>
        <v>39000</v>
      </c>
      <c r="M153">
        <f t="shared" si="14"/>
        <v>27.813500000000001</v>
      </c>
      <c r="N153">
        <f t="shared" si="15"/>
        <v>55.827944193450001</v>
      </c>
    </row>
    <row r="154" spans="2:14" ht="12.75" customHeight="1" x14ac:dyDescent="0.2">
      <c r="B154" s="2">
        <v>2017</v>
      </c>
      <c r="C154" s="2">
        <v>11</v>
      </c>
      <c r="D154" s="2" t="s">
        <v>73</v>
      </c>
      <c r="E154" s="3" t="s">
        <v>17</v>
      </c>
      <c r="F154" s="3" t="s">
        <v>7</v>
      </c>
      <c r="G154" s="3" t="s">
        <v>71</v>
      </c>
      <c r="H154" s="4">
        <v>5.9558E-2</v>
      </c>
      <c r="I154">
        <f t="shared" si="12"/>
        <v>5.3219000000000002E-2</v>
      </c>
      <c r="J154">
        <f t="shared" si="13"/>
        <v>74.12</v>
      </c>
      <c r="K154">
        <v>65</v>
      </c>
      <c r="L154">
        <f t="shared" si="16"/>
        <v>39000</v>
      </c>
      <c r="M154">
        <f t="shared" si="14"/>
        <v>77.42540000000001</v>
      </c>
      <c r="N154">
        <f t="shared" si="15"/>
        <v>305.41163511591208</v>
      </c>
    </row>
    <row r="155" spans="2:14" ht="12.75" customHeight="1" x14ac:dyDescent="0.2">
      <c r="B155" s="2">
        <v>2017</v>
      </c>
      <c r="C155" s="2">
        <v>11</v>
      </c>
      <c r="D155" s="2" t="s">
        <v>73</v>
      </c>
      <c r="E155" s="3" t="s">
        <v>17</v>
      </c>
      <c r="F155" s="3" t="s">
        <v>8</v>
      </c>
      <c r="G155" s="3" t="s">
        <v>71</v>
      </c>
      <c r="H155" s="4">
        <v>6.0597999999999999E-2</v>
      </c>
      <c r="I155">
        <f t="shared" si="12"/>
        <v>5.4546999999999998E-2</v>
      </c>
      <c r="J155">
        <f t="shared" si="13"/>
        <v>75.64</v>
      </c>
      <c r="K155">
        <v>65</v>
      </c>
      <c r="L155">
        <f t="shared" si="16"/>
        <v>39000</v>
      </c>
      <c r="M155">
        <f t="shared" si="14"/>
        <v>78.7774</v>
      </c>
      <c r="N155">
        <f t="shared" si="15"/>
        <v>325.03043817119197</v>
      </c>
    </row>
    <row r="156" spans="2:14" ht="12.75" customHeight="1" x14ac:dyDescent="0.2">
      <c r="B156" s="2">
        <v>2017</v>
      </c>
      <c r="C156" s="2">
        <v>11</v>
      </c>
      <c r="D156" s="2" t="s">
        <v>73</v>
      </c>
      <c r="E156" s="3" t="s">
        <v>18</v>
      </c>
      <c r="F156" s="3" t="s">
        <v>7</v>
      </c>
      <c r="G156" s="3" t="s">
        <v>71</v>
      </c>
      <c r="H156" s="4">
        <v>0.23133200000000001</v>
      </c>
      <c r="I156">
        <f t="shared" si="12"/>
        <v>0.25589099999999998</v>
      </c>
      <c r="J156">
        <f t="shared" si="13"/>
        <v>74.12</v>
      </c>
      <c r="K156">
        <v>65</v>
      </c>
      <c r="L156">
        <f t="shared" si="16"/>
        <v>39000</v>
      </c>
      <c r="M156">
        <f t="shared" si="14"/>
        <v>300.73160000000001</v>
      </c>
      <c r="N156">
        <f t="shared" si="15"/>
        <v>5703.8682704970715</v>
      </c>
    </row>
    <row r="157" spans="2:14" ht="12.75" customHeight="1" x14ac:dyDescent="0.2">
      <c r="B157" s="2">
        <v>2017</v>
      </c>
      <c r="C157" s="2">
        <v>11</v>
      </c>
      <c r="D157" s="2" t="s">
        <v>73</v>
      </c>
      <c r="E157" s="3" t="s">
        <v>18</v>
      </c>
      <c r="F157" s="3" t="s">
        <v>8</v>
      </c>
      <c r="G157" s="3" t="s">
        <v>71</v>
      </c>
      <c r="H157" s="4">
        <v>0.30213099999999998</v>
      </c>
      <c r="I157">
        <f t="shared" si="12"/>
        <v>0.32527899999999998</v>
      </c>
      <c r="J157">
        <f t="shared" si="13"/>
        <v>75.64</v>
      </c>
      <c r="K157">
        <v>65</v>
      </c>
      <c r="L157">
        <f t="shared" si="16"/>
        <v>39000</v>
      </c>
      <c r="M157">
        <f t="shared" si="14"/>
        <v>392.77029999999996</v>
      </c>
      <c r="N157">
        <f t="shared" si="15"/>
        <v>9663.7611364922668</v>
      </c>
    </row>
    <row r="158" spans="2:14" ht="12.75" customHeight="1" x14ac:dyDescent="0.2">
      <c r="B158" s="2">
        <v>2017</v>
      </c>
      <c r="C158" s="2">
        <v>11</v>
      </c>
      <c r="D158" s="2" t="s">
        <v>76</v>
      </c>
      <c r="E158" s="3" t="s">
        <v>19</v>
      </c>
      <c r="F158" s="3" t="s">
        <v>7</v>
      </c>
      <c r="G158" s="3" t="s">
        <v>71</v>
      </c>
      <c r="H158" s="4">
        <v>0.59738199999999997</v>
      </c>
      <c r="I158">
        <f t="shared" si="12"/>
        <v>0.67038600000000004</v>
      </c>
      <c r="J158">
        <f t="shared" si="13"/>
        <v>63.08</v>
      </c>
      <c r="K158">
        <v>65</v>
      </c>
      <c r="L158">
        <f t="shared" si="16"/>
        <v>39000</v>
      </c>
      <c r="M158">
        <f t="shared" si="14"/>
        <v>776.59659999999997</v>
      </c>
      <c r="N158">
        <f t="shared" si="15"/>
        <v>32840.677321181807</v>
      </c>
    </row>
    <row r="159" spans="2:14" ht="12.75" customHeight="1" x14ac:dyDescent="0.2">
      <c r="B159" s="2">
        <v>2017</v>
      </c>
      <c r="C159" s="2">
        <v>11</v>
      </c>
      <c r="D159" s="2" t="s">
        <v>76</v>
      </c>
      <c r="E159" s="3" t="s">
        <v>19</v>
      </c>
      <c r="F159" s="3" t="s">
        <v>8</v>
      </c>
      <c r="G159" s="3" t="s">
        <v>71</v>
      </c>
      <c r="H159" s="4">
        <v>0.66164699999999999</v>
      </c>
      <c r="I159">
        <f t="shared" si="12"/>
        <v>0.74074300000000004</v>
      </c>
      <c r="J159">
        <f t="shared" si="13"/>
        <v>64.709999999999994</v>
      </c>
      <c r="K159">
        <v>65</v>
      </c>
      <c r="L159">
        <f t="shared" si="16"/>
        <v>39000</v>
      </c>
      <c r="M159">
        <f t="shared" si="14"/>
        <v>860.14110000000005</v>
      </c>
      <c r="N159">
        <f t="shared" si="15"/>
        <v>41229.555809761681</v>
      </c>
    </row>
    <row r="160" spans="2:14" ht="12.75" customHeight="1" x14ac:dyDescent="0.2">
      <c r="B160" s="2">
        <v>2017</v>
      </c>
      <c r="C160" s="2">
        <v>11</v>
      </c>
      <c r="D160" s="2" t="s">
        <v>73</v>
      </c>
      <c r="E160" s="3" t="s">
        <v>20</v>
      </c>
      <c r="F160" s="3" t="s">
        <v>7</v>
      </c>
      <c r="G160" s="3" t="s">
        <v>71</v>
      </c>
      <c r="H160" s="4">
        <v>0.36000100000000002</v>
      </c>
      <c r="I160">
        <f t="shared" si="12"/>
        <v>0.29866199999999998</v>
      </c>
      <c r="J160">
        <f t="shared" si="13"/>
        <v>74.12</v>
      </c>
      <c r="K160">
        <v>65</v>
      </c>
      <c r="L160">
        <f t="shared" si="16"/>
        <v>39000</v>
      </c>
      <c r="M160">
        <f t="shared" si="14"/>
        <v>468.00130000000001</v>
      </c>
      <c r="N160">
        <f t="shared" si="15"/>
        <v>10360.064019795671</v>
      </c>
    </row>
    <row r="161" spans="2:14" ht="12.75" customHeight="1" x14ac:dyDescent="0.2">
      <c r="B161" s="2">
        <v>2017</v>
      </c>
      <c r="C161" s="2">
        <v>11</v>
      </c>
      <c r="D161" s="2" t="s">
        <v>73</v>
      </c>
      <c r="E161" s="3" t="s">
        <v>20</v>
      </c>
      <c r="F161" s="3" t="s">
        <v>8</v>
      </c>
      <c r="G161" s="3" t="s">
        <v>71</v>
      </c>
      <c r="H161" s="4">
        <v>0.34762599999999999</v>
      </c>
      <c r="I161">
        <f t="shared" si="12"/>
        <v>0.29089999999999999</v>
      </c>
      <c r="J161">
        <f t="shared" si="13"/>
        <v>75.64</v>
      </c>
      <c r="K161">
        <v>65</v>
      </c>
      <c r="L161">
        <f t="shared" si="16"/>
        <v>39000</v>
      </c>
      <c r="M161">
        <f t="shared" si="14"/>
        <v>451.91379999999998</v>
      </c>
      <c r="N161">
        <f t="shared" si="15"/>
        <v>9943.7648351287989</v>
      </c>
    </row>
    <row r="162" spans="2:14" ht="12.75" customHeight="1" x14ac:dyDescent="0.2">
      <c r="B162" s="2">
        <v>2017</v>
      </c>
      <c r="C162" s="2">
        <v>11</v>
      </c>
      <c r="D162" s="2" t="s">
        <v>73</v>
      </c>
      <c r="E162" s="3" t="s">
        <v>21</v>
      </c>
      <c r="F162" s="3" t="s">
        <v>7</v>
      </c>
      <c r="G162" s="3" t="s">
        <v>71</v>
      </c>
      <c r="H162" s="4">
        <v>5.6966999999999997E-2</v>
      </c>
      <c r="I162">
        <f t="shared" si="12"/>
        <v>5.1622000000000001E-2</v>
      </c>
      <c r="J162">
        <f t="shared" si="13"/>
        <v>74.12</v>
      </c>
      <c r="K162">
        <v>65</v>
      </c>
      <c r="L162">
        <f t="shared" si="16"/>
        <v>39000</v>
      </c>
      <c r="M162">
        <f t="shared" si="14"/>
        <v>74.057099999999991</v>
      </c>
      <c r="N162">
        <f t="shared" si="15"/>
        <v>283.35895267274395</v>
      </c>
    </row>
    <row r="163" spans="2:14" ht="12.75" customHeight="1" x14ac:dyDescent="0.2">
      <c r="B163" s="2">
        <v>2017</v>
      </c>
      <c r="C163" s="2">
        <v>11</v>
      </c>
      <c r="D163" s="2" t="s">
        <v>73</v>
      </c>
      <c r="E163" s="3" t="s">
        <v>21</v>
      </c>
      <c r="F163" s="3" t="s">
        <v>8</v>
      </c>
      <c r="G163" s="3" t="s">
        <v>71</v>
      </c>
      <c r="H163" s="4">
        <v>5.7105000000000003E-2</v>
      </c>
      <c r="I163">
        <f t="shared" si="12"/>
        <v>5.3815000000000002E-2</v>
      </c>
      <c r="J163">
        <f t="shared" si="13"/>
        <v>75.64</v>
      </c>
      <c r="K163">
        <v>65</v>
      </c>
      <c r="L163">
        <f t="shared" si="16"/>
        <v>39000</v>
      </c>
      <c r="M163">
        <f t="shared" si="14"/>
        <v>74.236500000000007</v>
      </c>
      <c r="N163">
        <f t="shared" si="15"/>
        <v>302.18461740090004</v>
      </c>
    </row>
    <row r="164" spans="2:14" ht="12.75" customHeight="1" x14ac:dyDescent="0.2">
      <c r="B164" s="2">
        <v>2017</v>
      </c>
      <c r="C164" s="2">
        <v>11</v>
      </c>
      <c r="D164" s="2" t="s">
        <v>76</v>
      </c>
      <c r="E164" s="3" t="s">
        <v>22</v>
      </c>
      <c r="F164" s="3" t="s">
        <v>7</v>
      </c>
      <c r="G164" s="3" t="s">
        <v>71</v>
      </c>
      <c r="H164" s="4">
        <v>0.256581</v>
      </c>
      <c r="I164">
        <f t="shared" si="12"/>
        <v>0.26862200000000003</v>
      </c>
      <c r="J164">
        <f t="shared" si="13"/>
        <v>63.08</v>
      </c>
      <c r="K164">
        <v>65</v>
      </c>
      <c r="L164">
        <f t="shared" si="16"/>
        <v>39000</v>
      </c>
      <c r="M164">
        <f t="shared" si="14"/>
        <v>333.55529999999999</v>
      </c>
      <c r="N164">
        <f t="shared" si="15"/>
        <v>5651.9864065295278</v>
      </c>
    </row>
    <row r="165" spans="2:14" ht="12.75" customHeight="1" x14ac:dyDescent="0.2">
      <c r="B165" s="2">
        <v>2017</v>
      </c>
      <c r="C165" s="2">
        <v>11</v>
      </c>
      <c r="D165" s="2" t="s">
        <v>76</v>
      </c>
      <c r="E165" s="3" t="s">
        <v>22</v>
      </c>
      <c r="F165" s="3" t="s">
        <v>8</v>
      </c>
      <c r="G165" s="3" t="s">
        <v>71</v>
      </c>
      <c r="H165" s="4">
        <v>0.26261699999999999</v>
      </c>
      <c r="I165">
        <f t="shared" si="12"/>
        <v>0.26922099999999999</v>
      </c>
      <c r="J165">
        <f t="shared" si="13"/>
        <v>64.709999999999994</v>
      </c>
      <c r="K165">
        <v>65</v>
      </c>
      <c r="L165">
        <f t="shared" si="16"/>
        <v>39000</v>
      </c>
      <c r="M165">
        <f t="shared" si="14"/>
        <v>341.40210000000002</v>
      </c>
      <c r="N165">
        <f t="shared" si="15"/>
        <v>5947.66530138491</v>
      </c>
    </row>
  </sheetData>
  <pageMargins left="0.75" right="0.75" top="1" bottom="1" header="0.5" footer="0.5"/>
  <headerFooter alignWithMargins="0">
    <oddHeader>&amp;L&amp;C&amp;R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6"/>
  <sheetViews>
    <sheetView workbookViewId="0"/>
  </sheetViews>
  <sheetFormatPr defaultRowHeight="12.75" customHeight="1" x14ac:dyDescent="0.2"/>
  <sheetData>
    <row r="2" spans="1:1" ht="12.75" customHeight="1" x14ac:dyDescent="0.2">
      <c r="A2" t="s">
        <v>23</v>
      </c>
    </row>
    <row r="3" spans="1:1" ht="12.75" customHeight="1" x14ac:dyDescent="0.2">
      <c r="A3" t="s">
        <v>24</v>
      </c>
    </row>
    <row r="4" spans="1:1" ht="12.75" customHeight="1" x14ac:dyDescent="0.2">
      <c r="A4" t="s">
        <v>25</v>
      </c>
    </row>
    <row r="5" spans="1:1" ht="12.75" customHeight="1" x14ac:dyDescent="0.2">
      <c r="A5" t="s">
        <v>26</v>
      </c>
    </row>
    <row r="6" spans="1:1" ht="12.75" customHeight="1" x14ac:dyDescent="0.2">
      <c r="A6" t="s">
        <v>27</v>
      </c>
    </row>
    <row r="7" spans="1:1" ht="12.75" customHeight="1" x14ac:dyDescent="0.2">
      <c r="A7" t="s">
        <v>28</v>
      </c>
    </row>
    <row r="8" spans="1:1" ht="12.75" customHeight="1" x14ac:dyDescent="0.2">
      <c r="A8" t="s">
        <v>29</v>
      </c>
    </row>
    <row r="9" spans="1:1" ht="12.75" customHeight="1" x14ac:dyDescent="0.2">
      <c r="A9" t="s">
        <v>30</v>
      </c>
    </row>
    <row r="10" spans="1:1" ht="12.75" customHeight="1" x14ac:dyDescent="0.2">
      <c r="A10" t="s">
        <v>31</v>
      </c>
    </row>
    <row r="11" spans="1:1" ht="12.75" customHeight="1" x14ac:dyDescent="0.2">
      <c r="A11" t="s">
        <v>32</v>
      </c>
    </row>
    <row r="12" spans="1:1" ht="12.75" customHeight="1" x14ac:dyDescent="0.2">
      <c r="A12" t="s">
        <v>33</v>
      </c>
    </row>
    <row r="13" spans="1:1" ht="12.75" customHeight="1" x14ac:dyDescent="0.2">
      <c r="A13" t="s">
        <v>34</v>
      </c>
    </row>
    <row r="14" spans="1:1" ht="12.75" customHeight="1" x14ac:dyDescent="0.2">
      <c r="A14" t="s">
        <v>35</v>
      </c>
    </row>
    <row r="15" spans="1:1" ht="12.75" customHeight="1" x14ac:dyDescent="0.2">
      <c r="A15" t="s">
        <v>36</v>
      </c>
    </row>
    <row r="16" spans="1:1" ht="12.75" customHeight="1" x14ac:dyDescent="0.2">
      <c r="A16" t="s">
        <v>37</v>
      </c>
    </row>
    <row r="17" spans="1:1" ht="12.75" customHeight="1" x14ac:dyDescent="0.2">
      <c r="A17" t="s">
        <v>34</v>
      </c>
    </row>
    <row r="18" spans="1:1" ht="12.75" customHeight="1" x14ac:dyDescent="0.2">
      <c r="A18" t="s">
        <v>38</v>
      </c>
    </row>
    <row r="19" spans="1:1" ht="12.75" customHeight="1" x14ac:dyDescent="0.2">
      <c r="A19" t="s">
        <v>39</v>
      </c>
    </row>
    <row r="20" spans="1:1" ht="12.75" customHeight="1" x14ac:dyDescent="0.2">
      <c r="A20" t="s">
        <v>40</v>
      </c>
    </row>
    <row r="21" spans="1:1" ht="12.75" customHeight="1" x14ac:dyDescent="0.2">
      <c r="A21" t="s">
        <v>41</v>
      </c>
    </row>
    <row r="22" spans="1:1" ht="12.75" customHeight="1" x14ac:dyDescent="0.2">
      <c r="A22" t="s">
        <v>42</v>
      </c>
    </row>
    <row r="23" spans="1:1" ht="12.75" customHeight="1" x14ac:dyDescent="0.2">
      <c r="A23" t="s">
        <v>43</v>
      </c>
    </row>
    <row r="24" spans="1:1" ht="12.75" customHeight="1" x14ac:dyDescent="0.2">
      <c r="A24" t="s">
        <v>44</v>
      </c>
    </row>
    <row r="25" spans="1:1" ht="12.75" customHeight="1" x14ac:dyDescent="0.2">
      <c r="A25" t="s">
        <v>45</v>
      </c>
    </row>
    <row r="26" spans="1:1" ht="12.75" customHeight="1" x14ac:dyDescent="0.2">
      <c r="A26" t="s">
        <v>46</v>
      </c>
    </row>
    <row r="27" spans="1:1" ht="12.75" customHeight="1" x14ac:dyDescent="0.2">
      <c r="A27" t="s">
        <v>47</v>
      </c>
    </row>
    <row r="28" spans="1:1" ht="12.75" customHeight="1" x14ac:dyDescent="0.2">
      <c r="A28" t="s">
        <v>48</v>
      </c>
    </row>
    <row r="29" spans="1:1" ht="12.75" customHeight="1" x14ac:dyDescent="0.2">
      <c r="A29" t="s">
        <v>49</v>
      </c>
    </row>
    <row r="30" spans="1:1" ht="12.75" customHeight="1" x14ac:dyDescent="0.2">
      <c r="A30" t="s">
        <v>50</v>
      </c>
    </row>
    <row r="31" spans="1:1" ht="12.75" customHeight="1" x14ac:dyDescent="0.2">
      <c r="A31" t="s">
        <v>51</v>
      </c>
    </row>
    <row r="32" spans="1:1" ht="12.75" customHeight="1" x14ac:dyDescent="0.2">
      <c r="A32" t="s">
        <v>52</v>
      </c>
    </row>
    <row r="33" spans="1:1" ht="12.75" customHeight="1" x14ac:dyDescent="0.2">
      <c r="A33" t="s">
        <v>53</v>
      </c>
    </row>
    <row r="34" spans="1:1" ht="12.75" customHeight="1" x14ac:dyDescent="0.2">
      <c r="A34" t="s">
        <v>54</v>
      </c>
    </row>
    <row r="35" spans="1:1" ht="12.75" customHeight="1" x14ac:dyDescent="0.2">
      <c r="A35" t="s">
        <v>55</v>
      </c>
    </row>
    <row r="36" spans="1:1" ht="12.75" customHeight="1" x14ac:dyDescent="0.2">
      <c r="A36" t="s">
        <v>56</v>
      </c>
    </row>
    <row r="37" spans="1:1" ht="12.75" customHeight="1" x14ac:dyDescent="0.2">
      <c r="A37" t="s">
        <v>57</v>
      </c>
    </row>
    <row r="38" spans="1:1" ht="12.75" customHeight="1" x14ac:dyDescent="0.2">
      <c r="A38" t="s">
        <v>58</v>
      </c>
    </row>
    <row r="39" spans="1:1" ht="12.75" customHeight="1" x14ac:dyDescent="0.2">
      <c r="A39" t="s">
        <v>59</v>
      </c>
    </row>
    <row r="40" spans="1:1" ht="12.75" customHeight="1" x14ac:dyDescent="0.2">
      <c r="A40" t="s">
        <v>60</v>
      </c>
    </row>
    <row r="41" spans="1:1" ht="12.75" customHeight="1" x14ac:dyDescent="0.2">
      <c r="A41" t="s">
        <v>61</v>
      </c>
    </row>
    <row r="42" spans="1:1" ht="12.75" customHeight="1" x14ac:dyDescent="0.2">
      <c r="A42" t="s">
        <v>62</v>
      </c>
    </row>
    <row r="43" spans="1:1" ht="12.75" customHeight="1" x14ac:dyDescent="0.2">
      <c r="A43" t="s">
        <v>63</v>
      </c>
    </row>
    <row r="44" spans="1:1" ht="12.75" customHeight="1" x14ac:dyDescent="0.2">
      <c r="A44" t="s">
        <v>64</v>
      </c>
    </row>
    <row r="45" spans="1:1" ht="12.75" customHeight="1" x14ac:dyDescent="0.2">
      <c r="A45" t="s">
        <v>65</v>
      </c>
    </row>
    <row r="46" spans="1:1" ht="12.75" customHeight="1" x14ac:dyDescent="0.2">
      <c r="A46" t="s">
        <v>66</v>
      </c>
    </row>
  </sheetData>
  <phoneticPr fontId="0" type="noConversion"/>
  <pageMargins left="0.75" right="0.75" top="1" bottom="1" header="0.5" footer="0.5"/>
  <headerFooter alignWithMargins="0">
    <oddHeader>&amp;L&amp;C&amp;R</oddHeader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 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</dc:creator>
  <cp:lastModifiedBy>Колесник Євгенія Олександрівна</cp:lastModifiedBy>
  <dcterms:created xsi:type="dcterms:W3CDTF">2017-12-05T16:00:03Z</dcterms:created>
  <dcterms:modified xsi:type="dcterms:W3CDTF">2017-12-05T17:52:45Z</dcterms:modified>
</cp:coreProperties>
</file>