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ozebi\Desktop\Growth product manager projects\Project 03\"/>
    </mc:Choice>
  </mc:AlternateContent>
  <xr:revisionPtr revIDLastSave="0" documentId="13_ncr:1_{B45ADCEE-5297-4A4D-AC69-BDC246726998}" xr6:coauthVersionLast="47" xr6:coauthVersionMax="47" xr10:uidLastSave="{00000000-0000-0000-0000-000000000000}"/>
  <bookViews>
    <workbookView xWindow="0" yWindow="0" windowWidth="14400" windowHeight="15600" firstSheet="2" activeTab="3" xr2:uid="{00000000-000D-0000-FFFF-FFFF00000000}"/>
  </bookViews>
  <sheets>
    <sheet name="Notes on Input Dataset" sheetId="1" r:id="rId1"/>
    <sheet name="Original Pricing - Inputs" sheetId="2" r:id="rId2"/>
    <sheet name="Suggested Improvements" sheetId="4" r:id="rId3"/>
    <sheet name="Modified Pricing - Input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2" i="3" l="1"/>
  <c r="E112" i="3"/>
  <c r="F112" i="3"/>
  <c r="G112" i="3"/>
  <c r="H112" i="3"/>
  <c r="I112" i="3"/>
  <c r="J112" i="3"/>
  <c r="K112" i="3"/>
  <c r="L112" i="3"/>
  <c r="M112" i="3"/>
  <c r="N112" i="3"/>
  <c r="C112" i="3"/>
  <c r="D111" i="3"/>
  <c r="E111" i="3"/>
  <c r="F111" i="3"/>
  <c r="G111" i="3"/>
  <c r="H111" i="3"/>
  <c r="I111" i="3"/>
  <c r="J111" i="3"/>
  <c r="K111" i="3"/>
  <c r="L111" i="3"/>
  <c r="M111" i="3"/>
  <c r="N111" i="3"/>
  <c r="C111" i="3"/>
  <c r="D60" i="3"/>
  <c r="E60" i="3"/>
  <c r="F60" i="3"/>
  <c r="G60" i="3"/>
  <c r="H60" i="3"/>
  <c r="I60" i="3"/>
  <c r="J60" i="3"/>
  <c r="K60" i="3"/>
  <c r="L60" i="3"/>
  <c r="M60" i="3"/>
  <c r="N60" i="3"/>
  <c r="C60" i="3"/>
  <c r="D116" i="2"/>
  <c r="E116" i="2"/>
  <c r="F116" i="2"/>
  <c r="G116" i="2"/>
  <c r="H116" i="2"/>
  <c r="I116" i="2"/>
  <c r="J116" i="2"/>
  <c r="K116" i="2"/>
  <c r="L116" i="2"/>
  <c r="M116" i="2"/>
  <c r="N116" i="2"/>
  <c r="C116" i="2"/>
  <c r="D115" i="2"/>
  <c r="E115" i="2"/>
  <c r="F115" i="2"/>
  <c r="G115" i="2"/>
  <c r="H115" i="2"/>
  <c r="I115" i="2"/>
  <c r="J115" i="2"/>
  <c r="K115" i="2"/>
  <c r="L115" i="2"/>
  <c r="M115" i="2"/>
  <c r="N115" i="2"/>
  <c r="D171" i="2"/>
  <c r="E171" i="2"/>
  <c r="F171" i="2"/>
  <c r="G171" i="2"/>
  <c r="H171" i="2"/>
  <c r="I171" i="2"/>
  <c r="J171" i="2"/>
  <c r="K171" i="2"/>
  <c r="L171" i="2"/>
  <c r="M171" i="2"/>
  <c r="N171" i="2"/>
  <c r="C171" i="2"/>
  <c r="D264" i="2"/>
  <c r="E264" i="2"/>
  <c r="F264" i="2"/>
  <c r="G264" i="2"/>
  <c r="H264" i="2"/>
  <c r="I264" i="2"/>
  <c r="J264" i="2"/>
  <c r="K264" i="2"/>
  <c r="L264" i="2"/>
  <c r="M264" i="2"/>
  <c r="N264" i="2"/>
  <c r="C264" i="2"/>
  <c r="D340" i="2"/>
  <c r="E340" i="2"/>
  <c r="F340" i="2"/>
  <c r="G340" i="2"/>
  <c r="H340" i="2"/>
  <c r="I340" i="2"/>
  <c r="J340" i="2"/>
  <c r="K340" i="2"/>
  <c r="L340" i="2"/>
  <c r="M340" i="2"/>
  <c r="N340" i="2"/>
  <c r="C340" i="2"/>
  <c r="D345" i="2"/>
  <c r="E345" i="2"/>
  <c r="F345" i="2"/>
  <c r="G345" i="2"/>
  <c r="H345" i="2"/>
  <c r="I345" i="2"/>
  <c r="J345" i="2"/>
  <c r="K345" i="2"/>
  <c r="L345" i="2"/>
  <c r="M345" i="2"/>
  <c r="N345" i="2"/>
  <c r="C345" i="2"/>
  <c r="C360" i="2"/>
  <c r="C370" i="4"/>
  <c r="D370" i="4"/>
  <c r="E370" i="4"/>
  <c r="F370" i="4"/>
  <c r="G370" i="4"/>
  <c r="H370" i="4"/>
  <c r="I370" i="4"/>
  <c r="J370" i="4"/>
  <c r="K370" i="4"/>
  <c r="L370" i="4"/>
  <c r="M370" i="4"/>
  <c r="N370" i="4"/>
  <c r="D361" i="4"/>
  <c r="E361" i="4"/>
  <c r="F361" i="4"/>
  <c r="G361" i="4"/>
  <c r="H361" i="4"/>
  <c r="I361" i="4"/>
  <c r="J361" i="4"/>
  <c r="K361" i="4"/>
  <c r="L361" i="4"/>
  <c r="M361" i="4"/>
  <c r="N361" i="4"/>
  <c r="C361" i="4"/>
  <c r="D356" i="4"/>
  <c r="E356" i="4"/>
  <c r="F356" i="4"/>
  <c r="G356" i="4"/>
  <c r="H356" i="4"/>
  <c r="I356" i="4"/>
  <c r="J356" i="4"/>
  <c r="K356" i="4"/>
  <c r="L356" i="4"/>
  <c r="M356" i="4"/>
  <c r="N356" i="4"/>
  <c r="C356" i="4"/>
  <c r="D351" i="4"/>
  <c r="E351" i="4"/>
  <c r="F351" i="4"/>
  <c r="G351" i="4"/>
  <c r="H351" i="4"/>
  <c r="I351" i="4"/>
  <c r="J351" i="4"/>
  <c r="K351" i="4"/>
  <c r="L351" i="4"/>
  <c r="M351" i="4"/>
  <c r="N351" i="4"/>
  <c r="C351" i="4"/>
  <c r="D346" i="4"/>
  <c r="E346" i="4"/>
  <c r="F346" i="4"/>
  <c r="G346" i="4"/>
  <c r="H346" i="4"/>
  <c r="I346" i="4"/>
  <c r="J346" i="4"/>
  <c r="K346" i="4"/>
  <c r="L346" i="4"/>
  <c r="M346" i="4"/>
  <c r="N346" i="4"/>
  <c r="C346" i="4"/>
  <c r="D341" i="4"/>
  <c r="E341" i="4"/>
  <c r="F341" i="4"/>
  <c r="G341" i="4"/>
  <c r="H341" i="4"/>
  <c r="I341" i="4"/>
  <c r="J341" i="4"/>
  <c r="K341" i="4"/>
  <c r="L341" i="4"/>
  <c r="M341" i="4"/>
  <c r="N341" i="4"/>
  <c r="C341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N344" i="4"/>
  <c r="M344" i="4"/>
  <c r="L344" i="4"/>
  <c r="K344" i="4"/>
  <c r="J344" i="4"/>
  <c r="I344" i="4"/>
  <c r="H344" i="4"/>
  <c r="G344" i="4"/>
  <c r="F344" i="4"/>
  <c r="E344" i="4"/>
  <c r="D344" i="4"/>
  <c r="C344" i="4"/>
  <c r="N343" i="4"/>
  <c r="M343" i="4"/>
  <c r="L343" i="4"/>
  <c r="K343" i="4"/>
  <c r="J343" i="4"/>
  <c r="I343" i="4"/>
  <c r="H343" i="4"/>
  <c r="G343" i="4"/>
  <c r="F343" i="4"/>
  <c r="E343" i="4"/>
  <c r="D343" i="4"/>
  <c r="C343" i="4"/>
  <c r="N342" i="4"/>
  <c r="M342" i="4"/>
  <c r="L342" i="4"/>
  <c r="K342" i="4"/>
  <c r="J342" i="4"/>
  <c r="I342" i="4"/>
  <c r="H342" i="4"/>
  <c r="G342" i="4"/>
  <c r="F342" i="4"/>
  <c r="E342" i="4"/>
  <c r="D342" i="4"/>
  <c r="C342" i="4"/>
  <c r="B325" i="4"/>
  <c r="B302" i="4"/>
  <c r="C262" i="4"/>
  <c r="C257" i="4"/>
  <c r="C263" i="4" s="1"/>
  <c r="C252" i="4"/>
  <c r="C285" i="4" s="1"/>
  <c r="C245" i="4"/>
  <c r="C284" i="4" s="1"/>
  <c r="C238" i="4"/>
  <c r="C283" i="4" s="1"/>
  <c r="C228" i="4"/>
  <c r="C314" i="4" s="1"/>
  <c r="C363" i="4" s="1"/>
  <c r="C227" i="4"/>
  <c r="C315" i="4" s="1"/>
  <c r="C364" i="4" s="1"/>
  <c r="C218" i="4"/>
  <c r="C313" i="4" s="1"/>
  <c r="C211" i="4"/>
  <c r="C310" i="4" s="1"/>
  <c r="C359" i="4" s="1"/>
  <c r="C205" i="4"/>
  <c r="C309" i="4" s="1"/>
  <c r="C358" i="4" s="1"/>
  <c r="C204" i="4"/>
  <c r="C308" i="4" s="1"/>
  <c r="C357" i="4" s="1"/>
  <c r="N123" i="4"/>
  <c r="M123" i="4"/>
  <c r="L123" i="4"/>
  <c r="K123" i="4"/>
  <c r="J123" i="4"/>
  <c r="I123" i="4"/>
  <c r="H123" i="4"/>
  <c r="G123" i="4"/>
  <c r="F123" i="4"/>
  <c r="E123" i="4"/>
  <c r="D123" i="4"/>
  <c r="C123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M76" i="4"/>
  <c r="N74" i="4"/>
  <c r="N76" i="4" s="1"/>
  <c r="M74" i="4"/>
  <c r="M79" i="4" s="1"/>
  <c r="L74" i="4"/>
  <c r="K74" i="4"/>
  <c r="K79" i="4" s="1"/>
  <c r="J74" i="4"/>
  <c r="J79" i="4" s="1"/>
  <c r="I74" i="4"/>
  <c r="I79" i="4" s="1"/>
  <c r="H74" i="4"/>
  <c r="G74" i="4"/>
  <c r="G79" i="4" s="1"/>
  <c r="F74" i="4"/>
  <c r="F79" i="4" s="1"/>
  <c r="E74" i="4"/>
  <c r="E79" i="4" s="1"/>
  <c r="D74" i="4"/>
  <c r="C74" i="4"/>
  <c r="C79" i="4" s="1"/>
  <c r="C49" i="4"/>
  <c r="C50" i="4" s="1"/>
  <c r="C51" i="4" s="1"/>
  <c r="B48" i="4"/>
  <c r="B14" i="4"/>
  <c r="C15" i="4" s="1"/>
  <c r="C16" i="4" s="1"/>
  <c r="D178" i="3"/>
  <c r="E178" i="3"/>
  <c r="F178" i="3"/>
  <c r="G178" i="3"/>
  <c r="H178" i="3"/>
  <c r="I178" i="3"/>
  <c r="J178" i="3"/>
  <c r="K178" i="3"/>
  <c r="L178" i="3"/>
  <c r="M178" i="3"/>
  <c r="N178" i="3"/>
  <c r="C178" i="3"/>
  <c r="D177" i="3"/>
  <c r="E177" i="3"/>
  <c r="F177" i="3"/>
  <c r="G177" i="3"/>
  <c r="H177" i="3"/>
  <c r="I177" i="3"/>
  <c r="J177" i="3"/>
  <c r="K177" i="3"/>
  <c r="L177" i="3"/>
  <c r="M177" i="3"/>
  <c r="N177" i="3"/>
  <c r="C177" i="3"/>
  <c r="D176" i="3"/>
  <c r="E176" i="3"/>
  <c r="F176" i="3"/>
  <c r="G176" i="3"/>
  <c r="H176" i="3"/>
  <c r="I176" i="3"/>
  <c r="J176" i="3"/>
  <c r="K176" i="3"/>
  <c r="L176" i="3"/>
  <c r="M176" i="3"/>
  <c r="N176" i="3"/>
  <c r="C176" i="3"/>
  <c r="D173" i="3"/>
  <c r="E173" i="3"/>
  <c r="F173" i="3"/>
  <c r="G173" i="3"/>
  <c r="H173" i="3"/>
  <c r="I173" i="3"/>
  <c r="J173" i="3"/>
  <c r="K173" i="3"/>
  <c r="L173" i="3"/>
  <c r="M173" i="3"/>
  <c r="N173" i="3"/>
  <c r="C173" i="3"/>
  <c r="D170" i="3"/>
  <c r="E170" i="3"/>
  <c r="F170" i="3"/>
  <c r="G170" i="3"/>
  <c r="H170" i="3"/>
  <c r="I170" i="3"/>
  <c r="J170" i="3"/>
  <c r="K170" i="3"/>
  <c r="L170" i="3"/>
  <c r="M170" i="3"/>
  <c r="N170" i="3"/>
  <c r="C170" i="3"/>
  <c r="D169" i="3"/>
  <c r="E169" i="3"/>
  <c r="F169" i="3"/>
  <c r="G169" i="3"/>
  <c r="H169" i="3"/>
  <c r="I169" i="3"/>
  <c r="J169" i="3"/>
  <c r="K169" i="3"/>
  <c r="L169" i="3"/>
  <c r="M169" i="3"/>
  <c r="N169" i="3"/>
  <c r="C169" i="3"/>
  <c r="D168" i="3"/>
  <c r="E168" i="3"/>
  <c r="F168" i="3"/>
  <c r="G168" i="3"/>
  <c r="H168" i="3"/>
  <c r="I168" i="3"/>
  <c r="J168" i="3"/>
  <c r="K168" i="3"/>
  <c r="L168" i="3"/>
  <c r="M168" i="3"/>
  <c r="N168" i="3"/>
  <c r="C168" i="3"/>
  <c r="D165" i="3"/>
  <c r="E165" i="3"/>
  <c r="F165" i="3"/>
  <c r="G165" i="3"/>
  <c r="H165" i="3"/>
  <c r="I165" i="3"/>
  <c r="J165" i="3"/>
  <c r="K165" i="3"/>
  <c r="L165" i="3"/>
  <c r="M165" i="3"/>
  <c r="N165" i="3"/>
  <c r="D166" i="3"/>
  <c r="E166" i="3"/>
  <c r="F166" i="3"/>
  <c r="G166" i="3"/>
  <c r="H166" i="3"/>
  <c r="I166" i="3"/>
  <c r="J166" i="3"/>
  <c r="K166" i="3"/>
  <c r="L166" i="3"/>
  <c r="M166" i="3"/>
  <c r="N166" i="3"/>
  <c r="D167" i="3"/>
  <c r="E167" i="3"/>
  <c r="F167" i="3"/>
  <c r="G167" i="3"/>
  <c r="H167" i="3"/>
  <c r="I167" i="3"/>
  <c r="J167" i="3"/>
  <c r="K167" i="3"/>
  <c r="L167" i="3"/>
  <c r="M167" i="3"/>
  <c r="N167" i="3"/>
  <c r="C166" i="3"/>
  <c r="C167" i="3"/>
  <c r="C165" i="3"/>
  <c r="D164" i="3"/>
  <c r="E164" i="3"/>
  <c r="F164" i="3"/>
  <c r="G164" i="3"/>
  <c r="H164" i="3"/>
  <c r="I164" i="3"/>
  <c r="J164" i="3"/>
  <c r="K164" i="3"/>
  <c r="L164" i="3"/>
  <c r="M164" i="3"/>
  <c r="N164" i="3"/>
  <c r="C164" i="3"/>
  <c r="D341" i="3"/>
  <c r="E341" i="3"/>
  <c r="F341" i="3"/>
  <c r="G341" i="3"/>
  <c r="H341" i="3"/>
  <c r="I341" i="3"/>
  <c r="J341" i="3"/>
  <c r="K341" i="3"/>
  <c r="L341" i="3"/>
  <c r="M341" i="3"/>
  <c r="N341" i="3"/>
  <c r="D342" i="3"/>
  <c r="E342" i="3"/>
  <c r="F342" i="3"/>
  <c r="G342" i="3"/>
  <c r="H342" i="3"/>
  <c r="I342" i="3"/>
  <c r="J342" i="3"/>
  <c r="K342" i="3"/>
  <c r="L342" i="3"/>
  <c r="M342" i="3"/>
  <c r="N342" i="3"/>
  <c r="D343" i="3"/>
  <c r="E343" i="3"/>
  <c r="F343" i="3"/>
  <c r="G343" i="3"/>
  <c r="H343" i="3"/>
  <c r="I343" i="3"/>
  <c r="J343" i="3"/>
  <c r="K343" i="3"/>
  <c r="L343" i="3"/>
  <c r="M343" i="3"/>
  <c r="N343" i="3"/>
  <c r="C342" i="3"/>
  <c r="C343" i="3"/>
  <c r="C341" i="3"/>
  <c r="D336" i="3"/>
  <c r="E336" i="3"/>
  <c r="F336" i="3"/>
  <c r="G336" i="3"/>
  <c r="H336" i="3"/>
  <c r="I336" i="3"/>
  <c r="J336" i="3"/>
  <c r="K336" i="3"/>
  <c r="L336" i="3"/>
  <c r="M336" i="3"/>
  <c r="N336" i="3"/>
  <c r="D337" i="3"/>
  <c r="E337" i="3"/>
  <c r="F337" i="3"/>
  <c r="G337" i="3"/>
  <c r="H337" i="3"/>
  <c r="I337" i="3"/>
  <c r="J337" i="3"/>
  <c r="K337" i="3"/>
  <c r="L337" i="3"/>
  <c r="M337" i="3"/>
  <c r="N337" i="3"/>
  <c r="D338" i="3"/>
  <c r="E338" i="3"/>
  <c r="F338" i="3"/>
  <c r="G338" i="3"/>
  <c r="H338" i="3"/>
  <c r="I338" i="3"/>
  <c r="J338" i="3"/>
  <c r="K338" i="3"/>
  <c r="L338" i="3"/>
  <c r="M338" i="3"/>
  <c r="N338" i="3"/>
  <c r="C337" i="3"/>
  <c r="C338" i="3"/>
  <c r="C336" i="3"/>
  <c r="D403" i="3"/>
  <c r="D402" i="3" s="1"/>
  <c r="E403" i="3"/>
  <c r="F403" i="3"/>
  <c r="G403" i="3"/>
  <c r="H403" i="3"/>
  <c r="H402" i="3" s="1"/>
  <c r="I403" i="3"/>
  <c r="J403" i="3"/>
  <c r="K403" i="3"/>
  <c r="L403" i="3"/>
  <c r="L402" i="3" s="1"/>
  <c r="M403" i="3"/>
  <c r="N403" i="3"/>
  <c r="D404" i="3"/>
  <c r="E404" i="3"/>
  <c r="F404" i="3"/>
  <c r="G404" i="3"/>
  <c r="H404" i="3"/>
  <c r="I404" i="3"/>
  <c r="J404" i="3"/>
  <c r="K404" i="3"/>
  <c r="L404" i="3"/>
  <c r="M404" i="3"/>
  <c r="N404" i="3"/>
  <c r="D405" i="3"/>
  <c r="E405" i="3"/>
  <c r="F405" i="3"/>
  <c r="G405" i="3"/>
  <c r="H405" i="3"/>
  <c r="I405" i="3"/>
  <c r="J405" i="3"/>
  <c r="K405" i="3"/>
  <c r="L405" i="3"/>
  <c r="M405" i="3"/>
  <c r="N405" i="3"/>
  <c r="C404" i="3"/>
  <c r="C405" i="3"/>
  <c r="C403" i="3"/>
  <c r="D393" i="3"/>
  <c r="D392" i="3" s="1"/>
  <c r="E393" i="3"/>
  <c r="F393" i="3"/>
  <c r="G393" i="3"/>
  <c r="H393" i="3"/>
  <c r="H392" i="3" s="1"/>
  <c r="I393" i="3"/>
  <c r="J393" i="3"/>
  <c r="K393" i="3"/>
  <c r="L393" i="3"/>
  <c r="L392" i="3" s="1"/>
  <c r="M393" i="3"/>
  <c r="N393" i="3"/>
  <c r="D394" i="3"/>
  <c r="E394" i="3"/>
  <c r="F394" i="3"/>
  <c r="G394" i="3"/>
  <c r="H394" i="3"/>
  <c r="I394" i="3"/>
  <c r="J394" i="3"/>
  <c r="K394" i="3"/>
  <c r="L394" i="3"/>
  <c r="M394" i="3"/>
  <c r="N394" i="3"/>
  <c r="D395" i="3"/>
  <c r="E395" i="3"/>
  <c r="F395" i="3"/>
  <c r="G395" i="3"/>
  <c r="H395" i="3"/>
  <c r="I395" i="3"/>
  <c r="J395" i="3"/>
  <c r="K395" i="3"/>
  <c r="L395" i="3"/>
  <c r="M395" i="3"/>
  <c r="N395" i="3"/>
  <c r="C394" i="3"/>
  <c r="C395" i="3"/>
  <c r="C393" i="3"/>
  <c r="C301" i="3"/>
  <c r="D124" i="3"/>
  <c r="E124" i="3"/>
  <c r="F124" i="3"/>
  <c r="G124" i="3"/>
  <c r="H124" i="3"/>
  <c r="I124" i="3"/>
  <c r="J124" i="3"/>
  <c r="K124" i="3"/>
  <c r="L124" i="3"/>
  <c r="M124" i="3"/>
  <c r="N124" i="3"/>
  <c r="C124" i="3"/>
  <c r="D123" i="3"/>
  <c r="E123" i="3"/>
  <c r="F123" i="3"/>
  <c r="G123" i="3"/>
  <c r="H123" i="3"/>
  <c r="I123" i="3"/>
  <c r="J123" i="3"/>
  <c r="K123" i="3"/>
  <c r="L123" i="3"/>
  <c r="M123" i="3"/>
  <c r="N123" i="3"/>
  <c r="C123" i="3"/>
  <c r="D122" i="3"/>
  <c r="E122" i="3"/>
  <c r="F122" i="3"/>
  <c r="G122" i="3"/>
  <c r="H122" i="3"/>
  <c r="I122" i="3"/>
  <c r="J122" i="3"/>
  <c r="K122" i="3"/>
  <c r="L122" i="3"/>
  <c r="M122" i="3"/>
  <c r="N122" i="3"/>
  <c r="C122" i="3"/>
  <c r="D380" i="2"/>
  <c r="C261" i="2"/>
  <c r="D351" i="2"/>
  <c r="D350" i="2" s="1"/>
  <c r="E351" i="2"/>
  <c r="E350" i="2" s="1"/>
  <c r="F351" i="2"/>
  <c r="F350" i="2" s="1"/>
  <c r="G351" i="2"/>
  <c r="G350" i="2" s="1"/>
  <c r="H351" i="2"/>
  <c r="H350" i="2" s="1"/>
  <c r="I351" i="2"/>
  <c r="I350" i="2" s="1"/>
  <c r="J351" i="2"/>
  <c r="J350" i="2" s="1"/>
  <c r="K351" i="2"/>
  <c r="K350" i="2" s="1"/>
  <c r="L351" i="2"/>
  <c r="L350" i="2" s="1"/>
  <c r="M351" i="2"/>
  <c r="M350" i="2" s="1"/>
  <c r="N351" i="2"/>
  <c r="N350" i="2" s="1"/>
  <c r="M352" i="2"/>
  <c r="N352" i="2"/>
  <c r="D352" i="2"/>
  <c r="E352" i="2"/>
  <c r="F352" i="2"/>
  <c r="G352" i="2"/>
  <c r="H352" i="2"/>
  <c r="I352" i="2"/>
  <c r="J352" i="2"/>
  <c r="K352" i="2"/>
  <c r="L352" i="2"/>
  <c r="D353" i="2"/>
  <c r="E353" i="2"/>
  <c r="F353" i="2"/>
  <c r="G353" i="2"/>
  <c r="H353" i="2"/>
  <c r="I353" i="2"/>
  <c r="J353" i="2"/>
  <c r="K353" i="2"/>
  <c r="L353" i="2"/>
  <c r="M353" i="2"/>
  <c r="N353" i="2"/>
  <c r="C352" i="2"/>
  <c r="C353" i="2"/>
  <c r="C351" i="2"/>
  <c r="C350" i="2" s="1"/>
  <c r="D343" i="2"/>
  <c r="E343" i="2"/>
  <c r="F343" i="2"/>
  <c r="G343" i="2"/>
  <c r="H343" i="2"/>
  <c r="I343" i="2"/>
  <c r="J343" i="2"/>
  <c r="K343" i="2"/>
  <c r="L343" i="2"/>
  <c r="M343" i="2"/>
  <c r="N343" i="2"/>
  <c r="D342" i="2"/>
  <c r="E342" i="2"/>
  <c r="F342" i="2"/>
  <c r="G342" i="2"/>
  <c r="H342" i="2"/>
  <c r="I342" i="2"/>
  <c r="J342" i="2"/>
  <c r="K342" i="2"/>
  <c r="L342" i="2"/>
  <c r="M342" i="2"/>
  <c r="N342" i="2"/>
  <c r="C342" i="2"/>
  <c r="C343" i="2"/>
  <c r="D341" i="2"/>
  <c r="E341" i="2"/>
  <c r="F341" i="2"/>
  <c r="G341" i="2"/>
  <c r="H341" i="2"/>
  <c r="I341" i="2"/>
  <c r="J341" i="2"/>
  <c r="K341" i="2"/>
  <c r="L341" i="2"/>
  <c r="M341" i="2"/>
  <c r="N341" i="2"/>
  <c r="C341" i="2"/>
  <c r="D123" i="2"/>
  <c r="E123" i="2"/>
  <c r="F123" i="2"/>
  <c r="G123" i="2"/>
  <c r="H123" i="2"/>
  <c r="I123" i="2"/>
  <c r="J123" i="2"/>
  <c r="K123" i="2"/>
  <c r="L123" i="2"/>
  <c r="M123" i="2"/>
  <c r="N123" i="2"/>
  <c r="C123" i="2"/>
  <c r="N121" i="2"/>
  <c r="D122" i="2"/>
  <c r="E122" i="2"/>
  <c r="F122" i="2"/>
  <c r="G122" i="2"/>
  <c r="H122" i="2"/>
  <c r="I122" i="2"/>
  <c r="J122" i="2"/>
  <c r="K122" i="2"/>
  <c r="L122" i="2"/>
  <c r="M122" i="2"/>
  <c r="N122" i="2"/>
  <c r="C122" i="2"/>
  <c r="D121" i="2"/>
  <c r="E121" i="2"/>
  <c r="F121" i="2"/>
  <c r="G121" i="2"/>
  <c r="H121" i="2"/>
  <c r="I121" i="2"/>
  <c r="J121" i="2"/>
  <c r="K121" i="2"/>
  <c r="L121" i="2"/>
  <c r="M121" i="2"/>
  <c r="C121" i="2"/>
  <c r="B324" i="2"/>
  <c r="C211" i="2"/>
  <c r="C309" i="2" s="1"/>
  <c r="C358" i="2" s="1"/>
  <c r="C205" i="2"/>
  <c r="C308" i="2" s="1"/>
  <c r="C357" i="2" s="1"/>
  <c r="C204" i="2"/>
  <c r="C307" i="2" s="1"/>
  <c r="C356" i="2" s="1"/>
  <c r="C355" i="2" s="1"/>
  <c r="C228" i="2"/>
  <c r="C313" i="2" s="1"/>
  <c r="C362" i="2" s="1"/>
  <c r="C227" i="2"/>
  <c r="C314" i="2" s="1"/>
  <c r="C363" i="2" s="1"/>
  <c r="C218" i="2"/>
  <c r="C312" i="2" s="1"/>
  <c r="C361" i="2" s="1"/>
  <c r="C252" i="2"/>
  <c r="C284" i="2" s="1"/>
  <c r="C279" i="2" s="1"/>
  <c r="C304" i="2" s="1"/>
  <c r="C245" i="2"/>
  <c r="C283" i="2" s="1"/>
  <c r="C278" i="2" s="1"/>
  <c r="C303" i="2" s="1"/>
  <c r="C238" i="2"/>
  <c r="C282" i="2" s="1"/>
  <c r="C277" i="2" s="1"/>
  <c r="C346" i="2" s="1"/>
  <c r="C257" i="2"/>
  <c r="C262" i="2" s="1"/>
  <c r="N74" i="2"/>
  <c r="N79" i="2" s="1"/>
  <c r="N93" i="2" s="1"/>
  <c r="M74" i="2"/>
  <c r="M79" i="2" s="1"/>
  <c r="M93" i="2" s="1"/>
  <c r="L74" i="2"/>
  <c r="L79" i="2" s="1"/>
  <c r="L93" i="2" s="1"/>
  <c r="K74" i="2"/>
  <c r="K79" i="2" s="1"/>
  <c r="K93" i="2" s="1"/>
  <c r="J74" i="2"/>
  <c r="J79" i="2" s="1"/>
  <c r="J93" i="2" s="1"/>
  <c r="I74" i="2"/>
  <c r="I79" i="2" s="1"/>
  <c r="I93" i="2" s="1"/>
  <c r="H74" i="2"/>
  <c r="H79" i="2" s="1"/>
  <c r="H93" i="2" s="1"/>
  <c r="G74" i="2"/>
  <c r="G79" i="2" s="1"/>
  <c r="G93" i="2" s="1"/>
  <c r="F74" i="2"/>
  <c r="F79" i="2" s="1"/>
  <c r="F93" i="2" s="1"/>
  <c r="E74" i="2"/>
  <c r="E79" i="2" s="1"/>
  <c r="E93" i="2" s="1"/>
  <c r="D74" i="2"/>
  <c r="D79" i="2" s="1"/>
  <c r="D93" i="2" s="1"/>
  <c r="C74" i="2"/>
  <c r="C76" i="2" s="1"/>
  <c r="B48" i="2"/>
  <c r="C49" i="2" s="1"/>
  <c r="C50" i="2" s="1"/>
  <c r="C51" i="2" s="1"/>
  <c r="C59" i="2" s="1"/>
  <c r="B301" i="2"/>
  <c r="B14" i="2" s="1"/>
  <c r="C15" i="2" s="1"/>
  <c r="C16" i="2" s="1"/>
  <c r="E76" i="4" l="1"/>
  <c r="I91" i="4"/>
  <c r="I88" i="4"/>
  <c r="I97" i="4" s="1"/>
  <c r="I76" i="4"/>
  <c r="N79" i="4"/>
  <c r="N93" i="4" s="1"/>
  <c r="J76" i="4"/>
  <c r="I98" i="4"/>
  <c r="C59" i="4"/>
  <c r="C55" i="4"/>
  <c r="C64" i="4" s="1"/>
  <c r="C54" i="4"/>
  <c r="C63" i="4" s="1"/>
  <c r="C53" i="4"/>
  <c r="C62" i="4" s="1"/>
  <c r="F85" i="4"/>
  <c r="F93" i="4"/>
  <c r="F82" i="4"/>
  <c r="F91" i="4"/>
  <c r="F88" i="4"/>
  <c r="J88" i="4"/>
  <c r="J85" i="4"/>
  <c r="J93" i="4"/>
  <c r="J82" i="4"/>
  <c r="J91" i="4"/>
  <c r="E88" i="4"/>
  <c r="E85" i="4"/>
  <c r="E93" i="4"/>
  <c r="E82" i="4"/>
  <c r="E91" i="4"/>
  <c r="C91" i="4"/>
  <c r="C88" i="4"/>
  <c r="C85" i="4"/>
  <c r="C105" i="4"/>
  <c r="C162" i="4" s="1"/>
  <c r="C93" i="4"/>
  <c r="C82" i="4"/>
  <c r="G93" i="4"/>
  <c r="G82" i="4"/>
  <c r="G91" i="4"/>
  <c r="G88" i="4"/>
  <c r="G85" i="4"/>
  <c r="K85" i="4"/>
  <c r="K93" i="4"/>
  <c r="K82" i="4"/>
  <c r="K91" i="4"/>
  <c r="K88" i="4"/>
  <c r="C19" i="4"/>
  <c r="C28" i="4" s="1"/>
  <c r="C18" i="4"/>
  <c r="C27" i="4" s="1"/>
  <c r="C17" i="4"/>
  <c r="C26" i="4" s="1"/>
  <c r="F76" i="4"/>
  <c r="K76" i="4"/>
  <c r="I82" i="4"/>
  <c r="M85" i="4"/>
  <c r="I93" i="4"/>
  <c r="G76" i="4"/>
  <c r="I85" i="4"/>
  <c r="M88" i="4"/>
  <c r="C76" i="4"/>
  <c r="M91" i="4"/>
  <c r="D79" i="4"/>
  <c r="D76" i="4"/>
  <c r="H79" i="4"/>
  <c r="H76" i="4"/>
  <c r="L79" i="4"/>
  <c r="L76" i="4"/>
  <c r="M82" i="4"/>
  <c r="M93" i="4"/>
  <c r="C373" i="4"/>
  <c r="C295" i="4"/>
  <c r="C280" i="4"/>
  <c r="C362" i="4"/>
  <c r="C371" i="4"/>
  <c r="C293" i="4"/>
  <c r="C278" i="4"/>
  <c r="C372" i="4"/>
  <c r="C294" i="4"/>
  <c r="C279" i="4"/>
  <c r="C392" i="3"/>
  <c r="K392" i="3"/>
  <c r="G392" i="3"/>
  <c r="M392" i="3"/>
  <c r="I392" i="3"/>
  <c r="E392" i="3"/>
  <c r="M402" i="3"/>
  <c r="I402" i="3"/>
  <c r="E402" i="3"/>
  <c r="N392" i="3"/>
  <c r="J392" i="3"/>
  <c r="F392" i="3"/>
  <c r="C402" i="3"/>
  <c r="K402" i="3"/>
  <c r="G402" i="3"/>
  <c r="N402" i="3"/>
  <c r="J402" i="3"/>
  <c r="F402" i="3"/>
  <c r="C296" i="2"/>
  <c r="C370" i="2"/>
  <c r="C298" i="2"/>
  <c r="C372" i="2"/>
  <c r="C297" i="2"/>
  <c r="C371" i="2"/>
  <c r="C292" i="2"/>
  <c r="C294" i="2"/>
  <c r="C293" i="2"/>
  <c r="C348" i="2"/>
  <c r="C347" i="2"/>
  <c r="C317" i="2"/>
  <c r="C325" i="2" s="1"/>
  <c r="C336" i="2" s="1"/>
  <c r="C318" i="2"/>
  <c r="C326" i="2" s="1"/>
  <c r="C319" i="2"/>
  <c r="C327" i="2" s="1"/>
  <c r="C338" i="2" s="1"/>
  <c r="C302" i="2"/>
  <c r="C301" i="2" s="1"/>
  <c r="C14" i="2" s="1"/>
  <c r="D15" i="2" s="1"/>
  <c r="D16" i="2" s="1"/>
  <c r="D19" i="2" s="1"/>
  <c r="D28" i="2" s="1"/>
  <c r="G91" i="2"/>
  <c r="G82" i="2"/>
  <c r="G88" i="2"/>
  <c r="G85" i="2"/>
  <c r="K85" i="2"/>
  <c r="K82" i="2"/>
  <c r="K91" i="2"/>
  <c r="K88" i="2"/>
  <c r="D91" i="2"/>
  <c r="D88" i="2"/>
  <c r="D85" i="2"/>
  <c r="D82" i="2"/>
  <c r="H91" i="2"/>
  <c r="H88" i="2"/>
  <c r="H85" i="2"/>
  <c r="H82" i="2"/>
  <c r="L91" i="2"/>
  <c r="L88" i="2"/>
  <c r="L85" i="2"/>
  <c r="L82" i="2"/>
  <c r="E91" i="2"/>
  <c r="E88" i="2"/>
  <c r="E85" i="2"/>
  <c r="E82" i="2"/>
  <c r="I91" i="2"/>
  <c r="I88" i="2"/>
  <c r="I85" i="2"/>
  <c r="I82" i="2"/>
  <c r="M91" i="2"/>
  <c r="M88" i="2"/>
  <c r="M85" i="2"/>
  <c r="M82" i="2"/>
  <c r="F91" i="2"/>
  <c r="F88" i="2"/>
  <c r="F85" i="2"/>
  <c r="F82" i="2"/>
  <c r="J91" i="2"/>
  <c r="J88" i="2"/>
  <c r="J85" i="2"/>
  <c r="J82" i="2"/>
  <c r="N91" i="2"/>
  <c r="N88" i="2"/>
  <c r="N85" i="2"/>
  <c r="N82" i="2"/>
  <c r="C79" i="2"/>
  <c r="D76" i="2"/>
  <c r="H76" i="2"/>
  <c r="L76" i="2"/>
  <c r="G76" i="2"/>
  <c r="E76" i="2"/>
  <c r="I76" i="2"/>
  <c r="M76" i="2"/>
  <c r="K76" i="2"/>
  <c r="F76" i="2"/>
  <c r="J76" i="2"/>
  <c r="N76" i="2"/>
  <c r="C18" i="2"/>
  <c r="C27" i="2" s="1"/>
  <c r="C17" i="2"/>
  <c r="C26" i="2" s="1"/>
  <c r="C19" i="2"/>
  <c r="C28" i="2" s="1"/>
  <c r="C55" i="2"/>
  <c r="C64" i="2" s="1"/>
  <c r="C54" i="2"/>
  <c r="C63" i="2" s="1"/>
  <c r="C53" i="2"/>
  <c r="C62" i="2" s="1"/>
  <c r="C369" i="2" l="1"/>
  <c r="N91" i="4"/>
  <c r="N98" i="4" s="1"/>
  <c r="N88" i="4"/>
  <c r="N97" i="4" s="1"/>
  <c r="N85" i="4"/>
  <c r="N96" i="4" s="1"/>
  <c r="N82" i="4"/>
  <c r="N256" i="4" s="1"/>
  <c r="E256" i="4"/>
  <c r="E95" i="4"/>
  <c r="E97" i="4"/>
  <c r="J256" i="4"/>
  <c r="J95" i="4"/>
  <c r="J97" i="4"/>
  <c r="C319" i="4"/>
  <c r="C327" i="4" s="1"/>
  <c r="C348" i="4"/>
  <c r="C304" i="4"/>
  <c r="C298" i="4"/>
  <c r="C320" i="4"/>
  <c r="C328" i="4" s="1"/>
  <c r="C349" i="4"/>
  <c r="C305" i="4"/>
  <c r="C299" i="4"/>
  <c r="L93" i="4"/>
  <c r="L91" i="4"/>
  <c r="L88" i="4"/>
  <c r="L85" i="4"/>
  <c r="L82" i="4"/>
  <c r="D93" i="4"/>
  <c r="D91" i="4"/>
  <c r="D88" i="4"/>
  <c r="D85" i="4"/>
  <c r="D82" i="4"/>
  <c r="K97" i="4"/>
  <c r="G98" i="4"/>
  <c r="C256" i="4"/>
  <c r="C267" i="4" s="1"/>
  <c r="C95" i="4"/>
  <c r="C97" i="4"/>
  <c r="C108" i="4"/>
  <c r="F97" i="4"/>
  <c r="C318" i="4"/>
  <c r="C326" i="4" s="1"/>
  <c r="C347" i="4"/>
  <c r="C303" i="4"/>
  <c r="C297" i="4"/>
  <c r="I96" i="4"/>
  <c r="I99" i="4" s="1"/>
  <c r="M96" i="4"/>
  <c r="C96" i="4"/>
  <c r="C107" i="4"/>
  <c r="M98" i="4"/>
  <c r="M97" i="4"/>
  <c r="I256" i="4"/>
  <c r="I95" i="4"/>
  <c r="C29" i="4"/>
  <c r="C31" i="4" s="1"/>
  <c r="K98" i="4"/>
  <c r="K96" i="4"/>
  <c r="G256" i="4"/>
  <c r="G95" i="4"/>
  <c r="C109" i="4"/>
  <c r="C98" i="4"/>
  <c r="F98" i="4"/>
  <c r="F96" i="4"/>
  <c r="C168" i="4"/>
  <c r="C65" i="4"/>
  <c r="C67" i="4" s="1"/>
  <c r="C113" i="4"/>
  <c r="M256" i="4"/>
  <c r="M95" i="4"/>
  <c r="H93" i="4"/>
  <c r="H91" i="4"/>
  <c r="H88" i="4"/>
  <c r="H85" i="4"/>
  <c r="H82" i="4"/>
  <c r="K256" i="4"/>
  <c r="K95" i="4"/>
  <c r="G96" i="4"/>
  <c r="E98" i="4"/>
  <c r="E96" i="4"/>
  <c r="J98" i="4"/>
  <c r="J96" i="4"/>
  <c r="F256" i="4"/>
  <c r="F95" i="4"/>
  <c r="G97" i="4"/>
  <c r="D211" i="2"/>
  <c r="D309" i="2" s="1"/>
  <c r="D358" i="2" s="1"/>
  <c r="C337" i="2"/>
  <c r="C335" i="2"/>
  <c r="C105" i="2"/>
  <c r="C93" i="2"/>
  <c r="G96" i="2"/>
  <c r="N96" i="2"/>
  <c r="J96" i="2"/>
  <c r="F96" i="2"/>
  <c r="M96" i="2"/>
  <c r="I96" i="2"/>
  <c r="E96" i="2"/>
  <c r="L96" i="2"/>
  <c r="H96" i="2"/>
  <c r="D96" i="2"/>
  <c r="K98" i="2"/>
  <c r="G97" i="2"/>
  <c r="K97" i="2"/>
  <c r="N97" i="2"/>
  <c r="J97" i="2"/>
  <c r="F97" i="2"/>
  <c r="M97" i="2"/>
  <c r="I97" i="2"/>
  <c r="E97" i="2"/>
  <c r="L97" i="2"/>
  <c r="H97" i="2"/>
  <c r="D97" i="2"/>
  <c r="N98" i="2"/>
  <c r="J98" i="2"/>
  <c r="F98" i="2"/>
  <c r="M98" i="2"/>
  <c r="I98" i="2"/>
  <c r="E98" i="2"/>
  <c r="L98" i="2"/>
  <c r="H98" i="2"/>
  <c r="D98" i="2"/>
  <c r="K96" i="2"/>
  <c r="G98" i="2"/>
  <c r="N256" i="2"/>
  <c r="N95" i="2"/>
  <c r="J256" i="2"/>
  <c r="J95" i="2"/>
  <c r="F256" i="2"/>
  <c r="F95" i="2"/>
  <c r="M256" i="2"/>
  <c r="M95" i="2"/>
  <c r="I256" i="2"/>
  <c r="I95" i="2"/>
  <c r="E256" i="2"/>
  <c r="E95" i="2"/>
  <c r="L256" i="2"/>
  <c r="L95" i="2"/>
  <c r="H256" i="2"/>
  <c r="H95" i="2"/>
  <c r="D256" i="2"/>
  <c r="D95" i="2"/>
  <c r="K256" i="2"/>
  <c r="K95" i="2"/>
  <c r="G256" i="2"/>
  <c r="G95" i="2"/>
  <c r="C65" i="2"/>
  <c r="C67" i="2" s="1"/>
  <c r="D218" i="2"/>
  <c r="D312" i="2" s="1"/>
  <c r="D361" i="2" s="1"/>
  <c r="C29" i="2"/>
  <c r="C31" i="2" s="1"/>
  <c r="D245" i="2"/>
  <c r="D283" i="2" s="1"/>
  <c r="D371" i="2" s="1"/>
  <c r="D18" i="2"/>
  <c r="D27" i="2" s="1"/>
  <c r="D17" i="2"/>
  <c r="D26" i="2" s="1"/>
  <c r="D228" i="2"/>
  <c r="D313" i="2" s="1"/>
  <c r="D362" i="2" s="1"/>
  <c r="D252" i="2"/>
  <c r="D284" i="2" s="1"/>
  <c r="D372" i="2" s="1"/>
  <c r="D227" i="2"/>
  <c r="D314" i="2" s="1"/>
  <c r="D363" i="2" s="1"/>
  <c r="D205" i="2"/>
  <c r="D308" i="2" s="1"/>
  <c r="D357" i="2" s="1"/>
  <c r="D238" i="2"/>
  <c r="D282" i="2" s="1"/>
  <c r="D370" i="2" s="1"/>
  <c r="D369" i="2" s="1"/>
  <c r="D204" i="2"/>
  <c r="D307" i="2" s="1"/>
  <c r="D356" i="2" s="1"/>
  <c r="C324" i="2"/>
  <c r="C91" i="2"/>
  <c r="C88" i="2"/>
  <c r="C85" i="2"/>
  <c r="C82" i="2"/>
  <c r="D360" i="2" l="1"/>
  <c r="D355" i="2"/>
  <c r="C302" i="4"/>
  <c r="C14" i="4" s="1"/>
  <c r="D15" i="4" s="1"/>
  <c r="D16" i="4" s="1"/>
  <c r="D17" i="4" s="1"/>
  <c r="D26" i="4" s="1"/>
  <c r="N99" i="4"/>
  <c r="K99" i="4"/>
  <c r="K100" i="4" s="1"/>
  <c r="K102" i="4" s="1"/>
  <c r="J99" i="4"/>
  <c r="J100" i="4" s="1"/>
  <c r="J102" i="4" s="1"/>
  <c r="G99" i="4"/>
  <c r="G100" i="4" s="1"/>
  <c r="G102" i="4" s="1"/>
  <c r="F99" i="4"/>
  <c r="N95" i="4"/>
  <c r="C99" i="4"/>
  <c r="D252" i="4"/>
  <c r="D285" i="4" s="1"/>
  <c r="D280" i="4" s="1"/>
  <c r="C339" i="4"/>
  <c r="D228" i="4"/>
  <c r="D314" i="4" s="1"/>
  <c r="D363" i="4" s="1"/>
  <c r="D227" i="4"/>
  <c r="D315" i="4" s="1"/>
  <c r="D364" i="4" s="1"/>
  <c r="H256" i="4"/>
  <c r="H95" i="4"/>
  <c r="C165" i="4"/>
  <c r="C138" i="4"/>
  <c r="C132" i="4"/>
  <c r="D256" i="4"/>
  <c r="D95" i="4"/>
  <c r="L97" i="4"/>
  <c r="H98" i="4"/>
  <c r="H96" i="4"/>
  <c r="M99" i="4"/>
  <c r="D19" i="4"/>
  <c r="D28" i="4" s="1"/>
  <c r="D18" i="4"/>
  <c r="D27" i="4" s="1"/>
  <c r="D257" i="4"/>
  <c r="D263" i="4" s="1"/>
  <c r="C196" i="4"/>
  <c r="C195" i="4"/>
  <c r="C194" i="4"/>
  <c r="C193" i="4"/>
  <c r="C268" i="4" s="1"/>
  <c r="C269" i="4" s="1"/>
  <c r="D96" i="4"/>
  <c r="L98" i="4"/>
  <c r="I100" i="4"/>
  <c r="I102" i="4" s="1"/>
  <c r="L96" i="4"/>
  <c r="E99" i="4"/>
  <c r="H97" i="4"/>
  <c r="C163" i="4"/>
  <c r="C136" i="4"/>
  <c r="C110" i="4"/>
  <c r="C130" i="4"/>
  <c r="C164" i="4"/>
  <c r="C137" i="4"/>
  <c r="C131" i="4"/>
  <c r="D97" i="4"/>
  <c r="L256" i="4"/>
  <c r="L95" i="4"/>
  <c r="F100" i="4"/>
  <c r="F102" i="4" s="1"/>
  <c r="C325" i="4"/>
  <c r="C337" i="4"/>
  <c r="D238" i="4"/>
  <c r="D283" i="4" s="1"/>
  <c r="D205" i="4"/>
  <c r="D309" i="4" s="1"/>
  <c r="D358" i="4" s="1"/>
  <c r="D204" i="4"/>
  <c r="D308" i="4" s="1"/>
  <c r="D357" i="4" s="1"/>
  <c r="D98" i="4"/>
  <c r="C338" i="4"/>
  <c r="D245" i="4"/>
  <c r="D284" i="4" s="1"/>
  <c r="D279" i="4" s="1"/>
  <c r="D218" i="4"/>
  <c r="D313" i="4" s="1"/>
  <c r="D211" i="4"/>
  <c r="D310" i="4" s="1"/>
  <c r="D359" i="4" s="1"/>
  <c r="C113" i="2"/>
  <c r="C168" i="2"/>
  <c r="C162" i="2"/>
  <c r="K99" i="2"/>
  <c r="D99" i="2"/>
  <c r="I99" i="2"/>
  <c r="N99" i="2"/>
  <c r="H99" i="2"/>
  <c r="M99" i="2"/>
  <c r="G99" i="2"/>
  <c r="L99" i="2"/>
  <c r="F99" i="2"/>
  <c r="E99" i="2"/>
  <c r="J99" i="2"/>
  <c r="D277" i="2"/>
  <c r="D302" i="2" s="1"/>
  <c r="D292" i="2"/>
  <c r="D279" i="2"/>
  <c r="D294" i="2"/>
  <c r="D278" i="2"/>
  <c r="D297" i="2" s="1"/>
  <c r="D293" i="2"/>
  <c r="C96" i="2"/>
  <c r="C107" i="2"/>
  <c r="C163" i="2" s="1"/>
  <c r="C97" i="2"/>
  <c r="C108" i="2"/>
  <c r="C164" i="2" s="1"/>
  <c r="C98" i="2"/>
  <c r="C109" i="2"/>
  <c r="C165" i="2" s="1"/>
  <c r="C256" i="2"/>
  <c r="C266" i="2" s="1"/>
  <c r="D257" i="2" s="1"/>
  <c r="C95" i="2"/>
  <c r="D29" i="2"/>
  <c r="D31" i="2" s="1"/>
  <c r="N100" i="4" l="1"/>
  <c r="N102" i="4" s="1"/>
  <c r="D99" i="4"/>
  <c r="D100" i="4" s="1"/>
  <c r="D102" i="4" s="1"/>
  <c r="L99" i="4"/>
  <c r="L100" i="4" s="1"/>
  <c r="L102" i="4" s="1"/>
  <c r="D29" i="4"/>
  <c r="D31" i="4" s="1"/>
  <c r="C336" i="4"/>
  <c r="D262" i="4"/>
  <c r="C48" i="4"/>
  <c r="D49" i="4" s="1"/>
  <c r="D349" i="4"/>
  <c r="D320" i="4"/>
  <c r="D328" i="4" s="1"/>
  <c r="D305" i="4"/>
  <c r="D299" i="4"/>
  <c r="C139" i="4"/>
  <c r="H99" i="4"/>
  <c r="D362" i="4"/>
  <c r="D371" i="4"/>
  <c r="D293" i="4"/>
  <c r="C166" i="4"/>
  <c r="C167" i="4" s="1"/>
  <c r="E100" i="4"/>
  <c r="E102" i="4" s="1"/>
  <c r="D267" i="4"/>
  <c r="C115" i="4"/>
  <c r="C100" i="4"/>
  <c r="C102" i="4" s="1"/>
  <c r="D348" i="4"/>
  <c r="D304" i="4"/>
  <c r="D298" i="4"/>
  <c r="D319" i="4"/>
  <c r="D327" i="4" s="1"/>
  <c r="D372" i="4"/>
  <c r="D294" i="4"/>
  <c r="D278" i="4"/>
  <c r="C133" i="4"/>
  <c r="M100" i="4"/>
  <c r="M102" i="4" s="1"/>
  <c r="D373" i="4"/>
  <c r="D295" i="4"/>
  <c r="C166" i="2"/>
  <c r="C167" i="2" s="1"/>
  <c r="L100" i="2"/>
  <c r="L102" i="2" s="1"/>
  <c r="N100" i="2"/>
  <c r="N102" i="2" s="1"/>
  <c r="J100" i="2"/>
  <c r="J102" i="2" s="1"/>
  <c r="G100" i="2"/>
  <c r="G102" i="2" s="1"/>
  <c r="I100" i="2"/>
  <c r="I102" i="2" s="1"/>
  <c r="E100" i="2"/>
  <c r="E102" i="2" s="1"/>
  <c r="M100" i="2"/>
  <c r="M102" i="2" s="1"/>
  <c r="D100" i="2"/>
  <c r="D102" i="2" s="1"/>
  <c r="F100" i="2"/>
  <c r="F102" i="2" s="1"/>
  <c r="H100" i="2"/>
  <c r="H102" i="2" s="1"/>
  <c r="K100" i="2"/>
  <c r="K102" i="2" s="1"/>
  <c r="D303" i="2"/>
  <c r="D317" i="2"/>
  <c r="D325" i="2" s="1"/>
  <c r="D347" i="2"/>
  <c r="D318" i="2"/>
  <c r="D326" i="2" s="1"/>
  <c r="D348" i="2"/>
  <c r="D298" i="2"/>
  <c r="C110" i="2"/>
  <c r="C99" i="2"/>
  <c r="D346" i="2"/>
  <c r="D296" i="2"/>
  <c r="D319" i="2"/>
  <c r="D327" i="2" s="1"/>
  <c r="D304" i="2"/>
  <c r="D266" i="2"/>
  <c r="D196" i="2" s="1"/>
  <c r="D262" i="2"/>
  <c r="C132" i="2"/>
  <c r="C138" i="2"/>
  <c r="C130" i="2"/>
  <c r="C136" i="2"/>
  <c r="C131" i="2"/>
  <c r="C137" i="2"/>
  <c r="C193" i="2"/>
  <c r="C267" i="2" s="1"/>
  <c r="C268" i="2" s="1"/>
  <c r="C194" i="2"/>
  <c r="C195" i="2"/>
  <c r="C196" i="2"/>
  <c r="D338" i="4" l="1"/>
  <c r="E245" i="4"/>
  <c r="E284" i="4" s="1"/>
  <c r="E218" i="4"/>
  <c r="E313" i="4" s="1"/>
  <c r="E211" i="4"/>
  <c r="E310" i="4" s="1"/>
  <c r="E359" i="4" s="1"/>
  <c r="C142" i="4"/>
  <c r="D339" i="4"/>
  <c r="E252" i="4"/>
  <c r="E285" i="4" s="1"/>
  <c r="E280" i="4" s="1"/>
  <c r="E228" i="4"/>
  <c r="E314" i="4" s="1"/>
  <c r="E363" i="4" s="1"/>
  <c r="E227" i="4"/>
  <c r="E315" i="4" s="1"/>
  <c r="E364" i="4" s="1"/>
  <c r="E257" i="4"/>
  <c r="D196" i="4"/>
  <c r="D195" i="4"/>
  <c r="D194" i="4"/>
  <c r="D193" i="4"/>
  <c r="D268" i="4" s="1"/>
  <c r="D269" i="4" s="1"/>
  <c r="H100" i="4"/>
  <c r="H102" i="4" s="1"/>
  <c r="D347" i="4"/>
  <c r="D303" i="4"/>
  <c r="D302" i="4" s="1"/>
  <c r="D14" i="4" s="1"/>
  <c r="E15" i="4" s="1"/>
  <c r="E16" i="4" s="1"/>
  <c r="D318" i="4"/>
  <c r="D326" i="4" s="1"/>
  <c r="D297" i="4"/>
  <c r="D50" i="4"/>
  <c r="D51" i="4" s="1"/>
  <c r="D105" i="4"/>
  <c r="D162" i="4" s="1"/>
  <c r="E211" i="2"/>
  <c r="E309" i="2" s="1"/>
  <c r="E358" i="2" s="1"/>
  <c r="D337" i="2"/>
  <c r="E252" i="2"/>
  <c r="E284" i="2" s="1"/>
  <c r="E372" i="2" s="1"/>
  <c r="D338" i="2"/>
  <c r="E238" i="2"/>
  <c r="E282" i="2" s="1"/>
  <c r="E370" i="2" s="1"/>
  <c r="D336" i="2"/>
  <c r="E205" i="2"/>
  <c r="E308" i="2" s="1"/>
  <c r="E357" i="2" s="1"/>
  <c r="E227" i="2"/>
  <c r="E314" i="2" s="1"/>
  <c r="E363" i="2" s="1"/>
  <c r="E204" i="2"/>
  <c r="E307" i="2" s="1"/>
  <c r="E356" i="2" s="1"/>
  <c r="D301" i="2"/>
  <c r="D14" i="2" s="1"/>
  <c r="E15" i="2" s="1"/>
  <c r="E16" i="2" s="1"/>
  <c r="E18" i="2" s="1"/>
  <c r="E27" i="2" s="1"/>
  <c r="C100" i="2"/>
  <c r="C102" i="2" s="1"/>
  <c r="C115" i="2"/>
  <c r="E228" i="2"/>
  <c r="E313" i="2" s="1"/>
  <c r="E362" i="2" s="1"/>
  <c r="E218" i="2"/>
  <c r="E312" i="2" s="1"/>
  <c r="E361" i="2" s="1"/>
  <c r="E360" i="2" s="1"/>
  <c r="D324" i="2"/>
  <c r="E245" i="2"/>
  <c r="E283" i="2" s="1"/>
  <c r="E371" i="2" s="1"/>
  <c r="D194" i="2"/>
  <c r="E277" i="2"/>
  <c r="E302" i="2" s="1"/>
  <c r="D195" i="2"/>
  <c r="D193" i="2"/>
  <c r="D267" i="2" s="1"/>
  <c r="D268" i="2" s="1"/>
  <c r="D48" i="2" s="1"/>
  <c r="E49" i="2" s="1"/>
  <c r="E257" i="2"/>
  <c r="E266" i="2" s="1"/>
  <c r="C48" i="2"/>
  <c r="D49" i="2" s="1"/>
  <c r="D261" i="2"/>
  <c r="C139" i="2"/>
  <c r="C133" i="2"/>
  <c r="E294" i="2" l="1"/>
  <c r="E355" i="2"/>
  <c r="E369" i="2"/>
  <c r="E349" i="4"/>
  <c r="E320" i="4"/>
  <c r="E305" i="4"/>
  <c r="E299" i="4"/>
  <c r="E262" i="4"/>
  <c r="D48" i="4"/>
  <c r="E49" i="4" s="1"/>
  <c r="D59" i="4"/>
  <c r="D168" i="4" s="1"/>
  <c r="D55" i="4"/>
  <c r="D54" i="4"/>
  <c r="D53" i="4"/>
  <c r="E263" i="4"/>
  <c r="E267" i="4"/>
  <c r="E362" i="4"/>
  <c r="E19" i="4"/>
  <c r="E28" i="4" s="1"/>
  <c r="E18" i="4"/>
  <c r="E27" i="4" s="1"/>
  <c r="E17" i="4"/>
  <c r="E26" i="4" s="1"/>
  <c r="E372" i="4"/>
  <c r="E294" i="4"/>
  <c r="E373" i="4"/>
  <c r="E295" i="4"/>
  <c r="D337" i="4"/>
  <c r="D336" i="4" s="1"/>
  <c r="D325" i="4"/>
  <c r="E238" i="4"/>
  <c r="E283" i="4" s="1"/>
  <c r="E278" i="4" s="1"/>
  <c r="E205" i="4"/>
  <c r="E309" i="4" s="1"/>
  <c r="E358" i="4" s="1"/>
  <c r="E204" i="4"/>
  <c r="E308" i="4" s="1"/>
  <c r="E357" i="4" s="1"/>
  <c r="C174" i="4"/>
  <c r="C144" i="4"/>
  <c r="C143" i="4"/>
  <c r="E279" i="4"/>
  <c r="E292" i="2"/>
  <c r="E279" i="2"/>
  <c r="E348" i="2" s="1"/>
  <c r="D335" i="2"/>
  <c r="E17" i="2"/>
  <c r="E26" i="2" s="1"/>
  <c r="E19" i="2"/>
  <c r="E28" i="2" s="1"/>
  <c r="E317" i="2"/>
  <c r="E325" i="2" s="1"/>
  <c r="E278" i="2"/>
  <c r="E347" i="2" s="1"/>
  <c r="E293" i="2"/>
  <c r="E50" i="2"/>
  <c r="E51" i="2" s="1"/>
  <c r="E53" i="2" s="1"/>
  <c r="E105" i="2"/>
  <c r="E162" i="2" s="1"/>
  <c r="D50" i="2"/>
  <c r="D51" i="2" s="1"/>
  <c r="D59" i="2" s="1"/>
  <c r="D105" i="2"/>
  <c r="D162" i="2" s="1"/>
  <c r="E298" i="2"/>
  <c r="E318" i="2"/>
  <c r="E326" i="2" s="1"/>
  <c r="E262" i="2"/>
  <c r="E346" i="2"/>
  <c r="E296" i="2"/>
  <c r="E304" i="2"/>
  <c r="E319" i="2"/>
  <c r="E327" i="2" s="1"/>
  <c r="E196" i="2"/>
  <c r="E193" i="2"/>
  <c r="E267" i="2" s="1"/>
  <c r="E268" i="2" s="1"/>
  <c r="E48" i="2" s="1"/>
  <c r="F49" i="2" s="1"/>
  <c r="E195" i="2"/>
  <c r="E261" i="2"/>
  <c r="F257" i="2"/>
  <c r="E194" i="2"/>
  <c r="C142" i="2"/>
  <c r="C174" i="2" s="1"/>
  <c r="D113" i="2" l="1"/>
  <c r="C176" i="4"/>
  <c r="C175" i="4"/>
  <c r="E348" i="4"/>
  <c r="E319" i="4"/>
  <c r="E327" i="4" s="1"/>
  <c r="E304" i="4"/>
  <c r="E298" i="4"/>
  <c r="D113" i="4"/>
  <c r="D62" i="4"/>
  <c r="D107" i="4"/>
  <c r="E347" i="4"/>
  <c r="E318" i="4"/>
  <c r="E326" i="4" s="1"/>
  <c r="E303" i="4"/>
  <c r="E297" i="4"/>
  <c r="D64" i="4"/>
  <c r="D109" i="4"/>
  <c r="E371" i="4"/>
  <c r="E293" i="4"/>
  <c r="E29" i="4"/>
  <c r="E31" i="4" s="1"/>
  <c r="D63" i="4"/>
  <c r="D108" i="4"/>
  <c r="E50" i="4"/>
  <c r="E51" i="4" s="1"/>
  <c r="E105" i="4"/>
  <c r="E162" i="4" s="1"/>
  <c r="E328" i="4"/>
  <c r="E196" i="4"/>
  <c r="E195" i="4"/>
  <c r="E194" i="4"/>
  <c r="E193" i="4"/>
  <c r="E268" i="4" s="1"/>
  <c r="E269" i="4" s="1"/>
  <c r="F257" i="4"/>
  <c r="F218" i="2"/>
  <c r="F312" i="2" s="1"/>
  <c r="F361" i="2" s="1"/>
  <c r="E337" i="2"/>
  <c r="D168" i="2"/>
  <c r="F252" i="2"/>
  <c r="F284" i="2" s="1"/>
  <c r="F372" i="2" s="1"/>
  <c r="E338" i="2"/>
  <c r="F204" i="2"/>
  <c r="F307" i="2" s="1"/>
  <c r="F356" i="2" s="1"/>
  <c r="E336" i="2"/>
  <c r="C176" i="2"/>
  <c r="C175" i="2"/>
  <c r="E59" i="2"/>
  <c r="E113" i="2" s="1"/>
  <c r="E29" i="2"/>
  <c r="E31" i="2" s="1"/>
  <c r="F245" i="2"/>
  <c r="F283" i="2" s="1"/>
  <c r="F371" i="2" s="1"/>
  <c r="E107" i="2"/>
  <c r="F238" i="2"/>
  <c r="F282" i="2" s="1"/>
  <c r="F370" i="2" s="1"/>
  <c r="F369" i="2" s="1"/>
  <c r="F205" i="2"/>
  <c r="F308" i="2" s="1"/>
  <c r="F357" i="2" s="1"/>
  <c r="C144" i="2"/>
  <c r="C143" i="2"/>
  <c r="F227" i="2"/>
  <c r="F314" i="2" s="1"/>
  <c r="F363" i="2" s="1"/>
  <c r="E55" i="2"/>
  <c r="E64" i="2" s="1"/>
  <c r="F228" i="2"/>
  <c r="F313" i="2" s="1"/>
  <c r="F362" i="2" s="1"/>
  <c r="E54" i="2"/>
  <c r="E108" i="2" s="1"/>
  <c r="E297" i="2"/>
  <c r="E303" i="2"/>
  <c r="E301" i="2" s="1"/>
  <c r="E14" i="2" s="1"/>
  <c r="F15" i="2" s="1"/>
  <c r="F16" i="2" s="1"/>
  <c r="D55" i="2"/>
  <c r="D109" i="2" s="1"/>
  <c r="E324" i="2"/>
  <c r="F211" i="2"/>
  <c r="F309" i="2" s="1"/>
  <c r="F358" i="2" s="1"/>
  <c r="D53" i="2"/>
  <c r="D62" i="2" s="1"/>
  <c r="D54" i="2"/>
  <c r="D63" i="2" s="1"/>
  <c r="F50" i="2"/>
  <c r="F51" i="2" s="1"/>
  <c r="F53" i="2" s="1"/>
  <c r="F62" i="2" s="1"/>
  <c r="F293" i="2"/>
  <c r="E62" i="2"/>
  <c r="F261" i="2"/>
  <c r="F266" i="2"/>
  <c r="F262" i="2"/>
  <c r="F355" i="2" l="1"/>
  <c r="F360" i="2"/>
  <c r="D65" i="4"/>
  <c r="D67" i="4" s="1"/>
  <c r="F262" i="4"/>
  <c r="E48" i="4"/>
  <c r="F49" i="4" s="1"/>
  <c r="E337" i="4"/>
  <c r="E325" i="4"/>
  <c r="F238" i="4"/>
  <c r="F283" i="4" s="1"/>
  <c r="F205" i="4"/>
  <c r="F309" i="4" s="1"/>
  <c r="F358" i="4" s="1"/>
  <c r="F204" i="4"/>
  <c r="F308" i="4" s="1"/>
  <c r="F357" i="4" s="1"/>
  <c r="E338" i="4"/>
  <c r="F245" i="4"/>
  <c r="F284" i="4" s="1"/>
  <c r="F279" i="4" s="1"/>
  <c r="F218" i="4"/>
  <c r="F313" i="4" s="1"/>
  <c r="F211" i="4"/>
  <c r="F310" i="4" s="1"/>
  <c r="F359" i="4" s="1"/>
  <c r="D165" i="4"/>
  <c r="D138" i="4"/>
  <c r="D132" i="4"/>
  <c r="F263" i="4"/>
  <c r="F267" i="4"/>
  <c r="E59" i="4"/>
  <c r="E168" i="4" s="1"/>
  <c r="E55" i="4"/>
  <c r="E54" i="4"/>
  <c r="E53" i="4"/>
  <c r="D163" i="4"/>
  <c r="D136" i="4"/>
  <c r="D110" i="4"/>
  <c r="D130" i="4"/>
  <c r="E339" i="4"/>
  <c r="F228" i="4"/>
  <c r="F314" i="4" s="1"/>
  <c r="F363" i="4" s="1"/>
  <c r="F227" i="4"/>
  <c r="F315" i="4" s="1"/>
  <c r="F364" i="4" s="1"/>
  <c r="F252" i="4"/>
  <c r="F285" i="4" s="1"/>
  <c r="F280" i="4" s="1"/>
  <c r="D164" i="4"/>
  <c r="D137" i="4"/>
  <c r="D131" i="4"/>
  <c r="E302" i="4"/>
  <c r="E14" i="4" s="1"/>
  <c r="F15" i="4" s="1"/>
  <c r="F16" i="4" s="1"/>
  <c r="E63" i="2"/>
  <c r="F294" i="2"/>
  <c r="F279" i="2"/>
  <c r="F304" i="2" s="1"/>
  <c r="E335" i="2"/>
  <c r="E136" i="2"/>
  <c r="E163" i="2"/>
  <c r="D138" i="2"/>
  <c r="D165" i="2"/>
  <c r="E137" i="2"/>
  <c r="E164" i="2"/>
  <c r="E168" i="2"/>
  <c r="E130" i="2"/>
  <c r="F278" i="2"/>
  <c r="F297" i="2" s="1"/>
  <c r="E109" i="2"/>
  <c r="F292" i="2"/>
  <c r="F277" i="2"/>
  <c r="F317" i="2" s="1"/>
  <c r="F325" i="2" s="1"/>
  <c r="E65" i="2"/>
  <c r="E67" i="2" s="1"/>
  <c r="E131" i="2"/>
  <c r="D108" i="2"/>
  <c r="D107" i="2"/>
  <c r="F18" i="2"/>
  <c r="F27" i="2" s="1"/>
  <c r="F19" i="2"/>
  <c r="F28" i="2" s="1"/>
  <c r="F17" i="2"/>
  <c r="F26" i="2" s="1"/>
  <c r="F105" i="2"/>
  <c r="F162" i="2" s="1"/>
  <c r="D132" i="2"/>
  <c r="D64" i="2"/>
  <c r="D65" i="2" s="1"/>
  <c r="F55" i="2"/>
  <c r="F64" i="2" s="1"/>
  <c r="F298" i="2"/>
  <c r="F319" i="2"/>
  <c r="F327" i="2" s="1"/>
  <c r="F59" i="2"/>
  <c r="F54" i="2"/>
  <c r="F63" i="2" s="1"/>
  <c r="F196" i="2"/>
  <c r="F194" i="2"/>
  <c r="F195" i="2"/>
  <c r="F193" i="2"/>
  <c r="F267" i="2" s="1"/>
  <c r="F268" i="2" s="1"/>
  <c r="G257" i="2"/>
  <c r="D115" i="4" l="1"/>
  <c r="E336" i="4"/>
  <c r="E63" i="4"/>
  <c r="E108" i="4"/>
  <c r="F371" i="4"/>
  <c r="F293" i="4"/>
  <c r="F50" i="4"/>
  <c r="F51" i="4" s="1"/>
  <c r="F105" i="4"/>
  <c r="F162" i="4" s="1"/>
  <c r="F349" i="4"/>
  <c r="F320" i="4"/>
  <c r="F328" i="4" s="1"/>
  <c r="F299" i="4"/>
  <c r="F305" i="4"/>
  <c r="E62" i="4"/>
  <c r="E107" i="4"/>
  <c r="D139" i="4"/>
  <c r="E64" i="4"/>
  <c r="E109" i="4"/>
  <c r="F362" i="4"/>
  <c r="F278" i="4"/>
  <c r="D133" i="4"/>
  <c r="F348" i="4"/>
  <c r="F319" i="4"/>
  <c r="F327" i="4" s="1"/>
  <c r="F298" i="4"/>
  <c r="F304" i="4"/>
  <c r="F19" i="4"/>
  <c r="F28" i="4" s="1"/>
  <c r="F18" i="4"/>
  <c r="F27" i="4" s="1"/>
  <c r="F17" i="4"/>
  <c r="F26" i="4" s="1"/>
  <c r="F373" i="4"/>
  <c r="F295" i="4"/>
  <c r="D166" i="4"/>
  <c r="D167" i="4" s="1"/>
  <c r="E113" i="4"/>
  <c r="F372" i="4"/>
  <c r="F294" i="4"/>
  <c r="G257" i="4"/>
  <c r="F196" i="4"/>
  <c r="F195" i="4"/>
  <c r="F194" i="4"/>
  <c r="F193" i="4"/>
  <c r="F268" i="4" s="1"/>
  <c r="F269" i="4" s="1"/>
  <c r="F348" i="2"/>
  <c r="F113" i="2"/>
  <c r="F168" i="2"/>
  <c r="F346" i="2"/>
  <c r="G227" i="2"/>
  <c r="G314" i="2" s="1"/>
  <c r="G363" i="2" s="1"/>
  <c r="F338" i="2"/>
  <c r="G204" i="2"/>
  <c r="G307" i="2" s="1"/>
  <c r="G356" i="2" s="1"/>
  <c r="F336" i="2"/>
  <c r="D131" i="2"/>
  <c r="D164" i="2"/>
  <c r="E138" i="2"/>
  <c r="E139" i="2" s="1"/>
  <c r="E165" i="2"/>
  <c r="E166" i="2" s="1"/>
  <c r="E167" i="2" s="1"/>
  <c r="D130" i="2"/>
  <c r="D133" i="2" s="1"/>
  <c r="D163" i="2"/>
  <c r="D166" i="2" s="1"/>
  <c r="D167" i="2" s="1"/>
  <c r="F318" i="2"/>
  <c r="F326" i="2" s="1"/>
  <c r="G245" i="2" s="1"/>
  <c r="G283" i="2" s="1"/>
  <c r="G371" i="2" s="1"/>
  <c r="F347" i="2"/>
  <c r="F303" i="2"/>
  <c r="E110" i="2"/>
  <c r="E132" i="2"/>
  <c r="E133" i="2" s="1"/>
  <c r="E142" i="2" s="1"/>
  <c r="F302" i="2"/>
  <c r="F296" i="2"/>
  <c r="G252" i="2"/>
  <c r="G284" i="2" s="1"/>
  <c r="G372" i="2" s="1"/>
  <c r="D67" i="2"/>
  <c r="F107" i="2"/>
  <c r="D136" i="2"/>
  <c r="F29" i="2"/>
  <c r="F31" i="2" s="1"/>
  <c r="G228" i="2"/>
  <c r="G313" i="2" s="1"/>
  <c r="G362" i="2" s="1"/>
  <c r="D137" i="2"/>
  <c r="G205" i="2"/>
  <c r="G308" i="2" s="1"/>
  <c r="G357" i="2" s="1"/>
  <c r="D110" i="2"/>
  <c r="F109" i="2"/>
  <c r="F65" i="2"/>
  <c r="G238" i="2"/>
  <c r="G282" i="2" s="1"/>
  <c r="G370" i="2" s="1"/>
  <c r="G369" i="2" s="1"/>
  <c r="F108" i="2"/>
  <c r="F48" i="2"/>
  <c r="G49" i="2" s="1"/>
  <c r="G261" i="2"/>
  <c r="G266" i="2"/>
  <c r="G262" i="2"/>
  <c r="E65" i="4" l="1"/>
  <c r="E67" i="4" s="1"/>
  <c r="D142" i="4"/>
  <c r="D174" i="4" s="1"/>
  <c r="G262" i="4"/>
  <c r="F48" i="4"/>
  <c r="G49" i="4" s="1"/>
  <c r="E163" i="4"/>
  <c r="E136" i="4"/>
  <c r="E110" i="4"/>
  <c r="E130" i="4"/>
  <c r="F339" i="4"/>
  <c r="G252" i="4"/>
  <c r="G285" i="4" s="1"/>
  <c r="G228" i="4"/>
  <c r="G314" i="4" s="1"/>
  <c r="G363" i="4" s="1"/>
  <c r="G227" i="4"/>
  <c r="G315" i="4" s="1"/>
  <c r="G364" i="4" s="1"/>
  <c r="F338" i="4"/>
  <c r="G245" i="4"/>
  <c r="G284" i="4" s="1"/>
  <c r="G218" i="4"/>
  <c r="G313" i="4" s="1"/>
  <c r="G211" i="4"/>
  <c r="G310" i="4" s="1"/>
  <c r="G359" i="4" s="1"/>
  <c r="G263" i="4"/>
  <c r="G267" i="4"/>
  <c r="E165" i="4"/>
  <c r="E138" i="4"/>
  <c r="E132" i="4"/>
  <c r="F29" i="4"/>
  <c r="F31" i="4" s="1"/>
  <c r="F347" i="4"/>
  <c r="F318" i="4"/>
  <c r="F326" i="4" s="1"/>
  <c r="F297" i="4"/>
  <c r="F303" i="4"/>
  <c r="F302" i="4" s="1"/>
  <c r="F14" i="4" s="1"/>
  <c r="G15" i="4" s="1"/>
  <c r="G16" i="4" s="1"/>
  <c r="E164" i="4"/>
  <c r="E137" i="4"/>
  <c r="E131" i="4"/>
  <c r="F59" i="4"/>
  <c r="F168" i="4" s="1"/>
  <c r="F55" i="4"/>
  <c r="F54" i="4"/>
  <c r="F53" i="4"/>
  <c r="G211" i="2"/>
  <c r="G309" i="2" s="1"/>
  <c r="G358" i="2" s="1"/>
  <c r="G355" i="2" s="1"/>
  <c r="F337" i="2"/>
  <c r="F335" i="2" s="1"/>
  <c r="F131" i="2"/>
  <c r="F164" i="2"/>
  <c r="G218" i="2"/>
  <c r="G312" i="2" s="1"/>
  <c r="G361" i="2" s="1"/>
  <c r="G360" i="2" s="1"/>
  <c r="F132" i="2"/>
  <c r="F165" i="2"/>
  <c r="F130" i="2"/>
  <c r="F163" i="2"/>
  <c r="E174" i="2"/>
  <c r="F324" i="2"/>
  <c r="F301" i="2"/>
  <c r="F14" i="2" s="1"/>
  <c r="G15" i="2" s="1"/>
  <c r="G16" i="2" s="1"/>
  <c r="G19" i="2" s="1"/>
  <c r="G28" i="2" s="1"/>
  <c r="G294" i="2"/>
  <c r="G279" i="2"/>
  <c r="G304" i="2" s="1"/>
  <c r="D139" i="2"/>
  <c r="D142" i="2" s="1"/>
  <c r="G278" i="2"/>
  <c r="G297" i="2" s="1"/>
  <c r="F110" i="2"/>
  <c r="F67" i="2"/>
  <c r="F136" i="2"/>
  <c r="E144" i="2"/>
  <c r="E143" i="2"/>
  <c r="F138" i="2"/>
  <c r="F137" i="2"/>
  <c r="G277" i="2"/>
  <c r="G302" i="2" s="1"/>
  <c r="G292" i="2"/>
  <c r="G293" i="2"/>
  <c r="G50" i="2"/>
  <c r="G51" i="2" s="1"/>
  <c r="G55" i="2" s="1"/>
  <c r="G64" i="2" s="1"/>
  <c r="G194" i="2"/>
  <c r="G195" i="2"/>
  <c r="G196" i="2"/>
  <c r="H257" i="2"/>
  <c r="G193" i="2"/>
  <c r="G267" i="2" s="1"/>
  <c r="G268" i="2" s="1"/>
  <c r="E115" i="4" l="1"/>
  <c r="D143" i="4"/>
  <c r="D144" i="4"/>
  <c r="F337" i="4"/>
  <c r="F336" i="4" s="1"/>
  <c r="F325" i="4"/>
  <c r="G238" i="4"/>
  <c r="G283" i="4" s="1"/>
  <c r="G205" i="4"/>
  <c r="G309" i="4" s="1"/>
  <c r="G358" i="4" s="1"/>
  <c r="G204" i="4"/>
  <c r="G308" i="4" s="1"/>
  <c r="G357" i="4" s="1"/>
  <c r="G362" i="4"/>
  <c r="F113" i="4"/>
  <c r="D176" i="4"/>
  <c r="D175" i="4"/>
  <c r="H257" i="4"/>
  <c r="G196" i="4"/>
  <c r="G195" i="4"/>
  <c r="G194" i="4"/>
  <c r="G193" i="4"/>
  <c r="G268" i="4" s="1"/>
  <c r="G269" i="4" s="1"/>
  <c r="G372" i="4"/>
  <c r="G294" i="4"/>
  <c r="E133" i="4"/>
  <c r="G50" i="4"/>
  <c r="G51" i="4" s="1"/>
  <c r="G105" i="4"/>
  <c r="G162" i="4" s="1"/>
  <c r="F64" i="4"/>
  <c r="F109" i="4"/>
  <c r="G19" i="4"/>
  <c r="G28" i="4" s="1"/>
  <c r="G18" i="4"/>
  <c r="G27" i="4" s="1"/>
  <c r="G17" i="4"/>
  <c r="G26" i="4" s="1"/>
  <c r="G279" i="4"/>
  <c r="G373" i="4"/>
  <c r="G295" i="4"/>
  <c r="F62" i="4"/>
  <c r="F107" i="4"/>
  <c r="F63" i="4"/>
  <c r="F108" i="4"/>
  <c r="G280" i="4"/>
  <c r="E139" i="4"/>
  <c r="E166" i="4"/>
  <c r="E167" i="4" s="1"/>
  <c r="F133" i="2"/>
  <c r="F166" i="2"/>
  <c r="F167" i="2" s="1"/>
  <c r="E176" i="2"/>
  <c r="E175" i="2"/>
  <c r="G105" i="2"/>
  <c r="G162" i="2" s="1"/>
  <c r="G18" i="2"/>
  <c r="G27" i="2" s="1"/>
  <c r="D144" i="2"/>
  <c r="D174" i="2"/>
  <c r="G17" i="2"/>
  <c r="G26" i="2" s="1"/>
  <c r="G298" i="2"/>
  <c r="G348" i="2"/>
  <c r="G347" i="2"/>
  <c r="G318" i="2"/>
  <c r="G326" i="2" s="1"/>
  <c r="G319" i="2"/>
  <c r="G327" i="2" s="1"/>
  <c r="H252" i="2" s="1"/>
  <c r="H284" i="2" s="1"/>
  <c r="H372" i="2" s="1"/>
  <c r="G303" i="2"/>
  <c r="G301" i="2" s="1"/>
  <c r="G14" i="2" s="1"/>
  <c r="H15" i="2" s="1"/>
  <c r="H16" i="2" s="1"/>
  <c r="H19" i="2" s="1"/>
  <c r="H28" i="2" s="1"/>
  <c r="D143" i="2"/>
  <c r="F139" i="2"/>
  <c r="F142" i="2" s="1"/>
  <c r="G296" i="2"/>
  <c r="G346" i="2"/>
  <c r="G317" i="2"/>
  <c r="G325" i="2" s="1"/>
  <c r="G54" i="2"/>
  <c r="G63" i="2" s="1"/>
  <c r="G59" i="2"/>
  <c r="G53" i="2"/>
  <c r="G62" i="2" s="1"/>
  <c r="H266" i="2"/>
  <c r="H262" i="2"/>
  <c r="G109" i="2"/>
  <c r="G48" i="2"/>
  <c r="H49" i="2" s="1"/>
  <c r="H261" i="2"/>
  <c r="F65" i="4" l="1"/>
  <c r="E142" i="4"/>
  <c r="E144" i="4" s="1"/>
  <c r="G29" i="4"/>
  <c r="G31" i="4" s="1"/>
  <c r="F67" i="4"/>
  <c r="F115" i="4"/>
  <c r="H262" i="4"/>
  <c r="G48" i="4"/>
  <c r="H49" i="4" s="1"/>
  <c r="F164" i="4"/>
  <c r="F137" i="4"/>
  <c r="F131" i="4"/>
  <c r="G371" i="4"/>
  <c r="G293" i="4"/>
  <c r="G59" i="4"/>
  <c r="G168" i="4" s="1"/>
  <c r="G55" i="4"/>
  <c r="G54" i="4"/>
  <c r="G53" i="4"/>
  <c r="G278" i="4"/>
  <c r="G320" i="4"/>
  <c r="G328" i="4" s="1"/>
  <c r="G349" i="4"/>
  <c r="G305" i="4"/>
  <c r="G299" i="4"/>
  <c r="E174" i="4"/>
  <c r="F163" i="4"/>
  <c r="F136" i="4"/>
  <c r="F110" i="4"/>
  <c r="F130" i="4"/>
  <c r="G319" i="4"/>
  <c r="G327" i="4" s="1"/>
  <c r="G348" i="4"/>
  <c r="G304" i="4"/>
  <c r="G298" i="4"/>
  <c r="F165" i="4"/>
  <c r="F138" i="4"/>
  <c r="F132" i="4"/>
  <c r="H263" i="4"/>
  <c r="H267" i="4"/>
  <c r="G113" i="2"/>
  <c r="G29" i="2"/>
  <c r="G31" i="2" s="1"/>
  <c r="H205" i="2"/>
  <c r="H308" i="2" s="1"/>
  <c r="H357" i="2" s="1"/>
  <c r="G336" i="2"/>
  <c r="H211" i="2"/>
  <c r="H309" i="2" s="1"/>
  <c r="H358" i="2" s="1"/>
  <c r="G337" i="2"/>
  <c r="H227" i="2"/>
  <c r="H314" i="2" s="1"/>
  <c r="H363" i="2" s="1"/>
  <c r="G338" i="2"/>
  <c r="F143" i="2"/>
  <c r="F174" i="2"/>
  <c r="D176" i="2"/>
  <c r="D175" i="2"/>
  <c r="G138" i="2"/>
  <c r="G165" i="2"/>
  <c r="G168" i="2"/>
  <c r="H245" i="2"/>
  <c r="H283" i="2" s="1"/>
  <c r="H371" i="2" s="1"/>
  <c r="H218" i="2"/>
  <c r="H312" i="2" s="1"/>
  <c r="H361" i="2" s="1"/>
  <c r="H360" i="2" s="1"/>
  <c r="H279" i="2"/>
  <c r="H298" i="2" s="1"/>
  <c r="H228" i="2"/>
  <c r="H313" i="2" s="1"/>
  <c r="H362" i="2" s="1"/>
  <c r="H18" i="2"/>
  <c r="H27" i="2" s="1"/>
  <c r="F144" i="2"/>
  <c r="H294" i="2"/>
  <c r="G65" i="2"/>
  <c r="G67" i="2" s="1"/>
  <c r="H293" i="2"/>
  <c r="H204" i="2"/>
  <c r="H307" i="2" s="1"/>
  <c r="H356" i="2" s="1"/>
  <c r="H355" i="2" s="1"/>
  <c r="G108" i="2"/>
  <c r="H17" i="2"/>
  <c r="H26" i="2" s="1"/>
  <c r="G324" i="2"/>
  <c r="H238" i="2"/>
  <c r="H282" i="2" s="1"/>
  <c r="H370" i="2" s="1"/>
  <c r="H369" i="2" s="1"/>
  <c r="G107" i="2"/>
  <c r="H50" i="2"/>
  <c r="H51" i="2" s="1"/>
  <c r="H59" i="2" s="1"/>
  <c r="H105" i="2"/>
  <c r="H162" i="2" s="1"/>
  <c r="G132" i="2"/>
  <c r="H196" i="2"/>
  <c r="H193" i="2"/>
  <c r="H267" i="2" s="1"/>
  <c r="H268" i="2" s="1"/>
  <c r="H194" i="2"/>
  <c r="H195" i="2"/>
  <c r="I257" i="2"/>
  <c r="E143" i="4" l="1"/>
  <c r="F139" i="4"/>
  <c r="E176" i="4"/>
  <c r="E175" i="4"/>
  <c r="G339" i="4"/>
  <c r="H252" i="4"/>
  <c r="H285" i="4" s="1"/>
  <c r="H280" i="4" s="1"/>
  <c r="H228" i="4"/>
  <c r="H314" i="4" s="1"/>
  <c r="H363" i="4" s="1"/>
  <c r="H227" i="4"/>
  <c r="H315" i="4" s="1"/>
  <c r="H364" i="4" s="1"/>
  <c r="G64" i="4"/>
  <c r="G109" i="4"/>
  <c r="H50" i="4"/>
  <c r="H51" i="4" s="1"/>
  <c r="G63" i="4"/>
  <c r="G108" i="4"/>
  <c r="G338" i="4"/>
  <c r="H245" i="4"/>
  <c r="H284" i="4" s="1"/>
  <c r="H279" i="4" s="1"/>
  <c r="H218" i="4"/>
  <c r="H313" i="4" s="1"/>
  <c r="H211" i="4"/>
  <c r="H310" i="4" s="1"/>
  <c r="H359" i="4" s="1"/>
  <c r="F166" i="4"/>
  <c r="F167" i="4" s="1"/>
  <c r="G318" i="4"/>
  <c r="G326" i="4" s="1"/>
  <c r="G303" i="4"/>
  <c r="G302" i="4" s="1"/>
  <c r="G14" i="4" s="1"/>
  <c r="H15" i="4" s="1"/>
  <c r="H16" i="4" s="1"/>
  <c r="H105" i="4" s="1"/>
  <c r="H162" i="4" s="1"/>
  <c r="G347" i="4"/>
  <c r="G297" i="4"/>
  <c r="G113" i="4"/>
  <c r="I257" i="4"/>
  <c r="H196" i="4"/>
  <c r="H195" i="4"/>
  <c r="H194" i="4"/>
  <c r="H193" i="4"/>
  <c r="H268" i="4" s="1"/>
  <c r="H269" i="4" s="1"/>
  <c r="F133" i="4"/>
  <c r="G62" i="4"/>
  <c r="G107" i="4"/>
  <c r="H113" i="2"/>
  <c r="G335" i="2"/>
  <c r="G130" i="2"/>
  <c r="G163" i="2"/>
  <c r="H348" i="2"/>
  <c r="F176" i="2"/>
  <c r="F175" i="2"/>
  <c r="G137" i="2"/>
  <c r="G164" i="2"/>
  <c r="H168" i="2"/>
  <c r="H319" i="2"/>
  <c r="H327" i="2" s="1"/>
  <c r="I228" i="2" s="1"/>
  <c r="I313" i="2" s="1"/>
  <c r="I362" i="2" s="1"/>
  <c r="H304" i="2"/>
  <c r="H292" i="2"/>
  <c r="H278" i="2"/>
  <c r="H303" i="2" s="1"/>
  <c r="G131" i="2"/>
  <c r="G133" i="2" s="1"/>
  <c r="H277" i="2"/>
  <c r="H346" i="2" s="1"/>
  <c r="G110" i="2"/>
  <c r="G136" i="2"/>
  <c r="H54" i="2"/>
  <c r="H63" i="2" s="1"/>
  <c r="H53" i="2"/>
  <c r="H62" i="2" s="1"/>
  <c r="H55" i="2"/>
  <c r="H109" i="2" s="1"/>
  <c r="H165" i="2" s="1"/>
  <c r="H29" i="2"/>
  <c r="H31" i="2" s="1"/>
  <c r="H48" i="2"/>
  <c r="I49" i="2" s="1"/>
  <c r="I261" i="2"/>
  <c r="I266" i="2"/>
  <c r="I262" i="2"/>
  <c r="G65" i="4" l="1"/>
  <c r="G67" i="4" s="1"/>
  <c r="F142" i="4"/>
  <c r="F143" i="4" s="1"/>
  <c r="H348" i="4"/>
  <c r="H304" i="4"/>
  <c r="H319" i="4"/>
  <c r="H298" i="4"/>
  <c r="H349" i="4"/>
  <c r="H305" i="4"/>
  <c r="H299" i="4"/>
  <c r="H320" i="4"/>
  <c r="G163" i="4"/>
  <c r="G136" i="4"/>
  <c r="G110" i="4"/>
  <c r="G130" i="4"/>
  <c r="I263" i="4"/>
  <c r="I267" i="4"/>
  <c r="H372" i="4"/>
  <c r="H294" i="4"/>
  <c r="H59" i="4"/>
  <c r="H168" i="4" s="1"/>
  <c r="H55" i="4"/>
  <c r="H54" i="4"/>
  <c r="H53" i="4"/>
  <c r="G337" i="4"/>
  <c r="G336" i="4" s="1"/>
  <c r="G325" i="4"/>
  <c r="H238" i="4"/>
  <c r="H283" i="4" s="1"/>
  <c r="H278" i="4" s="1"/>
  <c r="H205" i="4"/>
  <c r="H309" i="4" s="1"/>
  <c r="H358" i="4" s="1"/>
  <c r="H204" i="4"/>
  <c r="H308" i="4" s="1"/>
  <c r="H357" i="4" s="1"/>
  <c r="H17" i="4"/>
  <c r="H26" i="4" s="1"/>
  <c r="H19" i="4"/>
  <c r="H28" i="4" s="1"/>
  <c r="H18" i="4"/>
  <c r="H27" i="4" s="1"/>
  <c r="H362" i="4"/>
  <c r="G164" i="4"/>
  <c r="G137" i="4"/>
  <c r="G131" i="4"/>
  <c r="G165" i="4"/>
  <c r="G138" i="4"/>
  <c r="G132" i="4"/>
  <c r="H373" i="4"/>
  <c r="H295" i="4"/>
  <c r="I262" i="4"/>
  <c r="H48" i="4"/>
  <c r="I49" i="4" s="1"/>
  <c r="H302" i="2"/>
  <c r="I252" i="2"/>
  <c r="I284" i="2" s="1"/>
  <c r="I372" i="2" s="1"/>
  <c r="H338" i="2"/>
  <c r="G166" i="2"/>
  <c r="G167" i="2" s="1"/>
  <c r="G139" i="2"/>
  <c r="G142" i="2" s="1"/>
  <c r="I227" i="2"/>
  <c r="I314" i="2" s="1"/>
  <c r="I363" i="2" s="1"/>
  <c r="H296" i="2"/>
  <c r="H317" i="2"/>
  <c r="H325" i="2" s="1"/>
  <c r="I205" i="2" s="1"/>
  <c r="I308" i="2" s="1"/>
  <c r="I357" i="2" s="1"/>
  <c r="H64" i="2"/>
  <c r="H65" i="2" s="1"/>
  <c r="H347" i="2"/>
  <c r="H301" i="2"/>
  <c r="H14" i="2" s="1"/>
  <c r="I15" i="2" s="1"/>
  <c r="I16" i="2" s="1"/>
  <c r="I17" i="2" s="1"/>
  <c r="I26" i="2" s="1"/>
  <c r="H318" i="2"/>
  <c r="H326" i="2" s="1"/>
  <c r="H297" i="2"/>
  <c r="H107" i="2"/>
  <c r="H108" i="2"/>
  <c r="I50" i="2"/>
  <c r="I51" i="2" s="1"/>
  <c r="I55" i="2" s="1"/>
  <c r="I64" i="2" s="1"/>
  <c r="I193" i="2"/>
  <c r="I267" i="2" s="1"/>
  <c r="I268" i="2" s="1"/>
  <c r="I196" i="2"/>
  <c r="I194" i="2"/>
  <c r="J257" i="2"/>
  <c r="I195" i="2"/>
  <c r="H138" i="2"/>
  <c r="H132" i="2"/>
  <c r="I294" i="2" l="1"/>
  <c r="I279" i="2"/>
  <c r="G115" i="4"/>
  <c r="F144" i="4"/>
  <c r="F174" i="4"/>
  <c r="F176" i="4" s="1"/>
  <c r="G139" i="4"/>
  <c r="H347" i="4"/>
  <c r="H318" i="4"/>
  <c r="H326" i="4" s="1"/>
  <c r="H303" i="4"/>
  <c r="H302" i="4" s="1"/>
  <c r="H14" i="4" s="1"/>
  <c r="I15" i="4" s="1"/>
  <c r="I16" i="4" s="1"/>
  <c r="H297" i="4"/>
  <c r="I50" i="4"/>
  <c r="I51" i="4" s="1"/>
  <c r="H113" i="4"/>
  <c r="G166" i="4"/>
  <c r="G167" i="4" s="1"/>
  <c r="J257" i="4"/>
  <c r="I196" i="4"/>
  <c r="I195" i="4"/>
  <c r="I194" i="4"/>
  <c r="I193" i="4"/>
  <c r="I268" i="4" s="1"/>
  <c r="I269" i="4" s="1"/>
  <c r="H371" i="4"/>
  <c r="H293" i="4"/>
  <c r="H62" i="4"/>
  <c r="H107" i="4"/>
  <c r="G133" i="4"/>
  <c r="H328" i="4"/>
  <c r="H64" i="4"/>
  <c r="H109" i="4"/>
  <c r="H29" i="4"/>
  <c r="H31" i="4" s="1"/>
  <c r="H63" i="4"/>
  <c r="H108" i="4"/>
  <c r="H327" i="4"/>
  <c r="I298" i="2"/>
  <c r="I218" i="2"/>
  <c r="I312" i="2" s="1"/>
  <c r="I361" i="2" s="1"/>
  <c r="I360" i="2" s="1"/>
  <c r="H337" i="2"/>
  <c r="I204" i="2"/>
  <c r="I307" i="2" s="1"/>
  <c r="I356" i="2" s="1"/>
  <c r="I238" i="2"/>
  <c r="I282" i="2" s="1"/>
  <c r="I292" i="2" s="1"/>
  <c r="H336" i="2"/>
  <c r="G144" i="2"/>
  <c r="G174" i="2"/>
  <c r="H131" i="2"/>
  <c r="H164" i="2"/>
  <c r="H130" i="2"/>
  <c r="H163" i="2"/>
  <c r="I319" i="2"/>
  <c r="I18" i="2"/>
  <c r="I27" i="2" s="1"/>
  <c r="I19" i="2"/>
  <c r="I28" i="2" s="1"/>
  <c r="I105" i="2"/>
  <c r="I162" i="2" s="1"/>
  <c r="I245" i="2"/>
  <c r="I283" i="2" s="1"/>
  <c r="I278" i="2" s="1"/>
  <c r="I211" i="2"/>
  <c r="I309" i="2" s="1"/>
  <c r="I358" i="2" s="1"/>
  <c r="H136" i="2"/>
  <c r="H324" i="2"/>
  <c r="G143" i="2"/>
  <c r="I59" i="2"/>
  <c r="I113" i="2" s="1"/>
  <c r="H137" i="2"/>
  <c r="H67" i="2"/>
  <c r="H110" i="2"/>
  <c r="I53" i="2"/>
  <c r="I54" i="2"/>
  <c r="I63" i="2" s="1"/>
  <c r="J266" i="2"/>
  <c r="J262" i="2"/>
  <c r="I48" i="2"/>
  <c r="J49" i="2" s="1"/>
  <c r="J261" i="2"/>
  <c r="I355" i="2" l="1"/>
  <c r="I348" i="2"/>
  <c r="I304" i="2"/>
  <c r="I370" i="2"/>
  <c r="I369" i="2" s="1"/>
  <c r="H65" i="4"/>
  <c r="H67" i="4" s="1"/>
  <c r="G142" i="4"/>
  <c r="G144" i="4" s="1"/>
  <c r="F175" i="4"/>
  <c r="H115" i="4"/>
  <c r="H339" i="4"/>
  <c r="I252" i="4"/>
  <c r="I285" i="4" s="1"/>
  <c r="I228" i="4"/>
  <c r="I314" i="4" s="1"/>
  <c r="I363" i="4" s="1"/>
  <c r="I227" i="4"/>
  <c r="I315" i="4" s="1"/>
  <c r="I364" i="4" s="1"/>
  <c r="H164" i="4"/>
  <c r="H137" i="4"/>
  <c r="H131" i="4"/>
  <c r="I19" i="4"/>
  <c r="I28" i="4" s="1"/>
  <c r="I18" i="4"/>
  <c r="I27" i="4" s="1"/>
  <c r="I17" i="4"/>
  <c r="I26" i="4" s="1"/>
  <c r="J262" i="4"/>
  <c r="I48" i="4"/>
  <c r="J49" i="4" s="1"/>
  <c r="H338" i="4"/>
  <c r="I218" i="4"/>
  <c r="I313" i="4" s="1"/>
  <c r="I211" i="4"/>
  <c r="I310" i="4" s="1"/>
  <c r="I359" i="4" s="1"/>
  <c r="I245" i="4"/>
  <c r="I284" i="4" s="1"/>
  <c r="I279" i="4" s="1"/>
  <c r="H165" i="4"/>
  <c r="H138" i="4"/>
  <c r="H132" i="4"/>
  <c r="H163" i="4"/>
  <c r="H136" i="4"/>
  <c r="H110" i="4"/>
  <c r="H130" i="4"/>
  <c r="J263" i="4"/>
  <c r="J267" i="4"/>
  <c r="I105" i="4"/>
  <c r="I162" i="4" s="1"/>
  <c r="H337" i="4"/>
  <c r="H325" i="4"/>
  <c r="I238" i="4"/>
  <c r="I283" i="4" s="1"/>
  <c r="I278" i="4" s="1"/>
  <c r="I205" i="4"/>
  <c r="I309" i="4" s="1"/>
  <c r="I358" i="4" s="1"/>
  <c r="I204" i="4"/>
  <c r="I308" i="4" s="1"/>
  <c r="I357" i="4" s="1"/>
  <c r="I59" i="4"/>
  <c r="I168" i="4" s="1"/>
  <c r="I55" i="4"/>
  <c r="I54" i="4"/>
  <c r="I53" i="4"/>
  <c r="I327" i="2"/>
  <c r="J252" i="2" s="1"/>
  <c r="J284" i="2" s="1"/>
  <c r="J372" i="2" s="1"/>
  <c r="H335" i="2"/>
  <c r="I277" i="2"/>
  <c r="I302" i="2" s="1"/>
  <c r="H133" i="2"/>
  <c r="H166" i="2"/>
  <c r="H167" i="2" s="1"/>
  <c r="G176" i="2"/>
  <c r="G175" i="2"/>
  <c r="I168" i="2"/>
  <c r="I29" i="2"/>
  <c r="I31" i="2" s="1"/>
  <c r="I109" i="2"/>
  <c r="I108" i="2"/>
  <c r="I297" i="2"/>
  <c r="I303" i="2"/>
  <c r="I347" i="2"/>
  <c r="H139" i="2"/>
  <c r="H142" i="2" s="1"/>
  <c r="I318" i="2"/>
  <c r="I326" i="2" s="1"/>
  <c r="J218" i="2" s="1"/>
  <c r="J312" i="2" s="1"/>
  <c r="J361" i="2" s="1"/>
  <c r="I371" i="2"/>
  <c r="I293" i="2"/>
  <c r="I62" i="2"/>
  <c r="I65" i="2" s="1"/>
  <c r="I107" i="2"/>
  <c r="I163" i="2" s="1"/>
  <c r="J50" i="2"/>
  <c r="J51" i="2" s="1"/>
  <c r="J53" i="2" s="1"/>
  <c r="J194" i="2"/>
  <c r="J196" i="2"/>
  <c r="J195" i="2"/>
  <c r="J193" i="2"/>
  <c r="J267" i="2" s="1"/>
  <c r="J268" i="2" s="1"/>
  <c r="K257" i="2"/>
  <c r="I338" i="2" l="1"/>
  <c r="G174" i="4"/>
  <c r="G175" i="4" s="1"/>
  <c r="G143" i="4"/>
  <c r="H133" i="4"/>
  <c r="H336" i="4"/>
  <c r="I29" i="4"/>
  <c r="I31" i="4" s="1"/>
  <c r="H166" i="4"/>
  <c r="H167" i="4" s="1"/>
  <c r="I348" i="4"/>
  <c r="I319" i="4"/>
  <c r="I327" i="4" s="1"/>
  <c r="I304" i="4"/>
  <c r="I298" i="4"/>
  <c r="I347" i="4"/>
  <c r="I318" i="4"/>
  <c r="I326" i="4" s="1"/>
  <c r="I303" i="4"/>
  <c r="I297" i="4"/>
  <c r="I373" i="4"/>
  <c r="I295" i="4"/>
  <c r="I113" i="4"/>
  <c r="K257" i="4"/>
  <c r="J196" i="4"/>
  <c r="J195" i="4"/>
  <c r="J194" i="4"/>
  <c r="J193" i="4"/>
  <c r="J268" i="4" s="1"/>
  <c r="J269" i="4" s="1"/>
  <c r="H139" i="4"/>
  <c r="G176" i="4"/>
  <c r="I280" i="4"/>
  <c r="I371" i="4"/>
  <c r="I293" i="4"/>
  <c r="I62" i="4"/>
  <c r="I107" i="4"/>
  <c r="I372" i="4"/>
  <c r="I294" i="4"/>
  <c r="J50" i="4"/>
  <c r="J51" i="4" s="1"/>
  <c r="I64" i="4"/>
  <c r="I109" i="4"/>
  <c r="I362" i="4"/>
  <c r="I63" i="4"/>
  <c r="I108" i="4"/>
  <c r="I346" i="2"/>
  <c r="I296" i="2"/>
  <c r="J228" i="2"/>
  <c r="J313" i="2" s="1"/>
  <c r="J362" i="2" s="1"/>
  <c r="J360" i="2" s="1"/>
  <c r="J227" i="2"/>
  <c r="J314" i="2" s="1"/>
  <c r="J363" i="2" s="1"/>
  <c r="I317" i="2"/>
  <c r="I325" i="2" s="1"/>
  <c r="I336" i="2" s="1"/>
  <c r="J211" i="2"/>
  <c r="J309" i="2" s="1"/>
  <c r="J358" i="2" s="1"/>
  <c r="I337" i="2"/>
  <c r="I138" i="2"/>
  <c r="I165" i="2"/>
  <c r="H144" i="2"/>
  <c r="H174" i="2"/>
  <c r="I131" i="2"/>
  <c r="I164" i="2"/>
  <c r="I166" i="2" s="1"/>
  <c r="I167" i="2" s="1"/>
  <c r="I132" i="2"/>
  <c r="H143" i="2"/>
  <c r="I137" i="2"/>
  <c r="I301" i="2"/>
  <c r="I14" i="2" s="1"/>
  <c r="J15" i="2" s="1"/>
  <c r="J16" i="2" s="1"/>
  <c r="J105" i="2" s="1"/>
  <c r="J162" i="2" s="1"/>
  <c r="J245" i="2"/>
  <c r="J283" i="2" s="1"/>
  <c r="J371" i="2" s="1"/>
  <c r="J294" i="2"/>
  <c r="J279" i="2"/>
  <c r="J298" i="2" s="1"/>
  <c r="I67" i="2"/>
  <c r="J238" i="2"/>
  <c r="J282" i="2" s="1"/>
  <c r="J277" i="2" s="1"/>
  <c r="I136" i="2"/>
  <c r="I130" i="2"/>
  <c r="I110" i="2"/>
  <c r="J55" i="2"/>
  <c r="J64" i="2" s="1"/>
  <c r="J54" i="2"/>
  <c r="J59" i="2"/>
  <c r="J48" i="2"/>
  <c r="K49" i="2" s="1"/>
  <c r="K261" i="2"/>
  <c r="J62" i="2"/>
  <c r="K266" i="2"/>
  <c r="K262" i="2"/>
  <c r="J205" i="2" l="1"/>
  <c r="J308" i="2" s="1"/>
  <c r="J357" i="2" s="1"/>
  <c r="J204" i="2"/>
  <c r="J307" i="2" s="1"/>
  <c r="J356" i="2" s="1"/>
  <c r="I324" i="2"/>
  <c r="H142" i="4"/>
  <c r="H143" i="4" s="1"/>
  <c r="I65" i="4"/>
  <c r="I67" i="4" s="1"/>
  <c r="K262" i="4"/>
  <c r="J48" i="4"/>
  <c r="K49" i="4" s="1"/>
  <c r="I337" i="4"/>
  <c r="J238" i="4"/>
  <c r="J283" i="4" s="1"/>
  <c r="J205" i="4"/>
  <c r="J309" i="4" s="1"/>
  <c r="J358" i="4" s="1"/>
  <c r="J204" i="4"/>
  <c r="J308" i="4" s="1"/>
  <c r="J357" i="4" s="1"/>
  <c r="I163" i="4"/>
  <c r="I136" i="4"/>
  <c r="I110" i="4"/>
  <c r="I130" i="4"/>
  <c r="I349" i="4"/>
  <c r="I320" i="4"/>
  <c r="I328" i="4" s="1"/>
  <c r="I305" i="4"/>
  <c r="I302" i="4" s="1"/>
  <c r="I14" i="4" s="1"/>
  <c r="J15" i="4" s="1"/>
  <c r="J16" i="4" s="1"/>
  <c r="I299" i="4"/>
  <c r="J59" i="4"/>
  <c r="J55" i="4"/>
  <c r="J54" i="4"/>
  <c r="J53" i="4"/>
  <c r="K263" i="4"/>
  <c r="K267" i="4"/>
  <c r="I164" i="4"/>
  <c r="I137" i="4"/>
  <c r="I131" i="4"/>
  <c r="I165" i="4"/>
  <c r="I138" i="4"/>
  <c r="I132" i="4"/>
  <c r="I338" i="4"/>
  <c r="J218" i="4"/>
  <c r="J313" i="4" s="1"/>
  <c r="J211" i="4"/>
  <c r="J310" i="4" s="1"/>
  <c r="J359" i="4" s="1"/>
  <c r="J245" i="4"/>
  <c r="J284" i="4" s="1"/>
  <c r="J279" i="4" s="1"/>
  <c r="J113" i="2"/>
  <c r="I335" i="2"/>
  <c r="I139" i="2"/>
  <c r="J168" i="2"/>
  <c r="J278" i="2"/>
  <c r="J347" i="2" s="1"/>
  <c r="H176" i="2"/>
  <c r="H175" i="2"/>
  <c r="I133" i="2"/>
  <c r="J18" i="2"/>
  <c r="J27" i="2" s="1"/>
  <c r="J17" i="2"/>
  <c r="J26" i="2" s="1"/>
  <c r="J19" i="2"/>
  <c r="J28" i="2" s="1"/>
  <c r="J319" i="2"/>
  <c r="J327" i="2" s="1"/>
  <c r="J348" i="2"/>
  <c r="J293" i="2"/>
  <c r="J304" i="2"/>
  <c r="J302" i="2"/>
  <c r="J317" i="2"/>
  <c r="J325" i="2" s="1"/>
  <c r="J336" i="2" s="1"/>
  <c r="J346" i="2"/>
  <c r="J296" i="2"/>
  <c r="J370" i="2"/>
  <c r="J369" i="2" s="1"/>
  <c r="J292" i="2"/>
  <c r="J63" i="2"/>
  <c r="J65" i="2" s="1"/>
  <c r="K50" i="2"/>
  <c r="K51" i="2" s="1"/>
  <c r="K59" i="2" s="1"/>
  <c r="K194" i="2"/>
  <c r="K196" i="2"/>
  <c r="L257" i="2"/>
  <c r="K193" i="2"/>
  <c r="K267" i="2" s="1"/>
  <c r="K268" i="2" s="1"/>
  <c r="K195" i="2"/>
  <c r="J318" i="2" l="1"/>
  <c r="J326" i="2" s="1"/>
  <c r="J337" i="2" s="1"/>
  <c r="J355" i="2"/>
  <c r="H174" i="4"/>
  <c r="H175" i="4" s="1"/>
  <c r="H144" i="4"/>
  <c r="I115" i="4"/>
  <c r="J19" i="4"/>
  <c r="J28" i="4" s="1"/>
  <c r="J18" i="4"/>
  <c r="J27" i="4" s="1"/>
  <c r="J17" i="4"/>
  <c r="J26" i="4" s="1"/>
  <c r="J105" i="4"/>
  <c r="J162" i="4" s="1"/>
  <c r="J348" i="4"/>
  <c r="J319" i="4"/>
  <c r="J298" i="4"/>
  <c r="J304" i="4"/>
  <c r="J63" i="4"/>
  <c r="J108" i="4"/>
  <c r="I339" i="4"/>
  <c r="I336" i="4" s="1"/>
  <c r="J252" i="4"/>
  <c r="J285" i="4" s="1"/>
  <c r="J280" i="4" s="1"/>
  <c r="J228" i="4"/>
  <c r="J314" i="4" s="1"/>
  <c r="J363" i="4" s="1"/>
  <c r="J227" i="4"/>
  <c r="J315" i="4" s="1"/>
  <c r="J364" i="4" s="1"/>
  <c r="I139" i="4"/>
  <c r="K50" i="4"/>
  <c r="K51" i="4" s="1"/>
  <c r="J62" i="4"/>
  <c r="J372" i="4"/>
  <c r="J294" i="4"/>
  <c r="L257" i="4"/>
  <c r="K196" i="4"/>
  <c r="K195" i="4"/>
  <c r="K194" i="4"/>
  <c r="K193" i="4"/>
  <c r="K268" i="4" s="1"/>
  <c r="K269" i="4" s="1"/>
  <c r="J64" i="4"/>
  <c r="H176" i="4"/>
  <c r="I166" i="4"/>
  <c r="I167" i="4" s="1"/>
  <c r="J371" i="4"/>
  <c r="J293" i="4"/>
  <c r="J362" i="4"/>
  <c r="I133" i="4"/>
  <c r="J278" i="4"/>
  <c r="I325" i="4"/>
  <c r="J297" i="2"/>
  <c r="I142" i="2"/>
  <c r="I144" i="2" s="1"/>
  <c r="J303" i="2"/>
  <c r="J301" i="2" s="1"/>
  <c r="J14" i="2" s="1"/>
  <c r="K15" i="2" s="1"/>
  <c r="K16" i="2" s="1"/>
  <c r="K19" i="2" s="1"/>
  <c r="K28" i="2" s="1"/>
  <c r="J108" i="2"/>
  <c r="J164" i="2" s="1"/>
  <c r="K227" i="2"/>
  <c r="K314" i="2" s="1"/>
  <c r="K363" i="2" s="1"/>
  <c r="J338" i="2"/>
  <c r="J335" i="2" s="1"/>
  <c r="J137" i="2"/>
  <c r="J29" i="2"/>
  <c r="J31" i="2" s="1"/>
  <c r="I174" i="2"/>
  <c r="J109" i="2"/>
  <c r="J107" i="2"/>
  <c r="J136" i="2" s="1"/>
  <c r="K228" i="2"/>
  <c r="K313" i="2" s="1"/>
  <c r="K362" i="2" s="1"/>
  <c r="K252" i="2"/>
  <c r="K284" i="2" s="1"/>
  <c r="K279" i="2" s="1"/>
  <c r="J324" i="2"/>
  <c r="J67" i="2"/>
  <c r="K245" i="2"/>
  <c r="K283" i="2" s="1"/>
  <c r="K278" i="2" s="1"/>
  <c r="K218" i="2"/>
  <c r="K312" i="2" s="1"/>
  <c r="K361" i="2" s="1"/>
  <c r="K211" i="2"/>
  <c r="K309" i="2" s="1"/>
  <c r="K358" i="2" s="1"/>
  <c r="K238" i="2"/>
  <c r="K282" i="2" s="1"/>
  <c r="K277" i="2" s="1"/>
  <c r="K205" i="2"/>
  <c r="K308" i="2" s="1"/>
  <c r="K357" i="2" s="1"/>
  <c r="K204" i="2"/>
  <c r="K307" i="2" s="1"/>
  <c r="K356" i="2" s="1"/>
  <c r="K54" i="2"/>
  <c r="K63" i="2" s="1"/>
  <c r="K53" i="2"/>
  <c r="K62" i="2" s="1"/>
  <c r="K55" i="2"/>
  <c r="K64" i="2" s="1"/>
  <c r="K48" i="2"/>
  <c r="L49" i="2" s="1"/>
  <c r="L261" i="2"/>
  <c r="L266" i="2"/>
  <c r="L262" i="2"/>
  <c r="I143" i="2" l="1"/>
  <c r="K355" i="2"/>
  <c r="K360" i="2"/>
  <c r="J168" i="4"/>
  <c r="J65" i="4"/>
  <c r="J67" i="4" s="1"/>
  <c r="J113" i="4"/>
  <c r="J107" i="4"/>
  <c r="J136" i="4" s="1"/>
  <c r="L262" i="4"/>
  <c r="K48" i="4"/>
  <c r="L49" i="4" s="1"/>
  <c r="J349" i="4"/>
  <c r="J320" i="4"/>
  <c r="J328" i="4" s="1"/>
  <c r="J299" i="4"/>
  <c r="J305" i="4"/>
  <c r="I142" i="4"/>
  <c r="K59" i="4"/>
  <c r="K55" i="4"/>
  <c r="K54" i="4"/>
  <c r="K53" i="4"/>
  <c r="L263" i="4"/>
  <c r="L267" i="4"/>
  <c r="J29" i="4"/>
  <c r="J31" i="4" s="1"/>
  <c r="J373" i="4"/>
  <c r="J295" i="4"/>
  <c r="J347" i="4"/>
  <c r="J318" i="4"/>
  <c r="J326" i="4" s="1"/>
  <c r="J297" i="4"/>
  <c r="J303" i="4"/>
  <c r="J109" i="4"/>
  <c r="J164" i="4"/>
  <c r="J137" i="4"/>
  <c r="J131" i="4"/>
  <c r="J327" i="4"/>
  <c r="K294" i="2"/>
  <c r="J131" i="2"/>
  <c r="J138" i="2"/>
  <c r="J139" i="2" s="1"/>
  <c r="J165" i="2"/>
  <c r="J130" i="2"/>
  <c r="J163" i="2"/>
  <c r="I176" i="2"/>
  <c r="I175" i="2"/>
  <c r="K319" i="2"/>
  <c r="K327" i="2" s="1"/>
  <c r="K338" i="2" s="1"/>
  <c r="K298" i="2"/>
  <c r="K348" i="2"/>
  <c r="J110" i="2"/>
  <c r="K372" i="2"/>
  <c r="J132" i="2"/>
  <c r="K304" i="2"/>
  <c r="K105" i="2"/>
  <c r="K113" i="2" s="1"/>
  <c r="K17" i="2"/>
  <c r="K26" i="2" s="1"/>
  <c r="K18" i="2"/>
  <c r="K318" i="2"/>
  <c r="K326" i="2" s="1"/>
  <c r="K303" i="2"/>
  <c r="K297" i="2"/>
  <c r="K347" i="2"/>
  <c r="K302" i="2"/>
  <c r="K346" i="2"/>
  <c r="K296" i="2"/>
  <c r="K317" i="2"/>
  <c r="K325" i="2" s="1"/>
  <c r="K370" i="2"/>
  <c r="K369" i="2" s="1"/>
  <c r="K292" i="2"/>
  <c r="K371" i="2"/>
  <c r="K293" i="2"/>
  <c r="K109" i="2"/>
  <c r="K65" i="2"/>
  <c r="L50" i="2"/>
  <c r="L51" i="2" s="1"/>
  <c r="L53" i="2" s="1"/>
  <c r="L196" i="2"/>
  <c r="L194" i="2"/>
  <c r="L193" i="2"/>
  <c r="L267" i="2" s="1"/>
  <c r="L268" i="2" s="1"/>
  <c r="L195" i="2"/>
  <c r="M257" i="2"/>
  <c r="J115" i="4" l="1"/>
  <c r="J130" i="4"/>
  <c r="J163" i="4"/>
  <c r="J165" i="4"/>
  <c r="J138" i="4"/>
  <c r="J139" i="4" s="1"/>
  <c r="J132" i="4"/>
  <c r="J133" i="4" s="1"/>
  <c r="M257" i="4"/>
  <c r="L196" i="4"/>
  <c r="L195" i="4"/>
  <c r="L194" i="4"/>
  <c r="L193" i="4"/>
  <c r="L268" i="4" s="1"/>
  <c r="L269" i="4" s="1"/>
  <c r="K64" i="4"/>
  <c r="J302" i="4"/>
  <c r="J14" i="4" s="1"/>
  <c r="K15" i="4" s="1"/>
  <c r="K16" i="4" s="1"/>
  <c r="J110" i="4"/>
  <c r="K62" i="4"/>
  <c r="J339" i="4"/>
  <c r="K252" i="4"/>
  <c r="K285" i="4" s="1"/>
  <c r="K228" i="4"/>
  <c r="K314" i="4" s="1"/>
  <c r="K363" i="4" s="1"/>
  <c r="K227" i="4"/>
  <c r="K315" i="4" s="1"/>
  <c r="K364" i="4" s="1"/>
  <c r="L50" i="4"/>
  <c r="L51" i="4" s="1"/>
  <c r="J338" i="4"/>
  <c r="K218" i="4"/>
  <c r="K313" i="4" s="1"/>
  <c r="K211" i="4"/>
  <c r="K310" i="4" s="1"/>
  <c r="K359" i="4" s="1"/>
  <c r="K245" i="4"/>
  <c r="K284" i="4" s="1"/>
  <c r="J337" i="4"/>
  <c r="J325" i="4"/>
  <c r="K238" i="4"/>
  <c r="K283" i="4" s="1"/>
  <c r="K205" i="4"/>
  <c r="K309" i="4" s="1"/>
  <c r="K358" i="4" s="1"/>
  <c r="K204" i="4"/>
  <c r="K308" i="4" s="1"/>
  <c r="K357" i="4" s="1"/>
  <c r="K63" i="4"/>
  <c r="I174" i="4"/>
  <c r="I144" i="4"/>
  <c r="I143" i="4"/>
  <c r="J166" i="2"/>
  <c r="J167" i="2" s="1"/>
  <c r="L218" i="2"/>
  <c r="L312" i="2" s="1"/>
  <c r="L361" i="2" s="1"/>
  <c r="K337" i="2"/>
  <c r="L205" i="2"/>
  <c r="L308" i="2" s="1"/>
  <c r="L357" i="2" s="1"/>
  <c r="K336" i="2"/>
  <c r="J133" i="2"/>
  <c r="J142" i="2" s="1"/>
  <c r="J174" i="2" s="1"/>
  <c r="K107" i="2"/>
  <c r="K130" i="2" s="1"/>
  <c r="K162" i="2"/>
  <c r="K168" i="2"/>
  <c r="K138" i="2"/>
  <c r="K165" i="2"/>
  <c r="L252" i="2"/>
  <c r="L284" i="2" s="1"/>
  <c r="L279" i="2" s="1"/>
  <c r="L228" i="2"/>
  <c r="L313" i="2" s="1"/>
  <c r="L362" i="2" s="1"/>
  <c r="L211" i="2"/>
  <c r="L309" i="2" s="1"/>
  <c r="L358" i="2" s="1"/>
  <c r="L227" i="2"/>
  <c r="L314" i="2" s="1"/>
  <c r="L363" i="2" s="1"/>
  <c r="K27" i="2"/>
  <c r="K29" i="2" s="1"/>
  <c r="K31" i="2" s="1"/>
  <c r="K108" i="2"/>
  <c r="K132" i="2"/>
  <c r="L245" i="2"/>
  <c r="L283" i="2" s="1"/>
  <c r="L278" i="2" s="1"/>
  <c r="K67" i="2"/>
  <c r="L238" i="2"/>
  <c r="L282" i="2" s="1"/>
  <c r="L370" i="2" s="1"/>
  <c r="K324" i="2"/>
  <c r="L204" i="2"/>
  <c r="L307" i="2" s="1"/>
  <c r="L356" i="2" s="1"/>
  <c r="K301" i="2"/>
  <c r="K14" i="2" s="1"/>
  <c r="L15" i="2" s="1"/>
  <c r="L16" i="2" s="1"/>
  <c r="L19" i="2" s="1"/>
  <c r="L54" i="2"/>
  <c r="L63" i="2" s="1"/>
  <c r="L59" i="2"/>
  <c r="L55" i="2"/>
  <c r="L64" i="2" s="1"/>
  <c r="L294" i="2"/>
  <c r="L48" i="2"/>
  <c r="M49" i="2" s="1"/>
  <c r="M261" i="2"/>
  <c r="L62" i="2"/>
  <c r="M266" i="2"/>
  <c r="M262" i="2"/>
  <c r="L355" i="2" l="1"/>
  <c r="L360" i="2"/>
  <c r="K65" i="4"/>
  <c r="J166" i="4"/>
  <c r="J167" i="4" s="1"/>
  <c r="J142" i="4"/>
  <c r="M262" i="4"/>
  <c r="L48" i="4"/>
  <c r="M49" i="4" s="1"/>
  <c r="K371" i="4"/>
  <c r="K293" i="4"/>
  <c r="K19" i="4"/>
  <c r="K18" i="4"/>
  <c r="K17" i="4"/>
  <c r="K105" i="4"/>
  <c r="K168" i="4" s="1"/>
  <c r="K278" i="4"/>
  <c r="K373" i="4"/>
  <c r="K295" i="4"/>
  <c r="K67" i="4"/>
  <c r="K115" i="4"/>
  <c r="K362" i="4"/>
  <c r="L59" i="4"/>
  <c r="L55" i="4"/>
  <c r="L54" i="4"/>
  <c r="L53" i="4"/>
  <c r="K280" i="4"/>
  <c r="K372" i="4"/>
  <c r="K294" i="4"/>
  <c r="M263" i="4"/>
  <c r="M267" i="4"/>
  <c r="I176" i="4"/>
  <c r="I175" i="4"/>
  <c r="J336" i="4"/>
  <c r="K279" i="4"/>
  <c r="L372" i="2"/>
  <c r="J144" i="2"/>
  <c r="K335" i="2"/>
  <c r="J176" i="2"/>
  <c r="J175" i="2"/>
  <c r="J143" i="2"/>
  <c r="K110" i="2"/>
  <c r="K164" i="2"/>
  <c r="K136" i="2"/>
  <c r="K163" i="2"/>
  <c r="L292" i="2"/>
  <c r="L371" i="2"/>
  <c r="L369" i="2" s="1"/>
  <c r="L17" i="2"/>
  <c r="L26" i="2" s="1"/>
  <c r="K137" i="2"/>
  <c r="K131" i="2"/>
  <c r="K133" i="2" s="1"/>
  <c r="L277" i="2"/>
  <c r="L302" i="2" s="1"/>
  <c r="L293" i="2"/>
  <c r="L28" i="2"/>
  <c r="L109" i="2"/>
  <c r="L18" i="2"/>
  <c r="L27" i="2" s="1"/>
  <c r="L65" i="2"/>
  <c r="L105" i="2"/>
  <c r="L168" i="2" s="1"/>
  <c r="L318" i="2"/>
  <c r="L326" i="2" s="1"/>
  <c r="L337" i="2" s="1"/>
  <c r="L347" i="2"/>
  <c r="L297" i="2"/>
  <c r="L303" i="2"/>
  <c r="M50" i="2"/>
  <c r="M51" i="2" s="1"/>
  <c r="M55" i="2" s="1"/>
  <c r="M64" i="2" s="1"/>
  <c r="L348" i="2"/>
  <c r="L298" i="2"/>
  <c r="L319" i="2"/>
  <c r="L327" i="2" s="1"/>
  <c r="L338" i="2" s="1"/>
  <c r="L304" i="2"/>
  <c r="M194" i="2"/>
  <c r="N257" i="2"/>
  <c r="M195" i="2"/>
  <c r="M196" i="2"/>
  <c r="M193" i="2"/>
  <c r="M267" i="2" s="1"/>
  <c r="M268" i="2" s="1"/>
  <c r="J174" i="4" l="1"/>
  <c r="J176" i="4" s="1"/>
  <c r="J143" i="4"/>
  <c r="J144" i="4"/>
  <c r="N257" i="4"/>
  <c r="M196" i="4"/>
  <c r="M195" i="4"/>
  <c r="M194" i="4"/>
  <c r="M193" i="4"/>
  <c r="M268" i="4" s="1"/>
  <c r="M269" i="4" s="1"/>
  <c r="K26" i="4"/>
  <c r="K107" i="4"/>
  <c r="L63" i="4"/>
  <c r="K27" i="4"/>
  <c r="K108" i="4"/>
  <c r="M50" i="4"/>
  <c r="M51" i="4" s="1"/>
  <c r="K320" i="4"/>
  <c r="K328" i="4" s="1"/>
  <c r="K349" i="4"/>
  <c r="K305" i="4"/>
  <c r="K299" i="4"/>
  <c r="K162" i="4"/>
  <c r="K113" i="4"/>
  <c r="K319" i="4"/>
  <c r="K327" i="4" s="1"/>
  <c r="K304" i="4"/>
  <c r="K348" i="4"/>
  <c r="K298" i="4"/>
  <c r="L62" i="4"/>
  <c r="L64" i="4"/>
  <c r="K318" i="4"/>
  <c r="K326" i="4" s="1"/>
  <c r="K347" i="4"/>
  <c r="K303" i="4"/>
  <c r="K297" i="4"/>
  <c r="K28" i="4"/>
  <c r="K109" i="4"/>
  <c r="L113" i="2"/>
  <c r="K139" i="2"/>
  <c r="K142" i="2" s="1"/>
  <c r="K166" i="2"/>
  <c r="K167" i="2" s="1"/>
  <c r="L138" i="2"/>
  <c r="L165" i="2"/>
  <c r="L162" i="2"/>
  <c r="L29" i="2"/>
  <c r="L31" i="2" s="1"/>
  <c r="L346" i="2"/>
  <c r="L108" i="2"/>
  <c r="L107" i="2"/>
  <c r="L296" i="2"/>
  <c r="L317" i="2"/>
  <c r="L325" i="2" s="1"/>
  <c r="L132" i="2"/>
  <c r="L67" i="2"/>
  <c r="M59" i="2"/>
  <c r="M211" i="2"/>
  <c r="M309" i="2" s="1"/>
  <c r="M358" i="2" s="1"/>
  <c r="M218" i="2"/>
  <c r="M312" i="2" s="1"/>
  <c r="M361" i="2" s="1"/>
  <c r="M245" i="2"/>
  <c r="M283" i="2" s="1"/>
  <c r="M54" i="2"/>
  <c r="M63" i="2" s="1"/>
  <c r="M53" i="2"/>
  <c r="M62" i="2" s="1"/>
  <c r="M252" i="2"/>
  <c r="M284" i="2" s="1"/>
  <c r="M279" i="2" s="1"/>
  <c r="M227" i="2"/>
  <c r="M314" i="2" s="1"/>
  <c r="M363" i="2" s="1"/>
  <c r="M228" i="2"/>
  <c r="M313" i="2" s="1"/>
  <c r="M362" i="2" s="1"/>
  <c r="L301" i="2"/>
  <c r="L14" i="2" s="1"/>
  <c r="M15" i="2" s="1"/>
  <c r="M16" i="2" s="1"/>
  <c r="N266" i="2"/>
  <c r="N262" i="2"/>
  <c r="M48" i="2"/>
  <c r="N49" i="2" s="1"/>
  <c r="N261" i="2"/>
  <c r="C271" i="3"/>
  <c r="C273" i="3" s="1"/>
  <c r="C266" i="3"/>
  <c r="C268" i="3" s="1"/>
  <c r="C359" i="3" s="1"/>
  <c r="C419" i="3" s="1"/>
  <c r="C257" i="3"/>
  <c r="C259" i="3" s="1"/>
  <c r="C356" i="3" s="1"/>
  <c r="C416" i="3" s="1"/>
  <c r="C246" i="3"/>
  <c r="C248" i="3" s="1"/>
  <c r="C293" i="3"/>
  <c r="C326" i="3" s="1"/>
  <c r="C288" i="3"/>
  <c r="C325" i="3" s="1"/>
  <c r="C283" i="3"/>
  <c r="C324" i="3" s="1"/>
  <c r="C297" i="3"/>
  <c r="D71" i="3"/>
  <c r="D73" i="3" s="1"/>
  <c r="E71" i="3"/>
  <c r="E73" i="3" s="1"/>
  <c r="F71" i="3"/>
  <c r="F73" i="3" s="1"/>
  <c r="G71" i="3"/>
  <c r="G73" i="3" s="1"/>
  <c r="H71" i="3"/>
  <c r="H73" i="3" s="1"/>
  <c r="I71" i="3"/>
  <c r="I73" i="3" s="1"/>
  <c r="J71" i="3"/>
  <c r="J73" i="3" s="1"/>
  <c r="K71" i="3"/>
  <c r="K73" i="3" s="1"/>
  <c r="L71" i="3"/>
  <c r="L73" i="3" s="1"/>
  <c r="M71" i="3"/>
  <c r="M73" i="3" s="1"/>
  <c r="N71" i="3"/>
  <c r="N73" i="3" s="1"/>
  <c r="C71" i="3"/>
  <c r="C73" i="3" s="1"/>
  <c r="B47" i="3"/>
  <c r="C48" i="3" s="1"/>
  <c r="C49" i="3" s="1"/>
  <c r="C50" i="3" s="1"/>
  <c r="B372" i="3"/>
  <c r="B16" i="3" s="1"/>
  <c r="C17" i="3" s="1"/>
  <c r="C18" i="3" s="1"/>
  <c r="M360" i="2" l="1"/>
  <c r="L65" i="4"/>
  <c r="L67" i="4" s="1"/>
  <c r="J175" i="4"/>
  <c r="L115" i="4"/>
  <c r="K325" i="4"/>
  <c r="K337" i="4"/>
  <c r="L238" i="4"/>
  <c r="L283" i="4" s="1"/>
  <c r="L205" i="4"/>
  <c r="L309" i="4" s="1"/>
  <c r="L358" i="4" s="1"/>
  <c r="L204" i="4"/>
  <c r="L308" i="4" s="1"/>
  <c r="L357" i="4" s="1"/>
  <c r="K338" i="4"/>
  <c r="L245" i="4"/>
  <c r="L284" i="4" s="1"/>
  <c r="L218" i="4"/>
  <c r="L313" i="4" s="1"/>
  <c r="L211" i="4"/>
  <c r="L310" i="4" s="1"/>
  <c r="L359" i="4" s="1"/>
  <c r="K163" i="4"/>
  <c r="K136" i="4"/>
  <c r="K110" i="4"/>
  <c r="K130" i="4"/>
  <c r="M59" i="4"/>
  <c r="M55" i="4"/>
  <c r="M54" i="4"/>
  <c r="M53" i="4"/>
  <c r="K29" i="4"/>
  <c r="K31" i="4" s="1"/>
  <c r="K165" i="4"/>
  <c r="K138" i="4"/>
  <c r="K132" i="4"/>
  <c r="K339" i="4"/>
  <c r="L252" i="4"/>
  <c r="L285" i="4" s="1"/>
  <c r="L280" i="4" s="1"/>
  <c r="L228" i="4"/>
  <c r="L314" i="4" s="1"/>
  <c r="L363" i="4" s="1"/>
  <c r="L227" i="4"/>
  <c r="L315" i="4" s="1"/>
  <c r="L364" i="4" s="1"/>
  <c r="N262" i="4"/>
  <c r="M48" i="4"/>
  <c r="N49" i="4" s="1"/>
  <c r="K302" i="4"/>
  <c r="K14" i="4" s="1"/>
  <c r="L15" i="4" s="1"/>
  <c r="L16" i="4" s="1"/>
  <c r="K164" i="4"/>
  <c r="K137" i="4"/>
  <c r="K131" i="4"/>
  <c r="N263" i="4"/>
  <c r="N267" i="4"/>
  <c r="C319" i="3"/>
  <c r="C429" i="3"/>
  <c r="C320" i="3"/>
  <c r="C430" i="3"/>
  <c r="C321" i="3"/>
  <c r="C431" i="3"/>
  <c r="M238" i="2"/>
  <c r="M282" i="2" s="1"/>
  <c r="M277" i="2" s="1"/>
  <c r="M346" i="2" s="1"/>
  <c r="L336" i="2"/>
  <c r="L335" i="2" s="1"/>
  <c r="C302" i="3"/>
  <c r="C304" i="3"/>
  <c r="L131" i="2"/>
  <c r="L164" i="2"/>
  <c r="K143" i="2"/>
  <c r="K174" i="2"/>
  <c r="L130" i="2"/>
  <c r="L133" i="2" s="1"/>
  <c r="L163" i="2"/>
  <c r="L166" i="2" s="1"/>
  <c r="L167" i="2" s="1"/>
  <c r="M205" i="2"/>
  <c r="M308" i="2" s="1"/>
  <c r="M357" i="2" s="1"/>
  <c r="L136" i="2"/>
  <c r="K144" i="2"/>
  <c r="L324" i="2"/>
  <c r="L137" i="2"/>
  <c r="M204" i="2"/>
  <c r="M307" i="2" s="1"/>
  <c r="M356" i="2" s="1"/>
  <c r="M355" i="2" s="1"/>
  <c r="L110" i="2"/>
  <c r="M65" i="2"/>
  <c r="M67" i="2" s="1"/>
  <c r="M371" i="2"/>
  <c r="M293" i="2"/>
  <c r="M278" i="2"/>
  <c r="M348" i="2"/>
  <c r="M298" i="2"/>
  <c r="M319" i="2"/>
  <c r="M304" i="2"/>
  <c r="N50" i="2"/>
  <c r="N51" i="2" s="1"/>
  <c r="N59" i="2" s="1"/>
  <c r="M17" i="2"/>
  <c r="M18" i="2"/>
  <c r="M19" i="2"/>
  <c r="M105" i="2"/>
  <c r="M168" i="2" s="1"/>
  <c r="M372" i="2"/>
  <c r="M294" i="2"/>
  <c r="C54" i="3"/>
  <c r="C63" i="3" s="1"/>
  <c r="C58" i="3"/>
  <c r="C252" i="3"/>
  <c r="C355" i="3" s="1"/>
  <c r="C415" i="3" s="1"/>
  <c r="C251" i="3"/>
  <c r="C354" i="3" s="1"/>
  <c r="C414" i="3" s="1"/>
  <c r="N193" i="2"/>
  <c r="N267" i="2" s="1"/>
  <c r="N268" i="2" s="1"/>
  <c r="N48" i="2" s="1"/>
  <c r="N196" i="2"/>
  <c r="N194" i="2"/>
  <c r="N195" i="2"/>
  <c r="C275" i="3"/>
  <c r="C361" i="3" s="1"/>
  <c r="C421" i="3" s="1"/>
  <c r="C277" i="3"/>
  <c r="C360" i="3" s="1"/>
  <c r="C420" i="3" s="1"/>
  <c r="C76" i="3"/>
  <c r="C104" i="3" s="1"/>
  <c r="N76" i="3"/>
  <c r="J76" i="3"/>
  <c r="F76" i="3"/>
  <c r="G76" i="3"/>
  <c r="M76" i="3"/>
  <c r="I76" i="3"/>
  <c r="E76" i="3"/>
  <c r="K76" i="3"/>
  <c r="L76" i="3"/>
  <c r="H76" i="3"/>
  <c r="D76" i="3"/>
  <c r="C52" i="3"/>
  <c r="C61" i="3" s="1"/>
  <c r="C53" i="3"/>
  <c r="C62" i="3" s="1"/>
  <c r="C21" i="3"/>
  <c r="C30" i="3" s="1"/>
  <c r="C20" i="3"/>
  <c r="C29" i="3" s="1"/>
  <c r="C19" i="3"/>
  <c r="C28" i="3" s="1"/>
  <c r="M292" i="2" l="1"/>
  <c r="M296" i="2"/>
  <c r="M302" i="2"/>
  <c r="M370" i="2"/>
  <c r="M369" i="2" s="1"/>
  <c r="L372" i="4"/>
  <c r="L294" i="4"/>
  <c r="K166" i="4"/>
  <c r="K167" i="4" s="1"/>
  <c r="L279" i="4"/>
  <c r="L371" i="4"/>
  <c r="L293" i="4"/>
  <c r="M64" i="4"/>
  <c r="N196" i="4"/>
  <c r="N195" i="4"/>
  <c r="N194" i="4"/>
  <c r="N193" i="4"/>
  <c r="N268" i="4" s="1"/>
  <c r="N269" i="4" s="1"/>
  <c r="N48" i="4" s="1"/>
  <c r="L19" i="4"/>
  <c r="L18" i="4"/>
  <c r="L17" i="4"/>
  <c r="L105" i="4"/>
  <c r="L168" i="4" s="1"/>
  <c r="M62" i="4"/>
  <c r="K133" i="4"/>
  <c r="K336" i="4"/>
  <c r="L349" i="4"/>
  <c r="L305" i="4"/>
  <c r="L320" i="4"/>
  <c r="L328" i="4" s="1"/>
  <c r="L299" i="4"/>
  <c r="K139" i="4"/>
  <c r="N50" i="4"/>
  <c r="N51" i="4" s="1"/>
  <c r="L373" i="4"/>
  <c r="L295" i="4"/>
  <c r="M63" i="4"/>
  <c r="L362" i="4"/>
  <c r="L278" i="4"/>
  <c r="C349" i="3"/>
  <c r="D257" i="3" s="1"/>
  <c r="D259" i="3" s="1"/>
  <c r="D356" i="3" s="1"/>
  <c r="D416" i="3" s="1"/>
  <c r="C399" i="3"/>
  <c r="C365" i="3"/>
  <c r="C374" i="3" s="1"/>
  <c r="C425" i="3" s="1"/>
  <c r="C435" i="3" s="1"/>
  <c r="C350" i="3"/>
  <c r="C400" i="3"/>
  <c r="C348" i="3"/>
  <c r="C398" i="3"/>
  <c r="L139" i="2"/>
  <c r="M113" i="2"/>
  <c r="M327" i="2"/>
  <c r="M338" i="2" s="1"/>
  <c r="C110" i="3"/>
  <c r="M162" i="2"/>
  <c r="K176" i="2"/>
  <c r="K175" i="2"/>
  <c r="M317" i="2"/>
  <c r="M325" i="2" s="1"/>
  <c r="N238" i="2" s="1"/>
  <c r="N282" i="2" s="1"/>
  <c r="N277" i="2" s="1"/>
  <c r="L142" i="2"/>
  <c r="M318" i="2"/>
  <c r="M326" i="2" s="1"/>
  <c r="M347" i="2"/>
  <c r="M297" i="2"/>
  <c r="M303" i="2"/>
  <c r="N55" i="2"/>
  <c r="N64" i="2" s="1"/>
  <c r="M26" i="2"/>
  <c r="M107" i="2"/>
  <c r="M163" i="2" s="1"/>
  <c r="N54" i="2"/>
  <c r="N63" i="2" s="1"/>
  <c r="M28" i="2"/>
  <c r="M109" i="2"/>
  <c r="M165" i="2" s="1"/>
  <c r="N53" i="2"/>
  <c r="N62" i="2" s="1"/>
  <c r="M27" i="2"/>
  <c r="M108" i="2"/>
  <c r="M164" i="2" s="1"/>
  <c r="N252" i="2"/>
  <c r="N284" i="2" s="1"/>
  <c r="N279" i="2" s="1"/>
  <c r="C64" i="3"/>
  <c r="C66" i="3" s="1"/>
  <c r="C31" i="3"/>
  <c r="C33" i="3" s="1"/>
  <c r="C366" i="3"/>
  <c r="C375" i="3" s="1"/>
  <c r="C426" i="3" s="1"/>
  <c r="C436" i="3" s="1"/>
  <c r="C364" i="3"/>
  <c r="C373" i="3" s="1"/>
  <c r="C424" i="3" s="1"/>
  <c r="C434" i="3" s="1"/>
  <c r="E88" i="3"/>
  <c r="E85" i="3"/>
  <c r="E82" i="3"/>
  <c r="E79" i="3"/>
  <c r="H88" i="3"/>
  <c r="H85" i="3"/>
  <c r="H82" i="3"/>
  <c r="H79" i="3"/>
  <c r="J88" i="3"/>
  <c r="J85" i="3"/>
  <c r="J82" i="3"/>
  <c r="J79" i="3"/>
  <c r="L88" i="3"/>
  <c r="L85" i="3"/>
  <c r="L82" i="3"/>
  <c r="L79" i="3"/>
  <c r="M88" i="3"/>
  <c r="M85" i="3"/>
  <c r="M82" i="3"/>
  <c r="M79" i="3"/>
  <c r="N88" i="3"/>
  <c r="N85" i="3"/>
  <c r="N82" i="3"/>
  <c r="N79" i="3"/>
  <c r="D88" i="3"/>
  <c r="D85" i="3"/>
  <c r="D82" i="3"/>
  <c r="D79" i="3"/>
  <c r="F88" i="3"/>
  <c r="F85" i="3"/>
  <c r="F82" i="3"/>
  <c r="F79" i="3"/>
  <c r="I88" i="3"/>
  <c r="I85" i="3"/>
  <c r="I82" i="3"/>
  <c r="I79" i="3"/>
  <c r="K88" i="3"/>
  <c r="K82" i="3"/>
  <c r="K79" i="3"/>
  <c r="K85" i="3"/>
  <c r="G88" i="3"/>
  <c r="G85" i="3"/>
  <c r="G82" i="3"/>
  <c r="G79" i="3"/>
  <c r="C85" i="3"/>
  <c r="C82" i="3"/>
  <c r="C79" i="3"/>
  <c r="C88" i="3"/>
  <c r="M301" i="2" l="1"/>
  <c r="M14" i="2" s="1"/>
  <c r="N15" i="2" s="1"/>
  <c r="N16" i="2" s="1"/>
  <c r="N227" i="2"/>
  <c r="N314" i="2" s="1"/>
  <c r="N363" i="2" s="1"/>
  <c r="M65" i="4"/>
  <c r="M67" i="4" s="1"/>
  <c r="K142" i="4"/>
  <c r="K144" i="4" s="1"/>
  <c r="M115" i="4"/>
  <c r="L162" i="4"/>
  <c r="L113" i="4"/>
  <c r="L339" i="4"/>
  <c r="M252" i="4"/>
  <c r="M285" i="4" s="1"/>
  <c r="M228" i="4"/>
  <c r="M314" i="4" s="1"/>
  <c r="M363" i="4" s="1"/>
  <c r="M227" i="4"/>
  <c r="M315" i="4" s="1"/>
  <c r="M364" i="4" s="1"/>
  <c r="L26" i="4"/>
  <c r="L107" i="4"/>
  <c r="L348" i="4"/>
  <c r="L319" i="4"/>
  <c r="L327" i="4" s="1"/>
  <c r="L304" i="4"/>
  <c r="L298" i="4"/>
  <c r="L347" i="4"/>
  <c r="L318" i="4"/>
  <c r="L326" i="4" s="1"/>
  <c r="L303" i="4"/>
  <c r="L302" i="4" s="1"/>
  <c r="L14" i="4" s="1"/>
  <c r="M15" i="4" s="1"/>
  <c r="M16" i="4" s="1"/>
  <c r="L297" i="4"/>
  <c r="N59" i="4"/>
  <c r="N55" i="4"/>
  <c r="N54" i="4"/>
  <c r="N53" i="4"/>
  <c r="L27" i="4"/>
  <c r="L108" i="4"/>
  <c r="L28" i="4"/>
  <c r="L109" i="4"/>
  <c r="C397" i="3"/>
  <c r="N228" i="2"/>
  <c r="N313" i="2" s="1"/>
  <c r="N362" i="2" s="1"/>
  <c r="N204" i="2"/>
  <c r="N307" i="2" s="1"/>
  <c r="N356" i="2" s="1"/>
  <c r="N355" i="2" s="1"/>
  <c r="M324" i="2"/>
  <c r="M337" i="2"/>
  <c r="N205" i="2"/>
  <c r="N308" i="2" s="1"/>
  <c r="N357" i="2" s="1"/>
  <c r="M336" i="2"/>
  <c r="C94" i="3"/>
  <c r="C106" i="3"/>
  <c r="I95" i="3"/>
  <c r="N95" i="3"/>
  <c r="J95" i="3"/>
  <c r="E95" i="3"/>
  <c r="K94" i="3"/>
  <c r="I93" i="3"/>
  <c r="F93" i="3"/>
  <c r="D93" i="3"/>
  <c r="M93" i="3"/>
  <c r="L93" i="3"/>
  <c r="J93" i="3"/>
  <c r="H93" i="3"/>
  <c r="E93" i="3"/>
  <c r="C93" i="3"/>
  <c r="C105" i="3"/>
  <c r="G94" i="3"/>
  <c r="K93" i="3"/>
  <c r="I94" i="3"/>
  <c r="F94" i="3"/>
  <c r="D94" i="3"/>
  <c r="N94" i="3"/>
  <c r="M94" i="3"/>
  <c r="L94" i="3"/>
  <c r="J94" i="3"/>
  <c r="H94" i="3"/>
  <c r="E94" i="3"/>
  <c r="K95" i="3"/>
  <c r="M95" i="3"/>
  <c r="G95" i="3"/>
  <c r="F95" i="3"/>
  <c r="D95" i="3"/>
  <c r="L95" i="3"/>
  <c r="H95" i="3"/>
  <c r="C95" i="3"/>
  <c r="C107" i="3"/>
  <c r="G93" i="3"/>
  <c r="N93" i="3"/>
  <c r="G295" i="3"/>
  <c r="G92" i="3"/>
  <c r="I295" i="3"/>
  <c r="I92" i="3"/>
  <c r="F295" i="3"/>
  <c r="F92" i="3"/>
  <c r="D295" i="3"/>
  <c r="D92" i="3"/>
  <c r="N295" i="3"/>
  <c r="N92" i="3"/>
  <c r="M295" i="3"/>
  <c r="M92" i="3"/>
  <c r="L295" i="3"/>
  <c r="L92" i="3"/>
  <c r="J295" i="3"/>
  <c r="J92" i="3"/>
  <c r="H295" i="3"/>
  <c r="H92" i="3"/>
  <c r="E295" i="3"/>
  <c r="E92" i="3"/>
  <c r="C295" i="3"/>
  <c r="C308" i="3" s="1"/>
  <c r="D297" i="3" s="1"/>
  <c r="D302" i="3" s="1"/>
  <c r="C92" i="3"/>
  <c r="K295" i="3"/>
  <c r="K92" i="3"/>
  <c r="M166" i="2"/>
  <c r="M167" i="2" s="1"/>
  <c r="L143" i="2"/>
  <c r="L174" i="2"/>
  <c r="L144" i="2"/>
  <c r="N65" i="2"/>
  <c r="M29" i="2"/>
  <c r="M31" i="2" s="1"/>
  <c r="N19" i="2"/>
  <c r="N17" i="2"/>
  <c r="N18" i="2"/>
  <c r="N27" i="2" s="1"/>
  <c r="N105" i="2"/>
  <c r="N113" i="2" s="1"/>
  <c r="N211" i="2"/>
  <c r="N309" i="2" s="1"/>
  <c r="N358" i="2" s="1"/>
  <c r="N245" i="2"/>
  <c r="N283" i="2" s="1"/>
  <c r="N218" i="2"/>
  <c r="N312" i="2" s="1"/>
  <c r="N361" i="2" s="1"/>
  <c r="N360" i="2" s="1"/>
  <c r="N348" i="2"/>
  <c r="N298" i="2"/>
  <c r="N304" i="2"/>
  <c r="N319" i="2"/>
  <c r="M131" i="2"/>
  <c r="M137" i="2"/>
  <c r="M138" i="2"/>
  <c r="M132" i="2"/>
  <c r="N372" i="2"/>
  <c r="N294" i="2"/>
  <c r="N346" i="2"/>
  <c r="N296" i="2"/>
  <c r="N302" i="2"/>
  <c r="M136" i="2"/>
  <c r="M110" i="2"/>
  <c r="M130" i="2"/>
  <c r="N370" i="2"/>
  <c r="N292" i="2"/>
  <c r="C222" i="3"/>
  <c r="C224" i="3" s="1"/>
  <c r="C227" i="3" s="1"/>
  <c r="C229" i="3" s="1"/>
  <c r="C411" i="3" s="1"/>
  <c r="D293" i="3"/>
  <c r="D326" i="3" s="1"/>
  <c r="D271" i="3"/>
  <c r="D273" i="3" s="1"/>
  <c r="D283" i="3"/>
  <c r="D324" i="3" s="1"/>
  <c r="D246" i="3"/>
  <c r="D248" i="3" s="1"/>
  <c r="C211" i="3"/>
  <c r="C213" i="3" s="1"/>
  <c r="C216" i="3" s="1"/>
  <c r="C218" i="3" s="1"/>
  <c r="C410" i="3" s="1"/>
  <c r="D266" i="3"/>
  <c r="D268" i="3" s="1"/>
  <c r="D359" i="3" s="1"/>
  <c r="D419" i="3" s="1"/>
  <c r="D288" i="3"/>
  <c r="D325" i="3" s="1"/>
  <c r="C200" i="3"/>
  <c r="C202" i="3" s="1"/>
  <c r="C205" i="3" s="1"/>
  <c r="C207" i="3" s="1"/>
  <c r="C409" i="3" s="1"/>
  <c r="C372" i="3"/>
  <c r="C16" i="3" s="1"/>
  <c r="D17" i="3" s="1"/>
  <c r="D18" i="3" s="1"/>
  <c r="N317" i="2" l="1"/>
  <c r="K143" i="4"/>
  <c r="K174" i="4"/>
  <c r="K176" i="4" s="1"/>
  <c r="N62" i="4"/>
  <c r="L163" i="4"/>
  <c r="L136" i="4"/>
  <c r="L110" i="4"/>
  <c r="L130" i="4"/>
  <c r="M373" i="4"/>
  <c r="M295" i="4"/>
  <c r="L165" i="4"/>
  <c r="L138" i="4"/>
  <c r="L132" i="4"/>
  <c r="N63" i="4"/>
  <c r="M19" i="4"/>
  <c r="M18" i="4"/>
  <c r="M17" i="4"/>
  <c r="M105" i="4"/>
  <c r="M168" i="4" s="1"/>
  <c r="L29" i="4"/>
  <c r="L31" i="4" s="1"/>
  <c r="M280" i="4"/>
  <c r="L164" i="4"/>
  <c r="L137" i="4"/>
  <c r="L131" i="4"/>
  <c r="N64" i="4"/>
  <c r="L337" i="4"/>
  <c r="L325" i="4"/>
  <c r="M238" i="4"/>
  <c r="M283" i="4" s="1"/>
  <c r="M205" i="4"/>
  <c r="M309" i="4" s="1"/>
  <c r="M358" i="4" s="1"/>
  <c r="M204" i="4"/>
  <c r="M308" i="4" s="1"/>
  <c r="M357" i="4" s="1"/>
  <c r="L338" i="4"/>
  <c r="M245" i="4"/>
  <c r="M284" i="4" s="1"/>
  <c r="M218" i="4"/>
  <c r="M313" i="4" s="1"/>
  <c r="M211" i="4"/>
  <c r="M310" i="4" s="1"/>
  <c r="M359" i="4" s="1"/>
  <c r="D319" i="3"/>
  <c r="D398" i="3" s="1"/>
  <c r="D429" i="3"/>
  <c r="D320" i="3"/>
  <c r="D399" i="3" s="1"/>
  <c r="D430" i="3"/>
  <c r="D321" i="3"/>
  <c r="D400" i="3" s="1"/>
  <c r="D431" i="3"/>
  <c r="M335" i="2"/>
  <c r="H96" i="3"/>
  <c r="H97" i="3" s="1"/>
  <c r="H98" i="3" s="1"/>
  <c r="H99" i="3" s="1"/>
  <c r="L96" i="3"/>
  <c r="L97" i="3" s="1"/>
  <c r="L98" i="3" s="1"/>
  <c r="L99" i="3" s="1"/>
  <c r="G96" i="3"/>
  <c r="G97" i="3" s="1"/>
  <c r="G98" i="3" s="1"/>
  <c r="G99" i="3" s="1"/>
  <c r="C138" i="3"/>
  <c r="C132" i="3"/>
  <c r="C139" i="3"/>
  <c r="C133" i="3"/>
  <c r="C137" i="3"/>
  <c r="C131" i="3"/>
  <c r="N96" i="3"/>
  <c r="N97" i="3" s="1"/>
  <c r="N98" i="3" s="1"/>
  <c r="N99" i="3" s="1"/>
  <c r="D96" i="3"/>
  <c r="D97" i="3" s="1"/>
  <c r="D98" i="3" s="1"/>
  <c r="D99" i="3" s="1"/>
  <c r="K96" i="3"/>
  <c r="K97" i="3" s="1"/>
  <c r="K98" i="3" s="1"/>
  <c r="K99" i="3" s="1"/>
  <c r="J96" i="3"/>
  <c r="J97" i="3" s="1"/>
  <c r="J98" i="3" s="1"/>
  <c r="J99" i="3" s="1"/>
  <c r="F96" i="3"/>
  <c r="F97" i="3" s="1"/>
  <c r="F98" i="3" s="1"/>
  <c r="F99" i="3" s="1"/>
  <c r="C96" i="3"/>
  <c r="C97" i="3" s="1"/>
  <c r="C98" i="3" s="1"/>
  <c r="C99" i="3" s="1"/>
  <c r="I96" i="3"/>
  <c r="I97" i="3" s="1"/>
  <c r="I98" i="3" s="1"/>
  <c r="I99" i="3" s="1"/>
  <c r="E96" i="3"/>
  <c r="E97" i="3" s="1"/>
  <c r="E98" i="3" s="1"/>
  <c r="E99" i="3" s="1"/>
  <c r="M96" i="3"/>
  <c r="M97" i="3" s="1"/>
  <c r="M98" i="3" s="1"/>
  <c r="M99" i="3" s="1"/>
  <c r="C189" i="3"/>
  <c r="C191" i="3" s="1"/>
  <c r="C194" i="3" s="1"/>
  <c r="C196" i="3" s="1"/>
  <c r="C408" i="3" s="1"/>
  <c r="C407" i="3" s="1"/>
  <c r="C108" i="3"/>
  <c r="D308" i="3"/>
  <c r="D236" i="3" s="1"/>
  <c r="D237" i="3" s="1"/>
  <c r="D309" i="3" s="1"/>
  <c r="C236" i="3"/>
  <c r="C237" i="3" s="1"/>
  <c r="C242" i="3" s="1"/>
  <c r="N162" i="2"/>
  <c r="N168" i="2"/>
  <c r="L176" i="2"/>
  <c r="L175" i="2"/>
  <c r="N67" i="2"/>
  <c r="N325" i="2"/>
  <c r="N336" i="2" s="1"/>
  <c r="N108" i="2"/>
  <c r="M133" i="2"/>
  <c r="N327" i="2"/>
  <c r="N338" i="2" s="1"/>
  <c r="N293" i="2"/>
  <c r="N371" i="2"/>
  <c r="N369" i="2" s="1"/>
  <c r="N278" i="2"/>
  <c r="N26" i="2"/>
  <c r="N107" i="2"/>
  <c r="N163" i="2" s="1"/>
  <c r="N28" i="2"/>
  <c r="N109" i="2"/>
  <c r="N165" i="2" s="1"/>
  <c r="M139" i="2"/>
  <c r="D252" i="3"/>
  <c r="D355" i="3" s="1"/>
  <c r="D415" i="3" s="1"/>
  <c r="D251" i="3"/>
  <c r="D354" i="3" s="1"/>
  <c r="D414" i="3" s="1"/>
  <c r="D350" i="3"/>
  <c r="D275" i="3"/>
  <c r="D361" i="3" s="1"/>
  <c r="D421" i="3" s="1"/>
  <c r="D277" i="3"/>
  <c r="D360" i="3" s="1"/>
  <c r="D420" i="3" s="1"/>
  <c r="D20" i="3"/>
  <c r="D29" i="3" s="1"/>
  <c r="D21" i="3"/>
  <c r="D30" i="3" s="1"/>
  <c r="D19" i="3"/>
  <c r="D28" i="3" s="1"/>
  <c r="D348" i="3"/>
  <c r="N65" i="4" l="1"/>
  <c r="N115" i="4" s="1"/>
  <c r="K175" i="4"/>
  <c r="L336" i="4"/>
  <c r="M372" i="4"/>
  <c r="M294" i="4"/>
  <c r="M28" i="4"/>
  <c r="M109" i="4"/>
  <c r="L139" i="4"/>
  <c r="N67" i="4"/>
  <c r="M279" i="4"/>
  <c r="M371" i="4"/>
  <c r="M293" i="4"/>
  <c r="M162" i="4"/>
  <c r="M113" i="4"/>
  <c r="L166" i="4"/>
  <c r="L167" i="4" s="1"/>
  <c r="M278" i="4"/>
  <c r="M26" i="4"/>
  <c r="M107" i="4"/>
  <c r="L133" i="4"/>
  <c r="M362" i="4"/>
  <c r="M349" i="4"/>
  <c r="M320" i="4"/>
  <c r="M328" i="4" s="1"/>
  <c r="M305" i="4"/>
  <c r="M299" i="4"/>
  <c r="M27" i="4"/>
  <c r="M108" i="4"/>
  <c r="D365" i="3"/>
  <c r="D349" i="3"/>
  <c r="E257" i="3" s="1"/>
  <c r="E259" i="3" s="1"/>
  <c r="E356" i="3" s="1"/>
  <c r="E416" i="3" s="1"/>
  <c r="D397" i="3"/>
  <c r="D310" i="3"/>
  <c r="C140" i="3"/>
  <c r="C134" i="3"/>
  <c r="C309" i="3"/>
  <c r="D242" i="3"/>
  <c r="C241" i="3"/>
  <c r="D241" i="3"/>
  <c r="E297" i="3"/>
  <c r="C243" i="3"/>
  <c r="D243" i="3"/>
  <c r="D189" i="3"/>
  <c r="D191" i="3" s="1"/>
  <c r="D194" i="3" s="1"/>
  <c r="D196" i="3" s="1"/>
  <c r="D408" i="3" s="1"/>
  <c r="N137" i="2"/>
  <c r="N164" i="2"/>
  <c r="N166" i="2" s="1"/>
  <c r="N167" i="2" s="1"/>
  <c r="N131" i="2"/>
  <c r="M142" i="2"/>
  <c r="M174" i="2" s="1"/>
  <c r="N29" i="2"/>
  <c r="N31" i="2" s="1"/>
  <c r="N132" i="2"/>
  <c r="N138" i="2"/>
  <c r="N297" i="2"/>
  <c r="N303" i="2"/>
  <c r="N301" i="2" s="1"/>
  <c r="N14" i="2" s="1"/>
  <c r="N318" i="2"/>
  <c r="N326" i="2" s="1"/>
  <c r="N347" i="2"/>
  <c r="N110" i="2"/>
  <c r="N136" i="2"/>
  <c r="N130" i="2"/>
  <c r="D31" i="3"/>
  <c r="D33" i="3" s="1"/>
  <c r="D364" i="3"/>
  <c r="D373" i="3" s="1"/>
  <c r="D366" i="3"/>
  <c r="D375" i="3" s="1"/>
  <c r="D426" i="3" s="1"/>
  <c r="D436" i="3" s="1"/>
  <c r="D374" i="3"/>
  <c r="L142" i="4" l="1"/>
  <c r="L143" i="4" s="1"/>
  <c r="M163" i="4"/>
  <c r="M136" i="4"/>
  <c r="M110" i="4"/>
  <c r="M130" i="4"/>
  <c r="M29" i="4"/>
  <c r="M31" i="4" s="1"/>
  <c r="M348" i="4"/>
  <c r="M319" i="4"/>
  <c r="M327" i="4" s="1"/>
  <c r="M304" i="4"/>
  <c r="M298" i="4"/>
  <c r="M165" i="4"/>
  <c r="M138" i="4"/>
  <c r="M132" i="4"/>
  <c r="M347" i="4"/>
  <c r="M318" i="4"/>
  <c r="M326" i="4" s="1"/>
  <c r="M303" i="4"/>
  <c r="M297" i="4"/>
  <c r="M164" i="4"/>
  <c r="M137" i="4"/>
  <c r="M131" i="4"/>
  <c r="M339" i="4"/>
  <c r="N252" i="4"/>
  <c r="N285" i="4" s="1"/>
  <c r="N280" i="4" s="1"/>
  <c r="N228" i="4"/>
  <c r="N314" i="4" s="1"/>
  <c r="N363" i="4" s="1"/>
  <c r="N227" i="4"/>
  <c r="N315" i="4" s="1"/>
  <c r="N364" i="4" s="1"/>
  <c r="E246" i="3"/>
  <c r="E248" i="3" s="1"/>
  <c r="D424" i="3"/>
  <c r="D434" i="3" s="1"/>
  <c r="E266" i="3"/>
  <c r="E268" i="3" s="1"/>
  <c r="E359" i="3" s="1"/>
  <c r="E419" i="3" s="1"/>
  <c r="D425" i="3"/>
  <c r="D435" i="3" s="1"/>
  <c r="N324" i="2"/>
  <c r="N337" i="2"/>
  <c r="N335" i="2" s="1"/>
  <c r="E308" i="3"/>
  <c r="E189" i="3" s="1"/>
  <c r="E191" i="3" s="1"/>
  <c r="E194" i="3" s="1"/>
  <c r="E196" i="3" s="1"/>
  <c r="E408" i="3" s="1"/>
  <c r="E302" i="3"/>
  <c r="C310" i="3"/>
  <c r="D304" i="3" s="1"/>
  <c r="E304" i="3"/>
  <c r="D47" i="3"/>
  <c r="E48" i="3" s="1"/>
  <c r="E49" i="3" s="1"/>
  <c r="E50" i="3" s="1"/>
  <c r="E301" i="3"/>
  <c r="C143" i="3"/>
  <c r="C144" i="3" s="1"/>
  <c r="M176" i="2"/>
  <c r="M175" i="2"/>
  <c r="N133" i="2"/>
  <c r="M144" i="2"/>
  <c r="M143" i="2"/>
  <c r="N139" i="2"/>
  <c r="E283" i="3"/>
  <c r="E324" i="3" s="1"/>
  <c r="D200" i="3"/>
  <c r="D202" i="3" s="1"/>
  <c r="D205" i="3" s="1"/>
  <c r="D207" i="3" s="1"/>
  <c r="D409" i="3" s="1"/>
  <c r="E288" i="3"/>
  <c r="E325" i="3" s="1"/>
  <c r="D211" i="3"/>
  <c r="D213" i="3" s="1"/>
  <c r="D216" i="3" s="1"/>
  <c r="D218" i="3" s="1"/>
  <c r="D410" i="3" s="1"/>
  <c r="D222" i="3"/>
  <c r="D224" i="3" s="1"/>
  <c r="D227" i="3" s="1"/>
  <c r="D229" i="3" s="1"/>
  <c r="D411" i="3" s="1"/>
  <c r="E293" i="3"/>
  <c r="E326" i="3" s="1"/>
  <c r="D372" i="3"/>
  <c r="D16" i="3" s="1"/>
  <c r="E17" i="3" s="1"/>
  <c r="E18" i="3" s="1"/>
  <c r="E271" i="3"/>
  <c r="E273" i="3" s="1"/>
  <c r="E275" i="3" s="1"/>
  <c r="E361" i="3" s="1"/>
  <c r="E421" i="3" s="1"/>
  <c r="E251" i="3"/>
  <c r="E354" i="3" s="1"/>
  <c r="E414" i="3" s="1"/>
  <c r="E252" i="3"/>
  <c r="E355" i="3" s="1"/>
  <c r="E415" i="3" s="1"/>
  <c r="L144" i="4" l="1"/>
  <c r="L174" i="4"/>
  <c r="L176" i="4" s="1"/>
  <c r="N349" i="4"/>
  <c r="N320" i="4"/>
  <c r="N299" i="4"/>
  <c r="N305" i="4"/>
  <c r="M133" i="4"/>
  <c r="M302" i="4"/>
  <c r="M14" i="4" s="1"/>
  <c r="N15" i="4" s="1"/>
  <c r="N16" i="4" s="1"/>
  <c r="M338" i="4"/>
  <c r="N245" i="4"/>
  <c r="N284" i="4" s="1"/>
  <c r="N218" i="4"/>
  <c r="N313" i="4" s="1"/>
  <c r="N211" i="4"/>
  <c r="N310" i="4" s="1"/>
  <c r="N359" i="4" s="1"/>
  <c r="N373" i="4"/>
  <c r="N295" i="4"/>
  <c r="M337" i="4"/>
  <c r="M325" i="4"/>
  <c r="N238" i="4"/>
  <c r="N283" i="4" s="1"/>
  <c r="N205" i="4"/>
  <c r="N309" i="4" s="1"/>
  <c r="N358" i="4" s="1"/>
  <c r="N204" i="4"/>
  <c r="N308" i="4" s="1"/>
  <c r="N357" i="4" s="1"/>
  <c r="M139" i="4"/>
  <c r="M166" i="4"/>
  <c r="M167" i="4" s="1"/>
  <c r="D407" i="3"/>
  <c r="E320" i="3"/>
  <c r="E430" i="3"/>
  <c r="E321" i="3"/>
  <c r="E431" i="3"/>
  <c r="E319" i="3"/>
  <c r="E429" i="3"/>
  <c r="F297" i="3"/>
  <c r="F308" i="3" s="1"/>
  <c r="E236" i="3"/>
  <c r="E237" i="3" s="1"/>
  <c r="E243" i="3" s="1"/>
  <c r="C47" i="3"/>
  <c r="D48" i="3" s="1"/>
  <c r="D49" i="3" s="1"/>
  <c r="D50" i="3" s="1"/>
  <c r="D301" i="3"/>
  <c r="E58" i="3"/>
  <c r="E53" i="3"/>
  <c r="E62" i="3" s="1"/>
  <c r="E52" i="3"/>
  <c r="E61" i="3" s="1"/>
  <c r="E54" i="3"/>
  <c r="E63" i="3" s="1"/>
  <c r="C145" i="3"/>
  <c r="E21" i="3"/>
  <c r="E104" i="3"/>
  <c r="E349" i="3"/>
  <c r="F257" i="3" s="1"/>
  <c r="F259" i="3" s="1"/>
  <c r="F356" i="3" s="1"/>
  <c r="F416" i="3" s="1"/>
  <c r="N142" i="2"/>
  <c r="N174" i="2" s="1"/>
  <c r="E20" i="3"/>
  <c r="E364" i="3"/>
  <c r="E373" i="3" s="1"/>
  <c r="E19" i="3"/>
  <c r="E277" i="3"/>
  <c r="E360" i="3" s="1"/>
  <c r="L175" i="4" l="1"/>
  <c r="M336" i="4"/>
  <c r="M142" i="4"/>
  <c r="M144" i="4" s="1"/>
  <c r="N372" i="4"/>
  <c r="N294" i="4"/>
  <c r="N279" i="4"/>
  <c r="N371" i="4"/>
  <c r="N293" i="4"/>
  <c r="N19" i="4"/>
  <c r="N18" i="4"/>
  <c r="N17" i="4"/>
  <c r="N105" i="4"/>
  <c r="N168" i="4" s="1"/>
  <c r="N328" i="4"/>
  <c r="N339" i="4" s="1"/>
  <c r="N278" i="4"/>
  <c r="N362" i="4"/>
  <c r="E350" i="3"/>
  <c r="E400" i="3"/>
  <c r="E420" i="3"/>
  <c r="E200" i="3"/>
  <c r="E202" i="3" s="1"/>
  <c r="E205" i="3" s="1"/>
  <c r="E207" i="3" s="1"/>
  <c r="E409" i="3" s="1"/>
  <c r="E424" i="3"/>
  <c r="E434" i="3" s="1"/>
  <c r="E348" i="3"/>
  <c r="E398" i="3"/>
  <c r="E365" i="3"/>
  <c r="E374" i="3" s="1"/>
  <c r="E399" i="3"/>
  <c r="F236" i="3"/>
  <c r="F237" i="3" s="1"/>
  <c r="F309" i="3" s="1"/>
  <c r="G297" i="3"/>
  <c r="G302" i="3" s="1"/>
  <c r="E241" i="3"/>
  <c r="F302" i="3"/>
  <c r="E242" i="3"/>
  <c r="E309" i="3"/>
  <c r="E310" i="3" s="1"/>
  <c r="F304" i="3" s="1"/>
  <c r="E110" i="3"/>
  <c r="F189" i="3"/>
  <c r="F191" i="3" s="1"/>
  <c r="F194" i="3" s="1"/>
  <c r="F196" i="3" s="1"/>
  <c r="F408" i="3" s="1"/>
  <c r="E64" i="3"/>
  <c r="E66" i="3" s="1"/>
  <c r="D53" i="3"/>
  <c r="D52" i="3"/>
  <c r="D58" i="3"/>
  <c r="D54" i="3"/>
  <c r="D104" i="3"/>
  <c r="E28" i="3"/>
  <c r="E105" i="3"/>
  <c r="E30" i="3"/>
  <c r="E107" i="3"/>
  <c r="E29" i="3"/>
  <c r="E106" i="3"/>
  <c r="E366" i="3"/>
  <c r="E375" i="3" s="1"/>
  <c r="N143" i="2"/>
  <c r="N176" i="2"/>
  <c r="N175" i="2"/>
  <c r="N144" i="2"/>
  <c r="F283" i="3"/>
  <c r="F324" i="3" s="1"/>
  <c r="F246" i="3"/>
  <c r="F248" i="3" s="1"/>
  <c r="M143" i="4" l="1"/>
  <c r="M174" i="4"/>
  <c r="M175" i="4" s="1"/>
  <c r="N162" i="4"/>
  <c r="N113" i="4"/>
  <c r="N26" i="4"/>
  <c r="N107" i="4"/>
  <c r="N348" i="4"/>
  <c r="N319" i="4"/>
  <c r="N327" i="4" s="1"/>
  <c r="N338" i="4" s="1"/>
  <c r="N298" i="4"/>
  <c r="N304" i="4"/>
  <c r="N347" i="4"/>
  <c r="N318" i="4"/>
  <c r="N326" i="4" s="1"/>
  <c r="N297" i="4"/>
  <c r="N303" i="4"/>
  <c r="N302" i="4" s="1"/>
  <c r="N14" i="4" s="1"/>
  <c r="N27" i="4"/>
  <c r="N108" i="4"/>
  <c r="N28" i="4"/>
  <c r="N109" i="4"/>
  <c r="F241" i="3"/>
  <c r="E397" i="3"/>
  <c r="F242" i="3"/>
  <c r="F288" i="3"/>
  <c r="F325" i="3" s="1"/>
  <c r="E425" i="3"/>
  <c r="E435" i="3" s="1"/>
  <c r="F266" i="3"/>
  <c r="F268" i="3" s="1"/>
  <c r="F359" i="3" s="1"/>
  <c r="E211" i="3"/>
  <c r="E213" i="3" s="1"/>
  <c r="E216" i="3" s="1"/>
  <c r="E218" i="3" s="1"/>
  <c r="E410" i="3" s="1"/>
  <c r="E222" i="3"/>
  <c r="E224" i="3" s="1"/>
  <c r="E227" i="3" s="1"/>
  <c r="E229" i="3" s="1"/>
  <c r="E411" i="3" s="1"/>
  <c r="E426" i="3"/>
  <c r="E436" i="3" s="1"/>
  <c r="F319" i="3"/>
  <c r="F429" i="3"/>
  <c r="F243" i="3"/>
  <c r="G308" i="3"/>
  <c r="G236" i="3" s="1"/>
  <c r="G237" i="3" s="1"/>
  <c r="G243" i="3" s="1"/>
  <c r="D110" i="3"/>
  <c r="F310" i="3"/>
  <c r="G304" i="3" s="1"/>
  <c r="E47" i="3"/>
  <c r="F48" i="3" s="1"/>
  <c r="F49" i="3" s="1"/>
  <c r="F50" i="3" s="1"/>
  <c r="F301" i="3"/>
  <c r="D61" i="3"/>
  <c r="D105" i="3"/>
  <c r="D63" i="3"/>
  <c r="D107" i="3"/>
  <c r="D62" i="3"/>
  <c r="D106" i="3"/>
  <c r="E137" i="3"/>
  <c r="E131" i="3"/>
  <c r="E139" i="3"/>
  <c r="E133" i="3"/>
  <c r="E138" i="3"/>
  <c r="E132" i="3"/>
  <c r="E372" i="3"/>
  <c r="E16" i="3" s="1"/>
  <c r="F17" i="3" s="1"/>
  <c r="F18" i="3" s="1"/>
  <c r="F21" i="3" s="1"/>
  <c r="F30" i="3" s="1"/>
  <c r="F293" i="3"/>
  <c r="F326" i="3" s="1"/>
  <c r="E31" i="3"/>
  <c r="E33" i="3" s="1"/>
  <c r="F271" i="3"/>
  <c r="F273" i="3" s="1"/>
  <c r="F275" i="3" s="1"/>
  <c r="F361" i="3" s="1"/>
  <c r="F421" i="3" s="1"/>
  <c r="E108" i="3"/>
  <c r="F251" i="3"/>
  <c r="F354" i="3" s="1"/>
  <c r="F414" i="3" s="1"/>
  <c r="F252" i="3"/>
  <c r="F355" i="3" s="1"/>
  <c r="F415" i="3" s="1"/>
  <c r="M176" i="4" l="1"/>
  <c r="N164" i="4"/>
  <c r="N137" i="4"/>
  <c r="N131" i="4"/>
  <c r="N163" i="4"/>
  <c r="N136" i="4"/>
  <c r="N110" i="4"/>
  <c r="N130" i="4"/>
  <c r="N337" i="4"/>
  <c r="N336" i="4" s="1"/>
  <c r="N325" i="4"/>
  <c r="N165" i="4"/>
  <c r="N138" i="4"/>
  <c r="N132" i="4"/>
  <c r="N29" i="4"/>
  <c r="N31" i="4" s="1"/>
  <c r="G309" i="3"/>
  <c r="E407" i="3"/>
  <c r="G242" i="3"/>
  <c r="G241" i="3"/>
  <c r="F321" i="3"/>
  <c r="F431" i="3"/>
  <c r="F419" i="3"/>
  <c r="F348" i="3"/>
  <c r="F398" i="3"/>
  <c r="F320" i="3"/>
  <c r="F430" i="3"/>
  <c r="H297" i="3"/>
  <c r="H308" i="3" s="1"/>
  <c r="G189" i="3"/>
  <c r="G191" i="3" s="1"/>
  <c r="G194" i="3" s="1"/>
  <c r="G196" i="3" s="1"/>
  <c r="G408" i="3" s="1"/>
  <c r="D138" i="3"/>
  <c r="D132" i="3"/>
  <c r="D131" i="3"/>
  <c r="D137" i="3"/>
  <c r="D108" i="3"/>
  <c r="F52" i="3"/>
  <c r="F61" i="3" s="1"/>
  <c r="F54" i="3"/>
  <c r="F63" i="3" s="1"/>
  <c r="F53" i="3"/>
  <c r="F62" i="3" s="1"/>
  <c r="F58" i="3"/>
  <c r="D64" i="3"/>
  <c r="D66" i="3" s="1"/>
  <c r="F47" i="3"/>
  <c r="G48" i="3" s="1"/>
  <c r="G49" i="3" s="1"/>
  <c r="G50" i="3" s="1"/>
  <c r="G301" i="3"/>
  <c r="G310" i="3"/>
  <c r="D139" i="3"/>
  <c r="D133" i="3"/>
  <c r="E134" i="3"/>
  <c r="F20" i="3"/>
  <c r="F29" i="3" s="1"/>
  <c r="F19" i="3"/>
  <c r="F28" i="3" s="1"/>
  <c r="E140" i="3"/>
  <c r="F104" i="3"/>
  <c r="F277" i="3"/>
  <c r="F360" i="3" s="1"/>
  <c r="F364" i="3"/>
  <c r="F373" i="3" s="1"/>
  <c r="N166" i="4" l="1"/>
  <c r="N167" i="4" s="1"/>
  <c r="N133" i="4"/>
  <c r="N139" i="4"/>
  <c r="F200" i="3"/>
  <c r="F202" i="3" s="1"/>
  <c r="F205" i="3" s="1"/>
  <c r="F207" i="3" s="1"/>
  <c r="F409" i="3" s="1"/>
  <c r="F424" i="3"/>
  <c r="F434" i="3" s="1"/>
  <c r="F349" i="3"/>
  <c r="G257" i="3" s="1"/>
  <c r="G259" i="3" s="1"/>
  <c r="G356" i="3" s="1"/>
  <c r="G416" i="3" s="1"/>
  <c r="F399" i="3"/>
  <c r="F366" i="3"/>
  <c r="F375" i="3" s="1"/>
  <c r="F426" i="3" s="1"/>
  <c r="F436" i="3" s="1"/>
  <c r="F420" i="3"/>
  <c r="F365" i="3"/>
  <c r="F350" i="3"/>
  <c r="F400" i="3"/>
  <c r="H302" i="3"/>
  <c r="H304" i="3"/>
  <c r="F106" i="3"/>
  <c r="F132" i="3" s="1"/>
  <c r="F110" i="3"/>
  <c r="F64" i="3"/>
  <c r="F66" i="3" s="1"/>
  <c r="D140" i="3"/>
  <c r="F107" i="3"/>
  <c r="F139" i="3" s="1"/>
  <c r="G58" i="3"/>
  <c r="G54" i="3"/>
  <c r="G63" i="3" s="1"/>
  <c r="G52" i="3"/>
  <c r="G61" i="3" s="1"/>
  <c r="G53" i="3"/>
  <c r="G62" i="3" s="1"/>
  <c r="D134" i="3"/>
  <c r="H236" i="3"/>
  <c r="H237" i="3" s="1"/>
  <c r="H189" i="3"/>
  <c r="H191" i="3" s="1"/>
  <c r="H194" i="3" s="1"/>
  <c r="H196" i="3" s="1"/>
  <c r="H408" i="3" s="1"/>
  <c r="I297" i="3"/>
  <c r="G47" i="3"/>
  <c r="H48" i="3" s="1"/>
  <c r="H49" i="3" s="1"/>
  <c r="H50" i="3" s="1"/>
  <c r="H301" i="3"/>
  <c r="E143" i="3"/>
  <c r="E145" i="3" s="1"/>
  <c r="F31" i="3"/>
  <c r="F33" i="3" s="1"/>
  <c r="F374" i="3"/>
  <c r="F105" i="3"/>
  <c r="G283" i="3"/>
  <c r="G324" i="3" s="1"/>
  <c r="G246" i="3"/>
  <c r="G248" i="3" s="1"/>
  <c r="G252" i="3" s="1"/>
  <c r="G355" i="3" s="1"/>
  <c r="G415" i="3" s="1"/>
  <c r="N142" i="4" l="1"/>
  <c r="F397" i="3"/>
  <c r="G271" i="3"/>
  <c r="G273" i="3" s="1"/>
  <c r="G277" i="3" s="1"/>
  <c r="G360" i="3" s="1"/>
  <c r="G420" i="3" s="1"/>
  <c r="F133" i="3"/>
  <c r="F138" i="3"/>
  <c r="F108" i="3"/>
  <c r="G319" i="3"/>
  <c r="G429" i="3"/>
  <c r="G266" i="3"/>
  <c r="G268" i="3" s="1"/>
  <c r="G359" i="3" s="1"/>
  <c r="G419" i="3" s="1"/>
  <c r="F425" i="3"/>
  <c r="F435" i="3" s="1"/>
  <c r="F222" i="3"/>
  <c r="F224" i="3" s="1"/>
  <c r="F227" i="3" s="1"/>
  <c r="F229" i="3" s="1"/>
  <c r="F411" i="3" s="1"/>
  <c r="G293" i="3"/>
  <c r="G326" i="3" s="1"/>
  <c r="D143" i="3"/>
  <c r="D144" i="3" s="1"/>
  <c r="E144" i="3"/>
  <c r="G64" i="3"/>
  <c r="G66" i="3" s="1"/>
  <c r="H242" i="3"/>
  <c r="H243" i="3"/>
  <c r="H309" i="3"/>
  <c r="H241" i="3"/>
  <c r="H58" i="3"/>
  <c r="H52" i="3"/>
  <c r="H61" i="3" s="1"/>
  <c r="H54" i="3"/>
  <c r="H63" i="3" s="1"/>
  <c r="H53" i="3"/>
  <c r="H62" i="3" s="1"/>
  <c r="I308" i="3"/>
  <c r="I302" i="3"/>
  <c r="F211" i="3"/>
  <c r="F213" i="3" s="1"/>
  <c r="F216" i="3" s="1"/>
  <c r="F218" i="3" s="1"/>
  <c r="F410" i="3" s="1"/>
  <c r="F372" i="3"/>
  <c r="F16" i="3" s="1"/>
  <c r="G17" i="3" s="1"/>
  <c r="G18" i="3" s="1"/>
  <c r="G104" i="3" s="1"/>
  <c r="G110" i="3" s="1"/>
  <c r="G288" i="3"/>
  <c r="G325" i="3" s="1"/>
  <c r="F137" i="3"/>
  <c r="F131" i="3"/>
  <c r="F134" i="3" s="1"/>
  <c r="G251" i="3"/>
  <c r="G354" i="3" s="1"/>
  <c r="N174" i="4" l="1"/>
  <c r="N144" i="4"/>
  <c r="N143" i="4"/>
  <c r="G275" i="3"/>
  <c r="G361" i="3" s="1"/>
  <c r="F140" i="3"/>
  <c r="F143" i="3" s="1"/>
  <c r="F144" i="3" s="1"/>
  <c r="F407" i="3"/>
  <c r="G364" i="3"/>
  <c r="G414" i="3"/>
  <c r="G421" i="3"/>
  <c r="G320" i="3"/>
  <c r="G349" i="3" s="1"/>
  <c r="H257" i="3" s="1"/>
  <c r="H259" i="3" s="1"/>
  <c r="H356" i="3" s="1"/>
  <c r="H416" i="3" s="1"/>
  <c r="G430" i="3"/>
  <c r="G321" i="3"/>
  <c r="G431" i="3"/>
  <c r="G348" i="3"/>
  <c r="G398" i="3"/>
  <c r="D145" i="3"/>
  <c r="G19" i="3"/>
  <c r="G28" i="3" s="1"/>
  <c r="H64" i="3"/>
  <c r="H66" i="3" s="1"/>
  <c r="I189" i="3"/>
  <c r="I191" i="3" s="1"/>
  <c r="I194" i="3" s="1"/>
  <c r="I196" i="3" s="1"/>
  <c r="I408" i="3" s="1"/>
  <c r="J297" i="3"/>
  <c r="I236" i="3"/>
  <c r="I237" i="3" s="1"/>
  <c r="H310" i="3"/>
  <c r="G20" i="3"/>
  <c r="G106" i="3" s="1"/>
  <c r="G21" i="3"/>
  <c r="G30" i="3" s="1"/>
  <c r="N176" i="4" l="1"/>
  <c r="N175" i="4"/>
  <c r="G373" i="3"/>
  <c r="G424" i="3" s="1"/>
  <c r="G434" i="3" s="1"/>
  <c r="G350" i="3"/>
  <c r="G400" i="3"/>
  <c r="G366" i="3"/>
  <c r="G375" i="3" s="1"/>
  <c r="G372" i="3" s="1"/>
  <c r="G16" i="3" s="1"/>
  <c r="H17" i="3" s="1"/>
  <c r="H18" i="3" s="1"/>
  <c r="G365" i="3"/>
  <c r="G374" i="3" s="1"/>
  <c r="G399" i="3"/>
  <c r="G397" i="3" s="1"/>
  <c r="G200" i="3"/>
  <c r="G202" i="3" s="1"/>
  <c r="G205" i="3" s="1"/>
  <c r="G207" i="3" s="1"/>
  <c r="G409" i="3" s="1"/>
  <c r="G105" i="3"/>
  <c r="G131" i="3" s="1"/>
  <c r="H47" i="3"/>
  <c r="I48" i="3" s="1"/>
  <c r="I49" i="3" s="1"/>
  <c r="I50" i="3" s="1"/>
  <c r="I301" i="3"/>
  <c r="I242" i="3"/>
  <c r="I309" i="3"/>
  <c r="I243" i="3"/>
  <c r="I241" i="3"/>
  <c r="J308" i="3"/>
  <c r="J302" i="3"/>
  <c r="I304" i="3"/>
  <c r="G107" i="3"/>
  <c r="G133" i="3" s="1"/>
  <c r="G29" i="3"/>
  <c r="G31" i="3" s="1"/>
  <c r="G33" i="3" s="1"/>
  <c r="F145" i="3"/>
  <c r="G138" i="3"/>
  <c r="G132" i="3"/>
  <c r="H288" i="3"/>
  <c r="H325" i="3" s="1"/>
  <c r="G211" i="3"/>
  <c r="G213" i="3" s="1"/>
  <c r="G216" i="3" s="1"/>
  <c r="G218" i="3" s="1"/>
  <c r="G410" i="3" s="1"/>
  <c r="H246" i="3" l="1"/>
  <c r="H248" i="3" s="1"/>
  <c r="H283" i="3"/>
  <c r="H324" i="3" s="1"/>
  <c r="H320" i="3"/>
  <c r="H349" i="3" s="1"/>
  <c r="I257" i="3" s="1"/>
  <c r="I259" i="3" s="1"/>
  <c r="I356" i="3" s="1"/>
  <c r="I416" i="3" s="1"/>
  <c r="H430" i="3"/>
  <c r="H266" i="3"/>
  <c r="H268" i="3" s="1"/>
  <c r="H359" i="3" s="1"/>
  <c r="H419" i="3" s="1"/>
  <c r="G425" i="3"/>
  <c r="G435" i="3" s="1"/>
  <c r="G137" i="3"/>
  <c r="H271" i="3"/>
  <c r="H273" i="3" s="1"/>
  <c r="G426" i="3"/>
  <c r="G436" i="3" s="1"/>
  <c r="G222" i="3"/>
  <c r="G224" i="3" s="1"/>
  <c r="G227" i="3" s="1"/>
  <c r="G229" i="3" s="1"/>
  <c r="G411" i="3" s="1"/>
  <c r="G407" i="3" s="1"/>
  <c r="H293" i="3"/>
  <c r="H326" i="3" s="1"/>
  <c r="G139" i="3"/>
  <c r="G108" i="3"/>
  <c r="I310" i="3"/>
  <c r="J304" i="3" s="1"/>
  <c r="J189" i="3"/>
  <c r="J191" i="3" s="1"/>
  <c r="J194" i="3" s="1"/>
  <c r="J196" i="3" s="1"/>
  <c r="J408" i="3" s="1"/>
  <c r="K297" i="3"/>
  <c r="J236" i="3"/>
  <c r="J237" i="3" s="1"/>
  <c r="I54" i="3"/>
  <c r="I63" i="3" s="1"/>
  <c r="I58" i="3"/>
  <c r="I53" i="3"/>
  <c r="I62" i="3" s="1"/>
  <c r="I52" i="3"/>
  <c r="I61" i="3" s="1"/>
  <c r="G134" i="3"/>
  <c r="H19" i="3"/>
  <c r="H104" i="3"/>
  <c r="H110" i="3" s="1"/>
  <c r="H21" i="3"/>
  <c r="H20" i="3"/>
  <c r="H319" i="3" l="1"/>
  <c r="H429" i="3"/>
  <c r="H252" i="3"/>
  <c r="H355" i="3" s="1"/>
  <c r="H415" i="3" s="1"/>
  <c r="H251" i="3"/>
  <c r="H354" i="3" s="1"/>
  <c r="H414" i="3" s="1"/>
  <c r="G140" i="3"/>
  <c r="G143" i="3" s="1"/>
  <c r="G145" i="3" s="1"/>
  <c r="H275" i="3"/>
  <c r="H361" i="3" s="1"/>
  <c r="H421" i="3" s="1"/>
  <c r="H277" i="3"/>
  <c r="H360" i="3" s="1"/>
  <c r="H420" i="3" s="1"/>
  <c r="H321" i="3"/>
  <c r="H431" i="3"/>
  <c r="H365" i="3"/>
  <c r="H399" i="3"/>
  <c r="I64" i="3"/>
  <c r="I66" i="3" s="1"/>
  <c r="J242" i="3"/>
  <c r="J241" i="3"/>
  <c r="J309" i="3"/>
  <c r="J243" i="3"/>
  <c r="I47" i="3"/>
  <c r="J48" i="3" s="1"/>
  <c r="J49" i="3" s="1"/>
  <c r="J50" i="3" s="1"/>
  <c r="J301" i="3"/>
  <c r="K308" i="3"/>
  <c r="K302" i="3"/>
  <c r="H28" i="3"/>
  <c r="H105" i="3"/>
  <c r="H29" i="3"/>
  <c r="H106" i="3"/>
  <c r="H30" i="3"/>
  <c r="H107" i="3"/>
  <c r="H348" i="3" l="1"/>
  <c r="H398" i="3"/>
  <c r="H364" i="3"/>
  <c r="H373" i="3" s="1"/>
  <c r="H374" i="3"/>
  <c r="H211" i="3" s="1"/>
  <c r="H213" i="3" s="1"/>
  <c r="H216" i="3" s="1"/>
  <c r="H218" i="3" s="1"/>
  <c r="H410" i="3" s="1"/>
  <c r="H350" i="3"/>
  <c r="H400" i="3"/>
  <c r="H397" i="3" s="1"/>
  <c r="H366" i="3"/>
  <c r="H375" i="3" s="1"/>
  <c r="I288" i="3"/>
  <c r="I325" i="3" s="1"/>
  <c r="I266" i="3"/>
  <c r="I268" i="3" s="1"/>
  <c r="I359" i="3" s="1"/>
  <c r="I419" i="3" s="1"/>
  <c r="H425" i="3"/>
  <c r="H435" i="3" s="1"/>
  <c r="K189" i="3"/>
  <c r="K191" i="3" s="1"/>
  <c r="K194" i="3" s="1"/>
  <c r="K196" i="3" s="1"/>
  <c r="K408" i="3" s="1"/>
  <c r="K236" i="3"/>
  <c r="K237" i="3" s="1"/>
  <c r="L297" i="3"/>
  <c r="J310" i="3"/>
  <c r="K304" i="3"/>
  <c r="J58" i="3"/>
  <c r="J53" i="3"/>
  <c r="J62" i="3" s="1"/>
  <c r="J54" i="3"/>
  <c r="J63" i="3" s="1"/>
  <c r="J52" i="3"/>
  <c r="J61" i="3" s="1"/>
  <c r="G144" i="3"/>
  <c r="H138" i="3"/>
  <c r="H132" i="3"/>
  <c r="H139" i="3"/>
  <c r="H133" i="3"/>
  <c r="H137" i="3"/>
  <c r="H131" i="3"/>
  <c r="H31" i="3"/>
  <c r="H33" i="3" s="1"/>
  <c r="H108" i="3"/>
  <c r="H424" i="3" l="1"/>
  <c r="H434" i="3" s="1"/>
  <c r="I283" i="3"/>
  <c r="I324" i="3" s="1"/>
  <c r="H200" i="3"/>
  <c r="H202" i="3" s="1"/>
  <c r="H205" i="3" s="1"/>
  <c r="H207" i="3" s="1"/>
  <c r="H409" i="3" s="1"/>
  <c r="I246" i="3"/>
  <c r="I248" i="3" s="1"/>
  <c r="H372" i="3"/>
  <c r="H16" i="3" s="1"/>
  <c r="I17" i="3" s="1"/>
  <c r="I18" i="3" s="1"/>
  <c r="H426" i="3"/>
  <c r="H436" i="3" s="1"/>
  <c r="H222" i="3"/>
  <c r="H224" i="3" s="1"/>
  <c r="H227" i="3" s="1"/>
  <c r="H229" i="3" s="1"/>
  <c r="H411" i="3" s="1"/>
  <c r="I293" i="3"/>
  <c r="I326" i="3" s="1"/>
  <c r="I271" i="3"/>
  <c r="I273" i="3" s="1"/>
  <c r="I320" i="3"/>
  <c r="I430" i="3"/>
  <c r="J64" i="3"/>
  <c r="J66" i="3" s="1"/>
  <c r="J47" i="3"/>
  <c r="K48" i="3" s="1"/>
  <c r="K49" i="3" s="1"/>
  <c r="K50" i="3" s="1"/>
  <c r="K301" i="3"/>
  <c r="L308" i="3"/>
  <c r="L302" i="3"/>
  <c r="K242" i="3"/>
  <c r="K241" i="3"/>
  <c r="K243" i="3"/>
  <c r="K309" i="3"/>
  <c r="H140" i="3"/>
  <c r="H134" i="3"/>
  <c r="I349" i="3" l="1"/>
  <c r="J257" i="3" s="1"/>
  <c r="J259" i="3" s="1"/>
  <c r="J356" i="3" s="1"/>
  <c r="J416" i="3" s="1"/>
  <c r="I399" i="3"/>
  <c r="I365" i="3"/>
  <c r="I275" i="3"/>
  <c r="I361" i="3" s="1"/>
  <c r="I421" i="3" s="1"/>
  <c r="I277" i="3"/>
  <c r="I360" i="3" s="1"/>
  <c r="I420" i="3" s="1"/>
  <c r="I104" i="3"/>
  <c r="I110" i="3" s="1"/>
  <c r="I21" i="3"/>
  <c r="I19" i="3"/>
  <c r="I20" i="3"/>
  <c r="H407" i="3"/>
  <c r="I319" i="3"/>
  <c r="I429" i="3"/>
  <c r="I321" i="3"/>
  <c r="I431" i="3"/>
  <c r="I251" i="3"/>
  <c r="I354" i="3" s="1"/>
  <c r="I414" i="3" s="1"/>
  <c r="I252" i="3"/>
  <c r="I355" i="3" s="1"/>
  <c r="I415" i="3" s="1"/>
  <c r="K53" i="3"/>
  <c r="K62" i="3" s="1"/>
  <c r="K52" i="3"/>
  <c r="K61" i="3" s="1"/>
  <c r="K54" i="3"/>
  <c r="K63" i="3" s="1"/>
  <c r="K58" i="3"/>
  <c r="K310" i="3"/>
  <c r="L304" i="3" s="1"/>
  <c r="M297" i="3"/>
  <c r="L236" i="3"/>
  <c r="L237" i="3" s="1"/>
  <c r="L189" i="3"/>
  <c r="L191" i="3" s="1"/>
  <c r="L194" i="3" s="1"/>
  <c r="L196" i="3" s="1"/>
  <c r="L408" i="3" s="1"/>
  <c r="H143" i="3"/>
  <c r="H145" i="3" s="1"/>
  <c r="I28" i="3" l="1"/>
  <c r="I105" i="3"/>
  <c r="I107" i="3"/>
  <c r="I30" i="3"/>
  <c r="I374" i="3"/>
  <c r="I350" i="3"/>
  <c r="I400" i="3"/>
  <c r="I366" i="3"/>
  <c r="I375" i="3" s="1"/>
  <c r="I398" i="3"/>
  <c r="I348" i="3"/>
  <c r="I364" i="3"/>
  <c r="I373" i="3" s="1"/>
  <c r="I29" i="3"/>
  <c r="I106" i="3"/>
  <c r="K47" i="3"/>
  <c r="L48" i="3" s="1"/>
  <c r="L49" i="3" s="1"/>
  <c r="L50" i="3" s="1"/>
  <c r="L301" i="3"/>
  <c r="L241" i="3"/>
  <c r="L242" i="3"/>
  <c r="L309" i="3"/>
  <c r="L243" i="3"/>
  <c r="K64" i="3"/>
  <c r="K66" i="3" s="1"/>
  <c r="M308" i="3"/>
  <c r="M302" i="3"/>
  <c r="H144" i="3"/>
  <c r="I138" i="3" l="1"/>
  <c r="I132" i="3"/>
  <c r="I397" i="3"/>
  <c r="I139" i="3"/>
  <c r="I133" i="3"/>
  <c r="J271" i="3"/>
  <c r="J273" i="3" s="1"/>
  <c r="I426" i="3"/>
  <c r="I436" i="3" s="1"/>
  <c r="I222" i="3"/>
  <c r="I224" i="3" s="1"/>
  <c r="I227" i="3" s="1"/>
  <c r="I229" i="3" s="1"/>
  <c r="I411" i="3" s="1"/>
  <c r="J293" i="3"/>
  <c r="J326" i="3" s="1"/>
  <c r="J288" i="3"/>
  <c r="J325" i="3" s="1"/>
  <c r="I425" i="3"/>
  <c r="I435" i="3" s="1"/>
  <c r="I211" i="3"/>
  <c r="I213" i="3" s="1"/>
  <c r="I216" i="3" s="1"/>
  <c r="I218" i="3" s="1"/>
  <c r="I410" i="3" s="1"/>
  <c r="J266" i="3"/>
  <c r="J268" i="3" s="1"/>
  <c r="J359" i="3" s="1"/>
  <c r="I137" i="3"/>
  <c r="I131" i="3"/>
  <c r="I108" i="3"/>
  <c r="J246" i="3"/>
  <c r="J248" i="3" s="1"/>
  <c r="I424" i="3"/>
  <c r="I434" i="3" s="1"/>
  <c r="I200" i="3"/>
  <c r="I202" i="3" s="1"/>
  <c r="I205" i="3" s="1"/>
  <c r="I207" i="3" s="1"/>
  <c r="I409" i="3" s="1"/>
  <c r="I372" i="3"/>
  <c r="I16" i="3" s="1"/>
  <c r="J17" i="3" s="1"/>
  <c r="J18" i="3" s="1"/>
  <c r="J283" i="3"/>
  <c r="J324" i="3" s="1"/>
  <c r="I31" i="3"/>
  <c r="I33" i="3" s="1"/>
  <c r="L310" i="3"/>
  <c r="M304" i="3" s="1"/>
  <c r="L54" i="3"/>
  <c r="L63" i="3" s="1"/>
  <c r="L53" i="3"/>
  <c r="L62" i="3" s="1"/>
  <c r="L58" i="3"/>
  <c r="L52" i="3"/>
  <c r="L61" i="3" s="1"/>
  <c r="M189" i="3"/>
  <c r="M191" i="3" s="1"/>
  <c r="M194" i="3" s="1"/>
  <c r="M196" i="3" s="1"/>
  <c r="M408" i="3" s="1"/>
  <c r="M236" i="3"/>
  <c r="M237" i="3" s="1"/>
  <c r="N297" i="3"/>
  <c r="J104" i="3" l="1"/>
  <c r="J110" i="3" s="1"/>
  <c r="J21" i="3"/>
  <c r="J19" i="3"/>
  <c r="J20" i="3"/>
  <c r="I407" i="3"/>
  <c r="I134" i="3"/>
  <c r="I140" i="3"/>
  <c r="J320" i="3"/>
  <c r="J430" i="3"/>
  <c r="J277" i="3"/>
  <c r="J360" i="3" s="1"/>
  <c r="J420" i="3" s="1"/>
  <c r="J275" i="3"/>
  <c r="J361" i="3" s="1"/>
  <c r="J421" i="3" s="1"/>
  <c r="J319" i="3"/>
  <c r="J429" i="3"/>
  <c r="J252" i="3"/>
  <c r="J355" i="3" s="1"/>
  <c r="J415" i="3" s="1"/>
  <c r="J251" i="3"/>
  <c r="J354" i="3" s="1"/>
  <c r="J414" i="3" s="1"/>
  <c r="J365" i="3"/>
  <c r="J419" i="3"/>
  <c r="J321" i="3"/>
  <c r="J431" i="3"/>
  <c r="L64" i="3"/>
  <c r="L66" i="3" s="1"/>
  <c r="M241" i="3"/>
  <c r="M309" i="3"/>
  <c r="M242" i="3"/>
  <c r="M243" i="3"/>
  <c r="N308" i="3"/>
  <c r="N302" i="3"/>
  <c r="L47" i="3"/>
  <c r="M48" i="3" s="1"/>
  <c r="M49" i="3" s="1"/>
  <c r="M50" i="3" s="1"/>
  <c r="M301" i="3"/>
  <c r="J374" i="3" l="1"/>
  <c r="J211" i="3" s="1"/>
  <c r="J213" i="3" s="1"/>
  <c r="J216" i="3" s="1"/>
  <c r="J218" i="3" s="1"/>
  <c r="J410" i="3" s="1"/>
  <c r="J29" i="3"/>
  <c r="J106" i="3"/>
  <c r="J350" i="3"/>
  <c r="J400" i="3"/>
  <c r="J366" i="3"/>
  <c r="J375" i="3" s="1"/>
  <c r="I143" i="3"/>
  <c r="J105" i="3"/>
  <c r="J28" i="3"/>
  <c r="J30" i="3"/>
  <c r="J107" i="3"/>
  <c r="K266" i="3"/>
  <c r="K268" i="3" s="1"/>
  <c r="K359" i="3" s="1"/>
  <c r="K419" i="3" s="1"/>
  <c r="J348" i="3"/>
  <c r="J398" i="3"/>
  <c r="J397" i="3" s="1"/>
  <c r="J364" i="3"/>
  <c r="J373" i="3" s="1"/>
  <c r="J349" i="3"/>
  <c r="K257" i="3" s="1"/>
  <c r="K259" i="3" s="1"/>
  <c r="K356" i="3" s="1"/>
  <c r="K416" i="3" s="1"/>
  <c r="J399" i="3"/>
  <c r="M310" i="3"/>
  <c r="N304" i="3" s="1"/>
  <c r="N236" i="3"/>
  <c r="N237" i="3" s="1"/>
  <c r="N189" i="3"/>
  <c r="N191" i="3" s="1"/>
  <c r="N194" i="3" s="1"/>
  <c r="N196" i="3" s="1"/>
  <c r="N408" i="3" s="1"/>
  <c r="M52" i="3"/>
  <c r="M61" i="3" s="1"/>
  <c r="M53" i="3"/>
  <c r="M62" i="3" s="1"/>
  <c r="M58" i="3"/>
  <c r="M54" i="3"/>
  <c r="M63" i="3" s="1"/>
  <c r="K288" i="3" l="1"/>
  <c r="K325" i="3" s="1"/>
  <c r="K430" i="3" s="1"/>
  <c r="J425" i="3"/>
  <c r="J435" i="3" s="1"/>
  <c r="K246" i="3"/>
  <c r="K248" i="3" s="1"/>
  <c r="J424" i="3"/>
  <c r="J434" i="3" s="1"/>
  <c r="J200" i="3"/>
  <c r="J202" i="3" s="1"/>
  <c r="J205" i="3" s="1"/>
  <c r="J207" i="3" s="1"/>
  <c r="J409" i="3" s="1"/>
  <c r="J372" i="3"/>
  <c r="J16" i="3" s="1"/>
  <c r="K17" i="3" s="1"/>
  <c r="K18" i="3" s="1"/>
  <c r="K283" i="3"/>
  <c r="K324" i="3" s="1"/>
  <c r="J137" i="3"/>
  <c r="J131" i="3"/>
  <c r="J108" i="3"/>
  <c r="K320" i="3"/>
  <c r="I144" i="3"/>
  <c r="I145" i="3"/>
  <c r="J132" i="3"/>
  <c r="J138" i="3"/>
  <c r="J222" i="3"/>
  <c r="J224" i="3" s="1"/>
  <c r="J227" i="3" s="1"/>
  <c r="J229" i="3" s="1"/>
  <c r="J411" i="3" s="1"/>
  <c r="J426" i="3"/>
  <c r="J436" i="3" s="1"/>
  <c r="K293" i="3"/>
  <c r="K326" i="3" s="1"/>
  <c r="K271" i="3"/>
  <c r="K273" i="3" s="1"/>
  <c r="J139" i="3"/>
  <c r="J133" i="3"/>
  <c r="J31" i="3"/>
  <c r="J33" i="3" s="1"/>
  <c r="N241" i="3"/>
  <c r="N242" i="3"/>
  <c r="N309" i="3"/>
  <c r="N310" i="3" s="1"/>
  <c r="N47" i="3" s="1"/>
  <c r="N243" i="3"/>
  <c r="M64" i="3"/>
  <c r="M66" i="3" s="1"/>
  <c r="M47" i="3"/>
  <c r="N48" i="3" s="1"/>
  <c r="N49" i="3" s="1"/>
  <c r="N50" i="3" s="1"/>
  <c r="N301" i="3"/>
  <c r="J134" i="3" l="1"/>
  <c r="J407" i="3"/>
  <c r="K104" i="3"/>
  <c r="K110" i="3" s="1"/>
  <c r="K19" i="3"/>
  <c r="K21" i="3"/>
  <c r="K20" i="3"/>
  <c r="K275" i="3"/>
  <c r="K361" i="3" s="1"/>
  <c r="K421" i="3" s="1"/>
  <c r="K277" i="3"/>
  <c r="K360" i="3" s="1"/>
  <c r="J140" i="3"/>
  <c r="K321" i="3"/>
  <c r="K431" i="3"/>
  <c r="K399" i="3"/>
  <c r="K365" i="3"/>
  <c r="K349" i="3"/>
  <c r="L257" i="3" s="1"/>
  <c r="L259" i="3" s="1"/>
  <c r="L356" i="3" s="1"/>
  <c r="L416" i="3" s="1"/>
  <c r="K319" i="3"/>
  <c r="K429" i="3"/>
  <c r="K251" i="3"/>
  <c r="K354" i="3" s="1"/>
  <c r="K414" i="3" s="1"/>
  <c r="K252" i="3"/>
  <c r="K355" i="3" s="1"/>
  <c r="K415" i="3" s="1"/>
  <c r="N53" i="3"/>
  <c r="N62" i="3" s="1"/>
  <c r="N54" i="3"/>
  <c r="N63" i="3" s="1"/>
  <c r="N58" i="3"/>
  <c r="N52" i="3"/>
  <c r="N61" i="3" s="1"/>
  <c r="K348" i="3" l="1"/>
  <c r="K398" i="3"/>
  <c r="K364" i="3"/>
  <c r="K373" i="3" s="1"/>
  <c r="K366" i="3"/>
  <c r="K375" i="3" s="1"/>
  <c r="K420" i="3"/>
  <c r="K350" i="3"/>
  <c r="K400" i="3"/>
  <c r="K105" i="3"/>
  <c r="K28" i="3"/>
  <c r="K374" i="3"/>
  <c r="J143" i="3"/>
  <c r="K29" i="3"/>
  <c r="K106" i="3"/>
  <c r="K107" i="3"/>
  <c r="K30" i="3"/>
  <c r="N64" i="3"/>
  <c r="N66" i="3" s="1"/>
  <c r="K133" i="3" l="1"/>
  <c r="K139" i="3"/>
  <c r="K222" i="3"/>
  <c r="K224" i="3" s="1"/>
  <c r="K227" i="3" s="1"/>
  <c r="K229" i="3" s="1"/>
  <c r="K411" i="3" s="1"/>
  <c r="K426" i="3"/>
  <c r="K436" i="3" s="1"/>
  <c r="L293" i="3"/>
  <c r="L326" i="3" s="1"/>
  <c r="L271" i="3"/>
  <c r="L273" i="3" s="1"/>
  <c r="K372" i="3"/>
  <c r="K16" i="3" s="1"/>
  <c r="L17" i="3" s="1"/>
  <c r="L18" i="3" s="1"/>
  <c r="K425" i="3"/>
  <c r="K435" i="3" s="1"/>
  <c r="L288" i="3"/>
  <c r="L325" i="3" s="1"/>
  <c r="K211" i="3"/>
  <c r="K213" i="3" s="1"/>
  <c r="K216" i="3" s="1"/>
  <c r="K218" i="3" s="1"/>
  <c r="K410" i="3" s="1"/>
  <c r="L266" i="3"/>
  <c r="L268" i="3" s="1"/>
  <c r="L359" i="3" s="1"/>
  <c r="L419" i="3" s="1"/>
  <c r="L246" i="3"/>
  <c r="L248" i="3" s="1"/>
  <c r="K424" i="3"/>
  <c r="K434" i="3" s="1"/>
  <c r="K200" i="3"/>
  <c r="K202" i="3" s="1"/>
  <c r="K205" i="3" s="1"/>
  <c r="K207" i="3" s="1"/>
  <c r="K409" i="3" s="1"/>
  <c r="L283" i="3"/>
  <c r="L324" i="3" s="1"/>
  <c r="J145" i="3"/>
  <c r="J144" i="3"/>
  <c r="K138" i="3"/>
  <c r="K132" i="3"/>
  <c r="K31" i="3"/>
  <c r="K33" i="3" s="1"/>
  <c r="K397" i="3"/>
  <c r="K108" i="3"/>
  <c r="K137" i="3"/>
  <c r="K131" i="3"/>
  <c r="K407" i="3" l="1"/>
  <c r="K140" i="3"/>
  <c r="K134" i="3"/>
  <c r="K143" i="3" s="1"/>
  <c r="L251" i="3"/>
  <c r="L354" i="3" s="1"/>
  <c r="L414" i="3" s="1"/>
  <c r="L252" i="3"/>
  <c r="L355" i="3" s="1"/>
  <c r="L415" i="3" s="1"/>
  <c r="L19" i="3"/>
  <c r="L20" i="3"/>
  <c r="L21" i="3"/>
  <c r="L104" i="3"/>
  <c r="L110" i="3" s="1"/>
  <c r="L277" i="3"/>
  <c r="L360" i="3" s="1"/>
  <c r="L420" i="3" s="1"/>
  <c r="L275" i="3"/>
  <c r="L361" i="3" s="1"/>
  <c r="L421" i="3" s="1"/>
  <c r="L319" i="3"/>
  <c r="L429" i="3"/>
  <c r="L320" i="3"/>
  <c r="L430" i="3"/>
  <c r="L321" i="3"/>
  <c r="L431" i="3"/>
  <c r="K145" i="3" l="1"/>
  <c r="K144" i="3"/>
  <c r="L107" i="3"/>
  <c r="L30" i="3"/>
  <c r="L106" i="3"/>
  <c r="L29" i="3"/>
  <c r="L105" i="3"/>
  <c r="L28" i="3"/>
  <c r="L349" i="3"/>
  <c r="M257" i="3" s="1"/>
  <c r="M259" i="3" s="1"/>
  <c r="M356" i="3" s="1"/>
  <c r="M416" i="3" s="1"/>
  <c r="L399" i="3"/>
  <c r="L365" i="3"/>
  <c r="L374" i="3" s="1"/>
  <c r="L350" i="3"/>
  <c r="L400" i="3"/>
  <c r="L366" i="3"/>
  <c r="L375" i="3" s="1"/>
  <c r="L348" i="3"/>
  <c r="L398" i="3"/>
  <c r="L364" i="3"/>
  <c r="L373" i="3" s="1"/>
  <c r="L200" i="3" l="1"/>
  <c r="L202" i="3" s="1"/>
  <c r="L205" i="3" s="1"/>
  <c r="L207" i="3" s="1"/>
  <c r="L409" i="3" s="1"/>
  <c r="L424" i="3"/>
  <c r="L434" i="3" s="1"/>
  <c r="L372" i="3"/>
  <c r="L16" i="3" s="1"/>
  <c r="M17" i="3" s="1"/>
  <c r="M18" i="3" s="1"/>
  <c r="M283" i="3"/>
  <c r="M324" i="3" s="1"/>
  <c r="M246" i="3"/>
  <c r="M248" i="3" s="1"/>
  <c r="L397" i="3"/>
  <c r="L133" i="3"/>
  <c r="L139" i="3"/>
  <c r="L31" i="3"/>
  <c r="L33" i="3" s="1"/>
  <c r="L211" i="3"/>
  <c r="L213" i="3" s="1"/>
  <c r="L216" i="3" s="1"/>
  <c r="L218" i="3" s="1"/>
  <c r="L410" i="3" s="1"/>
  <c r="L425" i="3"/>
  <c r="L435" i="3" s="1"/>
  <c r="M266" i="3"/>
  <c r="M268" i="3" s="1"/>
  <c r="M359" i="3" s="1"/>
  <c r="M419" i="3" s="1"/>
  <c r="M288" i="3"/>
  <c r="M325" i="3" s="1"/>
  <c r="M271" i="3"/>
  <c r="M273" i="3" s="1"/>
  <c r="L426" i="3"/>
  <c r="L436" i="3" s="1"/>
  <c r="M293" i="3"/>
  <c r="M326" i="3" s="1"/>
  <c r="L222" i="3"/>
  <c r="L224" i="3" s="1"/>
  <c r="L227" i="3" s="1"/>
  <c r="L229" i="3" s="1"/>
  <c r="L411" i="3" s="1"/>
  <c r="L108" i="3"/>
  <c r="L137" i="3"/>
  <c r="L131" i="3"/>
  <c r="L132" i="3"/>
  <c r="L138" i="3"/>
  <c r="L134" i="3" l="1"/>
  <c r="L140" i="3"/>
  <c r="M21" i="3"/>
  <c r="M19" i="3"/>
  <c r="M20" i="3"/>
  <c r="M104" i="3"/>
  <c r="M110" i="3" s="1"/>
  <c r="M321" i="3"/>
  <c r="M431" i="3"/>
  <c r="M319" i="3"/>
  <c r="M429" i="3"/>
  <c r="M275" i="3"/>
  <c r="M361" i="3" s="1"/>
  <c r="M421" i="3" s="1"/>
  <c r="M277" i="3"/>
  <c r="M360" i="3" s="1"/>
  <c r="M420" i="3" s="1"/>
  <c r="M320" i="3"/>
  <c r="M430" i="3"/>
  <c r="M251" i="3"/>
  <c r="M354" i="3" s="1"/>
  <c r="M414" i="3" s="1"/>
  <c r="M252" i="3"/>
  <c r="M355" i="3" s="1"/>
  <c r="L407" i="3"/>
  <c r="L143" i="3" l="1"/>
  <c r="L145" i="3" s="1"/>
  <c r="M348" i="3"/>
  <c r="M398" i="3"/>
  <c r="M105" i="3"/>
  <c r="M28" i="3"/>
  <c r="M349" i="3"/>
  <c r="N257" i="3" s="1"/>
  <c r="N259" i="3" s="1"/>
  <c r="N356" i="3" s="1"/>
  <c r="N416" i="3" s="1"/>
  <c r="M399" i="3"/>
  <c r="M365" i="3"/>
  <c r="M374" i="3" s="1"/>
  <c r="M350" i="3"/>
  <c r="M400" i="3"/>
  <c r="M366" i="3"/>
  <c r="M375" i="3" s="1"/>
  <c r="M30" i="3"/>
  <c r="M107" i="3"/>
  <c r="M29" i="3"/>
  <c r="M106" i="3"/>
  <c r="M364" i="3"/>
  <c r="M373" i="3" s="1"/>
  <c r="M415" i="3"/>
  <c r="M31" i="3" l="1"/>
  <c r="M33" i="3" s="1"/>
  <c r="L144" i="3"/>
  <c r="N283" i="3"/>
  <c r="N324" i="3" s="1"/>
  <c r="M424" i="3"/>
  <c r="M434" i="3" s="1"/>
  <c r="N246" i="3"/>
  <c r="N248" i="3" s="1"/>
  <c r="M200" i="3"/>
  <c r="M202" i="3" s="1"/>
  <c r="M205" i="3" s="1"/>
  <c r="M207" i="3" s="1"/>
  <c r="M409" i="3" s="1"/>
  <c r="M372" i="3"/>
  <c r="M16" i="3" s="1"/>
  <c r="N17" i="3" s="1"/>
  <c r="N18" i="3" s="1"/>
  <c r="M425" i="3"/>
  <c r="M435" i="3" s="1"/>
  <c r="N288" i="3"/>
  <c r="N325" i="3" s="1"/>
  <c r="N266" i="3"/>
  <c r="N268" i="3" s="1"/>
  <c r="N359" i="3" s="1"/>
  <c r="N419" i="3" s="1"/>
  <c r="M211" i="3"/>
  <c r="M213" i="3" s="1"/>
  <c r="M216" i="3" s="1"/>
  <c r="M218" i="3" s="1"/>
  <c r="M410" i="3" s="1"/>
  <c r="M131" i="3"/>
  <c r="M108" i="3"/>
  <c r="M137" i="3"/>
  <c r="M132" i="3"/>
  <c r="M138" i="3"/>
  <c r="M222" i="3"/>
  <c r="M224" i="3" s="1"/>
  <c r="M227" i="3" s="1"/>
  <c r="M229" i="3" s="1"/>
  <c r="M411" i="3" s="1"/>
  <c r="M426" i="3"/>
  <c r="M436" i="3" s="1"/>
  <c r="N271" i="3"/>
  <c r="N273" i="3" s="1"/>
  <c r="N293" i="3"/>
  <c r="N326" i="3" s="1"/>
  <c r="M133" i="3"/>
  <c r="M139" i="3"/>
  <c r="M397" i="3"/>
  <c r="M407" i="3" l="1"/>
  <c r="M140" i="3"/>
  <c r="N320" i="3"/>
  <c r="N430" i="3"/>
  <c r="N252" i="3"/>
  <c r="N355" i="3" s="1"/>
  <c r="N415" i="3" s="1"/>
  <c r="N251" i="3"/>
  <c r="N354" i="3" s="1"/>
  <c r="M134" i="3"/>
  <c r="N321" i="3"/>
  <c r="N431" i="3"/>
  <c r="N275" i="3"/>
  <c r="N361" i="3" s="1"/>
  <c r="N421" i="3" s="1"/>
  <c r="N277" i="3"/>
  <c r="N360" i="3" s="1"/>
  <c r="N21" i="3"/>
  <c r="N19" i="3"/>
  <c r="N20" i="3"/>
  <c r="N104" i="3"/>
  <c r="N110" i="3" s="1"/>
  <c r="N319" i="3"/>
  <c r="N429" i="3"/>
  <c r="M143" i="3" l="1"/>
  <c r="M145" i="3" s="1"/>
  <c r="N105" i="3"/>
  <c r="N28" i="3"/>
  <c r="N348" i="3"/>
  <c r="N398" i="3"/>
  <c r="N107" i="3"/>
  <c r="N30" i="3"/>
  <c r="N350" i="3"/>
  <c r="N400" i="3"/>
  <c r="N366" i="3"/>
  <c r="N375" i="3" s="1"/>
  <c r="N420" i="3"/>
  <c r="N399" i="3"/>
  <c r="N365" i="3"/>
  <c r="N374" i="3" s="1"/>
  <c r="N349" i="3"/>
  <c r="N106" i="3"/>
  <c r="N29" i="3"/>
  <c r="N364" i="3"/>
  <c r="N373" i="3" s="1"/>
  <c r="N414" i="3"/>
  <c r="M144" i="3" l="1"/>
  <c r="N397" i="3"/>
  <c r="N31" i="3"/>
  <c r="N33" i="3" s="1"/>
  <c r="N200" i="3"/>
  <c r="N202" i="3" s="1"/>
  <c r="N205" i="3" s="1"/>
  <c r="N207" i="3" s="1"/>
  <c r="N409" i="3" s="1"/>
  <c r="N424" i="3"/>
  <c r="N434" i="3" s="1"/>
  <c r="N372" i="3"/>
  <c r="N16" i="3" s="1"/>
  <c r="N211" i="3"/>
  <c r="N213" i="3" s="1"/>
  <c r="N216" i="3" s="1"/>
  <c r="N218" i="3" s="1"/>
  <c r="N410" i="3" s="1"/>
  <c r="N425" i="3"/>
  <c r="N435" i="3" s="1"/>
  <c r="N138" i="3"/>
  <c r="N132" i="3"/>
  <c r="N222" i="3"/>
  <c r="N224" i="3" s="1"/>
  <c r="N227" i="3" s="1"/>
  <c r="N229" i="3" s="1"/>
  <c r="N411" i="3" s="1"/>
  <c r="N426" i="3"/>
  <c r="N436" i="3" s="1"/>
  <c r="N139" i="3"/>
  <c r="N133" i="3"/>
  <c r="N137" i="3"/>
  <c r="N131" i="3"/>
  <c r="N108" i="3"/>
  <c r="N134" i="3" l="1"/>
  <c r="N407" i="3"/>
  <c r="N140" i="3"/>
  <c r="N143" i="3" s="1"/>
  <c r="N144" i="3" l="1"/>
  <c r="N145" i="3"/>
</calcChain>
</file>

<file path=xl/sharedStrings.xml><?xml version="1.0" encoding="utf-8"?>
<sst xmlns="http://schemas.openxmlformats.org/spreadsheetml/2006/main" count="1010" uniqueCount="235">
  <si>
    <t>Notes on Input Dataset (repeated in the classroom page)</t>
  </si>
  <si>
    <t>- Only absolute values are provided for each month.</t>
  </si>
  <si>
    <t>- Percent values remain the same month over month and are therefore mentioned only in the first column.</t>
  </si>
  <si>
    <t>- Left indented values sum up to the row above it.</t>
  </si>
  <si>
    <t>- Rows highlighted in yellow are ‘bootstrap rows’. They are only populated for the month of Dec 2018. 
They are needed to calculate some of the rows for Jan 2019; the first month of the model. 
For the remaining months, you need to calculate the actual values for the bootstrap rows.</t>
  </si>
  <si>
    <t>- Unless otherwise stated, all percentages are calculated off of the previous level and not the top level.</t>
  </si>
  <si>
    <t>- For any extra steps in a funnel that you would like to add, feel free to make assumptions about numbers.</t>
  </si>
  <si>
    <t>Acquisition - Team Project</t>
  </si>
  <si>
    <t>% Learners that start invitation flow</t>
  </si>
  <si>
    <t>Invitation flow completion rate</t>
  </si>
  <si>
    <t># Invitations per inviter</t>
  </si>
  <si>
    <t>% Recipients that open the invitation</t>
  </si>
  <si>
    <t>% Recipients that click the invitation</t>
  </si>
  <si>
    <t>% Recipients that finish the signup flow...</t>
  </si>
  <si>
    <t>...Basic</t>
  </si>
  <si>
    <t>...Pro</t>
  </si>
  <si>
    <t>...Premium</t>
  </si>
  <si>
    <t>Acquisition - Paid Referral</t>
  </si>
  <si>
    <t>Acquisition - Paid Search</t>
  </si>
  <si>
    <t>Total Ad Budget</t>
  </si>
  <si>
    <t>Cost per Click (CpC)</t>
  </si>
  <si>
    <t>Ad CTR on Google</t>
  </si>
  <si>
    <t>% Landing page visitors that start the signup flow</t>
  </si>
  <si>
    <t>% Landing page visitors that complete the signup flow...</t>
  </si>
  <si>
    <t>...Free</t>
  </si>
  <si>
    <t>Credit Card Fees</t>
  </si>
  <si>
    <t>Stripe Charge - Percentage</t>
  </si>
  <si>
    <t>Stripe Charge - Flat</t>
  </si>
  <si>
    <t>Support Cost</t>
  </si>
  <si>
    <t>Support cost per day - Free</t>
  </si>
  <si>
    <t>Support cost per day - Basic</t>
  </si>
  <si>
    <t>Support cost per day - Pro</t>
  </si>
  <si>
    <t>Support cost per day - Premium</t>
  </si>
  <si>
    <t>Average days before plan change or cancellation - Free</t>
  </si>
  <si>
    <t>Average days before plan change or cancellation - Basic</t>
  </si>
  <si>
    <t>Average days before plan change or cancellation - Pro</t>
  </si>
  <si>
    <t>Average days before plan change or cancellation - Premium</t>
  </si>
  <si>
    <t>Learner Licenses Purchased</t>
  </si>
  <si>
    <t>Basic Tier</t>
  </si>
  <si>
    <t>Pro Tier</t>
  </si>
  <si>
    <t>Premium Tier</t>
  </si>
  <si>
    <t>Plan Upsell</t>
  </si>
  <si>
    <t>Free Tier</t>
  </si>
  <si>
    <t>% Learners that are upsold higher plan</t>
  </si>
  <si>
    <t>% Learners that convert on upsell...</t>
  </si>
  <si>
    <t>% Learners that convert on upsell - Premium</t>
  </si>
  <si>
    <t>Plan Downgrade</t>
  </si>
  <si>
    <t>% Learners that start the plan downgrade flow</t>
  </si>
  <si>
    <t>% Learners that complete the downgrade to Basic</t>
  </si>
  <si>
    <t>% Learners that complete the downgrade...</t>
  </si>
  <si>
    <t>Plan Cancellation</t>
  </si>
  <si>
    <t>% Learners that start plan cancellation flow</t>
  </si>
  <si>
    <t>% Learners that abandon cancellation flow and stay on original plan</t>
  </si>
  <si>
    <t>% Learners that complete cancellation</t>
  </si>
  <si>
    <t>Non Paying Learners - Growth Accounting</t>
  </si>
  <si>
    <t>Reactivated</t>
  </si>
  <si>
    <t>Churned</t>
  </si>
  <si>
    <t>Total</t>
  </si>
  <si>
    <t>Total - Upgraded Users</t>
  </si>
  <si>
    <t>Combined Total (Non Paying + Upgraded)</t>
  </si>
  <si>
    <t>Paying Learners - Growth Accounting (Start of Month)</t>
  </si>
  <si>
    <t>New</t>
  </si>
  <si>
    <t>Basic</t>
  </si>
  <si>
    <t>Professional</t>
  </si>
  <si>
    <t>Premium</t>
  </si>
  <si>
    <t>Paying Learners - Growth Accounting (End of Month)</t>
  </si>
  <si>
    <t>Revenue Accounting</t>
  </si>
  <si>
    <t>Recurring Overage Upsell</t>
  </si>
  <si>
    <t>% Learners that are recommended a class</t>
  </si>
  <si>
    <t>% Recommendation conversion rate</t>
  </si>
  <si>
    <t>% Learners that reach plan allowance</t>
  </si>
  <si>
    <t>% Learners at plan allowance that are upsold plan overage</t>
  </si>
  <si>
    <t>% Learners that purchase overage</t>
  </si>
  <si>
    <t>Avg. Overage - Number of classes above plan allowance</t>
  </si>
  <si>
    <t># Learners that are recommended a class</t>
  </si>
  <si>
    <t>Paying Learners - Growth Accounting (Start of Month)</t>
  </si>
  <si>
    <t>Paying Learners - Growth Accounting (End of Month)</t>
  </si>
  <si>
    <t>Returned</t>
  </si>
  <si>
    <t xml:space="preserve">Returned </t>
  </si>
  <si>
    <t>Downgrades</t>
  </si>
  <si>
    <t>Premium to Basic</t>
  </si>
  <si>
    <t>Pro</t>
  </si>
  <si>
    <t># Customer</t>
  </si>
  <si>
    <t>#Referrers</t>
  </si>
  <si>
    <t>#Refered customer</t>
  </si>
  <si>
    <t># customer</t>
  </si>
  <si>
    <t>#Refered Customer</t>
  </si>
  <si>
    <t>#Customer finish SignUp</t>
  </si>
  <si>
    <t># of Learners took a class</t>
  </si>
  <si>
    <t>Impression</t>
  </si>
  <si>
    <t>Clicks</t>
  </si>
  <si>
    <t># Signup users</t>
  </si>
  <si>
    <t>Returning</t>
  </si>
  <si>
    <t>#Learners that reach plan allowance</t>
  </si>
  <si>
    <t>#Learners that purchase overage</t>
  </si>
  <si>
    <t>#Avg. Overage - Number of classes above plan allowance</t>
  </si>
  <si>
    <t>#churned</t>
  </si>
  <si>
    <t>#Churned</t>
  </si>
  <si>
    <t># of learners on free plan</t>
  </si>
  <si>
    <t>#Upsell from Free</t>
  </si>
  <si>
    <t>#Learners that are upsold higher plan</t>
  </si>
  <si>
    <t>#Learners that convert on upsell…</t>
  </si>
  <si>
    <t>#Learners that start the plan downgrade flow</t>
  </si>
  <si>
    <t># Learners that start the plan downgrade flow</t>
  </si>
  <si>
    <t>Plan Changes By Existing Customers During the Month</t>
  </si>
  <si>
    <t>Upgrades</t>
  </si>
  <si>
    <t>Basic to pro</t>
  </si>
  <si>
    <t>Basic to premium</t>
  </si>
  <si>
    <t>Pro to Premium</t>
  </si>
  <si>
    <t>Pro to Basic</t>
  </si>
  <si>
    <t>Premium to Pro</t>
  </si>
  <si>
    <t>Not changed</t>
  </si>
  <si>
    <t># Learners that reach plan allowance</t>
  </si>
  <si>
    <t># Learners that purchase overage</t>
  </si>
  <si>
    <t># of classes above plan allowance</t>
  </si>
  <si>
    <t>#of classes above plan allowance</t>
  </si>
  <si>
    <t>$ 3,277,280.30</t>
  </si>
  <si>
    <t>$ 1,376,556.70</t>
  </si>
  <si>
    <t>$ 1,007,328.01</t>
  </si>
  <si>
    <t>$ 893,395.60</t>
  </si>
  <si>
    <t># cancelled Basic Accounts</t>
  </si>
  <si>
    <t># cancelled Pro Accounts</t>
  </si>
  <si>
    <t># canceled Premium Accounts</t>
  </si>
  <si>
    <t># from pro to basic</t>
  </si>
  <si>
    <t>#from premium to basic</t>
  </si>
  <si>
    <t>#from premium to pro</t>
  </si>
  <si>
    <t># learnes upgrades to Basic</t>
  </si>
  <si>
    <t># learnes upgrades to Pro</t>
  </si>
  <si>
    <t># learnes upgrades to Premium</t>
  </si>
  <si>
    <t># learners upgraded from free</t>
  </si>
  <si>
    <t>#Refered customer (Paid Users)</t>
  </si>
  <si>
    <t>Cost to Acquire Users</t>
  </si>
  <si>
    <t>$0.00</t>
  </si>
  <si>
    <t>Referral Bonuses</t>
  </si>
  <si>
    <t>Cost per Lead</t>
  </si>
  <si>
    <t>Cost to support basic users</t>
  </si>
  <si>
    <t>Cost to support Pro users</t>
  </si>
  <si>
    <t>Cost to support Premium users</t>
  </si>
  <si>
    <t>Total Cost to Support Users</t>
  </si>
  <si>
    <t>User acquisition Cost</t>
  </si>
  <si>
    <t>Total refferral Cost</t>
  </si>
  <si>
    <t>Cost to support Free users</t>
  </si>
  <si>
    <t>Total Cost to Support Paid Users</t>
  </si>
  <si>
    <t>User acquisition paid Cost</t>
  </si>
  <si>
    <t>All Users</t>
  </si>
  <si>
    <t>Registered USERS</t>
  </si>
  <si>
    <t>Basic Plan</t>
  </si>
  <si>
    <t>Pro Plan</t>
  </si>
  <si>
    <t>Premium Plan</t>
  </si>
  <si>
    <t>Price Tiers</t>
  </si>
  <si>
    <t>Cost of Goods Sold for Basic User</t>
  </si>
  <si>
    <t>Cost of Goods Sold for Pro User</t>
  </si>
  <si>
    <t>Cost of Goods Sold for Premium User</t>
  </si>
  <si>
    <t>Total Cost of Goods Sold for Premium Users</t>
  </si>
  <si>
    <t>Total Cost of Goods Sold for Pro Users</t>
  </si>
  <si>
    <t>Total Cost of Goods Sold for Basic Users</t>
  </si>
  <si>
    <t>Total Cost of Goods for all Plans</t>
  </si>
  <si>
    <t>Revenue</t>
  </si>
  <si>
    <t>Revenue basic plan</t>
  </si>
  <si>
    <t>Revenue pro plan</t>
  </si>
  <si>
    <t>Revenue premium plan</t>
  </si>
  <si>
    <t>Total Revenue</t>
  </si>
  <si>
    <t>Gross Margin</t>
  </si>
  <si>
    <t>Gross Profit</t>
  </si>
  <si>
    <t>New Revenue</t>
  </si>
  <si>
    <t>Basic Revenue</t>
  </si>
  <si>
    <t>Professional Revenue</t>
  </si>
  <si>
    <t>Premium Revenue</t>
  </si>
  <si>
    <t>Returned Revenue</t>
  </si>
  <si>
    <t>Reactivated Revenue</t>
  </si>
  <si>
    <t>Churned Revenue</t>
  </si>
  <si>
    <t>Churn Rate</t>
  </si>
  <si>
    <t>Retention Rate</t>
  </si>
  <si>
    <t>Retention Rate(Not paying Users)</t>
  </si>
  <si>
    <t>Churned Rate</t>
  </si>
  <si>
    <t>Upgrades Revenue</t>
  </si>
  <si>
    <t>Downgrades Revenue</t>
  </si>
  <si>
    <t>Paid Users All Plans</t>
  </si>
  <si>
    <t>Total Cost to Acquire all Users</t>
  </si>
  <si>
    <t>Costs</t>
  </si>
  <si>
    <t>Cost per lead</t>
  </si>
  <si>
    <t>Total cost to support free users</t>
  </si>
  <si>
    <t>total cost to acquire all paid users</t>
  </si>
  <si>
    <t>User Acquisition cost</t>
  </si>
  <si>
    <t>Gross Profit per user</t>
  </si>
  <si>
    <t>Operating Expenses</t>
  </si>
  <si>
    <t>Total Support Cost - Free Users</t>
  </si>
  <si>
    <t>Total Support Cost - Basic Tier</t>
  </si>
  <si>
    <t>Total Support Cost - Professional Tier</t>
  </si>
  <si>
    <t>Total Support Cost - Premium Tier</t>
  </si>
  <si>
    <t>Total Support Cost - All Paid Users</t>
  </si>
  <si>
    <t>Operating Expense - Total</t>
  </si>
  <si>
    <t>Acquisition Cost per Lead</t>
  </si>
  <si>
    <t>Support Cost per Lead (i.e Free users)</t>
  </si>
  <si>
    <t>Support Cost per Paid User</t>
  </si>
  <si>
    <t>Customer Acquisition Cost</t>
  </si>
  <si>
    <t>Operating Margin</t>
  </si>
  <si>
    <t>Operating Profit</t>
  </si>
  <si>
    <t>Operating Profit per Customer (Blended)</t>
  </si>
  <si>
    <t>Operating Margin (Blended)</t>
  </si>
  <si>
    <t>Total cost to acquire all users</t>
  </si>
  <si>
    <t>Blended</t>
  </si>
  <si>
    <t>Leads and customers</t>
  </si>
  <si>
    <t>Registered Users</t>
  </si>
  <si>
    <t>Paid Customers - Basic</t>
  </si>
  <si>
    <t>Paid Customers - Pro</t>
  </si>
  <si>
    <t>Paid Customers - Premium</t>
  </si>
  <si>
    <t>Paid Customers - All Plans</t>
  </si>
  <si>
    <t>Cost per Lead (CpL/CpA)</t>
  </si>
  <si>
    <t>Total Cost to Support Free Users</t>
  </si>
  <si>
    <t>Total Cost to Acquire All Paid Customers</t>
  </si>
  <si>
    <t>Upgrade Rate</t>
  </si>
  <si>
    <t>Combined Return Rate</t>
  </si>
  <si>
    <t>Price - Basic Tier</t>
  </si>
  <si>
    <t>Price - Professional Tier</t>
  </si>
  <si>
    <t>Price - Premium Tier</t>
  </si>
  <si>
    <t>Price per overage class</t>
  </si>
  <si>
    <t>Free</t>
  </si>
  <si>
    <t>Recurring Overage Revenue</t>
  </si>
  <si>
    <t>Expansion Revenue</t>
  </si>
  <si>
    <t>Basic to Professional</t>
  </si>
  <si>
    <t>Basic to Premium</t>
  </si>
  <si>
    <t>Professional to Premium</t>
  </si>
  <si>
    <t>Contraction Revenue</t>
  </si>
  <si>
    <t>Professional to Basic</t>
  </si>
  <si>
    <t>Premium to Professional</t>
  </si>
  <si>
    <t>Returning Revenue                                                                                      Total</t>
  </si>
  <si>
    <r>
      <rPr>
        <i/>
        <sz val="14"/>
        <color theme="3" tint="4.9989318521683403E-2"/>
        <rFont val="Calibri"/>
        <family val="2"/>
      </rPr>
      <t xml:space="preserve"># </t>
    </r>
    <r>
      <rPr>
        <sz val="14"/>
        <color theme="3" tint="4.9989318521683403E-2"/>
        <rFont val="Calibri"/>
        <family val="2"/>
      </rPr>
      <t>Learners that convert on upsell - Premium</t>
    </r>
  </si>
  <si>
    <r>
      <rPr>
        <i/>
        <sz val="14"/>
        <color theme="3" tint="4.9989318521683403E-2"/>
        <rFont val="Calibri"/>
        <family val="2"/>
      </rPr>
      <t>#</t>
    </r>
    <r>
      <rPr>
        <sz val="14"/>
        <color theme="3" tint="4.9989318521683403E-2"/>
        <rFont val="Calibri"/>
        <family val="2"/>
      </rPr>
      <t xml:space="preserve"> Learners that complete the downgrade from professional to Basic</t>
    </r>
  </si>
  <si>
    <r>
      <rPr>
        <i/>
        <sz val="14"/>
        <color theme="3" tint="4.9989318521683403E-2"/>
        <rFont val="Calibri"/>
        <family val="2"/>
      </rPr>
      <t>#</t>
    </r>
    <r>
      <rPr>
        <sz val="14"/>
        <color theme="3" tint="4.9989318521683403E-2"/>
        <rFont val="Calibri"/>
        <family val="2"/>
      </rPr>
      <t>Learners that complete the downgrade  from premium to …..</t>
    </r>
  </si>
  <si>
    <t>Customer Acquisition  Cost</t>
  </si>
  <si>
    <t xml:space="preserve">Cost </t>
  </si>
  <si>
    <t>.</t>
  </si>
  <si>
    <t xml:space="preserve">Operating Margin </t>
  </si>
  <si>
    <t xml:space="preserve">Operating Profit per Customer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</si>
</sst>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mmm\ yyyy"/>
    <numFmt numFmtId="165" formatCode="&quot;$&quot;#,##0"/>
    <numFmt numFmtId="166" formatCode="&quot;$&quot;#,##0.00"/>
    <numFmt numFmtId="167" formatCode="_(&quot;$&quot;* #,##0.00_);_(&quot;$&quot;* \(#,##0.00\);_(&quot;$&quot;* &quot;-&quot;??_);_(@_)"/>
    <numFmt numFmtId="168" formatCode="0.0"/>
    <numFmt numFmtId="169" formatCode="[$$-409]#,##0"/>
    <numFmt numFmtId="170" formatCode="_-[$$-409]* #,##0.00_ ;_-[$$-409]* \-#,##0.00\ ;_-[$$-409]* &quot;-&quot;??_ ;_-@_ "/>
    <numFmt numFmtId="171" formatCode="&quot;AED&quot;#,##0.00"/>
    <numFmt numFmtId="172" formatCode="[$$-409]#,##0.00"/>
    <numFmt numFmtId="173" formatCode="0.0%"/>
  </numFmts>
  <fonts count="60" x14ac:knownFonts="1">
    <font>
      <sz val="10"/>
      <color rgb="FF000000"/>
      <name val="Arial"/>
    </font>
    <font>
      <b/>
      <sz val="14"/>
      <name val="Arial"/>
      <family val="2"/>
    </font>
    <font>
      <sz val="12"/>
      <color rgb="FF4F4F4F"/>
      <name val="Arial"/>
      <family val="2"/>
    </font>
    <font>
      <sz val="12"/>
      <color theme="1"/>
      <name val="Arial"/>
      <family val="2"/>
    </font>
    <font>
      <sz val="12"/>
      <color rgb="FF3D85C6"/>
      <name val="Arial"/>
      <family val="2"/>
    </font>
    <font>
      <b/>
      <sz val="14"/>
      <color rgb="FF0B5394"/>
      <name val="Arial"/>
      <family val="2"/>
    </font>
    <font>
      <sz val="10"/>
      <color theme="1"/>
      <name val="Arial"/>
      <family val="2"/>
    </font>
    <font>
      <sz val="14"/>
      <color rgb="FF3D85C6"/>
      <name val="Arial"/>
      <family val="2"/>
    </font>
    <font>
      <sz val="12"/>
      <color rgb="FF7F6000"/>
      <name val="Arial"/>
      <family val="2"/>
    </font>
    <font>
      <i/>
      <sz val="12"/>
      <color rgb="FF3D85C6"/>
      <name val="Arial"/>
      <family val="2"/>
    </font>
    <font>
      <sz val="10"/>
      <color rgb="FF3D85C6"/>
      <name val="Arial"/>
      <family val="2"/>
    </font>
    <font>
      <i/>
      <sz val="12"/>
      <color rgb="FF7F6000"/>
      <name val="Arial"/>
      <family val="2"/>
    </font>
    <font>
      <sz val="10"/>
      <color rgb="FF7F6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i/>
      <sz val="12"/>
      <color rgb="FF3D85C6"/>
      <name val="Arial"/>
      <family val="2"/>
    </font>
    <font>
      <sz val="10"/>
      <color rgb="FF3D85C6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4"/>
      <color rgb="FF3D85C6"/>
      <name val="Arial"/>
      <family val="2"/>
    </font>
    <font>
      <sz val="10"/>
      <color rgb="FFFF0000"/>
      <name val="Arial"/>
      <family val="2"/>
    </font>
    <font>
      <sz val="10"/>
      <color theme="3" tint="4.9989318521683403E-2"/>
      <name val="Arial"/>
      <family val="2"/>
    </font>
    <font>
      <i/>
      <sz val="10"/>
      <color theme="3" tint="4.9989318521683403E-2"/>
      <name val="Arial"/>
      <family val="2"/>
    </font>
    <font>
      <sz val="8"/>
      <name val="Arial"/>
      <family val="2"/>
    </font>
    <font>
      <sz val="14"/>
      <color rgb="FF3D85C6"/>
      <name val="Calibri"/>
      <family val="2"/>
    </font>
    <font>
      <b/>
      <sz val="14"/>
      <color rgb="FF0B5394"/>
      <name val="Calibri"/>
      <family val="2"/>
    </font>
    <font>
      <i/>
      <sz val="14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4"/>
      <color theme="1"/>
      <name val="Calibri"/>
      <family val="2"/>
    </font>
    <font>
      <sz val="14"/>
      <color theme="3" tint="4.9989318521683403E-2"/>
      <name val="Calibri"/>
      <family val="2"/>
    </font>
    <font>
      <i/>
      <sz val="14"/>
      <color rgb="FF3D85C6"/>
      <name val="Calibri"/>
      <family val="2"/>
    </font>
    <font>
      <i/>
      <sz val="14"/>
      <color theme="3" tint="4.9989318521683403E-2"/>
      <name val="Calibri"/>
      <family val="2"/>
    </font>
    <font>
      <sz val="16"/>
      <color rgb="FF3D85C6"/>
      <name val="Calibri"/>
      <family val="2"/>
    </font>
    <font>
      <sz val="16"/>
      <color theme="3" tint="4.9989318521683403E-2"/>
      <name val="Calibri"/>
      <family val="2"/>
    </font>
    <font>
      <sz val="16"/>
      <color rgb="FF7F6000"/>
      <name val="Calibri"/>
      <family val="2"/>
    </font>
    <font>
      <b/>
      <sz val="16"/>
      <color rgb="FF7F6000"/>
      <name val="Calibri"/>
      <family val="2"/>
    </font>
    <font>
      <sz val="16"/>
      <color rgb="FF0B5394"/>
      <name val="Calibri"/>
      <family val="2"/>
    </font>
    <font>
      <sz val="16"/>
      <color theme="1" tint="4.9989318521683403E-2"/>
      <name val="Calibri"/>
      <family val="2"/>
    </font>
    <font>
      <sz val="16"/>
      <color rgb="FF0000FF"/>
      <name val="Calibri"/>
      <family val="2"/>
    </font>
    <font>
      <sz val="16"/>
      <color theme="1" tint="0.14999847407452621"/>
      <name val="Calibri"/>
      <family val="2"/>
    </font>
    <font>
      <sz val="16"/>
      <color rgb="FFFF0000"/>
      <name val="Calibri"/>
      <family val="2"/>
    </font>
    <font>
      <b/>
      <sz val="16"/>
      <color theme="1"/>
      <name val="Calibri"/>
      <family val="2"/>
    </font>
    <font>
      <sz val="14"/>
      <color rgb="FF000000"/>
      <name val="Calibri"/>
      <family val="2"/>
    </font>
    <font>
      <i/>
      <sz val="14"/>
      <color rgb="FF0000FF"/>
      <name val="Calibri"/>
      <family val="2"/>
    </font>
    <font>
      <sz val="14"/>
      <color theme="4" tint="-0.249977111117893"/>
      <name val="Calibri"/>
      <family val="2"/>
    </font>
    <font>
      <sz val="14"/>
      <color rgb="FF7F6000"/>
      <name val="Calibri"/>
      <family val="2"/>
    </font>
    <font>
      <sz val="14"/>
      <color rgb="FF0070C0"/>
      <name val="Calibri"/>
      <family val="2"/>
    </font>
    <font>
      <b/>
      <sz val="14"/>
      <color rgb="FF000000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4"/>
      <color rgb="FF4285F4"/>
      <name val="Calibri"/>
      <family val="2"/>
    </font>
    <font>
      <b/>
      <sz val="14"/>
      <color theme="1"/>
      <name val="Calibri"/>
      <family val="2"/>
    </font>
    <font>
      <i/>
      <sz val="14"/>
      <color rgb="FF7F6000"/>
      <name val="Calibri"/>
      <family val="2"/>
    </font>
    <font>
      <i/>
      <sz val="14"/>
      <color rgb="FF666666"/>
      <name val="Calibri"/>
      <family val="2"/>
    </font>
    <font>
      <sz val="14"/>
      <color rgb="FFFFFF00"/>
      <name val="Calibri"/>
      <family val="2"/>
    </font>
    <font>
      <i/>
      <sz val="14"/>
      <color theme="4" tint="-0.249977111117893"/>
      <name val="Calibri"/>
      <family val="2"/>
    </font>
    <font>
      <sz val="16"/>
      <color theme="3"/>
      <name val="Calibri"/>
      <family val="2"/>
    </font>
    <font>
      <sz val="16"/>
      <color theme="4" tint="-0.249977111117893"/>
      <name val="Calibri"/>
      <family val="2"/>
    </font>
    <font>
      <i/>
      <sz val="14"/>
      <color theme="3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2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rgb="FFFFF2CC"/>
      </patternFill>
    </fill>
    <fill>
      <patternFill patternType="solid">
        <fgColor theme="4" tint="0.39997558519241921"/>
        <bgColor rgb="FFFFF2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1" fontId="7" fillId="0" borderId="0" xfId="0" applyNumberFormat="1" applyFont="1"/>
    <xf numFmtId="3" fontId="6" fillId="0" borderId="0" xfId="0" applyNumberFormat="1" applyFont="1"/>
    <xf numFmtId="0" fontId="6" fillId="0" borderId="0" xfId="0" applyFont="1"/>
    <xf numFmtId="0" fontId="9" fillId="0" borderId="0" xfId="0" applyFont="1" applyAlignment="1">
      <alignment horizontal="right"/>
    </xf>
    <xf numFmtId="3" fontId="10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6" fillId="5" borderId="0" xfId="0" applyFont="1" applyFill="1"/>
    <xf numFmtId="1" fontId="6" fillId="0" borderId="0" xfId="0" applyNumberFormat="1" applyFont="1"/>
    <xf numFmtId="0" fontId="14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3" fontId="14" fillId="0" borderId="0" xfId="0" applyNumberFormat="1" applyFont="1"/>
    <xf numFmtId="0" fontId="21" fillId="0" borderId="0" xfId="0" applyFont="1"/>
    <xf numFmtId="0" fontId="21" fillId="7" borderId="0" xfId="0" applyFont="1" applyFill="1"/>
    <xf numFmtId="0" fontId="22" fillId="0" borderId="0" xfId="0" applyFont="1"/>
    <xf numFmtId="0" fontId="21" fillId="0" borderId="0" xfId="0" applyFont="1" applyAlignment="1">
      <alignment horizontal="right" vertical="top"/>
    </xf>
    <xf numFmtId="1" fontId="14" fillId="0" borderId="0" xfId="0" applyNumberFormat="1" applyFont="1"/>
    <xf numFmtId="0" fontId="17" fillId="0" borderId="0" xfId="0" applyFont="1" applyAlignment="1">
      <alignment vertical="center" wrapText="1"/>
    </xf>
    <xf numFmtId="0" fontId="5" fillId="0" borderId="0" xfId="0" applyFont="1"/>
    <xf numFmtId="0" fontId="13" fillId="0" borderId="0" xfId="0" applyFont="1"/>
    <xf numFmtId="0" fontId="8" fillId="0" borderId="0" xfId="0" applyFont="1"/>
    <xf numFmtId="3" fontId="8" fillId="0" borderId="0" xfId="0" applyNumberFormat="1" applyFont="1" applyAlignment="1">
      <alignment horizontal="right"/>
    </xf>
    <xf numFmtId="10" fontId="6" fillId="0" borderId="0" xfId="0" applyNumberFormat="1" applyFont="1"/>
    <xf numFmtId="3" fontId="16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3" fontId="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9" fontId="6" fillId="0" borderId="0" xfId="0" applyNumberFormat="1" applyFont="1"/>
    <xf numFmtId="0" fontId="18" fillId="0" borderId="0" xfId="0" applyFont="1" applyAlignment="1">
      <alignment horizontal="left"/>
    </xf>
    <xf numFmtId="3" fontId="12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169" fontId="6" fillId="0" borderId="0" xfId="0" applyNumberFormat="1" applyFont="1"/>
    <xf numFmtId="1" fontId="19" fillId="0" borderId="0" xfId="0" applyNumberFormat="1" applyFont="1"/>
    <xf numFmtId="170" fontId="6" fillId="0" borderId="0" xfId="0" applyNumberFormat="1" applyFont="1"/>
    <xf numFmtId="170" fontId="20" fillId="0" borderId="0" xfId="0" applyNumberFormat="1" applyFont="1"/>
    <xf numFmtId="167" fontId="12" fillId="0" borderId="0" xfId="0" applyNumberFormat="1" applyFont="1" applyAlignment="1">
      <alignment horizontal="right"/>
    </xf>
    <xf numFmtId="2" fontId="21" fillId="0" borderId="0" xfId="0" applyNumberFormat="1" applyFont="1"/>
    <xf numFmtId="0" fontId="0" fillId="0" borderId="1" xfId="0" applyBorder="1"/>
    <xf numFmtId="0" fontId="14" fillId="0" borderId="0" xfId="0" applyFont="1" applyAlignment="1">
      <alignment horizontal="left"/>
    </xf>
    <xf numFmtId="0" fontId="24" fillId="0" borderId="0" xfId="0" applyFont="1" applyAlignment="1">
      <alignment wrapText="1"/>
    </xf>
    <xf numFmtId="9" fontId="24" fillId="0" borderId="0" xfId="0" applyNumberFormat="1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left" wrapText="1"/>
    </xf>
    <xf numFmtId="0" fontId="27" fillId="0" borderId="0" xfId="0" applyFont="1"/>
    <xf numFmtId="0" fontId="28" fillId="0" borderId="0" xfId="0" applyFont="1" applyAlignment="1">
      <alignment horizontal="left" wrapText="1"/>
    </xf>
    <xf numFmtId="0" fontId="29" fillId="0" borderId="0" xfId="0" applyFont="1"/>
    <xf numFmtId="0" fontId="30" fillId="7" borderId="0" xfId="0" applyFont="1" applyFill="1"/>
    <xf numFmtId="0" fontId="30" fillId="0" borderId="0" xfId="0" applyFont="1"/>
    <xf numFmtId="0" fontId="31" fillId="0" borderId="0" xfId="0" applyFont="1" applyAlignment="1">
      <alignment horizontal="right" wrapText="1"/>
    </xf>
    <xf numFmtId="0" fontId="31" fillId="0" borderId="0" xfId="0" applyFont="1" applyAlignment="1">
      <alignment horizontal="left" wrapText="1"/>
    </xf>
    <xf numFmtId="0" fontId="24" fillId="0" borderId="0" xfId="0" applyFont="1" applyAlignment="1">
      <alignment vertical="center"/>
    </xf>
    <xf numFmtId="1" fontId="24" fillId="0" borderId="0" xfId="0" applyNumberFormat="1" applyFont="1"/>
    <xf numFmtId="0" fontId="33" fillId="0" borderId="0" xfId="0" applyFont="1" applyAlignment="1">
      <alignment wrapText="1"/>
    </xf>
    <xf numFmtId="0" fontId="33" fillId="0" borderId="0" xfId="0" applyFont="1"/>
    <xf numFmtId="0" fontId="28" fillId="0" borderId="0" xfId="0" applyFont="1"/>
    <xf numFmtId="0" fontId="34" fillId="7" borderId="1" xfId="0" applyFont="1" applyFill="1" applyBorder="1"/>
    <xf numFmtId="0" fontId="34" fillId="7" borderId="0" xfId="0" applyFont="1" applyFill="1"/>
    <xf numFmtId="0" fontId="34" fillId="0" borderId="0" xfId="0" applyFont="1"/>
    <xf numFmtId="0" fontId="27" fillId="0" borderId="0" xfId="0" applyFont="1" applyAlignment="1">
      <alignment wrapText="1"/>
    </xf>
    <xf numFmtId="0" fontId="34" fillId="0" borderId="0" xfId="0" applyFont="1" applyAlignment="1">
      <alignment horizontal="right" wrapText="1"/>
    </xf>
    <xf numFmtId="0" fontId="34" fillId="0" borderId="0" xfId="0" applyFont="1" applyAlignment="1">
      <alignment wrapText="1"/>
    </xf>
    <xf numFmtId="0" fontId="33" fillId="0" borderId="0" xfId="0" applyFont="1" applyAlignment="1">
      <alignment vertical="center"/>
    </xf>
    <xf numFmtId="1" fontId="33" fillId="0" borderId="0" xfId="0" applyNumberFormat="1" applyFont="1"/>
    <xf numFmtId="0" fontId="35" fillId="0" borderId="0" xfId="0" applyFont="1"/>
    <xf numFmtId="0" fontId="37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0" fontId="37" fillId="0" borderId="0" xfId="0" applyFont="1"/>
    <xf numFmtId="0" fontId="33" fillId="0" borderId="0" xfId="0" applyFont="1" applyAlignment="1">
      <alignment horizontal="right" wrapText="1"/>
    </xf>
    <xf numFmtId="0" fontId="33" fillId="0" borderId="0" xfId="0" applyFont="1" applyAlignment="1">
      <alignment horizontal="left"/>
    </xf>
    <xf numFmtId="0" fontId="33" fillId="0" borderId="0" xfId="0" applyFont="1" applyAlignment="1">
      <alignment horizontal="right"/>
    </xf>
    <xf numFmtId="0" fontId="33" fillId="0" borderId="0" xfId="0" applyFont="1" applyAlignment="1">
      <alignment horizontal="left" wrapText="1"/>
    </xf>
    <xf numFmtId="0" fontId="33" fillId="6" borderId="0" xfId="0" applyFont="1" applyFill="1" applyAlignment="1">
      <alignment horizontal="right"/>
    </xf>
    <xf numFmtId="0" fontId="34" fillId="0" borderId="0" xfId="0" applyFont="1" applyAlignment="1">
      <alignment horizontal="right"/>
    </xf>
    <xf numFmtId="0" fontId="33" fillId="8" borderId="0" xfId="0" applyFont="1" applyFill="1" applyAlignment="1">
      <alignment horizontal="right" wrapText="1"/>
    </xf>
    <xf numFmtId="0" fontId="38" fillId="0" borderId="0" xfId="0" applyFont="1" applyAlignment="1">
      <alignment horizontal="left" wrapText="1"/>
    </xf>
    <xf numFmtId="0" fontId="39" fillId="0" borderId="0" xfId="0" applyFont="1" applyAlignment="1">
      <alignment wrapText="1"/>
    </xf>
    <xf numFmtId="0" fontId="33" fillId="8" borderId="0" xfId="0" applyFont="1" applyFill="1" applyAlignment="1">
      <alignment horizontal="left"/>
    </xf>
    <xf numFmtId="0" fontId="35" fillId="0" borderId="0" xfId="0" applyFont="1" applyAlignment="1">
      <alignment horizontal="right" wrapText="1"/>
    </xf>
    <xf numFmtId="0" fontId="24" fillId="0" borderId="0" xfId="0" applyFont="1" applyAlignment="1">
      <alignment horizontal="right" wrapText="1"/>
    </xf>
    <xf numFmtId="165" fontId="24" fillId="0" borderId="0" xfId="0" applyNumberFormat="1" applyFont="1"/>
    <xf numFmtId="166" fontId="24" fillId="0" borderId="0" xfId="0" applyNumberFormat="1" applyFont="1" applyAlignment="1">
      <alignment horizontal="right"/>
    </xf>
    <xf numFmtId="10" fontId="24" fillId="0" borderId="0" xfId="0" applyNumberFormat="1" applyFont="1"/>
    <xf numFmtId="10" fontId="30" fillId="7" borderId="0" xfId="0" applyNumberFormat="1" applyFont="1" applyFill="1"/>
    <xf numFmtId="1" fontId="30" fillId="7" borderId="0" xfId="0" applyNumberFormat="1" applyFont="1" applyFill="1"/>
    <xf numFmtId="9" fontId="32" fillId="0" borderId="0" xfId="0" applyNumberFormat="1" applyFont="1"/>
    <xf numFmtId="1" fontId="32" fillId="0" borderId="0" xfId="0" applyNumberFormat="1" applyFont="1"/>
    <xf numFmtId="3" fontId="24" fillId="0" borderId="0" xfId="0" applyNumberFormat="1" applyFont="1" applyAlignment="1">
      <alignment horizontal="right"/>
    </xf>
    <xf numFmtId="17" fontId="33" fillId="0" borderId="0" xfId="0" applyNumberFormat="1" applyFont="1" applyAlignment="1">
      <alignment horizontal="right" vertical="center" wrapText="1"/>
    </xf>
    <xf numFmtId="0" fontId="27" fillId="10" borderId="0" xfId="0" applyFont="1" applyFill="1" applyAlignment="1">
      <alignment wrapText="1"/>
    </xf>
    <xf numFmtId="9" fontId="33" fillId="0" borderId="0" xfId="0" applyNumberFormat="1" applyFont="1" applyAlignment="1">
      <alignment horizontal="right" wrapText="1"/>
    </xf>
    <xf numFmtId="9" fontId="27" fillId="0" borderId="0" xfId="0" applyNumberFormat="1" applyFont="1" applyAlignment="1">
      <alignment wrapText="1"/>
    </xf>
    <xf numFmtId="3" fontId="27" fillId="0" borderId="0" xfId="0" applyNumberFormat="1" applyFont="1" applyAlignment="1">
      <alignment wrapText="1"/>
    </xf>
    <xf numFmtId="1" fontId="27" fillId="0" borderId="0" xfId="0" applyNumberFormat="1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left"/>
    </xf>
    <xf numFmtId="171" fontId="27" fillId="0" borderId="0" xfId="0" applyNumberFormat="1" applyFont="1" applyAlignment="1">
      <alignment wrapText="1"/>
    </xf>
    <xf numFmtId="172" fontId="27" fillId="0" borderId="0" xfId="0" applyNumberFormat="1" applyFont="1" applyAlignment="1">
      <alignment wrapText="1"/>
    </xf>
    <xf numFmtId="165" fontId="33" fillId="0" borderId="0" xfId="0" applyNumberFormat="1" applyFont="1"/>
    <xf numFmtId="166" fontId="33" fillId="0" borderId="0" xfId="0" applyNumberFormat="1" applyFont="1" applyAlignment="1">
      <alignment horizontal="right"/>
    </xf>
    <xf numFmtId="166" fontId="34" fillId="7" borderId="1" xfId="0" applyNumberFormat="1" applyFont="1" applyFill="1" applyBorder="1" applyAlignment="1">
      <alignment horizontal="right"/>
    </xf>
    <xf numFmtId="1" fontId="34" fillId="7" borderId="1" xfId="0" applyNumberFormat="1" applyFont="1" applyFill="1" applyBorder="1" applyAlignment="1">
      <alignment horizontal="right"/>
    </xf>
    <xf numFmtId="10" fontId="33" fillId="0" borderId="0" xfId="0" applyNumberFormat="1" applyFont="1"/>
    <xf numFmtId="10" fontId="34" fillId="7" borderId="0" xfId="0" applyNumberFormat="1" applyFont="1" applyFill="1"/>
    <xf numFmtId="1" fontId="34" fillId="7" borderId="0" xfId="0" applyNumberFormat="1" applyFont="1" applyFill="1"/>
    <xf numFmtId="9" fontId="33" fillId="0" borderId="0" xfId="0" applyNumberFormat="1" applyFont="1"/>
    <xf numFmtId="10" fontId="27" fillId="0" borderId="0" xfId="0" applyNumberFormat="1" applyFont="1" applyAlignment="1">
      <alignment wrapText="1"/>
    </xf>
    <xf numFmtId="172" fontId="27" fillId="0" borderId="0" xfId="0" applyNumberFormat="1" applyFont="1"/>
    <xf numFmtId="172" fontId="33" fillId="0" borderId="0" xfId="0" applyNumberFormat="1" applyFont="1" applyAlignment="1">
      <alignment horizontal="right" wrapText="1"/>
    </xf>
    <xf numFmtId="2" fontId="33" fillId="0" borderId="0" xfId="0" applyNumberFormat="1" applyFont="1" applyAlignment="1">
      <alignment horizontal="right" wrapText="1"/>
    </xf>
    <xf numFmtId="168" fontId="33" fillId="0" borderId="0" xfId="0" applyNumberFormat="1" applyFont="1" applyAlignment="1">
      <alignment horizontal="right" wrapText="1"/>
    </xf>
    <xf numFmtId="3" fontId="33" fillId="0" borderId="0" xfId="0" applyNumberFormat="1" applyFont="1" applyAlignment="1">
      <alignment horizontal="right" wrapText="1"/>
    </xf>
    <xf numFmtId="10" fontId="33" fillId="0" borderId="0" xfId="0" applyNumberFormat="1" applyFont="1" applyAlignment="1">
      <alignment horizontal="right" wrapText="1"/>
    </xf>
    <xf numFmtId="0" fontId="35" fillId="0" borderId="0" xfId="0" applyFont="1" applyAlignment="1">
      <alignment wrapText="1"/>
    </xf>
    <xf numFmtId="3" fontId="35" fillId="0" borderId="0" xfId="0" applyNumberFormat="1" applyFont="1" applyAlignment="1">
      <alignment horizontal="right"/>
    </xf>
    <xf numFmtId="10" fontId="28" fillId="0" borderId="0" xfId="0" applyNumberFormat="1" applyFont="1"/>
    <xf numFmtId="1" fontId="28" fillId="0" borderId="0" xfId="0" applyNumberFormat="1" applyFont="1"/>
    <xf numFmtId="9" fontId="34" fillId="0" borderId="0" xfId="0" applyNumberFormat="1" applyFont="1"/>
    <xf numFmtId="1" fontId="34" fillId="0" borderId="0" xfId="0" applyNumberFormat="1" applyFont="1"/>
    <xf numFmtId="9" fontId="33" fillId="0" borderId="0" xfId="0" applyNumberFormat="1" applyFont="1" applyAlignment="1">
      <alignment horizontal="left"/>
    </xf>
    <xf numFmtId="9" fontId="34" fillId="0" borderId="0" xfId="0" applyNumberFormat="1" applyFont="1" applyAlignment="1">
      <alignment horizontal="left"/>
    </xf>
    <xf numFmtId="1" fontId="33" fillId="0" borderId="0" xfId="0" applyNumberFormat="1" applyFont="1" applyAlignment="1">
      <alignment horizontal="left"/>
    </xf>
    <xf numFmtId="168" fontId="27" fillId="0" borderId="0" xfId="0" applyNumberFormat="1" applyFont="1" applyAlignment="1">
      <alignment wrapText="1"/>
    </xf>
    <xf numFmtId="0" fontId="43" fillId="0" borderId="0" xfId="0" applyFont="1"/>
    <xf numFmtId="0" fontId="44" fillId="0" borderId="0" xfId="0" applyFont="1"/>
    <xf numFmtId="0" fontId="45" fillId="0" borderId="0" xfId="0" applyFont="1" applyAlignment="1">
      <alignment horizontal="right"/>
    </xf>
    <xf numFmtId="1" fontId="45" fillId="0" borderId="0" xfId="0" applyNumberFormat="1" applyFont="1" applyAlignment="1">
      <alignment horizontal="right"/>
    </xf>
    <xf numFmtId="0" fontId="46" fillId="0" borderId="0" xfId="0" applyFont="1"/>
    <xf numFmtId="0" fontId="47" fillId="0" borderId="0" xfId="0" applyFont="1"/>
    <xf numFmtId="0" fontId="48" fillId="0" borderId="0" xfId="0" applyFont="1"/>
    <xf numFmtId="0" fontId="25" fillId="3" borderId="0" xfId="0" applyFont="1" applyFill="1"/>
    <xf numFmtId="166" fontId="30" fillId="7" borderId="0" xfId="0" applyNumberFormat="1" applyFont="1" applyFill="1" applyAlignment="1">
      <alignment horizontal="right"/>
    </xf>
    <xf numFmtId="1" fontId="30" fillId="7" borderId="0" xfId="0" applyNumberFormat="1" applyFont="1" applyFill="1" applyAlignment="1">
      <alignment horizontal="right"/>
    </xf>
    <xf numFmtId="0" fontId="24" fillId="3" borderId="0" xfId="0" applyFont="1" applyFill="1"/>
    <xf numFmtId="10" fontId="24" fillId="0" borderId="0" xfId="0" applyNumberFormat="1" applyFont="1" applyAlignment="1">
      <alignment horizontal="right"/>
    </xf>
    <xf numFmtId="166" fontId="24" fillId="0" borderId="0" xfId="0" applyNumberFormat="1" applyFont="1"/>
    <xf numFmtId="0" fontId="49" fillId="5" borderId="0" xfId="0" applyFont="1" applyFill="1"/>
    <xf numFmtId="0" fontId="50" fillId="5" borderId="0" xfId="0" applyFont="1" applyFill="1"/>
    <xf numFmtId="0" fontId="30" fillId="9" borderId="0" xfId="0" applyFont="1" applyFill="1"/>
    <xf numFmtId="9" fontId="24" fillId="9" borderId="0" xfId="0" applyNumberFormat="1" applyFont="1" applyFill="1"/>
    <xf numFmtId="1" fontId="30" fillId="9" borderId="0" xfId="0" applyNumberFormat="1" applyFont="1" applyFill="1"/>
    <xf numFmtId="9" fontId="30" fillId="9" borderId="0" xfId="0" applyNumberFormat="1" applyFont="1" applyFill="1"/>
    <xf numFmtId="0" fontId="32" fillId="0" borderId="0" xfId="0" applyFont="1"/>
    <xf numFmtId="9" fontId="30" fillId="0" borderId="0" xfId="0" applyNumberFormat="1" applyFont="1"/>
    <xf numFmtId="1" fontId="30" fillId="0" borderId="0" xfId="0" applyNumberFormat="1" applyFont="1"/>
    <xf numFmtId="168" fontId="24" fillId="0" borderId="0" xfId="0" applyNumberFormat="1" applyFont="1"/>
    <xf numFmtId="9" fontId="29" fillId="0" borderId="0" xfId="0" applyNumberFormat="1" applyFont="1"/>
    <xf numFmtId="1" fontId="29" fillId="0" borderId="0" xfId="0" applyNumberFormat="1" applyFont="1"/>
    <xf numFmtId="0" fontId="26" fillId="0" borderId="0" xfId="0" applyFont="1"/>
    <xf numFmtId="0" fontId="30" fillId="0" borderId="0" xfId="0" applyFont="1" applyAlignment="1">
      <alignment horizontal="right" vertical="top"/>
    </xf>
    <xf numFmtId="167" fontId="51" fillId="0" borderId="0" xfId="0" applyNumberFormat="1" applyFont="1" applyAlignment="1">
      <alignment horizontal="right"/>
    </xf>
    <xf numFmtId="0" fontId="52" fillId="0" borderId="0" xfId="0" applyFont="1"/>
    <xf numFmtId="164" fontId="24" fillId="0" borderId="0" xfId="0" applyNumberFormat="1" applyFont="1" applyAlignment="1">
      <alignment vertical="center"/>
    </xf>
    <xf numFmtId="0" fontId="29" fillId="3" borderId="0" xfId="0" applyFont="1" applyFill="1"/>
    <xf numFmtId="0" fontId="31" fillId="0" borderId="0" xfId="0" applyFont="1" applyAlignment="1">
      <alignment horizontal="right"/>
    </xf>
    <xf numFmtId="9" fontId="31" fillId="0" borderId="0" xfId="0" applyNumberFormat="1" applyFont="1" applyAlignment="1">
      <alignment horizontal="left"/>
    </xf>
    <xf numFmtId="0" fontId="31" fillId="0" borderId="0" xfId="0" applyFont="1" applyAlignment="1">
      <alignment horizontal="left"/>
    </xf>
    <xf numFmtId="1" fontId="31" fillId="0" borderId="0" xfId="0" applyNumberFormat="1" applyFont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left" wrapText="1"/>
    </xf>
    <xf numFmtId="0" fontId="43" fillId="0" borderId="0" xfId="0" applyFont="1" applyAlignment="1">
      <alignment wrapText="1"/>
    </xf>
    <xf numFmtId="9" fontId="43" fillId="0" borderId="0" xfId="0" applyNumberFormat="1" applyFont="1" applyAlignment="1">
      <alignment wrapText="1"/>
    </xf>
    <xf numFmtId="171" fontId="43" fillId="0" borderId="0" xfId="0" applyNumberFormat="1" applyFont="1" applyAlignment="1">
      <alignment wrapText="1"/>
    </xf>
    <xf numFmtId="0" fontId="31" fillId="6" borderId="0" xfId="0" applyFont="1" applyFill="1" applyAlignment="1">
      <alignment horizontal="right"/>
    </xf>
    <xf numFmtId="0" fontId="32" fillId="0" borderId="0" xfId="0" applyFont="1" applyAlignment="1">
      <alignment horizontal="right"/>
    </xf>
    <xf numFmtId="9" fontId="32" fillId="0" borderId="0" xfId="0" applyNumberFormat="1" applyFont="1" applyAlignment="1">
      <alignment horizontal="left"/>
    </xf>
    <xf numFmtId="0" fontId="24" fillId="0" borderId="0" xfId="0" applyFont="1" applyAlignment="1">
      <alignment horizontal="left" wrapText="1"/>
    </xf>
    <xf numFmtId="0" fontId="29" fillId="5" borderId="0" xfId="0" applyFont="1" applyFill="1"/>
    <xf numFmtId="3" fontId="29" fillId="0" borderId="0" xfId="0" applyNumberFormat="1" applyFont="1"/>
    <xf numFmtId="0" fontId="46" fillId="4" borderId="0" xfId="0" applyFont="1" applyFill="1"/>
    <xf numFmtId="3" fontId="24" fillId="0" borderId="0" xfId="0" applyNumberFormat="1" applyFont="1" applyAlignment="1">
      <alignment horizontal="left"/>
    </xf>
    <xf numFmtId="0" fontId="53" fillId="4" borderId="0" xfId="0" applyFont="1" applyFill="1" applyAlignment="1">
      <alignment horizontal="right"/>
    </xf>
    <xf numFmtId="3" fontId="46" fillId="4" borderId="0" xfId="0" applyNumberFormat="1" applyFont="1" applyFill="1" applyAlignment="1">
      <alignment horizontal="left"/>
    </xf>
    <xf numFmtId="0" fontId="31" fillId="8" borderId="0" xfId="0" applyFont="1" applyFill="1" applyAlignment="1">
      <alignment horizontal="left"/>
    </xf>
    <xf numFmtId="3" fontId="29" fillId="8" borderId="0" xfId="0" applyNumberFormat="1" applyFont="1" applyFill="1"/>
    <xf numFmtId="0" fontId="25" fillId="3" borderId="0" xfId="0" applyFont="1" applyFill="1" applyAlignment="1">
      <alignment horizontal="center"/>
    </xf>
    <xf numFmtId="0" fontId="53" fillId="0" borderId="0" xfId="0" applyFont="1" applyAlignment="1">
      <alignment horizontal="right"/>
    </xf>
    <xf numFmtId="3" fontId="46" fillId="0" borderId="0" xfId="0" applyNumberFormat="1" applyFont="1"/>
    <xf numFmtId="170" fontId="29" fillId="0" borderId="0" xfId="0" applyNumberFormat="1" applyFont="1"/>
    <xf numFmtId="0" fontId="54" fillId="0" borderId="0" xfId="0" applyFont="1" applyAlignment="1">
      <alignment horizontal="right"/>
    </xf>
    <xf numFmtId="167" fontId="29" fillId="0" borderId="0" xfId="0" applyNumberFormat="1" applyFont="1"/>
    <xf numFmtId="170" fontId="43" fillId="0" borderId="0" xfId="0" applyNumberFormat="1" applyFont="1"/>
    <xf numFmtId="0" fontId="43" fillId="7" borderId="0" xfId="0" applyFont="1" applyFill="1"/>
    <xf numFmtId="0" fontId="46" fillId="12" borderId="0" xfId="0" applyFont="1" applyFill="1"/>
    <xf numFmtId="0" fontId="53" fillId="12" borderId="0" xfId="0" applyFont="1" applyFill="1" applyAlignment="1">
      <alignment horizontal="right"/>
    </xf>
    <xf numFmtId="0" fontId="55" fillId="7" borderId="0" xfId="0" applyFont="1" applyFill="1"/>
    <xf numFmtId="10" fontId="55" fillId="11" borderId="0" xfId="0" applyNumberFormat="1" applyFont="1" applyFill="1" applyAlignment="1">
      <alignment horizontal="right"/>
    </xf>
    <xf numFmtId="3" fontId="27" fillId="13" borderId="0" xfId="0" applyNumberFormat="1" applyFont="1" applyFill="1" applyAlignment="1">
      <alignment wrapText="1"/>
    </xf>
    <xf numFmtId="1" fontId="28" fillId="13" borderId="0" xfId="0" applyNumberFormat="1" applyFont="1" applyFill="1" applyAlignment="1">
      <alignment wrapText="1"/>
    </xf>
    <xf numFmtId="1" fontId="27" fillId="13" borderId="0" xfId="0" applyNumberFormat="1" applyFont="1" applyFill="1" applyAlignment="1">
      <alignment wrapText="1"/>
    </xf>
    <xf numFmtId="169" fontId="27" fillId="13" borderId="0" xfId="0" applyNumberFormat="1" applyFont="1" applyFill="1"/>
    <xf numFmtId="169" fontId="27" fillId="14" borderId="0" xfId="0" applyNumberFormat="1" applyFont="1" applyFill="1" applyAlignment="1">
      <alignment wrapText="1"/>
    </xf>
    <xf numFmtId="172" fontId="27" fillId="15" borderId="0" xfId="0" applyNumberFormat="1" applyFont="1" applyFill="1" applyAlignment="1">
      <alignment wrapText="1"/>
    </xf>
    <xf numFmtId="1" fontId="34" fillId="13" borderId="0" xfId="0" applyNumberFormat="1" applyFont="1" applyFill="1" applyAlignment="1">
      <alignment horizontal="left"/>
    </xf>
    <xf numFmtId="170" fontId="27" fillId="0" borderId="0" xfId="0" applyNumberFormat="1" applyFont="1" applyAlignment="1">
      <alignment wrapText="1"/>
    </xf>
    <xf numFmtId="170" fontId="27" fillId="15" borderId="0" xfId="0" applyNumberFormat="1" applyFont="1" applyFill="1" applyAlignment="1">
      <alignment wrapText="1"/>
    </xf>
    <xf numFmtId="1" fontId="27" fillId="16" borderId="0" xfId="0" applyNumberFormat="1" applyFont="1" applyFill="1" applyAlignment="1">
      <alignment wrapText="1"/>
    </xf>
    <xf numFmtId="172" fontId="27" fillId="15" borderId="0" xfId="0" applyNumberFormat="1" applyFont="1" applyFill="1"/>
    <xf numFmtId="10" fontId="27" fillId="15" borderId="0" xfId="0" applyNumberFormat="1" applyFont="1" applyFill="1"/>
    <xf numFmtId="170" fontId="28" fillId="15" borderId="0" xfId="0" applyNumberFormat="1" applyFont="1" applyFill="1" applyAlignment="1">
      <alignment horizontal="right" wrapText="1"/>
    </xf>
    <xf numFmtId="10" fontId="28" fillId="15" borderId="0" xfId="0" applyNumberFormat="1" applyFont="1" applyFill="1" applyAlignment="1">
      <alignment horizontal="right" wrapText="1"/>
    </xf>
    <xf numFmtId="1" fontId="34" fillId="13" borderId="0" xfId="0" applyNumberFormat="1" applyFont="1" applyFill="1" applyAlignment="1">
      <alignment horizontal="right" wrapText="1"/>
    </xf>
    <xf numFmtId="1" fontId="34" fillId="13" borderId="0" xfId="0" applyNumberFormat="1" applyFont="1" applyFill="1" applyAlignment="1">
      <alignment wrapText="1"/>
    </xf>
    <xf numFmtId="0" fontId="28" fillId="13" borderId="0" xfId="0" applyFont="1" applyFill="1" applyAlignment="1">
      <alignment horizontal="right" wrapText="1"/>
    </xf>
    <xf numFmtId="3" fontId="28" fillId="13" borderId="0" xfId="0" applyNumberFormat="1" applyFont="1" applyFill="1" applyAlignment="1">
      <alignment horizontal="right" wrapText="1"/>
    </xf>
    <xf numFmtId="9" fontId="28" fillId="13" borderId="0" xfId="0" applyNumberFormat="1" applyFont="1" applyFill="1" applyAlignment="1">
      <alignment horizontal="right" wrapText="1"/>
    </xf>
    <xf numFmtId="10" fontId="28" fillId="13" borderId="0" xfId="0" applyNumberFormat="1" applyFont="1" applyFill="1" applyAlignment="1">
      <alignment horizontal="right" wrapText="1"/>
    </xf>
    <xf numFmtId="3" fontId="28" fillId="0" borderId="0" xfId="0" applyNumberFormat="1" applyFont="1" applyAlignment="1">
      <alignment wrapText="1"/>
    </xf>
    <xf numFmtId="3" fontId="28" fillId="0" borderId="0" xfId="0" applyNumberFormat="1" applyFont="1" applyAlignment="1">
      <alignment horizontal="left"/>
    </xf>
    <xf numFmtId="3" fontId="28" fillId="13" borderId="0" xfId="0" applyNumberFormat="1" applyFont="1" applyFill="1" applyAlignment="1">
      <alignment wrapText="1"/>
    </xf>
    <xf numFmtId="10" fontId="28" fillId="15" borderId="0" xfId="0" applyNumberFormat="1" applyFont="1" applyFill="1" applyAlignment="1">
      <alignment horizontal="left"/>
    </xf>
    <xf numFmtId="0" fontId="28" fillId="16" borderId="0" xfId="0" applyFont="1" applyFill="1" applyAlignment="1">
      <alignment wrapText="1"/>
    </xf>
    <xf numFmtId="3" fontId="28" fillId="16" borderId="0" xfId="0" applyNumberFormat="1" applyFont="1" applyFill="1" applyAlignment="1">
      <alignment wrapText="1"/>
    </xf>
    <xf numFmtId="0" fontId="28" fillId="16" borderId="0" xfId="0" applyFont="1" applyFill="1" applyAlignment="1">
      <alignment horizontal="right" wrapText="1"/>
    </xf>
    <xf numFmtId="1" fontId="28" fillId="16" borderId="0" xfId="0" applyNumberFormat="1" applyFont="1" applyFill="1" applyAlignment="1">
      <alignment wrapText="1"/>
    </xf>
    <xf numFmtId="170" fontId="28" fillId="16" borderId="0" xfId="0" applyNumberFormat="1" applyFont="1" applyFill="1" applyAlignment="1">
      <alignment horizontal="right" wrapText="1"/>
    </xf>
    <xf numFmtId="170" fontId="28" fillId="16" borderId="0" xfId="0" applyNumberFormat="1" applyFont="1" applyFill="1" applyAlignment="1">
      <alignment wrapText="1"/>
    </xf>
    <xf numFmtId="170" fontId="33" fillId="0" borderId="0" xfId="0" applyNumberFormat="1" applyFont="1"/>
    <xf numFmtId="170" fontId="40" fillId="15" borderId="0" xfId="0" applyNumberFormat="1" applyFont="1" applyFill="1"/>
    <xf numFmtId="170" fontId="27" fillId="0" borderId="0" xfId="0" applyNumberFormat="1" applyFont="1"/>
    <xf numFmtId="170" fontId="28" fillId="15" borderId="0" xfId="0" applyNumberFormat="1" applyFont="1" applyFill="1"/>
    <xf numFmtId="170" fontId="28" fillId="0" borderId="0" xfId="0" applyNumberFormat="1" applyFont="1"/>
    <xf numFmtId="170" fontId="41" fillId="17" borderId="0" xfId="0" applyNumberFormat="1" applyFont="1" applyFill="1"/>
    <xf numFmtId="170" fontId="41" fillId="17" borderId="0" xfId="0" applyNumberFormat="1" applyFont="1" applyFill="1" applyAlignment="1">
      <alignment horizontal="right"/>
    </xf>
    <xf numFmtId="170" fontId="36" fillId="0" borderId="0" xfId="0" applyNumberFormat="1" applyFont="1" applyAlignment="1">
      <alignment horizontal="right"/>
    </xf>
    <xf numFmtId="170" fontId="42" fillId="0" borderId="0" xfId="0" applyNumberFormat="1" applyFont="1"/>
    <xf numFmtId="170" fontId="33" fillId="0" borderId="0" xfId="0" applyNumberFormat="1" applyFont="1" applyAlignment="1">
      <alignment horizontal="right"/>
    </xf>
    <xf numFmtId="170" fontId="35" fillId="0" borderId="0" xfId="0" applyNumberFormat="1" applyFont="1" applyAlignment="1">
      <alignment horizontal="right"/>
    </xf>
    <xf numFmtId="3" fontId="28" fillId="16" borderId="0" xfId="0" applyNumberFormat="1" applyFont="1" applyFill="1" applyAlignment="1">
      <alignment horizontal="right" wrapText="1"/>
    </xf>
    <xf numFmtId="1" fontId="26" fillId="13" borderId="0" xfId="0" applyNumberFormat="1" applyFont="1" applyFill="1" applyAlignment="1">
      <alignment horizontal="left"/>
    </xf>
    <xf numFmtId="9" fontId="26" fillId="13" borderId="0" xfId="0" applyNumberFormat="1" applyFont="1" applyFill="1" applyAlignment="1">
      <alignment horizontal="left"/>
    </xf>
    <xf numFmtId="1" fontId="29" fillId="13" borderId="0" xfId="0" applyNumberFormat="1" applyFont="1" applyFill="1"/>
    <xf numFmtId="0" fontId="43" fillId="15" borderId="0" xfId="0" applyFont="1" applyFill="1"/>
    <xf numFmtId="170" fontId="43" fillId="15" borderId="0" xfId="0" applyNumberFormat="1" applyFont="1" applyFill="1"/>
    <xf numFmtId="170" fontId="43" fillId="15" borderId="0" xfId="0" applyNumberFormat="1" applyFont="1" applyFill="1" applyAlignment="1">
      <alignment wrapText="1"/>
    </xf>
    <xf numFmtId="170" fontId="43" fillId="0" borderId="0" xfId="0" applyNumberFormat="1" applyFont="1" applyAlignment="1">
      <alignment wrapText="1"/>
    </xf>
    <xf numFmtId="1" fontId="29" fillId="0" borderId="0" xfId="0" applyNumberFormat="1" applyFont="1" applyAlignment="1">
      <alignment horizontal="left"/>
    </xf>
    <xf numFmtId="9" fontId="29" fillId="0" borderId="0" xfId="0" applyNumberFormat="1" applyFont="1" applyAlignment="1">
      <alignment horizontal="left"/>
    </xf>
    <xf numFmtId="1" fontId="29" fillId="13" borderId="0" xfId="0" applyNumberFormat="1" applyFont="1" applyFill="1" applyAlignment="1">
      <alignment horizontal="left"/>
    </xf>
    <xf numFmtId="170" fontId="29" fillId="0" borderId="0" xfId="0" applyNumberFormat="1" applyFont="1" applyAlignment="1">
      <alignment horizontal="left"/>
    </xf>
    <xf numFmtId="172" fontId="29" fillId="16" borderId="0" xfId="0" applyNumberFormat="1" applyFont="1" applyFill="1" applyAlignment="1">
      <alignment horizontal="left"/>
    </xf>
    <xf numFmtId="172" fontId="29" fillId="13" borderId="0" xfId="0" applyNumberFormat="1" applyFont="1" applyFill="1" applyAlignment="1">
      <alignment horizontal="left"/>
    </xf>
    <xf numFmtId="1" fontId="32" fillId="13" borderId="0" xfId="0" applyNumberFormat="1" applyFont="1" applyFill="1" applyAlignment="1">
      <alignment horizontal="left"/>
    </xf>
    <xf numFmtId="170" fontId="29" fillId="15" borderId="0" xfId="0" applyNumberFormat="1" applyFont="1" applyFill="1" applyAlignment="1">
      <alignment horizontal="left"/>
    </xf>
    <xf numFmtId="9" fontId="29" fillId="15" borderId="0" xfId="0" applyNumberFormat="1" applyFont="1" applyFill="1" applyAlignment="1">
      <alignment horizontal="left"/>
    </xf>
    <xf numFmtId="0" fontId="29" fillId="15" borderId="0" xfId="0" applyFont="1" applyFill="1"/>
    <xf numFmtId="170" fontId="29" fillId="0" borderId="0" xfId="0" applyNumberFormat="1" applyFont="1" applyAlignment="1">
      <alignment horizontal="right"/>
    </xf>
    <xf numFmtId="170" fontId="29" fillId="15" borderId="0" xfId="0" applyNumberFormat="1" applyFont="1" applyFill="1" applyAlignment="1">
      <alignment horizontal="right"/>
    </xf>
    <xf numFmtId="170" fontId="29" fillId="15" borderId="0" xfId="0" applyNumberFormat="1" applyFont="1" applyFill="1"/>
    <xf numFmtId="10" fontId="29" fillId="16" borderId="0" xfId="0" applyNumberFormat="1" applyFont="1" applyFill="1" applyAlignment="1">
      <alignment horizontal="right"/>
    </xf>
    <xf numFmtId="1" fontId="30" fillId="13" borderId="0" xfId="0" applyNumberFormat="1" applyFont="1" applyFill="1"/>
    <xf numFmtId="1" fontId="32" fillId="13" borderId="0" xfId="0" applyNumberFormat="1" applyFont="1" applyFill="1"/>
    <xf numFmtId="1" fontId="30" fillId="13" borderId="0" xfId="0" applyNumberFormat="1" applyFont="1" applyFill="1" applyAlignment="1">
      <alignment horizontal="right" vertical="top"/>
    </xf>
    <xf numFmtId="3" fontId="29" fillId="13" borderId="0" xfId="0" applyNumberFormat="1" applyFont="1" applyFill="1" applyAlignment="1">
      <alignment horizontal="right"/>
    </xf>
    <xf numFmtId="1" fontId="29" fillId="16" borderId="0" xfId="0" applyNumberFormat="1" applyFont="1" applyFill="1"/>
    <xf numFmtId="0" fontId="29" fillId="18" borderId="0" xfId="0" applyFont="1" applyFill="1"/>
    <xf numFmtId="3" fontId="29" fillId="18" borderId="0" xfId="0" applyNumberFormat="1" applyFont="1" applyFill="1" applyAlignment="1">
      <alignment horizontal="right"/>
    </xf>
    <xf numFmtId="0" fontId="45" fillId="0" borderId="0" xfId="0" applyFont="1" applyAlignment="1">
      <alignment horizontal="left"/>
    </xf>
    <xf numFmtId="0" fontId="56" fillId="0" borderId="0" xfId="0" applyFont="1" applyAlignment="1">
      <alignment horizontal="right"/>
    </xf>
    <xf numFmtId="173" fontId="45" fillId="0" borderId="0" xfId="0" applyNumberFormat="1" applyFont="1"/>
    <xf numFmtId="3" fontId="29" fillId="0" borderId="0" xfId="0" applyNumberFormat="1" applyFont="1" applyAlignment="1">
      <alignment horizontal="left"/>
    </xf>
    <xf numFmtId="10" fontId="29" fillId="0" borderId="0" xfId="0" applyNumberFormat="1" applyFont="1" applyAlignment="1">
      <alignment horizontal="left"/>
    </xf>
    <xf numFmtId="0" fontId="48" fillId="15" borderId="0" xfId="0" applyFont="1" applyFill="1"/>
    <xf numFmtId="167" fontId="46" fillId="19" borderId="0" xfId="0" applyNumberFormat="1" applyFont="1" applyFill="1"/>
    <xf numFmtId="0" fontId="54" fillId="15" borderId="0" xfId="0" applyFont="1" applyFill="1" applyAlignment="1">
      <alignment horizontal="right"/>
    </xf>
    <xf numFmtId="170" fontId="29" fillId="13" borderId="0" xfId="0" applyNumberFormat="1" applyFont="1" applyFill="1"/>
    <xf numFmtId="170" fontId="43" fillId="13" borderId="0" xfId="0" applyNumberFormat="1" applyFont="1" applyFill="1"/>
    <xf numFmtId="170" fontId="43" fillId="20" borderId="0" xfId="0" applyNumberFormat="1" applyFont="1" applyFill="1"/>
    <xf numFmtId="10" fontId="43" fillId="13" borderId="0" xfId="0" applyNumberFormat="1" applyFont="1" applyFill="1"/>
    <xf numFmtId="3" fontId="29" fillId="13" borderId="0" xfId="0" applyNumberFormat="1" applyFont="1" applyFill="1"/>
    <xf numFmtId="3" fontId="29" fillId="16" borderId="0" xfId="0" applyNumberFormat="1" applyFont="1" applyFill="1"/>
    <xf numFmtId="0" fontId="26" fillId="18" borderId="0" xfId="0" applyFont="1" applyFill="1" applyAlignment="1">
      <alignment horizontal="right"/>
    </xf>
    <xf numFmtId="3" fontId="29" fillId="18" borderId="0" xfId="0" applyNumberFormat="1" applyFont="1" applyFill="1" applyAlignment="1">
      <alignment horizontal="left"/>
    </xf>
    <xf numFmtId="3" fontId="46" fillId="0" borderId="0" xfId="0" applyNumberFormat="1" applyFont="1" applyAlignment="1">
      <alignment horizontal="left"/>
    </xf>
    <xf numFmtId="170" fontId="29" fillId="6" borderId="0" xfId="0" applyNumberFormat="1" applyFont="1" applyFill="1"/>
    <xf numFmtId="10" fontId="29" fillId="6" borderId="0" xfId="0" applyNumberFormat="1" applyFont="1" applyFill="1"/>
    <xf numFmtId="9" fontId="27" fillId="21" borderId="0" xfId="0" applyNumberFormat="1" applyFont="1" applyFill="1" applyAlignment="1">
      <alignment wrapText="1"/>
    </xf>
    <xf numFmtId="9" fontId="28" fillId="21" borderId="0" xfId="0" applyNumberFormat="1" applyFont="1" applyFill="1" applyAlignment="1">
      <alignment horizontal="right" wrapText="1"/>
    </xf>
    <xf numFmtId="9" fontId="28" fillId="21" borderId="0" xfId="0" applyNumberFormat="1" applyFont="1" applyFill="1"/>
    <xf numFmtId="0" fontId="28" fillId="0" borderId="0" xfId="0" applyFont="1" applyFill="1" applyAlignment="1">
      <alignment horizontal="right" wrapText="1"/>
    </xf>
    <xf numFmtId="170" fontId="28" fillId="0" borderId="0" xfId="0" applyNumberFormat="1" applyFont="1" applyFill="1" applyAlignment="1">
      <alignment horizontal="right" wrapText="1"/>
    </xf>
    <xf numFmtId="0" fontId="0" fillId="0" borderId="0" xfId="0" applyFill="1"/>
    <xf numFmtId="170" fontId="57" fillId="0" borderId="0" xfId="0" applyNumberFormat="1" applyFont="1"/>
    <xf numFmtId="10" fontId="27" fillId="0" borderId="0" xfId="0" applyNumberFormat="1" applyFont="1"/>
    <xf numFmtId="10" fontId="28" fillId="0" borderId="0" xfId="0" applyNumberFormat="1" applyFont="1" applyFill="1" applyAlignment="1">
      <alignment wrapText="1"/>
    </xf>
    <xf numFmtId="10" fontId="33" fillId="0" borderId="0" xfId="0" applyNumberFormat="1" applyFont="1" applyAlignment="1">
      <alignment horizontal="right"/>
    </xf>
    <xf numFmtId="9" fontId="57" fillId="21" borderId="0" xfId="0" applyNumberFormat="1" applyFont="1" applyFill="1" applyAlignment="1">
      <alignment horizontal="right" wrapText="1"/>
    </xf>
    <xf numFmtId="10" fontId="58" fillId="0" borderId="0" xfId="0" applyNumberFormat="1" applyFont="1" applyFill="1"/>
    <xf numFmtId="170" fontId="28" fillId="16" borderId="0" xfId="0" applyNumberFormat="1" applyFont="1" applyFill="1"/>
    <xf numFmtId="170" fontId="57" fillId="16" borderId="0" xfId="0" applyNumberFormat="1" applyFont="1" applyFill="1"/>
    <xf numFmtId="170" fontId="57" fillId="16" borderId="0" xfId="0" applyNumberFormat="1" applyFont="1" applyFill="1" applyAlignment="1">
      <alignment wrapText="1"/>
    </xf>
    <xf numFmtId="0" fontId="28" fillId="7" borderId="0" xfId="0" applyFont="1" applyFill="1" applyAlignment="1">
      <alignment horizontal="right" wrapText="1"/>
    </xf>
    <xf numFmtId="170" fontId="28" fillId="7" borderId="0" xfId="0" applyNumberFormat="1" applyFont="1" applyFill="1" applyAlignment="1">
      <alignment horizontal="right" wrapText="1"/>
    </xf>
    <xf numFmtId="170" fontId="28" fillId="7" borderId="0" xfId="0" applyNumberFormat="1" applyFont="1" applyFill="1" applyAlignment="1">
      <alignment wrapText="1"/>
    </xf>
    <xf numFmtId="0" fontId="0" fillId="7" borderId="0" xfId="0" applyFill="1"/>
    <xf numFmtId="170" fontId="27" fillId="16" borderId="0" xfId="0" applyNumberFormat="1" applyFont="1" applyFill="1" applyAlignment="1">
      <alignment wrapText="1"/>
    </xf>
    <xf numFmtId="10" fontId="57" fillId="0" borderId="0" xfId="0" applyNumberFormat="1" applyFont="1" applyAlignment="1">
      <alignment horizontal="right" wrapText="1"/>
    </xf>
    <xf numFmtId="170" fontId="57" fillId="22" borderId="0" xfId="0" applyNumberFormat="1" applyFont="1" applyFill="1" applyAlignment="1">
      <alignment horizontal="right" wrapText="1"/>
    </xf>
    <xf numFmtId="170" fontId="59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3"/>
  <sheetViews>
    <sheetView workbookViewId="0"/>
  </sheetViews>
  <sheetFormatPr defaultColWidth="14.42578125" defaultRowHeight="15" customHeight="1" x14ac:dyDescent="0.2"/>
  <cols>
    <col min="1" max="1" width="9" customWidth="1"/>
    <col min="2" max="2" width="134.28515625" customWidth="1"/>
  </cols>
  <sheetData>
    <row r="1" spans="1:3" ht="15" customHeight="1" x14ac:dyDescent="0.25">
      <c r="A1" s="1" t="s">
        <v>0</v>
      </c>
    </row>
    <row r="3" spans="1:3" x14ac:dyDescent="0.2">
      <c r="B3" s="2" t="s">
        <v>1</v>
      </c>
      <c r="C3" s="3"/>
    </row>
    <row r="4" spans="1:3" x14ac:dyDescent="0.2">
      <c r="B4" s="2"/>
      <c r="C4" s="3"/>
    </row>
    <row r="5" spans="1:3" x14ac:dyDescent="0.2">
      <c r="B5" s="2" t="s">
        <v>2</v>
      </c>
      <c r="C5" s="3"/>
    </row>
    <row r="6" spans="1:3" x14ac:dyDescent="0.2">
      <c r="B6" s="2"/>
      <c r="C6" s="3"/>
    </row>
    <row r="7" spans="1:3" x14ac:dyDescent="0.2">
      <c r="B7" s="2" t="s">
        <v>3</v>
      </c>
      <c r="C7" s="3"/>
    </row>
    <row r="8" spans="1:3" x14ac:dyDescent="0.2">
      <c r="B8" s="2"/>
      <c r="C8" s="3"/>
    </row>
    <row r="9" spans="1:3" x14ac:dyDescent="0.2">
      <c r="B9" s="2" t="s">
        <v>4</v>
      </c>
      <c r="C9" s="3"/>
    </row>
    <row r="10" spans="1:3" x14ac:dyDescent="0.2">
      <c r="B10" s="2"/>
      <c r="C10" s="3"/>
    </row>
    <row r="11" spans="1:3" x14ac:dyDescent="0.2">
      <c r="B11" s="2" t="s">
        <v>5</v>
      </c>
      <c r="C11" s="3"/>
    </row>
    <row r="12" spans="1:3" x14ac:dyDescent="0.2">
      <c r="B12" s="2"/>
      <c r="C12" s="3"/>
    </row>
    <row r="13" spans="1:3" x14ac:dyDescent="0.2">
      <c r="B13" s="2" t="s">
        <v>6</v>
      </c>
      <c r="C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361"/>
  <sheetViews>
    <sheetView topLeftCell="A9" zoomScale="80" zoomScaleNormal="80" workbookViewId="0">
      <selection activeCell="B32" sqref="B32"/>
    </sheetView>
  </sheetViews>
  <sheetFormatPr defaultColWidth="14.42578125" defaultRowHeight="15" customHeight="1" x14ac:dyDescent="0.2"/>
  <cols>
    <col min="1" max="1" width="77.5703125" customWidth="1"/>
    <col min="2" max="2" width="21.7109375" customWidth="1"/>
    <col min="3" max="3" width="26.7109375" bestFit="1" customWidth="1"/>
    <col min="4" max="5" width="27.140625" bestFit="1" customWidth="1"/>
    <col min="6" max="13" width="28.5703125" bestFit="1" customWidth="1"/>
    <col min="14" max="14" width="30.85546875" bestFit="1" customWidth="1"/>
  </cols>
  <sheetData>
    <row r="1" spans="1:14" ht="21" x14ac:dyDescent="0.2">
      <c r="A1" s="24"/>
      <c r="B1" s="95">
        <v>43435</v>
      </c>
      <c r="C1" s="95">
        <v>43466</v>
      </c>
      <c r="D1" s="95">
        <v>43497</v>
      </c>
      <c r="E1" s="95">
        <v>43525</v>
      </c>
      <c r="F1" s="95">
        <v>43556</v>
      </c>
      <c r="G1" s="95">
        <v>43586</v>
      </c>
      <c r="H1" s="95">
        <v>43617</v>
      </c>
      <c r="I1" s="95">
        <v>43647</v>
      </c>
      <c r="J1" s="95">
        <v>43678</v>
      </c>
      <c r="K1" s="95">
        <v>43709</v>
      </c>
      <c r="L1" s="95">
        <v>43739</v>
      </c>
      <c r="M1" s="95">
        <v>43770</v>
      </c>
      <c r="N1" s="95">
        <v>43800</v>
      </c>
    </row>
    <row r="2" spans="1:14" ht="21" x14ac:dyDescent="0.35">
      <c r="A2" s="72" t="s">
        <v>7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</row>
    <row r="3" spans="1:14" ht="21" x14ac:dyDescent="0.35">
      <c r="A3" s="60" t="s">
        <v>8</v>
      </c>
      <c r="B3" s="66"/>
      <c r="C3" s="97">
        <v>0.45</v>
      </c>
      <c r="D3" s="97">
        <v>0.45</v>
      </c>
      <c r="E3" s="97">
        <v>0.45</v>
      </c>
      <c r="F3" s="97">
        <v>0.45</v>
      </c>
      <c r="G3" s="97">
        <v>0.45</v>
      </c>
      <c r="H3" s="97">
        <v>0.45</v>
      </c>
      <c r="I3" s="97">
        <v>0.45</v>
      </c>
      <c r="J3" s="97">
        <v>0.45</v>
      </c>
      <c r="K3" s="97">
        <v>0.45</v>
      </c>
      <c r="L3" s="97">
        <v>0.45</v>
      </c>
      <c r="M3" s="97">
        <v>0.45</v>
      </c>
      <c r="N3" s="97">
        <v>0.45</v>
      </c>
    </row>
    <row r="4" spans="1:14" ht="21" x14ac:dyDescent="0.35">
      <c r="A4" s="60" t="s">
        <v>9</v>
      </c>
      <c r="B4" s="66"/>
      <c r="C4" s="97">
        <v>0.65</v>
      </c>
      <c r="D4" s="97">
        <v>0.65</v>
      </c>
      <c r="E4" s="97">
        <v>0.65</v>
      </c>
      <c r="F4" s="97">
        <v>0.65</v>
      </c>
      <c r="G4" s="97">
        <v>0.65</v>
      </c>
      <c r="H4" s="97">
        <v>0.65</v>
      </c>
      <c r="I4" s="97">
        <v>0.65</v>
      </c>
      <c r="J4" s="97">
        <v>0.65</v>
      </c>
      <c r="K4" s="97">
        <v>0.65</v>
      </c>
      <c r="L4" s="97">
        <v>0.65</v>
      </c>
      <c r="M4" s="97">
        <v>0.65</v>
      </c>
      <c r="N4" s="97">
        <v>0.65</v>
      </c>
    </row>
    <row r="5" spans="1:14" ht="21" x14ac:dyDescent="0.35">
      <c r="A5" s="60" t="s">
        <v>10</v>
      </c>
      <c r="B5" s="60"/>
      <c r="C5" s="75">
        <v>3.3</v>
      </c>
      <c r="D5" s="75">
        <v>3.3</v>
      </c>
      <c r="E5" s="75">
        <v>3.3</v>
      </c>
      <c r="F5" s="75">
        <v>3.3</v>
      </c>
      <c r="G5" s="75">
        <v>3.3</v>
      </c>
      <c r="H5" s="75">
        <v>3.3</v>
      </c>
      <c r="I5" s="75">
        <v>3.3</v>
      </c>
      <c r="J5" s="75">
        <v>3.3</v>
      </c>
      <c r="K5" s="75">
        <v>3.3</v>
      </c>
      <c r="L5" s="75">
        <v>3.3</v>
      </c>
      <c r="M5" s="75">
        <v>3.3</v>
      </c>
      <c r="N5" s="75">
        <v>3.3</v>
      </c>
    </row>
    <row r="6" spans="1:14" ht="21" x14ac:dyDescent="0.35">
      <c r="A6" s="60"/>
      <c r="B6" s="60"/>
      <c r="C6" s="60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</row>
    <row r="7" spans="1:14" ht="21" x14ac:dyDescent="0.35">
      <c r="A7" s="60" t="s">
        <v>11</v>
      </c>
      <c r="B7" s="66"/>
      <c r="C7" s="97">
        <v>0.77</v>
      </c>
      <c r="D7" s="97">
        <v>0.77</v>
      </c>
      <c r="E7" s="97">
        <v>0.77</v>
      </c>
      <c r="F7" s="97">
        <v>0.77</v>
      </c>
      <c r="G7" s="97">
        <v>0.77</v>
      </c>
      <c r="H7" s="97">
        <v>0.77</v>
      </c>
      <c r="I7" s="97">
        <v>0.77</v>
      </c>
      <c r="J7" s="97">
        <v>0.77</v>
      </c>
      <c r="K7" s="97">
        <v>0.77</v>
      </c>
      <c r="L7" s="97">
        <v>0.77</v>
      </c>
      <c r="M7" s="97">
        <v>0.77</v>
      </c>
      <c r="N7" s="97">
        <v>0.77</v>
      </c>
    </row>
    <row r="8" spans="1:14" ht="21" x14ac:dyDescent="0.35">
      <c r="A8" s="60" t="s">
        <v>12</v>
      </c>
      <c r="B8" s="66"/>
      <c r="C8" s="97">
        <v>0.83</v>
      </c>
      <c r="D8" s="97">
        <v>0.83</v>
      </c>
      <c r="E8" s="97">
        <v>0.83</v>
      </c>
      <c r="F8" s="97">
        <v>0.83</v>
      </c>
      <c r="G8" s="97">
        <v>0.83</v>
      </c>
      <c r="H8" s="97">
        <v>0.83</v>
      </c>
      <c r="I8" s="97">
        <v>0.83</v>
      </c>
      <c r="J8" s="97">
        <v>0.83</v>
      </c>
      <c r="K8" s="97">
        <v>0.83</v>
      </c>
      <c r="L8" s="97">
        <v>0.83</v>
      </c>
      <c r="M8" s="97">
        <v>0.83</v>
      </c>
      <c r="N8" s="97">
        <v>0.83</v>
      </c>
    </row>
    <row r="9" spans="1:14" ht="21" x14ac:dyDescent="0.35">
      <c r="A9" s="60" t="s">
        <v>13</v>
      </c>
      <c r="B9" s="66"/>
      <c r="C9" s="97">
        <v>0.6</v>
      </c>
      <c r="D9" s="97">
        <v>0.6</v>
      </c>
      <c r="E9" s="97">
        <v>0.6</v>
      </c>
      <c r="F9" s="97">
        <v>0.6</v>
      </c>
      <c r="G9" s="97">
        <v>0.6</v>
      </c>
      <c r="H9" s="97">
        <v>0.6</v>
      </c>
      <c r="I9" s="97">
        <v>0.6</v>
      </c>
      <c r="J9" s="97">
        <v>0.6</v>
      </c>
      <c r="K9" s="97">
        <v>0.6</v>
      </c>
      <c r="L9" s="97">
        <v>0.6</v>
      </c>
      <c r="M9" s="97">
        <v>0.6</v>
      </c>
      <c r="N9" s="97">
        <v>0.6</v>
      </c>
    </row>
    <row r="10" spans="1:14" ht="21" x14ac:dyDescent="0.35">
      <c r="A10" s="75" t="s">
        <v>14</v>
      </c>
      <c r="B10" s="66"/>
      <c r="C10" s="98">
        <v>0.8</v>
      </c>
      <c r="D10" s="98">
        <v>0.8</v>
      </c>
      <c r="E10" s="98">
        <v>0.8</v>
      </c>
      <c r="F10" s="98">
        <v>0.8</v>
      </c>
      <c r="G10" s="98">
        <v>0.8</v>
      </c>
      <c r="H10" s="98">
        <v>0.8</v>
      </c>
      <c r="I10" s="98">
        <v>0.8</v>
      </c>
      <c r="J10" s="98">
        <v>0.8</v>
      </c>
      <c r="K10" s="98">
        <v>0.8</v>
      </c>
      <c r="L10" s="98">
        <v>0.8</v>
      </c>
      <c r="M10" s="98">
        <v>0.8</v>
      </c>
      <c r="N10" s="98">
        <v>0.8</v>
      </c>
    </row>
    <row r="11" spans="1:14" ht="21" x14ac:dyDescent="0.35">
      <c r="A11" s="75" t="s">
        <v>15</v>
      </c>
      <c r="B11" s="66"/>
      <c r="C11" s="98">
        <v>0.18</v>
      </c>
      <c r="D11" s="98">
        <v>0.18</v>
      </c>
      <c r="E11" s="98">
        <v>0.18</v>
      </c>
      <c r="F11" s="98">
        <v>0.18</v>
      </c>
      <c r="G11" s="98">
        <v>0.18</v>
      </c>
      <c r="H11" s="98">
        <v>0.18</v>
      </c>
      <c r="I11" s="98">
        <v>0.18</v>
      </c>
      <c r="J11" s="98">
        <v>0.18</v>
      </c>
      <c r="K11" s="98">
        <v>0.18</v>
      </c>
      <c r="L11" s="98">
        <v>0.18</v>
      </c>
      <c r="M11" s="98">
        <v>0.18</v>
      </c>
      <c r="N11" s="98">
        <v>0.18</v>
      </c>
    </row>
    <row r="12" spans="1:14" ht="21" x14ac:dyDescent="0.35">
      <c r="A12" s="75" t="s">
        <v>16</v>
      </c>
      <c r="B12" s="66"/>
      <c r="C12" s="98">
        <v>0.02</v>
      </c>
      <c r="D12" s="98">
        <v>0.02</v>
      </c>
      <c r="E12" s="98">
        <v>0.02</v>
      </c>
      <c r="F12" s="98">
        <v>0.02</v>
      </c>
      <c r="G12" s="98">
        <v>0.02</v>
      </c>
      <c r="H12" s="98">
        <v>0.02</v>
      </c>
      <c r="I12" s="98">
        <v>0.02</v>
      </c>
      <c r="J12" s="98">
        <v>0.02</v>
      </c>
      <c r="K12" s="98">
        <v>0.02</v>
      </c>
      <c r="L12" s="98">
        <v>0.02</v>
      </c>
      <c r="M12" s="98">
        <v>0.02</v>
      </c>
      <c r="N12" s="98">
        <v>0.02</v>
      </c>
    </row>
    <row r="13" spans="1:14" ht="21" x14ac:dyDescent="0.35">
      <c r="A13" s="75"/>
      <c r="B13" s="99"/>
      <c r="C13" s="98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</row>
    <row r="14" spans="1:14" ht="21" x14ac:dyDescent="0.35">
      <c r="A14" s="76" t="s">
        <v>82</v>
      </c>
      <c r="B14" s="194">
        <f>B301</f>
        <v>9791</v>
      </c>
      <c r="C14" s="194">
        <f t="shared" ref="C14:N14" si="0">C301</f>
        <v>46192.699777552582</v>
      </c>
      <c r="D14" s="194">
        <f t="shared" si="0"/>
        <v>101389.3460031557</v>
      </c>
      <c r="E14" s="194">
        <f t="shared" si="0"/>
        <v>172997.43591207292</v>
      </c>
      <c r="F14" s="194">
        <f t="shared" si="0"/>
        <v>260184.55899351893</v>
      </c>
      <c r="G14" s="194">
        <f t="shared" si="0"/>
        <v>363192.384215709</v>
      </c>
      <c r="H14" s="194">
        <f t="shared" si="0"/>
        <v>482996.1308349141</v>
      </c>
      <c r="I14" s="194">
        <f t="shared" si="0"/>
        <v>621278.71431217273</v>
      </c>
      <c r="J14" s="194">
        <f t="shared" si="0"/>
        <v>780204.73416338093</v>
      </c>
      <c r="K14" s="194">
        <f t="shared" si="0"/>
        <v>962502.20063720981</v>
      </c>
      <c r="L14" s="194">
        <f t="shared" si="0"/>
        <v>1171454.7252019001</v>
      </c>
      <c r="M14" s="194">
        <f t="shared" si="0"/>
        <v>1410912.9002618329</v>
      </c>
      <c r="N14" s="194">
        <f t="shared" si="0"/>
        <v>1685372.3899252964</v>
      </c>
    </row>
    <row r="15" spans="1:14" ht="21" x14ac:dyDescent="0.35">
      <c r="A15" s="61" t="s">
        <v>83</v>
      </c>
      <c r="B15" s="66"/>
      <c r="C15" s="100">
        <f>B14*C3*C4</f>
        <v>2863.8674999999998</v>
      </c>
      <c r="D15" s="100">
        <f t="shared" ref="D15:N15" si="1">C14*D3*D4</f>
        <v>13511.364684934131</v>
      </c>
      <c r="E15" s="100">
        <f t="shared" si="1"/>
        <v>29656.383705923046</v>
      </c>
      <c r="F15" s="100">
        <f t="shared" si="1"/>
        <v>50601.750004281334</v>
      </c>
      <c r="G15" s="100">
        <f t="shared" si="1"/>
        <v>76103.983505604294</v>
      </c>
      <c r="H15" s="100">
        <f t="shared" si="1"/>
        <v>106233.77238309488</v>
      </c>
      <c r="I15" s="100">
        <f t="shared" si="1"/>
        <v>141276.3682692124</v>
      </c>
      <c r="J15" s="100">
        <f t="shared" si="1"/>
        <v>181724.02393631052</v>
      </c>
      <c r="K15" s="100">
        <f t="shared" si="1"/>
        <v>228209.88474278894</v>
      </c>
      <c r="L15" s="100">
        <f t="shared" si="1"/>
        <v>281531.8936863839</v>
      </c>
      <c r="M15" s="100">
        <f t="shared" si="1"/>
        <v>342650.5071215558</v>
      </c>
      <c r="N15" s="100">
        <f t="shared" si="1"/>
        <v>412692.02332658612</v>
      </c>
    </row>
    <row r="16" spans="1:14" s="15" customFormat="1" ht="21" x14ac:dyDescent="0.35">
      <c r="A16" s="62" t="s">
        <v>130</v>
      </c>
      <c r="B16" s="101"/>
      <c r="C16" s="195">
        <f>C15*C5*C7*C8*C9</f>
        <v>3623.989484114999</v>
      </c>
      <c r="D16" s="195">
        <f t="shared" ref="D16:N16" si="2">D15*D5*D7*D8*D9</f>
        <v>17097.524076879978</v>
      </c>
      <c r="E16" s="195">
        <f t="shared" si="2"/>
        <v>37527.721756381725</v>
      </c>
      <c r="F16" s="195">
        <f t="shared" si="2"/>
        <v>64032.365286917673</v>
      </c>
      <c r="G16" s="195">
        <f t="shared" si="2"/>
        <v>96303.350599694779</v>
      </c>
      <c r="H16" s="195">
        <f t="shared" si="2"/>
        <v>134430.12778147112</v>
      </c>
      <c r="I16" s="195">
        <f t="shared" si="2"/>
        <v>178773.65938249018</v>
      </c>
      <c r="J16" s="195">
        <f t="shared" si="2"/>
        <v>229956.85092143819</v>
      </c>
      <c r="K16" s="195">
        <f t="shared" si="2"/>
        <v>288780.89593145053</v>
      </c>
      <c r="L16" s="195">
        <f t="shared" si="2"/>
        <v>356255.52584483649</v>
      </c>
      <c r="M16" s="195">
        <f t="shared" si="2"/>
        <v>433596.11942074489</v>
      </c>
      <c r="N16" s="195">
        <f t="shared" si="2"/>
        <v>522227.9147738819</v>
      </c>
    </row>
    <row r="17" spans="1:14" ht="21" x14ac:dyDescent="0.35">
      <c r="A17" s="77" t="s">
        <v>14</v>
      </c>
      <c r="B17" s="66"/>
      <c r="C17" s="196">
        <f>C16*C10</f>
        <v>2899.1915872919994</v>
      </c>
      <c r="D17" s="196">
        <f t="shared" ref="D17:N17" si="3">D16*D10</f>
        <v>13678.019261503983</v>
      </c>
      <c r="E17" s="196">
        <f t="shared" si="3"/>
        <v>30022.17740510538</v>
      </c>
      <c r="F17" s="196">
        <f t="shared" si="3"/>
        <v>51225.89222953414</v>
      </c>
      <c r="G17" s="196">
        <f t="shared" si="3"/>
        <v>77042.680479755829</v>
      </c>
      <c r="H17" s="196">
        <f t="shared" si="3"/>
        <v>107544.1022251769</v>
      </c>
      <c r="I17" s="196">
        <f t="shared" si="3"/>
        <v>143018.92750599215</v>
      </c>
      <c r="J17" s="196">
        <f t="shared" si="3"/>
        <v>183965.48073715056</v>
      </c>
      <c r="K17" s="196">
        <f t="shared" si="3"/>
        <v>231024.71674516043</v>
      </c>
      <c r="L17" s="196">
        <f t="shared" si="3"/>
        <v>285004.42067586922</v>
      </c>
      <c r="M17" s="196">
        <f t="shared" si="3"/>
        <v>346876.89553659596</v>
      </c>
      <c r="N17" s="196">
        <f t="shared" si="3"/>
        <v>417782.33181910554</v>
      </c>
    </row>
    <row r="18" spans="1:14" ht="21" x14ac:dyDescent="0.35">
      <c r="A18" s="77" t="s">
        <v>15</v>
      </c>
      <c r="B18" s="66"/>
      <c r="C18" s="196">
        <f>C16*C11</f>
        <v>652.31810714069979</v>
      </c>
      <c r="D18" s="196">
        <f t="shared" ref="D18:N18" si="4">D16*D11</f>
        <v>3077.5543338383959</v>
      </c>
      <c r="E18" s="196">
        <f t="shared" si="4"/>
        <v>6754.9899161487101</v>
      </c>
      <c r="F18" s="196">
        <f t="shared" si="4"/>
        <v>11525.825751645181</v>
      </c>
      <c r="G18" s="196">
        <f t="shared" si="4"/>
        <v>17334.603107945059</v>
      </c>
      <c r="H18" s="196">
        <f t="shared" si="4"/>
        <v>24197.423000664799</v>
      </c>
      <c r="I18" s="196">
        <f t="shared" si="4"/>
        <v>32179.258688848233</v>
      </c>
      <c r="J18" s="196">
        <f t="shared" si="4"/>
        <v>41392.233165858874</v>
      </c>
      <c r="K18" s="196">
        <f t="shared" si="4"/>
        <v>51980.561267661091</v>
      </c>
      <c r="L18" s="196">
        <f t="shared" si="4"/>
        <v>64125.994652070563</v>
      </c>
      <c r="M18" s="196">
        <f t="shared" si="4"/>
        <v>78047.301495734078</v>
      </c>
      <c r="N18" s="196">
        <f t="shared" si="4"/>
        <v>94001.024659298739</v>
      </c>
    </row>
    <row r="19" spans="1:14" ht="21" x14ac:dyDescent="0.35">
      <c r="A19" s="77" t="s">
        <v>16</v>
      </c>
      <c r="B19" s="66"/>
      <c r="C19" s="196">
        <f>C16*C12</f>
        <v>72.47978968229998</v>
      </c>
      <c r="D19" s="196">
        <f t="shared" ref="D19:N19" si="5">D16*D12</f>
        <v>341.95048153759956</v>
      </c>
      <c r="E19" s="196">
        <f t="shared" si="5"/>
        <v>750.55443512763452</v>
      </c>
      <c r="F19" s="196">
        <f t="shared" si="5"/>
        <v>1280.6473057383535</v>
      </c>
      <c r="G19" s="196">
        <f t="shared" si="5"/>
        <v>1926.0670119938957</v>
      </c>
      <c r="H19" s="196">
        <f t="shared" si="5"/>
        <v>2688.6025556294226</v>
      </c>
      <c r="I19" s="196">
        <f t="shared" si="5"/>
        <v>3575.4731876498035</v>
      </c>
      <c r="J19" s="196">
        <f t="shared" si="5"/>
        <v>4599.1370184287643</v>
      </c>
      <c r="K19" s="196">
        <f t="shared" si="5"/>
        <v>5775.617918629011</v>
      </c>
      <c r="L19" s="196">
        <f t="shared" si="5"/>
        <v>7125.1105168967297</v>
      </c>
      <c r="M19" s="196">
        <f t="shared" si="5"/>
        <v>8671.9223884148978</v>
      </c>
      <c r="N19" s="196">
        <f t="shared" si="5"/>
        <v>10444.558295477638</v>
      </c>
    </row>
    <row r="20" spans="1:14" ht="21" x14ac:dyDescent="0.35">
      <c r="A20" s="75"/>
      <c r="B20" s="66"/>
      <c r="C20" s="98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</row>
    <row r="21" spans="1:14" s="45" customFormat="1" ht="21" x14ac:dyDescent="0.35">
      <c r="A21" s="52" t="s">
        <v>131</v>
      </c>
      <c r="B21" s="102"/>
      <c r="C21" s="52" t="s">
        <v>132</v>
      </c>
      <c r="D21" s="52" t="s">
        <v>132</v>
      </c>
      <c r="E21" s="52" t="s">
        <v>132</v>
      </c>
      <c r="F21" s="52" t="s">
        <v>132</v>
      </c>
      <c r="G21" s="52" t="s">
        <v>132</v>
      </c>
      <c r="H21" s="52" t="s">
        <v>132</v>
      </c>
      <c r="I21" s="52" t="s">
        <v>132</v>
      </c>
      <c r="J21" s="52" t="s">
        <v>132</v>
      </c>
      <c r="K21" s="52" t="s">
        <v>132</v>
      </c>
      <c r="L21" s="52" t="s">
        <v>132</v>
      </c>
      <c r="M21" s="52" t="s">
        <v>132</v>
      </c>
      <c r="N21" s="52" t="s">
        <v>132</v>
      </c>
    </row>
    <row r="22" spans="1:14" ht="21" x14ac:dyDescent="0.35">
      <c r="A22" s="78" t="s">
        <v>133</v>
      </c>
      <c r="B22" s="66"/>
      <c r="C22" s="98" t="s">
        <v>132</v>
      </c>
      <c r="D22" s="52" t="s">
        <v>132</v>
      </c>
      <c r="E22" s="52" t="s">
        <v>132</v>
      </c>
      <c r="F22" s="52" t="s">
        <v>132</v>
      </c>
      <c r="G22" s="52" t="s">
        <v>132</v>
      </c>
      <c r="H22" s="52" t="s">
        <v>132</v>
      </c>
      <c r="I22" s="52" t="s">
        <v>132</v>
      </c>
      <c r="J22" s="52" t="s">
        <v>132</v>
      </c>
      <c r="K22" s="52" t="s">
        <v>132</v>
      </c>
      <c r="L22" s="52" t="s">
        <v>132</v>
      </c>
      <c r="M22" s="52" t="s">
        <v>132</v>
      </c>
      <c r="N22" s="52" t="s">
        <v>132</v>
      </c>
    </row>
    <row r="23" spans="1:14" ht="21" x14ac:dyDescent="0.35">
      <c r="A23" s="75"/>
      <c r="B23" s="66"/>
      <c r="C23" s="98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</row>
    <row r="24" spans="1:14" ht="21" x14ac:dyDescent="0.35">
      <c r="A24" s="78" t="s">
        <v>134</v>
      </c>
      <c r="B24" s="66"/>
      <c r="C24" s="52" t="s">
        <v>132</v>
      </c>
      <c r="D24" s="52" t="s">
        <v>132</v>
      </c>
      <c r="E24" s="52" t="s">
        <v>132</v>
      </c>
      <c r="F24" s="52" t="s">
        <v>132</v>
      </c>
      <c r="G24" s="52" t="s">
        <v>132</v>
      </c>
      <c r="H24" s="52" t="s">
        <v>132</v>
      </c>
      <c r="I24" s="52" t="s">
        <v>132</v>
      </c>
      <c r="J24" s="52" t="s">
        <v>132</v>
      </c>
      <c r="K24" s="52" t="s">
        <v>132</v>
      </c>
      <c r="L24" s="52" t="s">
        <v>132</v>
      </c>
      <c r="M24" s="52" t="s">
        <v>132</v>
      </c>
      <c r="N24" s="52" t="s">
        <v>132</v>
      </c>
    </row>
    <row r="25" spans="1:14" ht="21" x14ac:dyDescent="0.35">
      <c r="A25" s="78"/>
      <c r="B25" s="66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6" spans="1:14" ht="21" x14ac:dyDescent="0.35">
      <c r="A26" s="75" t="s">
        <v>135</v>
      </c>
      <c r="B26" s="103"/>
      <c r="C26" s="197">
        <f t="shared" ref="C26:N26" si="6">C17*C155*C149</f>
        <v>20761.110956598008</v>
      </c>
      <c r="D26" s="197">
        <f t="shared" si="6"/>
        <v>97948.295931630026</v>
      </c>
      <c r="E26" s="197">
        <f t="shared" si="6"/>
        <v>214988.81239795961</v>
      </c>
      <c r="F26" s="197">
        <f t="shared" si="6"/>
        <v>366828.61425569397</v>
      </c>
      <c r="G26" s="197">
        <f t="shared" si="6"/>
        <v>551702.6349155315</v>
      </c>
      <c r="H26" s="197">
        <f t="shared" si="6"/>
        <v>770123.31603449187</v>
      </c>
      <c r="I26" s="197">
        <f t="shared" si="6"/>
        <v>1024158.5398704099</v>
      </c>
      <c r="J26" s="197">
        <f t="shared" si="6"/>
        <v>1317376.8075587354</v>
      </c>
      <c r="K26" s="197">
        <f t="shared" si="6"/>
        <v>1654367.9966120939</v>
      </c>
      <c r="L26" s="197">
        <f t="shared" si="6"/>
        <v>2040916.6564598994</v>
      </c>
      <c r="M26" s="197">
        <f t="shared" si="6"/>
        <v>2483985.4489375637</v>
      </c>
      <c r="N26" s="197">
        <f t="shared" si="6"/>
        <v>2991739.2781566149</v>
      </c>
    </row>
    <row r="27" spans="1:14" ht="21" x14ac:dyDescent="0.35">
      <c r="A27" s="75" t="s">
        <v>136</v>
      </c>
      <c r="B27" s="66"/>
      <c r="C27" s="197">
        <f t="shared" ref="C27:N27" si="7">C18*C151*C156</f>
        <v>69508.408224484403</v>
      </c>
      <c r="D27" s="197">
        <f t="shared" si="7"/>
        <v>327931.87959648413</v>
      </c>
      <c r="E27" s="197">
        <f t="shared" si="7"/>
        <v>719784.70550514187</v>
      </c>
      <c r="F27" s="197">
        <f t="shared" si="7"/>
        <v>1228145.8887923039</v>
      </c>
      <c r="G27" s="197">
        <f t="shared" si="7"/>
        <v>1847105.9687701939</v>
      </c>
      <c r="H27" s="197">
        <f t="shared" si="7"/>
        <v>2578380.6052588383</v>
      </c>
      <c r="I27" s="197">
        <f t="shared" si="7"/>
        <v>3428893.0888489122</v>
      </c>
      <c r="J27" s="197">
        <f t="shared" si="7"/>
        <v>4410590.7972212583</v>
      </c>
      <c r="K27" s="197">
        <f t="shared" si="7"/>
        <v>5538840.6864368953</v>
      </c>
      <c r="L27" s="197">
        <f t="shared" si="7"/>
        <v>6833009.4861460309</v>
      </c>
      <c r="M27" s="197">
        <f t="shared" si="7"/>
        <v>8316408.2581794402</v>
      </c>
      <c r="N27" s="197">
        <f t="shared" si="7"/>
        <v>10016373.183596237</v>
      </c>
    </row>
    <row r="28" spans="1:14" ht="21" x14ac:dyDescent="0.35">
      <c r="A28" s="75" t="s">
        <v>137</v>
      </c>
      <c r="B28" s="66"/>
      <c r="C28" s="197">
        <f t="shared" ref="C28:N28" si="8">C19*C152*C157</f>
        <v>5771.2032534531354</v>
      </c>
      <c r="D28" s="197">
        <f t="shared" si="8"/>
        <v>27227.807092431362</v>
      </c>
      <c r="E28" s="197">
        <f t="shared" si="8"/>
        <v>59762.896897037899</v>
      </c>
      <c r="F28" s="197">
        <f t="shared" si="8"/>
        <v>101971.54171941639</v>
      </c>
      <c r="G28" s="197">
        <f t="shared" si="8"/>
        <v>153363.08583001394</v>
      </c>
      <c r="H28" s="197">
        <f t="shared" si="8"/>
        <v>214079.97849199275</v>
      </c>
      <c r="I28" s="197">
        <f t="shared" si="8"/>
        <v>284697.05256661557</v>
      </c>
      <c r="J28" s="197">
        <f t="shared" si="8"/>
        <v>366206.28509239038</v>
      </c>
      <c r="K28" s="197">
        <f t="shared" si="8"/>
        <v>459883.57677083497</v>
      </c>
      <c r="L28" s="197">
        <f t="shared" si="8"/>
        <v>567336.92490790214</v>
      </c>
      <c r="M28" s="197">
        <f t="shared" si="8"/>
        <v>690501.82017753622</v>
      </c>
      <c r="N28" s="197">
        <f t="shared" si="8"/>
        <v>831647.95427740691</v>
      </c>
    </row>
    <row r="29" spans="1:14" ht="21" x14ac:dyDescent="0.35">
      <c r="A29" s="78" t="s">
        <v>138</v>
      </c>
      <c r="B29" s="66"/>
      <c r="C29" s="198">
        <f>SUM(C26:C28)</f>
        <v>96040.722434535535</v>
      </c>
      <c r="D29" s="198">
        <f t="shared" ref="D29:N29" si="9">SUM(D26:D28)</f>
        <v>453107.98262054549</v>
      </c>
      <c r="E29" s="198">
        <f t="shared" si="9"/>
        <v>994536.41480013938</v>
      </c>
      <c r="F29" s="198">
        <f t="shared" si="9"/>
        <v>1696946.0447674142</v>
      </c>
      <c r="G29" s="198">
        <f t="shared" si="9"/>
        <v>2552171.6895157392</v>
      </c>
      <c r="H29" s="198">
        <f t="shared" si="9"/>
        <v>3562583.8997853231</v>
      </c>
      <c r="I29" s="198">
        <f t="shared" si="9"/>
        <v>4737748.6812859382</v>
      </c>
      <c r="J29" s="198">
        <f t="shared" si="9"/>
        <v>6094173.8898723843</v>
      </c>
      <c r="K29" s="198">
        <f t="shared" si="9"/>
        <v>7653092.2598198242</v>
      </c>
      <c r="L29" s="198">
        <f t="shared" si="9"/>
        <v>9441263.0675138328</v>
      </c>
      <c r="M29" s="198">
        <f t="shared" si="9"/>
        <v>11490895.527294541</v>
      </c>
      <c r="N29" s="198">
        <f t="shared" si="9"/>
        <v>13839760.416030258</v>
      </c>
    </row>
    <row r="30" spans="1:14" ht="21" x14ac:dyDescent="0.35">
      <c r="A30" s="75"/>
      <c r="B30" s="66"/>
      <c r="C30" s="98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</row>
    <row r="31" spans="1:14" ht="21" x14ac:dyDescent="0.35">
      <c r="A31" s="78" t="s">
        <v>139</v>
      </c>
      <c r="B31" s="66"/>
      <c r="C31" s="199">
        <f>C29/C16</f>
        <v>26.501379999999994</v>
      </c>
      <c r="D31" s="199">
        <f t="shared" ref="D31:N31" si="10">D29/D16</f>
        <v>26.501379999999997</v>
      </c>
      <c r="E31" s="199">
        <f t="shared" si="10"/>
        <v>26.501379999999997</v>
      </c>
      <c r="F31" s="199">
        <f t="shared" si="10"/>
        <v>26.501379999999997</v>
      </c>
      <c r="G31" s="199">
        <f t="shared" si="10"/>
        <v>26.501380000000001</v>
      </c>
      <c r="H31" s="199">
        <f t="shared" si="10"/>
        <v>26.501380000000001</v>
      </c>
      <c r="I31" s="199">
        <f t="shared" si="10"/>
        <v>26.501380000000005</v>
      </c>
      <c r="J31" s="199">
        <f t="shared" si="10"/>
        <v>26.501380000000001</v>
      </c>
      <c r="K31" s="199">
        <f t="shared" si="10"/>
        <v>26.501379999999997</v>
      </c>
      <c r="L31" s="199">
        <f t="shared" si="10"/>
        <v>26.501380000000001</v>
      </c>
      <c r="M31" s="199">
        <f t="shared" si="10"/>
        <v>26.501380000000001</v>
      </c>
      <c r="N31" s="199">
        <f t="shared" si="10"/>
        <v>26.501379999999997</v>
      </c>
    </row>
    <row r="32" spans="1:14" ht="21" x14ac:dyDescent="0.35">
      <c r="A32" s="75"/>
      <c r="B32" s="66"/>
      <c r="C32" s="98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</row>
    <row r="33" spans="1:14" ht="21" x14ac:dyDescent="0.35">
      <c r="A33" s="60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</row>
    <row r="34" spans="1:14" ht="21" x14ac:dyDescent="0.35">
      <c r="A34" s="72" t="s">
        <v>17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</row>
    <row r="35" spans="1:14" ht="21" x14ac:dyDescent="0.35">
      <c r="A35" s="60" t="s">
        <v>8</v>
      </c>
      <c r="B35" s="66"/>
      <c r="C35" s="97">
        <v>0.38</v>
      </c>
      <c r="D35" s="97">
        <v>0.38</v>
      </c>
      <c r="E35" s="97">
        <v>0.38</v>
      </c>
      <c r="F35" s="97">
        <v>0.38</v>
      </c>
      <c r="G35" s="97">
        <v>0.38</v>
      </c>
      <c r="H35" s="97">
        <v>0.38</v>
      </c>
      <c r="I35" s="97">
        <v>0.38</v>
      </c>
      <c r="J35" s="97">
        <v>0.38</v>
      </c>
      <c r="K35" s="97">
        <v>0.38</v>
      </c>
      <c r="L35" s="97">
        <v>0.38</v>
      </c>
      <c r="M35" s="97">
        <v>0.38</v>
      </c>
      <c r="N35" s="97">
        <v>0.38</v>
      </c>
    </row>
    <row r="36" spans="1:14" ht="21" x14ac:dyDescent="0.35">
      <c r="A36" s="60" t="s">
        <v>9</v>
      </c>
      <c r="B36" s="66"/>
      <c r="C36" s="97">
        <v>0.85</v>
      </c>
      <c r="D36" s="97">
        <v>0.85</v>
      </c>
      <c r="E36" s="97">
        <v>0.85</v>
      </c>
      <c r="F36" s="97">
        <v>0.85</v>
      </c>
      <c r="G36" s="97">
        <v>0.85</v>
      </c>
      <c r="H36" s="97">
        <v>0.85</v>
      </c>
      <c r="I36" s="97">
        <v>0.85</v>
      </c>
      <c r="J36" s="97">
        <v>0.85</v>
      </c>
      <c r="K36" s="97">
        <v>0.85</v>
      </c>
      <c r="L36" s="97">
        <v>0.85</v>
      </c>
      <c r="M36" s="97">
        <v>0.85</v>
      </c>
      <c r="N36" s="97">
        <v>0.85</v>
      </c>
    </row>
    <row r="37" spans="1:14" ht="21" x14ac:dyDescent="0.35">
      <c r="A37" s="60" t="s">
        <v>10</v>
      </c>
      <c r="B37" s="60"/>
      <c r="C37" s="75">
        <v>7.8</v>
      </c>
      <c r="D37" s="75">
        <v>7.8</v>
      </c>
      <c r="E37" s="75">
        <v>7.8</v>
      </c>
      <c r="F37" s="75">
        <v>7.8</v>
      </c>
      <c r="G37" s="75">
        <v>7.8</v>
      </c>
      <c r="H37" s="75">
        <v>7.8</v>
      </c>
      <c r="I37" s="75">
        <v>7.8</v>
      </c>
      <c r="J37" s="75">
        <v>7.8</v>
      </c>
      <c r="K37" s="75">
        <v>7.8</v>
      </c>
      <c r="L37" s="75">
        <v>7.8</v>
      </c>
      <c r="M37" s="75">
        <v>7.8</v>
      </c>
      <c r="N37" s="75">
        <v>7.8</v>
      </c>
    </row>
    <row r="38" spans="1:14" ht="21" x14ac:dyDescent="0.35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ht="21" x14ac:dyDescent="0.35">
      <c r="A39" s="60" t="s">
        <v>11</v>
      </c>
      <c r="B39" s="66"/>
      <c r="C39" s="97">
        <v>0.7</v>
      </c>
      <c r="D39" s="97">
        <v>0.7</v>
      </c>
      <c r="E39" s="97">
        <v>0.7</v>
      </c>
      <c r="F39" s="97">
        <v>0.7</v>
      </c>
      <c r="G39" s="97">
        <v>0.7</v>
      </c>
      <c r="H39" s="97">
        <v>0.7</v>
      </c>
      <c r="I39" s="97">
        <v>0.7</v>
      </c>
      <c r="J39" s="97">
        <v>0.7</v>
      </c>
      <c r="K39" s="97">
        <v>0.7</v>
      </c>
      <c r="L39" s="97">
        <v>0.7</v>
      </c>
      <c r="M39" s="97">
        <v>0.7</v>
      </c>
      <c r="N39" s="97">
        <v>0.7</v>
      </c>
    </row>
    <row r="40" spans="1:14" ht="21" x14ac:dyDescent="0.35">
      <c r="A40" s="60" t="s">
        <v>12</v>
      </c>
      <c r="B40" s="66"/>
      <c r="C40" s="97">
        <v>0.6</v>
      </c>
      <c r="D40" s="97">
        <v>0.6</v>
      </c>
      <c r="E40" s="97">
        <v>0.6</v>
      </c>
      <c r="F40" s="97">
        <v>0.6</v>
      </c>
      <c r="G40" s="97">
        <v>0.6</v>
      </c>
      <c r="H40" s="97">
        <v>0.6</v>
      </c>
      <c r="I40" s="97">
        <v>0.6</v>
      </c>
      <c r="J40" s="97">
        <v>0.6</v>
      </c>
      <c r="K40" s="97">
        <v>0.6</v>
      </c>
      <c r="L40" s="97">
        <v>0.6</v>
      </c>
      <c r="M40" s="97">
        <v>0.6</v>
      </c>
      <c r="N40" s="97">
        <v>0.6</v>
      </c>
    </row>
    <row r="41" spans="1:14" ht="21" x14ac:dyDescent="0.35">
      <c r="A41" s="60" t="s">
        <v>13</v>
      </c>
      <c r="B41" s="66"/>
      <c r="C41" s="97">
        <v>0.35</v>
      </c>
      <c r="D41" s="97">
        <v>0.35</v>
      </c>
      <c r="E41" s="97">
        <v>0.35</v>
      </c>
      <c r="F41" s="97">
        <v>0.35</v>
      </c>
      <c r="G41" s="97">
        <v>0.35</v>
      </c>
      <c r="H41" s="97">
        <v>0.35</v>
      </c>
      <c r="I41" s="97">
        <v>0.35</v>
      </c>
      <c r="J41" s="97">
        <v>0.35</v>
      </c>
      <c r="K41" s="97">
        <v>0.35</v>
      </c>
      <c r="L41" s="97">
        <v>0.35</v>
      </c>
      <c r="M41" s="97">
        <v>0.35</v>
      </c>
      <c r="N41" s="97">
        <v>0.35</v>
      </c>
    </row>
    <row r="42" spans="1:14" ht="21" x14ac:dyDescent="0.35">
      <c r="A42" s="75" t="s">
        <v>14</v>
      </c>
      <c r="B42" s="66"/>
      <c r="C42" s="98">
        <v>0.8</v>
      </c>
      <c r="D42" s="98">
        <v>0.8</v>
      </c>
      <c r="E42" s="98">
        <v>0.8</v>
      </c>
      <c r="F42" s="98">
        <v>0.8</v>
      </c>
      <c r="G42" s="98">
        <v>0.8</v>
      </c>
      <c r="H42" s="98">
        <v>0.8</v>
      </c>
      <c r="I42" s="98">
        <v>0.8</v>
      </c>
      <c r="J42" s="98">
        <v>0.8</v>
      </c>
      <c r="K42" s="98">
        <v>0.8</v>
      </c>
      <c r="L42" s="98">
        <v>0.8</v>
      </c>
      <c r="M42" s="98">
        <v>0.8</v>
      </c>
      <c r="N42" s="98">
        <v>0.8</v>
      </c>
    </row>
    <row r="43" spans="1:14" ht="21" x14ac:dyDescent="0.35">
      <c r="A43" s="75" t="s">
        <v>15</v>
      </c>
      <c r="B43" s="66"/>
      <c r="C43" s="98">
        <v>0.18</v>
      </c>
      <c r="D43" s="98">
        <v>0.18</v>
      </c>
      <c r="E43" s="98">
        <v>0.18</v>
      </c>
      <c r="F43" s="98">
        <v>0.18</v>
      </c>
      <c r="G43" s="98">
        <v>0.18</v>
      </c>
      <c r="H43" s="98">
        <v>0.18</v>
      </c>
      <c r="I43" s="98">
        <v>0.18</v>
      </c>
      <c r="J43" s="98">
        <v>0.18</v>
      </c>
      <c r="K43" s="98">
        <v>0.18</v>
      </c>
      <c r="L43" s="98">
        <v>0.18</v>
      </c>
      <c r="M43" s="98">
        <v>0.18</v>
      </c>
      <c r="N43" s="98">
        <v>0.18</v>
      </c>
    </row>
    <row r="44" spans="1:14" ht="21" x14ac:dyDescent="0.35">
      <c r="A44" s="75" t="s">
        <v>16</v>
      </c>
      <c r="B44" s="66"/>
      <c r="C44" s="98">
        <v>0.02</v>
      </c>
      <c r="D44" s="98">
        <v>0.02</v>
      </c>
      <c r="E44" s="98">
        <v>0.02</v>
      </c>
      <c r="F44" s="98">
        <v>0.02</v>
      </c>
      <c r="G44" s="98">
        <v>0.02</v>
      </c>
      <c r="H44" s="98">
        <v>0.02</v>
      </c>
      <c r="I44" s="98">
        <v>0.02</v>
      </c>
      <c r="J44" s="98">
        <v>0.02</v>
      </c>
      <c r="K44" s="98">
        <v>0.02</v>
      </c>
      <c r="L44" s="98">
        <v>0.02</v>
      </c>
      <c r="M44" s="98">
        <v>0.02</v>
      </c>
      <c r="N44" s="98">
        <v>0.02</v>
      </c>
    </row>
    <row r="45" spans="1:14" ht="21" x14ac:dyDescent="0.35">
      <c r="A45" s="75"/>
      <c r="B45" s="66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</row>
    <row r="46" spans="1:14" ht="21" x14ac:dyDescent="0.35">
      <c r="A46" s="75"/>
      <c r="B46" s="66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</row>
    <row r="47" spans="1:14" ht="21" x14ac:dyDescent="0.35">
      <c r="A47" s="75"/>
      <c r="B47" s="66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</row>
    <row r="48" spans="1:14" ht="21" x14ac:dyDescent="0.35">
      <c r="A48" s="77" t="s">
        <v>85</v>
      </c>
      <c r="B48" s="99">
        <f>B268</f>
        <v>26710</v>
      </c>
      <c r="C48" s="99">
        <f t="shared" ref="C48:N48" si="11">C268</f>
        <v>118609.19444444444</v>
      </c>
      <c r="D48" s="99">
        <f t="shared" si="11"/>
        <v>183358.38055555552</v>
      </c>
      <c r="E48" s="99">
        <f t="shared" si="11"/>
        <v>241378.17708333331</v>
      </c>
      <c r="F48" s="99">
        <f t="shared" si="11"/>
        <v>297381.31059027778</v>
      </c>
      <c r="G48" s="99">
        <f t="shared" si="11"/>
        <v>354797.65412326378</v>
      </c>
      <c r="H48" s="99">
        <f t="shared" si="11"/>
        <v>416268.37418619776</v>
      </c>
      <c r="I48" s="99">
        <f t="shared" si="11"/>
        <v>483990.02975857188</v>
      </c>
      <c r="J48" s="99">
        <f t="shared" si="11"/>
        <v>559934.47366680193</v>
      </c>
      <c r="K48" s="99">
        <f t="shared" si="11"/>
        <v>646008.28666126647</v>
      </c>
      <c r="L48" s="99">
        <f t="shared" si="11"/>
        <v>744170.73160490068</v>
      </c>
      <c r="M48" s="99">
        <f t="shared" si="11"/>
        <v>856520.75329008</v>
      </c>
      <c r="N48" s="99">
        <f t="shared" si="11"/>
        <v>985375.42322803615</v>
      </c>
    </row>
    <row r="49" spans="1:14" ht="21" x14ac:dyDescent="0.35">
      <c r="A49" s="77" t="s">
        <v>83</v>
      </c>
      <c r="B49" s="66"/>
      <c r="C49" s="100">
        <f>B48*C35*C36</f>
        <v>8627.33</v>
      </c>
      <c r="D49" s="100">
        <f t="shared" ref="D49:N49" si="12">C48*D35*D36</f>
        <v>38310.769805555552</v>
      </c>
      <c r="E49" s="100">
        <f t="shared" si="12"/>
        <v>59224.75691944443</v>
      </c>
      <c r="F49" s="100">
        <f t="shared" si="12"/>
        <v>77965.151197916668</v>
      </c>
      <c r="G49" s="100">
        <f t="shared" si="12"/>
        <v>96054.163320659718</v>
      </c>
      <c r="H49" s="100">
        <f t="shared" si="12"/>
        <v>114599.6422818142</v>
      </c>
      <c r="I49" s="100">
        <f t="shared" si="12"/>
        <v>134454.68486214188</v>
      </c>
      <c r="J49" s="100">
        <f t="shared" si="12"/>
        <v>156328.7796120187</v>
      </c>
      <c r="K49" s="100">
        <f t="shared" si="12"/>
        <v>180858.83499437702</v>
      </c>
      <c r="L49" s="100">
        <f t="shared" si="12"/>
        <v>208660.67659158906</v>
      </c>
      <c r="M49" s="100">
        <f t="shared" si="12"/>
        <v>240367.14630838291</v>
      </c>
      <c r="N49" s="100">
        <f t="shared" si="12"/>
        <v>276656.20331269584</v>
      </c>
    </row>
    <row r="50" spans="1:14" ht="21" x14ac:dyDescent="0.35">
      <c r="A50" s="77" t="s">
        <v>86</v>
      </c>
      <c r="B50" s="66"/>
      <c r="C50" s="196">
        <f>C49*C37*C39*C40</f>
        <v>28263.13308</v>
      </c>
      <c r="D50" s="196">
        <f t="shared" ref="D50:N50" si="13">D49*D37*D39*D40</f>
        <v>125506.08188299998</v>
      </c>
      <c r="E50" s="196">
        <f t="shared" si="13"/>
        <v>194020.30366809992</v>
      </c>
      <c r="F50" s="196">
        <f t="shared" si="13"/>
        <v>255413.83532437499</v>
      </c>
      <c r="G50" s="196">
        <f t="shared" si="13"/>
        <v>314673.43903848116</v>
      </c>
      <c r="H50" s="196">
        <f t="shared" si="13"/>
        <v>375428.42811522324</v>
      </c>
      <c r="I50" s="196">
        <f t="shared" si="13"/>
        <v>440473.54760837677</v>
      </c>
      <c r="J50" s="196">
        <f t="shared" si="13"/>
        <v>512133.08200897323</v>
      </c>
      <c r="K50" s="196">
        <f t="shared" si="13"/>
        <v>592493.54344157898</v>
      </c>
      <c r="L50" s="196">
        <f t="shared" si="13"/>
        <v>683572.37651404564</v>
      </c>
      <c r="M50" s="196">
        <f t="shared" si="13"/>
        <v>787442.77130626235</v>
      </c>
      <c r="N50" s="196">
        <f t="shared" si="13"/>
        <v>906325.72205239139</v>
      </c>
    </row>
    <row r="51" spans="1:14" ht="21" x14ac:dyDescent="0.35">
      <c r="A51" s="77" t="s">
        <v>87</v>
      </c>
      <c r="B51" s="66"/>
      <c r="C51" s="196">
        <f>C50*C41</f>
        <v>9892.0965779999988</v>
      </c>
      <c r="D51" s="196">
        <f t="shared" ref="D51:N51" si="14">D50*D41</f>
        <v>43927.128659049988</v>
      </c>
      <c r="E51" s="196">
        <f t="shared" si="14"/>
        <v>67907.106283834975</v>
      </c>
      <c r="F51" s="196">
        <f t="shared" si="14"/>
        <v>89394.842363531236</v>
      </c>
      <c r="G51" s="196">
        <f t="shared" si="14"/>
        <v>110135.7036634684</v>
      </c>
      <c r="H51" s="196">
        <f t="shared" si="14"/>
        <v>131399.94984032813</v>
      </c>
      <c r="I51" s="196">
        <f t="shared" si="14"/>
        <v>154165.74166293186</v>
      </c>
      <c r="J51" s="196">
        <f t="shared" si="14"/>
        <v>179246.57870314061</v>
      </c>
      <c r="K51" s="196">
        <f t="shared" si="14"/>
        <v>207372.74020455263</v>
      </c>
      <c r="L51" s="196">
        <f t="shared" si="14"/>
        <v>239250.33177991596</v>
      </c>
      <c r="M51" s="196">
        <f t="shared" si="14"/>
        <v>275604.96995719179</v>
      </c>
      <c r="N51" s="196">
        <f t="shared" si="14"/>
        <v>317214.00271833694</v>
      </c>
    </row>
    <row r="52" spans="1:14" ht="21" x14ac:dyDescent="0.35">
      <c r="A52" s="77"/>
      <c r="B52" s="66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</row>
    <row r="53" spans="1:14" ht="21" x14ac:dyDescent="0.35">
      <c r="A53" s="77" t="s">
        <v>14</v>
      </c>
      <c r="B53" s="66"/>
      <c r="C53" s="196">
        <f>C51*C42</f>
        <v>7913.6772623999996</v>
      </c>
      <c r="D53" s="196">
        <f t="shared" ref="D53:N53" si="15">D51*D42</f>
        <v>35141.702927239989</v>
      </c>
      <c r="E53" s="196">
        <f t="shared" si="15"/>
        <v>54325.685027067986</v>
      </c>
      <c r="F53" s="196">
        <f t="shared" si="15"/>
        <v>71515.873890824994</v>
      </c>
      <c r="G53" s="196">
        <f t="shared" si="15"/>
        <v>88108.562930774729</v>
      </c>
      <c r="H53" s="196">
        <f t="shared" si="15"/>
        <v>105119.95987226251</v>
      </c>
      <c r="I53" s="196">
        <f t="shared" si="15"/>
        <v>123332.59333034549</v>
      </c>
      <c r="J53" s="196">
        <f t="shared" si="15"/>
        <v>143397.2629625125</v>
      </c>
      <c r="K53" s="196">
        <f t="shared" si="15"/>
        <v>165898.19216364212</v>
      </c>
      <c r="L53" s="196">
        <f t="shared" si="15"/>
        <v>191400.26542393278</v>
      </c>
      <c r="M53" s="196">
        <f t="shared" si="15"/>
        <v>220483.97596575343</v>
      </c>
      <c r="N53" s="196">
        <f t="shared" si="15"/>
        <v>253771.20217466957</v>
      </c>
    </row>
    <row r="54" spans="1:14" ht="21" x14ac:dyDescent="0.35">
      <c r="A54" s="77" t="s">
        <v>15</v>
      </c>
      <c r="B54" s="66"/>
      <c r="C54" s="196">
        <f>C51*C43</f>
        <v>1780.5773840399997</v>
      </c>
      <c r="D54" s="196">
        <f t="shared" ref="D54:N54" si="16">D51*D43</f>
        <v>7906.8831586289971</v>
      </c>
      <c r="E54" s="196">
        <f t="shared" si="16"/>
        <v>12223.279131090296</v>
      </c>
      <c r="F54" s="196">
        <f t="shared" si="16"/>
        <v>16091.071625435621</v>
      </c>
      <c r="G54" s="196">
        <f t="shared" si="16"/>
        <v>19824.426659424313</v>
      </c>
      <c r="H54" s="196">
        <f t="shared" si="16"/>
        <v>23651.990971259063</v>
      </c>
      <c r="I54" s="196">
        <f t="shared" si="16"/>
        <v>27749.833499327735</v>
      </c>
      <c r="J54" s="196">
        <f t="shared" si="16"/>
        <v>32264.384166565309</v>
      </c>
      <c r="K54" s="196">
        <f t="shared" si="16"/>
        <v>37327.09323681947</v>
      </c>
      <c r="L54" s="196">
        <f t="shared" si="16"/>
        <v>43065.059720384874</v>
      </c>
      <c r="M54" s="196">
        <f t="shared" si="16"/>
        <v>49608.89459229452</v>
      </c>
      <c r="N54" s="196">
        <f t="shared" si="16"/>
        <v>57098.520489300645</v>
      </c>
    </row>
    <row r="55" spans="1:14" ht="21" x14ac:dyDescent="0.35">
      <c r="A55" s="77" t="s">
        <v>16</v>
      </c>
      <c r="B55" s="66"/>
      <c r="C55" s="196">
        <f>C51*C44</f>
        <v>197.84193155999998</v>
      </c>
      <c r="D55" s="196">
        <f t="shared" ref="D55:N55" si="17">D51*D44</f>
        <v>878.54257318099974</v>
      </c>
      <c r="E55" s="196">
        <f t="shared" si="17"/>
        <v>1358.1421256766996</v>
      </c>
      <c r="F55" s="196">
        <f t="shared" si="17"/>
        <v>1787.8968472706247</v>
      </c>
      <c r="G55" s="196">
        <f t="shared" si="17"/>
        <v>2202.7140732693683</v>
      </c>
      <c r="H55" s="196">
        <f t="shared" si="17"/>
        <v>2627.9989968065629</v>
      </c>
      <c r="I55" s="196">
        <f t="shared" si="17"/>
        <v>3083.3148332586375</v>
      </c>
      <c r="J55" s="196">
        <f t="shared" si="17"/>
        <v>3584.9315740628122</v>
      </c>
      <c r="K55" s="196">
        <f t="shared" si="17"/>
        <v>4147.4548040910522</v>
      </c>
      <c r="L55" s="196">
        <f t="shared" si="17"/>
        <v>4785.006635598319</v>
      </c>
      <c r="M55" s="196">
        <f t="shared" si="17"/>
        <v>5512.0993991438363</v>
      </c>
      <c r="N55" s="196">
        <f t="shared" si="17"/>
        <v>6344.280054366739</v>
      </c>
    </row>
    <row r="56" spans="1:14" ht="21" x14ac:dyDescent="0.35">
      <c r="A56" s="75"/>
      <c r="B56" s="66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</row>
    <row r="57" spans="1:14" ht="21" x14ac:dyDescent="0.35">
      <c r="A57" s="52" t="s">
        <v>131</v>
      </c>
      <c r="B57" s="66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</row>
    <row r="58" spans="1:14" ht="21" x14ac:dyDescent="0.35">
      <c r="A58" s="75" t="s">
        <v>133</v>
      </c>
      <c r="B58" s="66"/>
      <c r="C58" s="199">
        <v>100</v>
      </c>
      <c r="D58" s="199">
        <v>100</v>
      </c>
      <c r="E58" s="199">
        <v>100</v>
      </c>
      <c r="F58" s="199">
        <v>100</v>
      </c>
      <c r="G58" s="199">
        <v>100</v>
      </c>
      <c r="H58" s="199">
        <v>100</v>
      </c>
      <c r="I58" s="199">
        <v>100</v>
      </c>
      <c r="J58" s="199">
        <v>100</v>
      </c>
      <c r="K58" s="199">
        <v>100</v>
      </c>
      <c r="L58" s="199">
        <v>100</v>
      </c>
      <c r="M58" s="199">
        <v>100</v>
      </c>
      <c r="N58" s="199">
        <v>100</v>
      </c>
    </row>
    <row r="59" spans="1:14" ht="21" x14ac:dyDescent="0.35">
      <c r="A59" s="75" t="s">
        <v>140</v>
      </c>
      <c r="B59" s="66"/>
      <c r="C59" s="199">
        <f>C58*C51</f>
        <v>989209.65779999993</v>
      </c>
      <c r="D59" s="199">
        <f t="shared" ref="D59:N59" si="18">D58*D51</f>
        <v>4392712.865904999</v>
      </c>
      <c r="E59" s="199">
        <f t="shared" si="18"/>
        <v>6790710.6283834977</v>
      </c>
      <c r="F59" s="199">
        <f t="shared" si="18"/>
        <v>8939484.2363531236</v>
      </c>
      <c r="G59" s="199">
        <f t="shared" si="18"/>
        <v>11013570.36634684</v>
      </c>
      <c r="H59" s="199">
        <f t="shared" si="18"/>
        <v>13139994.984032813</v>
      </c>
      <c r="I59" s="199">
        <f t="shared" si="18"/>
        <v>15416574.166293185</v>
      </c>
      <c r="J59" s="199">
        <f t="shared" si="18"/>
        <v>17924657.870314062</v>
      </c>
      <c r="K59" s="199">
        <f t="shared" si="18"/>
        <v>20737274.020455264</v>
      </c>
      <c r="L59" s="199">
        <f t="shared" si="18"/>
        <v>23925033.177991595</v>
      </c>
      <c r="M59" s="199">
        <f t="shared" si="18"/>
        <v>27560496.99571918</v>
      </c>
      <c r="N59" s="199">
        <f t="shared" si="18"/>
        <v>31721400.271833695</v>
      </c>
    </row>
    <row r="60" spans="1:14" ht="21" x14ac:dyDescent="0.35">
      <c r="A60" s="75" t="s">
        <v>134</v>
      </c>
      <c r="B60" s="66"/>
      <c r="C60" s="103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</row>
    <row r="61" spans="1:14" ht="21" x14ac:dyDescent="0.35">
      <c r="A61" s="78"/>
      <c r="B61" s="66"/>
      <c r="C61" s="103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</row>
    <row r="62" spans="1:14" ht="21" x14ac:dyDescent="0.35">
      <c r="A62" s="75" t="s">
        <v>135</v>
      </c>
      <c r="B62" s="66"/>
      <c r="C62" s="199">
        <f t="shared" ref="C62:N62" si="19">C53*C150*C155</f>
        <v>60325.961771275208</v>
      </c>
      <c r="D62" s="199">
        <f t="shared" si="19"/>
        <v>267885.20141435048</v>
      </c>
      <c r="E62" s="199">
        <f t="shared" si="19"/>
        <v>414124.69696133927</v>
      </c>
      <c r="F62" s="199">
        <f t="shared" si="19"/>
        <v>545165.50666975905</v>
      </c>
      <c r="G62" s="199">
        <f t="shared" si="19"/>
        <v>671651.57522129582</v>
      </c>
      <c r="H62" s="199">
        <f t="shared" si="19"/>
        <v>801329.45410625718</v>
      </c>
      <c r="I62" s="199">
        <f t="shared" si="19"/>
        <v>940164.35895722371</v>
      </c>
      <c r="J62" s="199">
        <f t="shared" si="19"/>
        <v>1093117.3355632329</v>
      </c>
      <c r="K62" s="199">
        <f t="shared" si="19"/>
        <v>1264641.9188634439</v>
      </c>
      <c r="L62" s="199">
        <f t="shared" si="19"/>
        <v>1459044.2233266397</v>
      </c>
      <c r="M62" s="199">
        <f t="shared" si="19"/>
        <v>1680749.3487869385</v>
      </c>
      <c r="N62" s="199">
        <f t="shared" si="19"/>
        <v>1934497.8741775062</v>
      </c>
    </row>
    <row r="63" spans="1:14" ht="21" x14ac:dyDescent="0.35">
      <c r="A63" s="75" t="s">
        <v>136</v>
      </c>
      <c r="B63" s="66"/>
      <c r="C63" s="199">
        <f t="shared" ref="C63:N63" si="20">C54*C151*C156</f>
        <v>189731.20373376622</v>
      </c>
      <c r="D63" s="199">
        <f t="shared" si="20"/>
        <v>842525.84185087145</v>
      </c>
      <c r="E63" s="199">
        <f t="shared" si="20"/>
        <v>1302463.7310924577</v>
      </c>
      <c r="F63" s="199">
        <f t="shared" si="20"/>
        <v>1714600.2281199179</v>
      </c>
      <c r="G63" s="199">
        <f t="shared" si="20"/>
        <v>2112411.6071216171</v>
      </c>
      <c r="H63" s="199">
        <f t="shared" si="20"/>
        <v>2520261.5499334806</v>
      </c>
      <c r="I63" s="199">
        <f t="shared" si="20"/>
        <v>2956911.2583543658</v>
      </c>
      <c r="J63" s="199">
        <f t="shared" si="20"/>
        <v>3437963.7192525333</v>
      </c>
      <c r="K63" s="199">
        <f t="shared" si="20"/>
        <v>3977425.7469425355</v>
      </c>
      <c r="L63" s="199">
        <f t="shared" si="20"/>
        <v>4588840.503565331</v>
      </c>
      <c r="M63" s="199">
        <f t="shared" si="20"/>
        <v>5286125.3721765345</v>
      </c>
      <c r="N63" s="199">
        <f t="shared" si="20"/>
        <v>6084189.9492579196</v>
      </c>
    </row>
    <row r="64" spans="1:14" ht="21" x14ac:dyDescent="0.35">
      <c r="A64" s="75" t="s">
        <v>137</v>
      </c>
      <c r="B64" s="66"/>
      <c r="C64" s="199">
        <f t="shared" ref="C64:N64" si="21">C55*C152*C157</f>
        <v>15753.163800464996</v>
      </c>
      <c r="D64" s="199">
        <f t="shared" si="21"/>
        <v>69953.952389537109</v>
      </c>
      <c r="E64" s="199">
        <f t="shared" si="21"/>
        <v>108142.0667570072</v>
      </c>
      <c r="F64" s="199">
        <f t="shared" si="21"/>
        <v>142361.28646392349</v>
      </c>
      <c r="G64" s="199">
        <f t="shared" si="21"/>
        <v>175391.10808407344</v>
      </c>
      <c r="H64" s="199">
        <f t="shared" si="21"/>
        <v>209254.42012072256</v>
      </c>
      <c r="I64" s="199">
        <f t="shared" si="21"/>
        <v>245508.94359821896</v>
      </c>
      <c r="J64" s="199">
        <f t="shared" si="21"/>
        <v>285450.1765847514</v>
      </c>
      <c r="K64" s="199">
        <f t="shared" si="21"/>
        <v>330241.08877575002</v>
      </c>
      <c r="L64" s="199">
        <f t="shared" si="21"/>
        <v>381006.15335951612</v>
      </c>
      <c r="M64" s="199">
        <f t="shared" si="21"/>
        <v>438900.91465682792</v>
      </c>
      <c r="N64" s="199">
        <f t="shared" si="21"/>
        <v>505163.29932895157</v>
      </c>
    </row>
    <row r="65" spans="1:14" ht="21" x14ac:dyDescent="0.35">
      <c r="A65" s="78" t="s">
        <v>138</v>
      </c>
      <c r="B65" s="66"/>
      <c r="C65" s="199">
        <f>SUM(C59:C64)</f>
        <v>1255019.9871055062</v>
      </c>
      <c r="D65" s="199">
        <f t="shared" ref="D65:N65" si="22">SUM(D59:D64)</f>
        <v>5573077.861559758</v>
      </c>
      <c r="E65" s="199">
        <f t="shared" si="22"/>
        <v>8615441.1231943015</v>
      </c>
      <c r="F65" s="199">
        <f t="shared" si="22"/>
        <v>11341611.257606724</v>
      </c>
      <c r="G65" s="199">
        <f t="shared" si="22"/>
        <v>13973024.656773826</v>
      </c>
      <c r="H65" s="199">
        <f t="shared" si="22"/>
        <v>16670840.408193272</v>
      </c>
      <c r="I65" s="199">
        <f t="shared" si="22"/>
        <v>19559158.727202993</v>
      </c>
      <c r="J65" s="199">
        <f t="shared" si="22"/>
        <v>22741189.101714578</v>
      </c>
      <c r="K65" s="199">
        <f t="shared" si="22"/>
        <v>26309582.775036994</v>
      </c>
      <c r="L65" s="199">
        <f t="shared" si="22"/>
        <v>30353924.058243081</v>
      </c>
      <c r="M65" s="199">
        <f t="shared" si="22"/>
        <v>34966272.631339476</v>
      </c>
      <c r="N65" s="199">
        <f t="shared" si="22"/>
        <v>40245251.394598074</v>
      </c>
    </row>
    <row r="66" spans="1:14" ht="21" x14ac:dyDescent="0.35">
      <c r="A66" s="75"/>
      <c r="B66" s="66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</row>
    <row r="67" spans="1:14" ht="21" x14ac:dyDescent="0.35">
      <c r="A67" s="78" t="s">
        <v>139</v>
      </c>
      <c r="B67" s="66"/>
      <c r="C67" s="199">
        <f>C65/C51</f>
        <v>126.87097999999999</v>
      </c>
      <c r="D67" s="199">
        <f t="shared" ref="D67:N67" si="23">D65/D51</f>
        <v>126.87098</v>
      </c>
      <c r="E67" s="199">
        <f t="shared" si="23"/>
        <v>126.87098</v>
      </c>
      <c r="F67" s="199">
        <f t="shared" si="23"/>
        <v>126.87098</v>
      </c>
      <c r="G67" s="199">
        <f t="shared" si="23"/>
        <v>126.87097999999999</v>
      </c>
      <c r="H67" s="199">
        <f t="shared" si="23"/>
        <v>126.87097999999999</v>
      </c>
      <c r="I67" s="199">
        <f t="shared" si="23"/>
        <v>126.87097999999999</v>
      </c>
      <c r="J67" s="199">
        <f t="shared" si="23"/>
        <v>126.87098</v>
      </c>
      <c r="K67" s="199">
        <f t="shared" si="23"/>
        <v>126.87098000000002</v>
      </c>
      <c r="L67" s="199">
        <f t="shared" si="23"/>
        <v>126.87098</v>
      </c>
      <c r="M67" s="199">
        <f t="shared" si="23"/>
        <v>126.87097999999999</v>
      </c>
      <c r="N67" s="199">
        <f t="shared" si="23"/>
        <v>126.87098</v>
      </c>
    </row>
    <row r="68" spans="1:14" ht="21" x14ac:dyDescent="0.35">
      <c r="A68" s="75"/>
      <c r="B68" s="66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</row>
    <row r="69" spans="1:14" ht="21" x14ac:dyDescent="0.35">
      <c r="A69" s="75"/>
      <c r="B69" s="66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</row>
    <row r="70" spans="1:14" ht="21" x14ac:dyDescent="0.35">
      <c r="A70" s="60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</row>
    <row r="71" spans="1:14" ht="21" x14ac:dyDescent="0.35">
      <c r="A71" s="72" t="s">
        <v>18</v>
      </c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</row>
    <row r="72" spans="1:14" ht="21" x14ac:dyDescent="0.35">
      <c r="A72" s="61" t="s">
        <v>19</v>
      </c>
      <c r="B72" s="105"/>
      <c r="C72" s="105">
        <v>1000000</v>
      </c>
      <c r="D72" s="105">
        <v>1150000</v>
      </c>
      <c r="E72" s="105">
        <v>1322500</v>
      </c>
      <c r="F72" s="105">
        <v>1520874.9999999998</v>
      </c>
      <c r="G72" s="105">
        <v>1749006.2499999995</v>
      </c>
      <c r="H72" s="105">
        <v>2011357.1874999993</v>
      </c>
      <c r="I72" s="105">
        <v>2313060.7656249991</v>
      </c>
      <c r="J72" s="105">
        <v>2660019.8804687485</v>
      </c>
      <c r="K72" s="105">
        <v>3059022.8625390604</v>
      </c>
      <c r="L72" s="105">
        <v>3517876.2919199192</v>
      </c>
      <c r="M72" s="105">
        <v>4045557.7357079065</v>
      </c>
      <c r="N72" s="105">
        <v>4652391.3960640924</v>
      </c>
    </row>
    <row r="73" spans="1:14" ht="21" x14ac:dyDescent="0.35">
      <c r="A73" s="61" t="s">
        <v>20</v>
      </c>
      <c r="B73" s="106"/>
      <c r="C73" s="106">
        <v>2.7</v>
      </c>
      <c r="D73" s="106">
        <v>2.7</v>
      </c>
      <c r="E73" s="106">
        <v>2.7</v>
      </c>
      <c r="F73" s="106">
        <v>2.7</v>
      </c>
      <c r="G73" s="106">
        <v>2.7</v>
      </c>
      <c r="H73" s="106">
        <v>2.7</v>
      </c>
      <c r="I73" s="106">
        <v>2.7</v>
      </c>
      <c r="J73" s="106">
        <v>2.7</v>
      </c>
      <c r="K73" s="106">
        <v>2.7</v>
      </c>
      <c r="L73" s="106">
        <v>2.7</v>
      </c>
      <c r="M73" s="106">
        <v>2.7</v>
      </c>
      <c r="N73" s="106">
        <v>2.7</v>
      </c>
    </row>
    <row r="74" spans="1:14" s="44" customFormat="1" ht="21" x14ac:dyDescent="0.35">
      <c r="A74" s="63" t="s">
        <v>90</v>
      </c>
      <c r="B74" s="107"/>
      <c r="C74" s="108">
        <f>C72/C73</f>
        <v>370370.37037037034</v>
      </c>
      <c r="D74" s="108">
        <f t="shared" ref="D74:N74" si="24">D72/D73</f>
        <v>425925.9259259259</v>
      </c>
      <c r="E74" s="108">
        <f t="shared" si="24"/>
        <v>489814.81481481477</v>
      </c>
      <c r="F74" s="108">
        <f t="shared" si="24"/>
        <v>563287.03703703696</v>
      </c>
      <c r="G74" s="108">
        <f t="shared" si="24"/>
        <v>647780.09259259235</v>
      </c>
      <c r="H74" s="108">
        <f t="shared" si="24"/>
        <v>744947.10648148123</v>
      </c>
      <c r="I74" s="108">
        <f t="shared" si="24"/>
        <v>856689.17245370336</v>
      </c>
      <c r="J74" s="108">
        <f t="shared" si="24"/>
        <v>985192.54832175863</v>
      </c>
      <c r="K74" s="108">
        <f t="shared" si="24"/>
        <v>1132971.4305700222</v>
      </c>
      <c r="L74" s="108">
        <f t="shared" si="24"/>
        <v>1302917.1451555255</v>
      </c>
      <c r="M74" s="108">
        <f t="shared" si="24"/>
        <v>1498354.7169288541</v>
      </c>
      <c r="N74" s="108">
        <f t="shared" si="24"/>
        <v>1723107.9244681823</v>
      </c>
    </row>
    <row r="75" spans="1:14" ht="21" x14ac:dyDescent="0.35">
      <c r="A75" s="61" t="s">
        <v>21</v>
      </c>
      <c r="B75" s="109"/>
      <c r="C75" s="109">
        <v>3.1399999999999997E-2</v>
      </c>
      <c r="D75" s="109">
        <v>3.1399999999999997E-2</v>
      </c>
      <c r="E75" s="109">
        <v>3.1399999999999997E-2</v>
      </c>
      <c r="F75" s="109">
        <v>3.1399999999999997E-2</v>
      </c>
      <c r="G75" s="109">
        <v>3.1399999999999997E-2</v>
      </c>
      <c r="H75" s="109">
        <v>3.1399999999999997E-2</v>
      </c>
      <c r="I75" s="109">
        <v>3.1399999999999997E-2</v>
      </c>
      <c r="J75" s="109">
        <v>3.1399999999999997E-2</v>
      </c>
      <c r="K75" s="109">
        <v>3.1399999999999997E-2</v>
      </c>
      <c r="L75" s="109">
        <v>3.1399999999999997E-2</v>
      </c>
      <c r="M75" s="109">
        <v>3.1399999999999997E-2</v>
      </c>
      <c r="N75" s="109">
        <v>3.1399999999999997E-2</v>
      </c>
    </row>
    <row r="76" spans="1:14" s="43" customFormat="1" ht="21" x14ac:dyDescent="0.35">
      <c r="A76" s="64" t="s">
        <v>89</v>
      </c>
      <c r="B76" s="110"/>
      <c r="C76" s="111">
        <f>C74/C75</f>
        <v>11795234.725171031</v>
      </c>
      <c r="D76" s="111">
        <f t="shared" ref="D76:N76" si="25">D74/D75</f>
        <v>13564519.933946686</v>
      </c>
      <c r="E76" s="111">
        <f t="shared" si="25"/>
        <v>15599197.924038688</v>
      </c>
      <c r="F76" s="111">
        <f t="shared" si="25"/>
        <v>17939077.61264449</v>
      </c>
      <c r="G76" s="111">
        <f t="shared" si="25"/>
        <v>20629939.254541159</v>
      </c>
      <c r="H76" s="111">
        <f t="shared" si="25"/>
        <v>23724430.142722335</v>
      </c>
      <c r="I76" s="111">
        <f t="shared" si="25"/>
        <v>27283094.664130684</v>
      </c>
      <c r="J76" s="111">
        <f t="shared" si="25"/>
        <v>31375558.863750279</v>
      </c>
      <c r="K76" s="111">
        <f t="shared" si="25"/>
        <v>36081892.693312809</v>
      </c>
      <c r="L76" s="111">
        <f t="shared" si="25"/>
        <v>41494176.597309731</v>
      </c>
      <c r="M76" s="111">
        <f t="shared" si="25"/>
        <v>47718303.086906187</v>
      </c>
      <c r="N76" s="111">
        <f t="shared" si="25"/>
        <v>54876048.549942113</v>
      </c>
    </row>
    <row r="77" spans="1:14" ht="21" x14ac:dyDescent="0.35">
      <c r="A77" s="61" t="s">
        <v>22</v>
      </c>
      <c r="B77" s="112"/>
      <c r="C77" s="112">
        <v>0.35</v>
      </c>
      <c r="D77" s="112">
        <v>0.35</v>
      </c>
      <c r="E77" s="112">
        <v>0.35</v>
      </c>
      <c r="F77" s="112">
        <v>0.35</v>
      </c>
      <c r="G77" s="112">
        <v>0.35</v>
      </c>
      <c r="H77" s="112">
        <v>0.35</v>
      </c>
      <c r="I77" s="112">
        <v>0.35</v>
      </c>
      <c r="J77" s="112">
        <v>0.35</v>
      </c>
      <c r="K77" s="112">
        <v>0.35</v>
      </c>
      <c r="L77" s="112">
        <v>0.35</v>
      </c>
      <c r="M77" s="112">
        <v>0.35</v>
      </c>
      <c r="N77" s="112">
        <v>0.35</v>
      </c>
    </row>
    <row r="78" spans="1:14" ht="21" x14ac:dyDescent="0.35">
      <c r="A78" s="61" t="s">
        <v>23</v>
      </c>
      <c r="B78" s="112"/>
      <c r="C78" s="112">
        <v>0.75</v>
      </c>
      <c r="D78" s="112">
        <v>0.75</v>
      </c>
      <c r="E78" s="112">
        <v>0.75</v>
      </c>
      <c r="F78" s="112">
        <v>0.75</v>
      </c>
      <c r="G78" s="112">
        <v>0.75</v>
      </c>
      <c r="H78" s="112">
        <v>0.75</v>
      </c>
      <c r="I78" s="112">
        <v>0.75</v>
      </c>
      <c r="J78" s="112">
        <v>0.75</v>
      </c>
      <c r="K78" s="112">
        <v>0.75</v>
      </c>
      <c r="L78" s="112">
        <v>0.75</v>
      </c>
      <c r="M78" s="112">
        <v>0.75</v>
      </c>
      <c r="N78" s="112">
        <v>0.75</v>
      </c>
    </row>
    <row r="79" spans="1:14" s="19" customFormat="1" ht="21" x14ac:dyDescent="0.35">
      <c r="A79" s="65" t="s">
        <v>91</v>
      </c>
      <c r="B79" s="124"/>
      <c r="C79" s="125">
        <f>C74*C77*C78</f>
        <v>97222.222222222204</v>
      </c>
      <c r="D79" s="125">
        <f t="shared" ref="D79:N79" si="26">D74*D77*D78</f>
        <v>111805.55555555553</v>
      </c>
      <c r="E79" s="125">
        <f t="shared" si="26"/>
        <v>128576.38888888888</v>
      </c>
      <c r="F79" s="125">
        <f t="shared" si="26"/>
        <v>147862.84722222219</v>
      </c>
      <c r="G79" s="125">
        <f t="shared" si="26"/>
        <v>170042.27430555547</v>
      </c>
      <c r="H79" s="125">
        <f t="shared" si="26"/>
        <v>195548.61545138882</v>
      </c>
      <c r="I79" s="125">
        <f t="shared" si="26"/>
        <v>224880.90776909713</v>
      </c>
      <c r="J79" s="125">
        <f t="shared" si="26"/>
        <v>258613.04393446163</v>
      </c>
      <c r="K79" s="125">
        <f t="shared" si="26"/>
        <v>297405.00052463083</v>
      </c>
      <c r="L79" s="125">
        <f t="shared" si="26"/>
        <v>342015.75060332543</v>
      </c>
      <c r="M79" s="125">
        <f t="shared" si="26"/>
        <v>393318.11319382419</v>
      </c>
      <c r="N79" s="125">
        <f t="shared" si="26"/>
        <v>452315.83017289778</v>
      </c>
    </row>
    <row r="80" spans="1:14" ht="21" x14ac:dyDescent="0.35">
      <c r="A80" s="65"/>
      <c r="B80" s="124"/>
      <c r="C80" s="125"/>
      <c r="D80" s="125"/>
      <c r="E80" s="125"/>
      <c r="F80" s="125"/>
      <c r="G80" s="125"/>
      <c r="H80" s="125"/>
      <c r="I80" s="125"/>
      <c r="J80" s="125"/>
      <c r="K80" s="125"/>
      <c r="L80" s="125"/>
      <c r="M80" s="125"/>
      <c r="N80" s="125"/>
    </row>
    <row r="81" spans="1:14" ht="21" x14ac:dyDescent="0.35">
      <c r="A81" s="79" t="s">
        <v>24</v>
      </c>
      <c r="B81" s="126"/>
      <c r="C81" s="126">
        <v>0.65</v>
      </c>
      <c r="D81" s="126">
        <v>0.65</v>
      </c>
      <c r="E81" s="126">
        <v>0.65</v>
      </c>
      <c r="F81" s="126">
        <v>0.65</v>
      </c>
      <c r="G81" s="126">
        <v>0.65</v>
      </c>
      <c r="H81" s="126">
        <v>0.65</v>
      </c>
      <c r="I81" s="126">
        <v>0.65</v>
      </c>
      <c r="J81" s="126">
        <v>0.65</v>
      </c>
      <c r="K81" s="126">
        <v>0.65</v>
      </c>
      <c r="L81" s="126">
        <v>0.65</v>
      </c>
      <c r="M81" s="126">
        <v>0.65</v>
      </c>
      <c r="N81" s="126">
        <v>0.65</v>
      </c>
    </row>
    <row r="82" spans="1:14" ht="21" x14ac:dyDescent="0.35">
      <c r="A82" s="80"/>
      <c r="B82" s="127"/>
      <c r="C82" s="200">
        <f>C79*C81</f>
        <v>63194.444444444438</v>
      </c>
      <c r="D82" s="200">
        <f t="shared" ref="D82:N82" si="27">D79*D81</f>
        <v>72673.611111111095</v>
      </c>
      <c r="E82" s="200">
        <f t="shared" si="27"/>
        <v>83574.652777777766</v>
      </c>
      <c r="F82" s="200">
        <f t="shared" si="27"/>
        <v>96110.850694444423</v>
      </c>
      <c r="G82" s="200">
        <f t="shared" si="27"/>
        <v>110527.47829861107</v>
      </c>
      <c r="H82" s="200">
        <f t="shared" si="27"/>
        <v>127106.60004340274</v>
      </c>
      <c r="I82" s="200">
        <f t="shared" si="27"/>
        <v>146172.59004991315</v>
      </c>
      <c r="J82" s="200">
        <f t="shared" si="27"/>
        <v>168098.47855740006</v>
      </c>
      <c r="K82" s="200">
        <f t="shared" si="27"/>
        <v>193313.25034101005</v>
      </c>
      <c r="L82" s="200">
        <f t="shared" si="27"/>
        <v>222310.23789216153</v>
      </c>
      <c r="M82" s="200">
        <f t="shared" si="27"/>
        <v>255656.77357598575</v>
      </c>
      <c r="N82" s="200">
        <f t="shared" si="27"/>
        <v>294005.28961238358</v>
      </c>
    </row>
    <row r="83" spans="1:14" ht="21" x14ac:dyDescent="0.35">
      <c r="A83" s="77"/>
      <c r="B83" s="126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</row>
    <row r="84" spans="1:14" ht="21" x14ac:dyDescent="0.35">
      <c r="A84" s="79" t="s">
        <v>14</v>
      </c>
      <c r="B84" s="126"/>
      <c r="C84" s="126">
        <v>0.25</v>
      </c>
      <c r="D84" s="126">
        <v>0.25</v>
      </c>
      <c r="E84" s="126">
        <v>0.25</v>
      </c>
      <c r="F84" s="126">
        <v>0.25</v>
      </c>
      <c r="G84" s="126">
        <v>0.25</v>
      </c>
      <c r="H84" s="126">
        <v>0.25</v>
      </c>
      <c r="I84" s="126">
        <v>0.25</v>
      </c>
      <c r="J84" s="126">
        <v>0.25</v>
      </c>
      <c r="K84" s="126">
        <v>0.25</v>
      </c>
      <c r="L84" s="126">
        <v>0.25</v>
      </c>
      <c r="M84" s="126">
        <v>0.25</v>
      </c>
      <c r="N84" s="126">
        <v>0.25</v>
      </c>
    </row>
    <row r="85" spans="1:14" ht="21" x14ac:dyDescent="0.35">
      <c r="A85" s="80"/>
      <c r="B85" s="127"/>
      <c r="C85" s="200">
        <f>C84*C79</f>
        <v>24305.555555555551</v>
      </c>
      <c r="D85" s="200">
        <f t="shared" ref="D85:N85" si="28">D84*D79</f>
        <v>27951.388888888883</v>
      </c>
      <c r="E85" s="200">
        <f t="shared" si="28"/>
        <v>32144.097222222219</v>
      </c>
      <c r="F85" s="200">
        <f t="shared" si="28"/>
        <v>36965.711805555547</v>
      </c>
      <c r="G85" s="200">
        <f t="shared" si="28"/>
        <v>42510.568576388869</v>
      </c>
      <c r="H85" s="200">
        <f t="shared" si="28"/>
        <v>48887.153862847204</v>
      </c>
      <c r="I85" s="200">
        <f t="shared" si="28"/>
        <v>56220.226942274283</v>
      </c>
      <c r="J85" s="200">
        <f t="shared" si="28"/>
        <v>64653.260983615408</v>
      </c>
      <c r="K85" s="200">
        <f t="shared" si="28"/>
        <v>74351.250131157707</v>
      </c>
      <c r="L85" s="200">
        <f t="shared" si="28"/>
        <v>85503.937650831358</v>
      </c>
      <c r="M85" s="200">
        <f t="shared" si="28"/>
        <v>98329.528298456047</v>
      </c>
      <c r="N85" s="200">
        <f t="shared" si="28"/>
        <v>113078.95754322445</v>
      </c>
    </row>
    <row r="86" spans="1:14" ht="21" x14ac:dyDescent="0.35">
      <c r="A86" s="77"/>
      <c r="B86" s="126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</row>
    <row r="87" spans="1:14" ht="21" x14ac:dyDescent="0.35">
      <c r="A87" s="79" t="s">
        <v>15</v>
      </c>
      <c r="B87" s="126"/>
      <c r="C87" s="126">
        <v>0.09</v>
      </c>
      <c r="D87" s="126">
        <v>0.09</v>
      </c>
      <c r="E87" s="126">
        <v>0.09</v>
      </c>
      <c r="F87" s="126">
        <v>0.09</v>
      </c>
      <c r="G87" s="126">
        <v>0.09</v>
      </c>
      <c r="H87" s="126">
        <v>0.09</v>
      </c>
      <c r="I87" s="126">
        <v>0.09</v>
      </c>
      <c r="J87" s="126">
        <v>0.09</v>
      </c>
      <c r="K87" s="126">
        <v>0.09</v>
      </c>
      <c r="L87" s="126">
        <v>0.09</v>
      </c>
      <c r="M87" s="126">
        <v>0.09</v>
      </c>
      <c r="N87" s="126">
        <v>0.09</v>
      </c>
    </row>
    <row r="88" spans="1:14" ht="21" x14ac:dyDescent="0.35">
      <c r="A88" s="80"/>
      <c r="B88" s="127"/>
      <c r="C88" s="200">
        <f>C87*C79</f>
        <v>8749.9999999999982</v>
      </c>
      <c r="D88" s="200">
        <f t="shared" ref="D88:N88" si="29">D87*D79</f>
        <v>10062.499999999998</v>
      </c>
      <c r="E88" s="200">
        <f t="shared" si="29"/>
        <v>11571.874999999998</v>
      </c>
      <c r="F88" s="200">
        <f t="shared" si="29"/>
        <v>13307.656249999996</v>
      </c>
      <c r="G88" s="200">
        <f t="shared" si="29"/>
        <v>15303.804687499993</v>
      </c>
      <c r="H88" s="200">
        <f t="shared" si="29"/>
        <v>17599.375390624991</v>
      </c>
      <c r="I88" s="200">
        <f t="shared" si="29"/>
        <v>20239.28169921874</v>
      </c>
      <c r="J88" s="200">
        <f t="shared" si="29"/>
        <v>23275.173954101545</v>
      </c>
      <c r="K88" s="200">
        <f t="shared" si="29"/>
        <v>26766.450047216775</v>
      </c>
      <c r="L88" s="200">
        <f t="shared" si="29"/>
        <v>30781.417554299289</v>
      </c>
      <c r="M88" s="200">
        <f t="shared" si="29"/>
        <v>35398.630187444178</v>
      </c>
      <c r="N88" s="200">
        <f t="shared" si="29"/>
        <v>40708.424715560795</v>
      </c>
    </row>
    <row r="89" spans="1:14" ht="21" x14ac:dyDescent="0.35">
      <c r="A89" s="77"/>
      <c r="B89" s="126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</row>
    <row r="90" spans="1:14" ht="21" x14ac:dyDescent="0.35">
      <c r="A90" s="79" t="s">
        <v>16</v>
      </c>
      <c r="B90" s="126"/>
      <c r="C90" s="126">
        <v>0.01</v>
      </c>
      <c r="D90" s="126">
        <v>0.01</v>
      </c>
      <c r="E90" s="126">
        <v>0.01</v>
      </c>
      <c r="F90" s="126">
        <v>0.01</v>
      </c>
      <c r="G90" s="126">
        <v>0.01</v>
      </c>
      <c r="H90" s="126">
        <v>0.01</v>
      </c>
      <c r="I90" s="126">
        <v>0.01</v>
      </c>
      <c r="J90" s="126">
        <v>0.01</v>
      </c>
      <c r="K90" s="126">
        <v>0.01</v>
      </c>
      <c r="L90" s="126">
        <v>0.01</v>
      </c>
      <c r="M90" s="126">
        <v>0.01</v>
      </c>
      <c r="N90" s="126">
        <v>0.01</v>
      </c>
    </row>
    <row r="91" spans="1:14" ht="21" x14ac:dyDescent="0.35">
      <c r="A91" s="80"/>
      <c r="B91" s="127"/>
      <c r="C91" s="200">
        <f>C79*C90</f>
        <v>972.22222222222206</v>
      </c>
      <c r="D91" s="200">
        <f t="shared" ref="D91:N91" si="30">D79*D90</f>
        <v>1118.0555555555554</v>
      </c>
      <c r="E91" s="200">
        <f t="shared" si="30"/>
        <v>1285.7638888888887</v>
      </c>
      <c r="F91" s="200">
        <f t="shared" si="30"/>
        <v>1478.6284722222219</v>
      </c>
      <c r="G91" s="200">
        <f t="shared" si="30"/>
        <v>1700.4227430555547</v>
      </c>
      <c r="H91" s="200">
        <f t="shared" si="30"/>
        <v>1955.4861545138883</v>
      </c>
      <c r="I91" s="200">
        <f t="shared" si="30"/>
        <v>2248.8090776909712</v>
      </c>
      <c r="J91" s="200">
        <f t="shared" si="30"/>
        <v>2586.1304393446162</v>
      </c>
      <c r="K91" s="200">
        <f t="shared" si="30"/>
        <v>2974.0500052463085</v>
      </c>
      <c r="L91" s="200">
        <f t="shared" si="30"/>
        <v>3420.1575060332543</v>
      </c>
      <c r="M91" s="200">
        <f t="shared" si="30"/>
        <v>3933.1811319382418</v>
      </c>
      <c r="N91" s="200">
        <f t="shared" si="30"/>
        <v>4523.1583017289777</v>
      </c>
    </row>
    <row r="92" spans="1:14" ht="21" x14ac:dyDescent="0.35">
      <c r="A92" s="77"/>
      <c r="B92" s="126"/>
      <c r="C92" s="126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</row>
    <row r="93" spans="1:14" ht="21" x14ac:dyDescent="0.35">
      <c r="A93" s="78" t="s">
        <v>134</v>
      </c>
      <c r="B93" s="66"/>
      <c r="C93" s="202">
        <f>C72/C79</f>
        <v>10.285714285714288</v>
      </c>
      <c r="D93" s="202">
        <f t="shared" ref="D93:N93" si="31">D72/D79</f>
        <v>10.285714285714288</v>
      </c>
      <c r="E93" s="202">
        <f t="shared" si="31"/>
        <v>10.285714285714286</v>
      </c>
      <c r="F93" s="202">
        <f t="shared" si="31"/>
        <v>10.285714285714286</v>
      </c>
      <c r="G93" s="202">
        <f t="shared" si="31"/>
        <v>10.285714285714288</v>
      </c>
      <c r="H93" s="202">
        <f t="shared" si="31"/>
        <v>10.285714285714286</v>
      </c>
      <c r="I93" s="202">
        <f t="shared" si="31"/>
        <v>10.285714285714286</v>
      </c>
      <c r="J93" s="202">
        <f t="shared" si="31"/>
        <v>10.285714285714286</v>
      </c>
      <c r="K93" s="202">
        <f t="shared" si="31"/>
        <v>10.285714285714286</v>
      </c>
      <c r="L93" s="202">
        <f t="shared" si="31"/>
        <v>10.285714285714286</v>
      </c>
      <c r="M93" s="202">
        <f t="shared" si="31"/>
        <v>10.285714285714286</v>
      </c>
      <c r="N93" s="202">
        <f t="shared" si="31"/>
        <v>10.285714285714288</v>
      </c>
    </row>
    <row r="94" spans="1:14" ht="21" x14ac:dyDescent="0.35">
      <c r="A94" s="78"/>
      <c r="B94" s="66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</row>
    <row r="95" spans="1:14" ht="21" x14ac:dyDescent="0.35">
      <c r="A95" s="75" t="s">
        <v>141</v>
      </c>
      <c r="B95" s="66"/>
      <c r="C95" s="202">
        <f t="shared" ref="C95:N95" si="32">C82*C149*C154</f>
        <v>1874789.5833333333</v>
      </c>
      <c r="D95" s="202">
        <f t="shared" si="32"/>
        <v>2156008.0208333326</v>
      </c>
      <c r="E95" s="202">
        <f t="shared" si="32"/>
        <v>2479409.223958333</v>
      </c>
      <c r="F95" s="202">
        <f t="shared" si="32"/>
        <v>2851320.6075520827</v>
      </c>
      <c r="G95" s="202">
        <f t="shared" si="32"/>
        <v>3279018.6986848949</v>
      </c>
      <c r="H95" s="202">
        <f t="shared" si="32"/>
        <v>3770871.5034876289</v>
      </c>
      <c r="I95" s="202">
        <f t="shared" si="32"/>
        <v>4336502.2290107738</v>
      </c>
      <c r="J95" s="202">
        <f t="shared" si="32"/>
        <v>4986977.5633623879</v>
      </c>
      <c r="K95" s="202">
        <f t="shared" si="32"/>
        <v>5735024.1978667453</v>
      </c>
      <c r="L95" s="202">
        <f t="shared" si="32"/>
        <v>6595277.8275467558</v>
      </c>
      <c r="M95" s="202">
        <f t="shared" si="32"/>
        <v>7584569.5016787685</v>
      </c>
      <c r="N95" s="202">
        <f t="shared" si="32"/>
        <v>8722254.926930584</v>
      </c>
    </row>
    <row r="96" spans="1:14" ht="21" x14ac:dyDescent="0.35">
      <c r="A96" s="75" t="s">
        <v>135</v>
      </c>
      <c r="B96" s="66"/>
      <c r="C96" s="202">
        <f t="shared" ref="C96:N96" si="33">C85*C150*C155</f>
        <v>185281.24999999997</v>
      </c>
      <c r="D96" s="202">
        <f t="shared" si="33"/>
        <v>213073.43749999997</v>
      </c>
      <c r="E96" s="202">
        <f t="shared" si="33"/>
        <v>245034.453125</v>
      </c>
      <c r="F96" s="202">
        <f t="shared" si="33"/>
        <v>281789.62109375</v>
      </c>
      <c r="G96" s="202">
        <f t="shared" si="33"/>
        <v>324058.06425781234</v>
      </c>
      <c r="H96" s="202">
        <f t="shared" si="33"/>
        <v>372666.77389648429</v>
      </c>
      <c r="I96" s="202">
        <f t="shared" si="33"/>
        <v>428566.78998095694</v>
      </c>
      <c r="J96" s="202">
        <f t="shared" si="33"/>
        <v>492851.80847810028</v>
      </c>
      <c r="K96" s="202">
        <f t="shared" si="33"/>
        <v>566779.57974981528</v>
      </c>
      <c r="L96" s="202">
        <f t="shared" si="33"/>
        <v>651796.51671228744</v>
      </c>
      <c r="M96" s="202">
        <f t="shared" si="33"/>
        <v>749565.9942191306</v>
      </c>
      <c r="N96" s="202">
        <f t="shared" si="33"/>
        <v>862000.89335200004</v>
      </c>
    </row>
    <row r="97" spans="1:14" ht="21" x14ac:dyDescent="0.35">
      <c r="A97" s="75" t="s">
        <v>136</v>
      </c>
      <c r="B97" s="66"/>
      <c r="C97" s="202">
        <f t="shared" ref="C97:N97" si="34">C151*C156*C88</f>
        <v>932364.99999999977</v>
      </c>
      <c r="D97" s="202">
        <f t="shared" si="34"/>
        <v>1072219.7499999998</v>
      </c>
      <c r="E97" s="202">
        <f t="shared" si="34"/>
        <v>1233052.7124999997</v>
      </c>
      <c r="F97" s="202">
        <f t="shared" si="34"/>
        <v>1418010.6193749995</v>
      </c>
      <c r="G97" s="202">
        <f t="shared" si="34"/>
        <v>1630712.2122812492</v>
      </c>
      <c r="H97" s="202">
        <f t="shared" si="34"/>
        <v>1875319.0441234366</v>
      </c>
      <c r="I97" s="202">
        <f t="shared" si="34"/>
        <v>2156616.900741952</v>
      </c>
      <c r="J97" s="202">
        <f t="shared" si="34"/>
        <v>2480109.4358532443</v>
      </c>
      <c r="K97" s="202">
        <f t="shared" si="34"/>
        <v>2852125.8512312304</v>
      </c>
      <c r="L97" s="202">
        <f t="shared" si="34"/>
        <v>3279944.7289159149</v>
      </c>
      <c r="M97" s="202">
        <f t="shared" si="34"/>
        <v>3771936.4382533017</v>
      </c>
      <c r="N97" s="202">
        <f t="shared" si="34"/>
        <v>4337726.903991296</v>
      </c>
    </row>
    <row r="98" spans="1:14" ht="21" x14ac:dyDescent="0.35">
      <c r="A98" s="75" t="s">
        <v>137</v>
      </c>
      <c r="B98" s="66"/>
      <c r="C98" s="202">
        <f t="shared" ref="C98:N98" si="35">C91*C152*C157</f>
        <v>77413.194444444423</v>
      </c>
      <c r="D98" s="202">
        <f t="shared" si="35"/>
        <v>89025.173611111095</v>
      </c>
      <c r="E98" s="202">
        <f t="shared" si="35"/>
        <v>102378.94965277775</v>
      </c>
      <c r="F98" s="202">
        <f t="shared" si="35"/>
        <v>117735.79210069441</v>
      </c>
      <c r="G98" s="202">
        <f t="shared" si="35"/>
        <v>135396.16091579854</v>
      </c>
      <c r="H98" s="202">
        <f t="shared" si="35"/>
        <v>155705.58505316832</v>
      </c>
      <c r="I98" s="202">
        <f t="shared" si="35"/>
        <v>179061.4228111436</v>
      </c>
      <c r="J98" s="202">
        <f t="shared" si="35"/>
        <v>205920.63623281504</v>
      </c>
      <c r="K98" s="202">
        <f t="shared" si="35"/>
        <v>236808.7316677373</v>
      </c>
      <c r="L98" s="202">
        <f t="shared" si="35"/>
        <v>272330.04141789785</v>
      </c>
      <c r="M98" s="202">
        <f t="shared" si="35"/>
        <v>313179.54763058253</v>
      </c>
      <c r="N98" s="202">
        <f t="shared" si="35"/>
        <v>360156.47977516981</v>
      </c>
    </row>
    <row r="99" spans="1:14" ht="21" x14ac:dyDescent="0.35">
      <c r="A99" s="78" t="s">
        <v>142</v>
      </c>
      <c r="B99" s="66"/>
      <c r="C99" s="202">
        <f>SUM(C96:C98)</f>
        <v>1195059.4444444443</v>
      </c>
      <c r="D99" s="202">
        <f t="shared" ref="D99:N99" si="36">SUM(D96:D98)</f>
        <v>1374318.3611111108</v>
      </c>
      <c r="E99" s="202">
        <f t="shared" si="36"/>
        <v>1580466.1152777774</v>
      </c>
      <c r="F99" s="202">
        <f t="shared" si="36"/>
        <v>1817536.032569444</v>
      </c>
      <c r="G99" s="202">
        <f t="shared" si="36"/>
        <v>2090166.4374548602</v>
      </c>
      <c r="H99" s="202">
        <f t="shared" si="36"/>
        <v>2403691.4030730892</v>
      </c>
      <c r="I99" s="202">
        <f t="shared" si="36"/>
        <v>2764245.1135340524</v>
      </c>
      <c r="J99" s="202">
        <f t="shared" si="36"/>
        <v>3178881.8805641597</v>
      </c>
      <c r="K99" s="202">
        <f t="shared" si="36"/>
        <v>3655714.1626487831</v>
      </c>
      <c r="L99" s="202">
        <f t="shared" si="36"/>
        <v>4204071.2870461</v>
      </c>
      <c r="M99" s="202">
        <f t="shared" si="36"/>
        <v>4834681.980103015</v>
      </c>
      <c r="N99" s="202">
        <f t="shared" si="36"/>
        <v>5559884.2771184659</v>
      </c>
    </row>
    <row r="100" spans="1:14" ht="21" x14ac:dyDescent="0.35">
      <c r="A100" s="78" t="s">
        <v>178</v>
      </c>
      <c r="B100" s="66"/>
      <c r="C100" s="202">
        <f>C99+C72+C95</f>
        <v>4069849.0277777771</v>
      </c>
      <c r="D100" s="202">
        <f t="shared" ref="D100:N100" si="37">D99+D72+D95</f>
        <v>4680326.381944444</v>
      </c>
      <c r="E100" s="202">
        <f t="shared" si="37"/>
        <v>5382375.3392361104</v>
      </c>
      <c r="F100" s="202">
        <f t="shared" si="37"/>
        <v>6189731.640121527</v>
      </c>
      <c r="G100" s="202">
        <f t="shared" si="37"/>
        <v>7118191.3861397542</v>
      </c>
      <c r="H100" s="202">
        <f t="shared" si="37"/>
        <v>8185920.0940607172</v>
      </c>
      <c r="I100" s="202">
        <f t="shared" si="37"/>
        <v>9413808.1081698257</v>
      </c>
      <c r="J100" s="202">
        <f t="shared" si="37"/>
        <v>10825879.324395295</v>
      </c>
      <c r="K100" s="202">
        <f t="shared" si="37"/>
        <v>12449761.223054588</v>
      </c>
      <c r="L100" s="202">
        <f t="shared" si="37"/>
        <v>14317225.406512775</v>
      </c>
      <c r="M100" s="202">
        <f t="shared" si="37"/>
        <v>16464809.21748969</v>
      </c>
      <c r="N100" s="202">
        <f t="shared" si="37"/>
        <v>18934530.600113142</v>
      </c>
    </row>
    <row r="101" spans="1:14" ht="21" x14ac:dyDescent="0.35">
      <c r="A101" s="78"/>
      <c r="B101" s="66"/>
      <c r="C101" s="201"/>
      <c r="D101" s="201"/>
      <c r="E101" s="201"/>
      <c r="F101" s="201"/>
      <c r="G101" s="201"/>
      <c r="H101" s="201"/>
      <c r="I101" s="201"/>
      <c r="J101" s="201"/>
      <c r="K101" s="201"/>
      <c r="L101" s="201"/>
      <c r="M101" s="201"/>
      <c r="N101" s="201"/>
    </row>
    <row r="102" spans="1:14" ht="21" x14ac:dyDescent="0.35">
      <c r="A102" s="78" t="s">
        <v>230</v>
      </c>
      <c r="B102" s="66"/>
      <c r="C102" s="202">
        <f t="shared" ref="C102:N102" si="38">C100/(C91+C88+C85)</f>
        <v>119.60372653061224</v>
      </c>
      <c r="D102" s="202">
        <f t="shared" si="38"/>
        <v>119.60372653061225</v>
      </c>
      <c r="E102" s="202">
        <f t="shared" si="38"/>
        <v>119.60372653061224</v>
      </c>
      <c r="F102" s="202">
        <f t="shared" si="38"/>
        <v>119.60372653061225</v>
      </c>
      <c r="G102" s="202">
        <f t="shared" si="38"/>
        <v>119.60372653061225</v>
      </c>
      <c r="H102" s="202">
        <f t="shared" si="38"/>
        <v>119.60372653061225</v>
      </c>
      <c r="I102" s="202">
        <f t="shared" si="38"/>
        <v>119.60372653061226</v>
      </c>
      <c r="J102" s="202">
        <f t="shared" si="38"/>
        <v>119.60372653061224</v>
      </c>
      <c r="K102" s="202">
        <f t="shared" si="38"/>
        <v>119.60372653061225</v>
      </c>
      <c r="L102" s="202">
        <f t="shared" si="38"/>
        <v>119.60372653061224</v>
      </c>
      <c r="M102" s="202">
        <f t="shared" si="38"/>
        <v>119.60372653061225</v>
      </c>
      <c r="N102" s="202">
        <f t="shared" si="38"/>
        <v>119.60372653061228</v>
      </c>
    </row>
    <row r="103" spans="1:14" ht="21" x14ac:dyDescent="0.35">
      <c r="A103" s="81" t="s">
        <v>144</v>
      </c>
      <c r="B103" s="66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</row>
    <row r="104" spans="1:14" ht="21" x14ac:dyDescent="0.35">
      <c r="A104" s="75"/>
      <c r="B104" s="66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</row>
    <row r="105" spans="1:14" ht="21" x14ac:dyDescent="0.35">
      <c r="A105" s="78" t="s">
        <v>145</v>
      </c>
      <c r="B105" s="66"/>
      <c r="C105" s="203">
        <f t="shared" ref="C105:N105" si="39">C79+C49+C16</f>
        <v>109473.5417063372</v>
      </c>
      <c r="D105" s="203">
        <f t="shared" si="39"/>
        <v>167213.84943799107</v>
      </c>
      <c r="E105" s="203">
        <f t="shared" si="39"/>
        <v>225328.86756471504</v>
      </c>
      <c r="F105" s="203">
        <f t="shared" si="39"/>
        <v>289860.3637070565</v>
      </c>
      <c r="G105" s="203">
        <f t="shared" si="39"/>
        <v>362399.78822590993</v>
      </c>
      <c r="H105" s="203">
        <f t="shared" si="39"/>
        <v>444578.38551467413</v>
      </c>
      <c r="I105" s="203">
        <f t="shared" si="39"/>
        <v>538109.25201372919</v>
      </c>
      <c r="J105" s="203">
        <f t="shared" si="39"/>
        <v>644898.67446791846</v>
      </c>
      <c r="K105" s="203">
        <f t="shared" si="39"/>
        <v>767044.73145045841</v>
      </c>
      <c r="L105" s="203">
        <f t="shared" si="39"/>
        <v>906931.95303975104</v>
      </c>
      <c r="M105" s="203">
        <f t="shared" si="39"/>
        <v>1067281.3789229521</v>
      </c>
      <c r="N105" s="203">
        <f t="shared" si="39"/>
        <v>1251199.9482594756</v>
      </c>
    </row>
    <row r="106" spans="1:14" ht="21" x14ac:dyDescent="0.35">
      <c r="A106" s="78"/>
      <c r="B106" s="66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</row>
    <row r="107" spans="1:14" ht="21" x14ac:dyDescent="0.35">
      <c r="A107" s="51" t="s">
        <v>146</v>
      </c>
      <c r="B107" s="66"/>
      <c r="C107" s="196">
        <f t="shared" ref="C107:N107" si="40">C85+C53+C17</f>
        <v>35118.424405247548</v>
      </c>
      <c r="D107" s="196">
        <f t="shared" si="40"/>
        <v>76771.111077632857</v>
      </c>
      <c r="E107" s="196">
        <f t="shared" si="40"/>
        <v>116491.95965439558</v>
      </c>
      <c r="F107" s="196">
        <f t="shared" si="40"/>
        <v>159707.47792591469</v>
      </c>
      <c r="G107" s="196">
        <f t="shared" si="40"/>
        <v>207661.81198691943</v>
      </c>
      <c r="H107" s="196">
        <f t="shared" si="40"/>
        <v>261551.21596028662</v>
      </c>
      <c r="I107" s="196">
        <f t="shared" si="40"/>
        <v>322571.74777861196</v>
      </c>
      <c r="J107" s="196">
        <f t="shared" si="40"/>
        <v>392016.0046832785</v>
      </c>
      <c r="K107" s="196">
        <f t="shared" si="40"/>
        <v>471274.15903996024</v>
      </c>
      <c r="L107" s="196">
        <f t="shared" si="40"/>
        <v>561908.62375063333</v>
      </c>
      <c r="M107" s="196">
        <f t="shared" si="40"/>
        <v>665690.39980080537</v>
      </c>
      <c r="N107" s="196">
        <f t="shared" si="40"/>
        <v>784632.49153699959</v>
      </c>
    </row>
    <row r="108" spans="1:14" ht="21" x14ac:dyDescent="0.35">
      <c r="A108" s="52" t="s">
        <v>147</v>
      </c>
      <c r="B108" s="66"/>
      <c r="C108" s="196">
        <f t="shared" ref="C108:N108" si="41">C88+C54+C18</f>
        <v>11182.895491180698</v>
      </c>
      <c r="D108" s="196">
        <f t="shared" si="41"/>
        <v>21046.93749246739</v>
      </c>
      <c r="E108" s="196">
        <f t="shared" si="41"/>
        <v>30550.144047239002</v>
      </c>
      <c r="F108" s="196">
        <f t="shared" si="41"/>
        <v>40924.553627080793</v>
      </c>
      <c r="G108" s="196">
        <f t="shared" si="41"/>
        <v>52462.834454869371</v>
      </c>
      <c r="H108" s="196">
        <f t="shared" si="41"/>
        <v>65448.78936254885</v>
      </c>
      <c r="I108" s="196">
        <f t="shared" si="41"/>
        <v>80168.3738873947</v>
      </c>
      <c r="J108" s="196">
        <f t="shared" si="41"/>
        <v>96931.791286525724</v>
      </c>
      <c r="K108" s="196">
        <f t="shared" si="41"/>
        <v>116074.10455169734</v>
      </c>
      <c r="L108" s="196">
        <f t="shared" si="41"/>
        <v>137972.47192675472</v>
      </c>
      <c r="M108" s="196">
        <f t="shared" si="41"/>
        <v>163054.82627547276</v>
      </c>
      <c r="N108" s="196">
        <f t="shared" si="41"/>
        <v>191807.96986416017</v>
      </c>
    </row>
    <row r="109" spans="1:14" ht="21" x14ac:dyDescent="0.35">
      <c r="A109" s="52" t="s">
        <v>148</v>
      </c>
      <c r="B109" s="66"/>
      <c r="C109" s="196">
        <f t="shared" ref="C109:N109" si="42">C91+C55+C19</f>
        <v>1242.543943464522</v>
      </c>
      <c r="D109" s="196">
        <f t="shared" si="42"/>
        <v>2338.5486102741547</v>
      </c>
      <c r="E109" s="196">
        <f t="shared" si="42"/>
        <v>3394.4604496932229</v>
      </c>
      <c r="F109" s="196">
        <f t="shared" si="42"/>
        <v>4547.1726252312001</v>
      </c>
      <c r="G109" s="196">
        <f t="shared" si="42"/>
        <v>5829.2038283188185</v>
      </c>
      <c r="H109" s="196">
        <f t="shared" si="42"/>
        <v>7272.0877069498738</v>
      </c>
      <c r="I109" s="196">
        <f t="shared" si="42"/>
        <v>8907.5970985994136</v>
      </c>
      <c r="J109" s="196">
        <f t="shared" si="42"/>
        <v>10770.199031836193</v>
      </c>
      <c r="K109" s="196">
        <f t="shared" si="42"/>
        <v>12897.122727966373</v>
      </c>
      <c r="L109" s="196">
        <f t="shared" si="42"/>
        <v>15330.274658528302</v>
      </c>
      <c r="M109" s="196">
        <f t="shared" si="42"/>
        <v>18117.202919496976</v>
      </c>
      <c r="N109" s="196">
        <f t="shared" si="42"/>
        <v>21311.996651573354</v>
      </c>
    </row>
    <row r="110" spans="1:14" ht="21" x14ac:dyDescent="0.35">
      <c r="A110" s="52" t="s">
        <v>177</v>
      </c>
      <c r="B110" s="66"/>
      <c r="C110" s="203">
        <f>SUM(C107:C109)</f>
        <v>47543.863839892772</v>
      </c>
      <c r="D110" s="203">
        <f t="shared" ref="D110:N110" si="43">SUM(D107:D109)</f>
        <v>100156.5971803744</v>
      </c>
      <c r="E110" s="203">
        <f t="shared" si="43"/>
        <v>150436.56415132782</v>
      </c>
      <c r="F110" s="203">
        <f t="shared" si="43"/>
        <v>205179.2041782267</v>
      </c>
      <c r="G110" s="203">
        <f t="shared" si="43"/>
        <v>265953.85027010762</v>
      </c>
      <c r="H110" s="203">
        <f t="shared" si="43"/>
        <v>334272.09302978532</v>
      </c>
      <c r="I110" s="203">
        <f t="shared" si="43"/>
        <v>411647.71876460605</v>
      </c>
      <c r="J110" s="203">
        <f t="shared" si="43"/>
        <v>499717.9950016404</v>
      </c>
      <c r="K110" s="203">
        <f t="shared" si="43"/>
        <v>600245.38631962403</v>
      </c>
      <c r="L110" s="203">
        <f t="shared" si="43"/>
        <v>715211.37033591629</v>
      </c>
      <c r="M110" s="203">
        <f t="shared" si="43"/>
        <v>846862.42899577506</v>
      </c>
      <c r="N110" s="203">
        <f t="shared" si="43"/>
        <v>997752.4580527331</v>
      </c>
    </row>
    <row r="111" spans="1:14" ht="21" x14ac:dyDescent="0.35">
      <c r="A111" s="52"/>
      <c r="B111" s="66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</row>
    <row r="112" spans="1:14" ht="21" x14ac:dyDescent="0.35">
      <c r="A112" s="52" t="s">
        <v>231</v>
      </c>
      <c r="B112" s="66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</row>
    <row r="113" spans="1:14" ht="21" x14ac:dyDescent="0.35">
      <c r="A113" s="52" t="s">
        <v>180</v>
      </c>
      <c r="B113" s="66"/>
      <c r="C113" s="201">
        <f>(C72+C59)/C105</f>
        <v>18.170688796531817</v>
      </c>
      <c r="D113" s="201">
        <f t="shared" ref="D113:N113" si="44">(D72+D59)/D105</f>
        <v>33.147450911118682</v>
      </c>
      <c r="E113" s="201">
        <f t="shared" si="44"/>
        <v>36.006086197780952</v>
      </c>
      <c r="F113" s="201">
        <f t="shared" si="44"/>
        <v>36.087580594236563</v>
      </c>
      <c r="G113" s="201">
        <f t="shared" si="44"/>
        <v>35.21684347230083</v>
      </c>
      <c r="H113" s="201">
        <f t="shared" si="44"/>
        <v>34.080271702801248</v>
      </c>
      <c r="I113" s="201">
        <f t="shared" si="44"/>
        <v>32.948020993078622</v>
      </c>
      <c r="J113" s="201">
        <f t="shared" si="44"/>
        <v>31.919243387756147</v>
      </c>
      <c r="K113" s="201">
        <f t="shared" si="44"/>
        <v>31.023349626554694</v>
      </c>
      <c r="L113" s="201">
        <f t="shared" si="44"/>
        <v>30.259061198507233</v>
      </c>
      <c r="M113" s="201">
        <f t="shared" si="44"/>
        <v>29.613610202140283</v>
      </c>
      <c r="N113" s="201">
        <f t="shared" si="44"/>
        <v>29.071126256436308</v>
      </c>
    </row>
    <row r="114" spans="1:14" ht="21" x14ac:dyDescent="0.35">
      <c r="A114" s="52" t="s">
        <v>181</v>
      </c>
      <c r="B114" s="66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</row>
    <row r="115" spans="1:14" ht="21" x14ac:dyDescent="0.35">
      <c r="A115" s="52" t="s">
        <v>182</v>
      </c>
      <c r="B115" s="66"/>
      <c r="C115" s="201">
        <f t="shared" ref="C115:N115" si="45">C99+C65</f>
        <v>2450079.4315499505</v>
      </c>
      <c r="D115" s="201">
        <f t="shared" si="45"/>
        <v>6947396.222670869</v>
      </c>
      <c r="E115" s="201">
        <f t="shared" si="45"/>
        <v>10195907.238472078</v>
      </c>
      <c r="F115" s="201">
        <f t="shared" si="45"/>
        <v>13159147.290176168</v>
      </c>
      <c r="G115" s="201">
        <f t="shared" si="45"/>
        <v>16063191.094228687</v>
      </c>
      <c r="H115" s="201">
        <f t="shared" si="45"/>
        <v>19074531.811266363</v>
      </c>
      <c r="I115" s="201">
        <f t="shared" si="45"/>
        <v>22323403.840737045</v>
      </c>
      <c r="J115" s="201">
        <f t="shared" si="45"/>
        <v>25920070.982278738</v>
      </c>
      <c r="K115" s="201">
        <f t="shared" si="45"/>
        <v>29965296.937685777</v>
      </c>
      <c r="L115" s="201">
        <f t="shared" si="45"/>
        <v>34557995.345289178</v>
      </c>
      <c r="M115" s="201">
        <f t="shared" si="45"/>
        <v>39800954.611442491</v>
      </c>
      <c r="N115" s="201">
        <f t="shared" si="45"/>
        <v>45805135.671716541</v>
      </c>
    </row>
    <row r="116" spans="1:14" ht="21" x14ac:dyDescent="0.35">
      <c r="A116" s="82" t="s">
        <v>183</v>
      </c>
      <c r="B116" s="66"/>
      <c r="C116" s="201">
        <f>C115/(C91+C88+C85)</f>
        <v>72.002334314937329</v>
      </c>
      <c r="D116" s="201">
        <f t="shared" ref="D116:N116" si="46">D115/(D91+D88+D85)</f>
        <v>177.53772068582171</v>
      </c>
      <c r="E116" s="201">
        <f t="shared" si="46"/>
        <v>226.5669754006372</v>
      </c>
      <c r="F116" s="201">
        <f t="shared" si="46"/>
        <v>254.27322949971651</v>
      </c>
      <c r="G116" s="201">
        <f t="shared" si="46"/>
        <v>269.90248092851351</v>
      </c>
      <c r="H116" s="201">
        <f t="shared" si="46"/>
        <v>278.69623209606232</v>
      </c>
      <c r="I116" s="201">
        <f t="shared" si="46"/>
        <v>283.62191554369917</v>
      </c>
      <c r="J116" s="201">
        <f t="shared" si="46"/>
        <v>286.36353579451054</v>
      </c>
      <c r="K116" s="201">
        <f t="shared" si="46"/>
        <v>287.87388899529645</v>
      </c>
      <c r="L116" s="201">
        <f t="shared" si="46"/>
        <v>288.6917616624205</v>
      </c>
      <c r="M116" s="201">
        <f t="shared" si="46"/>
        <v>289.12223810936234</v>
      </c>
      <c r="N116" s="201">
        <f t="shared" si="46"/>
        <v>289.33724507249428</v>
      </c>
    </row>
    <row r="117" spans="1:14" ht="21" x14ac:dyDescent="0.35">
      <c r="A117" s="72" t="s">
        <v>25</v>
      </c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</row>
    <row r="118" spans="1:14" ht="21" x14ac:dyDescent="0.35">
      <c r="A118" s="60" t="s">
        <v>26</v>
      </c>
      <c r="B118" s="66"/>
      <c r="C118" s="113">
        <v>2.9000000000000001E-2</v>
      </c>
      <c r="D118" s="113">
        <v>2.9000000000000001E-2</v>
      </c>
      <c r="E118" s="113">
        <v>2.9000000000000001E-2</v>
      </c>
      <c r="F118" s="113">
        <v>2.9000000000000001E-2</v>
      </c>
      <c r="G118" s="113">
        <v>2.9000000000000001E-2</v>
      </c>
      <c r="H118" s="113">
        <v>2.9000000000000001E-2</v>
      </c>
      <c r="I118" s="113">
        <v>2.9000000000000001E-2</v>
      </c>
      <c r="J118" s="113">
        <v>2.9000000000000001E-2</v>
      </c>
      <c r="K118" s="113">
        <v>2.9000000000000001E-2</v>
      </c>
      <c r="L118" s="113">
        <v>2.9000000000000001E-2</v>
      </c>
      <c r="M118" s="113">
        <v>2.9000000000000001E-2</v>
      </c>
      <c r="N118" s="113">
        <v>2.9000000000000001E-2</v>
      </c>
    </row>
    <row r="119" spans="1:14" ht="21" x14ac:dyDescent="0.35">
      <c r="A119" s="60" t="s">
        <v>27</v>
      </c>
      <c r="B119" s="66"/>
      <c r="C119" s="104">
        <v>0.3</v>
      </c>
      <c r="D119" s="104">
        <v>0.3</v>
      </c>
      <c r="E119" s="104">
        <v>0.3</v>
      </c>
      <c r="F119" s="104">
        <v>0.3</v>
      </c>
      <c r="G119" s="104">
        <v>0.3</v>
      </c>
      <c r="H119" s="104">
        <v>0.3</v>
      </c>
      <c r="I119" s="104">
        <v>0.3</v>
      </c>
      <c r="J119" s="104">
        <v>0.3</v>
      </c>
      <c r="K119" s="104">
        <v>0.3</v>
      </c>
      <c r="L119" s="104">
        <v>0.3</v>
      </c>
      <c r="M119" s="104">
        <v>0.3</v>
      </c>
      <c r="N119" s="104">
        <v>0.3</v>
      </c>
    </row>
    <row r="120" spans="1:14" ht="21" x14ac:dyDescent="0.35">
      <c r="A120" s="75"/>
      <c r="B120" s="66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</row>
    <row r="121" spans="1:14" ht="21" x14ac:dyDescent="0.35">
      <c r="A121" s="75" t="s">
        <v>150</v>
      </c>
      <c r="B121" s="66"/>
      <c r="C121" s="104">
        <f>(C126*C118)+C119</f>
        <v>3.2</v>
      </c>
      <c r="D121" s="104">
        <f t="shared" ref="D121:N121" si="47">(D126*D118)+D119</f>
        <v>3.2</v>
      </c>
      <c r="E121" s="104">
        <f t="shared" si="47"/>
        <v>3.2</v>
      </c>
      <c r="F121" s="104">
        <f t="shared" si="47"/>
        <v>3.2</v>
      </c>
      <c r="G121" s="104">
        <f t="shared" si="47"/>
        <v>3.2</v>
      </c>
      <c r="H121" s="104">
        <f t="shared" si="47"/>
        <v>3.2</v>
      </c>
      <c r="I121" s="104">
        <f t="shared" si="47"/>
        <v>3.2</v>
      </c>
      <c r="J121" s="104">
        <f t="shared" si="47"/>
        <v>3.2</v>
      </c>
      <c r="K121" s="104">
        <f t="shared" si="47"/>
        <v>3.2</v>
      </c>
      <c r="L121" s="104">
        <f t="shared" si="47"/>
        <v>3.2</v>
      </c>
      <c r="M121" s="104">
        <f t="shared" si="47"/>
        <v>3.2</v>
      </c>
      <c r="N121" s="104">
        <f t="shared" si="47"/>
        <v>3.2</v>
      </c>
    </row>
    <row r="122" spans="1:14" ht="21" x14ac:dyDescent="0.35">
      <c r="A122" s="75" t="s">
        <v>151</v>
      </c>
      <c r="B122" s="66"/>
      <c r="C122" s="104">
        <f>(C127*C118)+C119</f>
        <v>22.05</v>
      </c>
      <c r="D122" s="104">
        <f t="shared" ref="D122:N122" si="48">(D127*D118)+D119</f>
        <v>22.05</v>
      </c>
      <c r="E122" s="104">
        <f t="shared" si="48"/>
        <v>22.05</v>
      </c>
      <c r="F122" s="104">
        <f t="shared" si="48"/>
        <v>22.05</v>
      </c>
      <c r="G122" s="104">
        <f t="shared" si="48"/>
        <v>22.05</v>
      </c>
      <c r="H122" s="104">
        <f t="shared" si="48"/>
        <v>22.05</v>
      </c>
      <c r="I122" s="104">
        <f t="shared" si="48"/>
        <v>22.05</v>
      </c>
      <c r="J122" s="104">
        <f t="shared" si="48"/>
        <v>22.05</v>
      </c>
      <c r="K122" s="104">
        <f t="shared" si="48"/>
        <v>22.05</v>
      </c>
      <c r="L122" s="104">
        <f t="shared" si="48"/>
        <v>22.05</v>
      </c>
      <c r="M122" s="104">
        <f t="shared" si="48"/>
        <v>22.05</v>
      </c>
      <c r="N122" s="104">
        <f t="shared" si="48"/>
        <v>22.05</v>
      </c>
    </row>
    <row r="123" spans="1:14" ht="21" x14ac:dyDescent="0.35">
      <c r="A123" s="75" t="s">
        <v>152</v>
      </c>
      <c r="B123" s="66"/>
      <c r="C123" s="104">
        <f>(C128*C118)+C119</f>
        <v>35.1</v>
      </c>
      <c r="D123" s="104">
        <f t="shared" ref="D123:N123" si="49">(D128*D118)+D119</f>
        <v>35.1</v>
      </c>
      <c r="E123" s="104">
        <f t="shared" si="49"/>
        <v>35.1</v>
      </c>
      <c r="F123" s="104">
        <f t="shared" si="49"/>
        <v>35.1</v>
      </c>
      <c r="G123" s="104">
        <f t="shared" si="49"/>
        <v>35.1</v>
      </c>
      <c r="H123" s="104">
        <f t="shared" si="49"/>
        <v>35.1</v>
      </c>
      <c r="I123" s="104">
        <f t="shared" si="49"/>
        <v>35.1</v>
      </c>
      <c r="J123" s="104">
        <f t="shared" si="49"/>
        <v>35.1</v>
      </c>
      <c r="K123" s="104">
        <f t="shared" si="49"/>
        <v>35.1</v>
      </c>
      <c r="L123" s="104">
        <f t="shared" si="49"/>
        <v>35.1</v>
      </c>
      <c r="M123" s="104">
        <f t="shared" si="49"/>
        <v>35.1</v>
      </c>
      <c r="N123" s="104">
        <f t="shared" si="49"/>
        <v>35.1</v>
      </c>
    </row>
    <row r="124" spans="1:14" ht="21" x14ac:dyDescent="0.35">
      <c r="A124" s="60"/>
      <c r="B124" s="60"/>
      <c r="C124" s="60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</row>
    <row r="125" spans="1:14" ht="21" x14ac:dyDescent="0.35">
      <c r="A125" s="75" t="s">
        <v>149</v>
      </c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</row>
    <row r="126" spans="1:14" ht="21" x14ac:dyDescent="0.35">
      <c r="A126" s="75" t="s">
        <v>62</v>
      </c>
      <c r="B126" s="51"/>
      <c r="C126" s="114">
        <v>100</v>
      </c>
      <c r="D126" s="114">
        <v>100</v>
      </c>
      <c r="E126" s="114">
        <v>100</v>
      </c>
      <c r="F126" s="114">
        <v>100</v>
      </c>
      <c r="G126" s="114">
        <v>100</v>
      </c>
      <c r="H126" s="114">
        <v>100</v>
      </c>
      <c r="I126" s="114">
        <v>100</v>
      </c>
      <c r="J126" s="114">
        <v>100</v>
      </c>
      <c r="K126" s="114">
        <v>100</v>
      </c>
      <c r="L126" s="114">
        <v>100</v>
      </c>
      <c r="M126" s="114">
        <v>100</v>
      </c>
      <c r="N126" s="114">
        <v>100</v>
      </c>
    </row>
    <row r="127" spans="1:14" ht="21" x14ac:dyDescent="0.35">
      <c r="A127" s="75" t="s">
        <v>81</v>
      </c>
      <c r="B127" s="51"/>
      <c r="C127" s="114">
        <v>750</v>
      </c>
      <c r="D127" s="114">
        <v>750</v>
      </c>
      <c r="E127" s="114">
        <v>750</v>
      </c>
      <c r="F127" s="114">
        <v>750</v>
      </c>
      <c r="G127" s="114">
        <v>750</v>
      </c>
      <c r="H127" s="114">
        <v>750</v>
      </c>
      <c r="I127" s="114">
        <v>750</v>
      </c>
      <c r="J127" s="114">
        <v>750</v>
      </c>
      <c r="K127" s="114">
        <v>750</v>
      </c>
      <c r="L127" s="114">
        <v>750</v>
      </c>
      <c r="M127" s="114">
        <v>750</v>
      </c>
      <c r="N127" s="114">
        <v>750</v>
      </c>
    </row>
    <row r="128" spans="1:14" ht="21" x14ac:dyDescent="0.35">
      <c r="A128" s="75" t="s">
        <v>64</v>
      </c>
      <c r="B128" s="51"/>
      <c r="C128" s="114">
        <v>1200</v>
      </c>
      <c r="D128" s="114">
        <v>1200</v>
      </c>
      <c r="E128" s="114">
        <v>1200</v>
      </c>
      <c r="F128" s="114">
        <v>1200</v>
      </c>
      <c r="G128" s="114">
        <v>1200</v>
      </c>
      <c r="H128" s="114">
        <v>1200</v>
      </c>
      <c r="I128" s="114">
        <v>1200</v>
      </c>
      <c r="J128" s="114">
        <v>1200</v>
      </c>
      <c r="K128" s="114">
        <v>1200</v>
      </c>
      <c r="L128" s="114">
        <v>1200</v>
      </c>
      <c r="M128" s="114">
        <v>1200</v>
      </c>
      <c r="N128" s="114">
        <v>1200</v>
      </c>
    </row>
    <row r="129" spans="1:14" ht="21" x14ac:dyDescent="0.35">
      <c r="A129" s="75"/>
      <c r="B129" s="51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</row>
    <row r="130" spans="1:14" ht="21" x14ac:dyDescent="0.35">
      <c r="A130" s="75" t="s">
        <v>155</v>
      </c>
      <c r="B130" s="51"/>
      <c r="C130" s="204">
        <f t="shared" ref="C130:N130" si="50">C121*C107</f>
        <v>112378.95809679216</v>
      </c>
      <c r="D130" s="204">
        <f t="shared" si="50"/>
        <v>245667.55544842515</v>
      </c>
      <c r="E130" s="204">
        <f t="shared" si="50"/>
        <v>372774.27089406591</v>
      </c>
      <c r="F130" s="204">
        <f t="shared" si="50"/>
        <v>511063.92936292704</v>
      </c>
      <c r="G130" s="204">
        <f t="shared" si="50"/>
        <v>664517.79835814226</v>
      </c>
      <c r="H130" s="204">
        <f t="shared" si="50"/>
        <v>836963.89107291726</v>
      </c>
      <c r="I130" s="204">
        <f t="shared" si="50"/>
        <v>1032229.5928915583</v>
      </c>
      <c r="J130" s="204">
        <f t="shared" si="50"/>
        <v>1254451.2149864912</v>
      </c>
      <c r="K130" s="204">
        <f t="shared" si="50"/>
        <v>1508077.3089278729</v>
      </c>
      <c r="L130" s="204">
        <f t="shared" si="50"/>
        <v>1798107.5960020267</v>
      </c>
      <c r="M130" s="204">
        <f t="shared" si="50"/>
        <v>2130209.2793625775</v>
      </c>
      <c r="N130" s="204">
        <f t="shared" si="50"/>
        <v>2510823.9729183987</v>
      </c>
    </row>
    <row r="131" spans="1:14" ht="21" x14ac:dyDescent="0.35">
      <c r="A131" s="75" t="s">
        <v>154</v>
      </c>
      <c r="B131" s="51"/>
      <c r="C131" s="204">
        <f t="shared" ref="C131:N131" si="51">C122*C108</f>
        <v>246582.8455805344</v>
      </c>
      <c r="D131" s="204">
        <f t="shared" si="51"/>
        <v>464084.97170890594</v>
      </c>
      <c r="E131" s="204">
        <f t="shared" si="51"/>
        <v>673630.67624161998</v>
      </c>
      <c r="F131" s="204">
        <f t="shared" si="51"/>
        <v>902386.40747713158</v>
      </c>
      <c r="G131" s="204">
        <f t="shared" si="51"/>
        <v>1156805.4997298697</v>
      </c>
      <c r="H131" s="204">
        <f t="shared" si="51"/>
        <v>1443145.8054442022</v>
      </c>
      <c r="I131" s="204">
        <f t="shared" si="51"/>
        <v>1767712.6442170532</v>
      </c>
      <c r="J131" s="204">
        <f t="shared" si="51"/>
        <v>2137345.9978678925</v>
      </c>
      <c r="K131" s="204">
        <f t="shared" si="51"/>
        <v>2559434.0053649265</v>
      </c>
      <c r="L131" s="204">
        <f t="shared" si="51"/>
        <v>3042293.0059849415</v>
      </c>
      <c r="M131" s="204">
        <f t="shared" si="51"/>
        <v>3595358.9193741744</v>
      </c>
      <c r="N131" s="204">
        <f t="shared" si="51"/>
        <v>4229365.7355047315</v>
      </c>
    </row>
    <row r="132" spans="1:14" ht="21" x14ac:dyDescent="0.35">
      <c r="A132" s="75" t="s">
        <v>153</v>
      </c>
      <c r="B132" s="51"/>
      <c r="C132" s="204">
        <f t="shared" ref="C132:N132" si="52">C109*C123</f>
        <v>43613.292415604723</v>
      </c>
      <c r="D132" s="204">
        <f t="shared" si="52"/>
        <v>82083.056220622835</v>
      </c>
      <c r="E132" s="204">
        <f t="shared" si="52"/>
        <v>119145.56178423212</v>
      </c>
      <c r="F132" s="204">
        <f t="shared" si="52"/>
        <v>159605.75914561513</v>
      </c>
      <c r="G132" s="204">
        <f t="shared" si="52"/>
        <v>204605.05437399054</v>
      </c>
      <c r="H132" s="204">
        <f t="shared" si="52"/>
        <v>255250.27851394058</v>
      </c>
      <c r="I132" s="204">
        <f t="shared" si="52"/>
        <v>312656.6581608394</v>
      </c>
      <c r="J132" s="204">
        <f t="shared" si="52"/>
        <v>378033.9860174504</v>
      </c>
      <c r="K132" s="204">
        <f t="shared" si="52"/>
        <v>452689.00775161968</v>
      </c>
      <c r="L132" s="204">
        <f t="shared" si="52"/>
        <v>538092.64051434339</v>
      </c>
      <c r="M132" s="204">
        <f t="shared" si="52"/>
        <v>635913.82247434394</v>
      </c>
      <c r="N132" s="204">
        <f t="shared" si="52"/>
        <v>748051.0824702247</v>
      </c>
    </row>
    <row r="133" spans="1:14" ht="21" x14ac:dyDescent="0.35">
      <c r="A133" s="75" t="s">
        <v>156</v>
      </c>
      <c r="B133" s="51"/>
      <c r="C133" s="204">
        <f>SUM(C130:C132)</f>
        <v>402575.09609293123</v>
      </c>
      <c r="D133" s="204">
        <f t="shared" ref="D133:N133" si="53">SUM(D130:D132)</f>
        <v>791835.58337795397</v>
      </c>
      <c r="E133" s="204">
        <f t="shared" si="53"/>
        <v>1165550.508919918</v>
      </c>
      <c r="F133" s="204">
        <f t="shared" si="53"/>
        <v>1573056.0959856738</v>
      </c>
      <c r="G133" s="204">
        <f t="shared" si="53"/>
        <v>2025928.3524620023</v>
      </c>
      <c r="H133" s="204">
        <f t="shared" si="53"/>
        <v>2535359.9750310597</v>
      </c>
      <c r="I133" s="204">
        <f t="shared" si="53"/>
        <v>3112598.8952694507</v>
      </c>
      <c r="J133" s="204">
        <f t="shared" si="53"/>
        <v>3769831.1988718337</v>
      </c>
      <c r="K133" s="204">
        <f t="shared" si="53"/>
        <v>4520200.3220444191</v>
      </c>
      <c r="L133" s="204">
        <f t="shared" si="53"/>
        <v>5378493.242501311</v>
      </c>
      <c r="M133" s="204">
        <f t="shared" si="53"/>
        <v>6361482.0212110952</v>
      </c>
      <c r="N133" s="204">
        <f t="shared" si="53"/>
        <v>7488240.7908933554</v>
      </c>
    </row>
    <row r="134" spans="1:14" ht="21" x14ac:dyDescent="0.35">
      <c r="A134" s="75"/>
      <c r="B134" s="51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</row>
    <row r="135" spans="1:14" ht="21" x14ac:dyDescent="0.35">
      <c r="A135" s="78" t="s">
        <v>157</v>
      </c>
      <c r="B135" s="51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</row>
    <row r="136" spans="1:14" ht="21" x14ac:dyDescent="0.35">
      <c r="A136" s="75" t="s">
        <v>158</v>
      </c>
      <c r="B136" s="51"/>
      <c r="C136" s="204">
        <f t="shared" ref="C136:N136" si="54">C107*C126</f>
        <v>3511842.4405247546</v>
      </c>
      <c r="D136" s="204">
        <f t="shared" si="54"/>
        <v>7677111.1077632857</v>
      </c>
      <c r="E136" s="204">
        <f t="shared" si="54"/>
        <v>11649195.965439558</v>
      </c>
      <c r="F136" s="204">
        <f t="shared" si="54"/>
        <v>15970747.792591469</v>
      </c>
      <c r="G136" s="204">
        <f t="shared" si="54"/>
        <v>20766181.198691942</v>
      </c>
      <c r="H136" s="204">
        <f t="shared" si="54"/>
        <v>26155121.596028663</v>
      </c>
      <c r="I136" s="204">
        <f t="shared" si="54"/>
        <v>32257174.777861197</v>
      </c>
      <c r="J136" s="204">
        <f t="shared" si="54"/>
        <v>39201600.46832785</v>
      </c>
      <c r="K136" s="204">
        <f t="shared" si="54"/>
        <v>47127415.903996021</v>
      </c>
      <c r="L136" s="204">
        <f t="shared" si="54"/>
        <v>56190862.37506333</v>
      </c>
      <c r="M136" s="204">
        <f t="shared" si="54"/>
        <v>66569039.980080537</v>
      </c>
      <c r="N136" s="204">
        <f t="shared" si="54"/>
        <v>78463249.153699964</v>
      </c>
    </row>
    <row r="137" spans="1:14" ht="21" x14ac:dyDescent="0.35">
      <c r="A137" s="75" t="s">
        <v>159</v>
      </c>
      <c r="B137" s="51"/>
      <c r="C137" s="204">
        <f t="shared" ref="C137:N137" si="55">C108*C127</f>
        <v>8387171.6183855236</v>
      </c>
      <c r="D137" s="204">
        <f t="shared" si="55"/>
        <v>15785203.119350543</v>
      </c>
      <c r="E137" s="204">
        <f t="shared" si="55"/>
        <v>22912608.03542925</v>
      </c>
      <c r="F137" s="204">
        <f t="shared" si="55"/>
        <v>30693415.220310595</v>
      </c>
      <c r="G137" s="204">
        <f t="shared" si="55"/>
        <v>39347125.841152027</v>
      </c>
      <c r="H137" s="204">
        <f t="shared" si="55"/>
        <v>49086592.021911636</v>
      </c>
      <c r="I137" s="204">
        <f t="shared" si="55"/>
        <v>60126280.415546022</v>
      </c>
      <c r="J137" s="204">
        <f t="shared" si="55"/>
        <v>72698843.464894295</v>
      </c>
      <c r="K137" s="204">
        <f t="shared" si="55"/>
        <v>87055578.413773</v>
      </c>
      <c r="L137" s="204">
        <f t="shared" si="55"/>
        <v>103479353.94506603</v>
      </c>
      <c r="M137" s="204">
        <f t="shared" si="55"/>
        <v>122291119.70660457</v>
      </c>
      <c r="N137" s="204">
        <f t="shared" si="55"/>
        <v>143855977.39812014</v>
      </c>
    </row>
    <row r="138" spans="1:14" ht="21" x14ac:dyDescent="0.35">
      <c r="A138" s="75" t="s">
        <v>160</v>
      </c>
      <c r="B138" s="51"/>
      <c r="C138" s="204">
        <f t="shared" ref="C138:N138" si="56">C109*C128</f>
        <v>1491052.7321574264</v>
      </c>
      <c r="D138" s="204">
        <f t="shared" si="56"/>
        <v>2806258.3323289854</v>
      </c>
      <c r="E138" s="204">
        <f t="shared" si="56"/>
        <v>4073352.5396318673</v>
      </c>
      <c r="F138" s="204">
        <f t="shared" si="56"/>
        <v>5456607.1502774404</v>
      </c>
      <c r="G138" s="204">
        <f t="shared" si="56"/>
        <v>6995044.593982582</v>
      </c>
      <c r="H138" s="204">
        <f t="shared" si="56"/>
        <v>8726505.2483398486</v>
      </c>
      <c r="I138" s="204">
        <f t="shared" si="56"/>
        <v>10689116.518319296</v>
      </c>
      <c r="J138" s="204">
        <f t="shared" si="56"/>
        <v>12924238.838203432</v>
      </c>
      <c r="K138" s="204">
        <f t="shared" si="56"/>
        <v>15476547.273559647</v>
      </c>
      <c r="L138" s="204">
        <f t="shared" si="56"/>
        <v>18396329.590233963</v>
      </c>
      <c r="M138" s="204">
        <f t="shared" si="56"/>
        <v>21740643.503396373</v>
      </c>
      <c r="N138" s="204">
        <f t="shared" si="56"/>
        <v>25574395.981888026</v>
      </c>
    </row>
    <row r="139" spans="1:14" ht="21" x14ac:dyDescent="0.35">
      <c r="A139" s="75" t="s">
        <v>161</v>
      </c>
      <c r="B139" s="51"/>
      <c r="C139" s="204">
        <f>SUM(C136:C138)</f>
        <v>13390066.791067705</v>
      </c>
      <c r="D139" s="204">
        <f t="shared" ref="D139:N139" si="57">SUM(D136:D138)</f>
        <v>26268572.559442814</v>
      </c>
      <c r="E139" s="204">
        <f t="shared" si="57"/>
        <v>38635156.540500678</v>
      </c>
      <c r="F139" s="204">
        <f t="shared" si="57"/>
        <v>52120770.163179509</v>
      </c>
      <c r="G139" s="204">
        <f t="shared" si="57"/>
        <v>67108351.633826554</v>
      </c>
      <c r="H139" s="204">
        <f t="shared" si="57"/>
        <v>83968218.866280153</v>
      </c>
      <c r="I139" s="204">
        <f t="shared" si="57"/>
        <v>103072571.71172652</v>
      </c>
      <c r="J139" s="204">
        <f t="shared" si="57"/>
        <v>124824682.77142558</v>
      </c>
      <c r="K139" s="204">
        <f t="shared" si="57"/>
        <v>149659541.59132868</v>
      </c>
      <c r="L139" s="204">
        <f t="shared" si="57"/>
        <v>178066545.91036332</v>
      </c>
      <c r="M139" s="204">
        <f t="shared" si="57"/>
        <v>210600803.19008148</v>
      </c>
      <c r="N139" s="204">
        <f t="shared" si="57"/>
        <v>247893622.53370813</v>
      </c>
    </row>
    <row r="140" spans="1:14" ht="21" x14ac:dyDescent="0.35">
      <c r="A140" s="75"/>
      <c r="B140" s="51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</row>
    <row r="141" spans="1:14" ht="21" x14ac:dyDescent="0.35">
      <c r="A141" s="78" t="s">
        <v>162</v>
      </c>
      <c r="B141" s="51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</row>
    <row r="142" spans="1:14" ht="21" x14ac:dyDescent="0.35">
      <c r="A142" s="75" t="s">
        <v>163</v>
      </c>
      <c r="B142" s="51"/>
      <c r="C142" s="204">
        <f>C139-C133</f>
        <v>12987491.694974773</v>
      </c>
      <c r="D142" s="204">
        <f t="shared" ref="D142:N142" si="58">D139-D133</f>
        <v>25476736.976064861</v>
      </c>
      <c r="E142" s="204">
        <f t="shared" si="58"/>
        <v>37469606.031580761</v>
      </c>
      <c r="F142" s="204">
        <f t="shared" si="58"/>
        <v>50547714.067193836</v>
      </c>
      <c r="G142" s="204">
        <f t="shared" si="58"/>
        <v>65082423.281364553</v>
      </c>
      <c r="H142" s="204">
        <f t="shared" si="58"/>
        <v>81432858.89124909</v>
      </c>
      <c r="I142" s="204">
        <f t="shared" si="58"/>
        <v>99959972.816457063</v>
      </c>
      <c r="J142" s="204">
        <f t="shared" si="58"/>
        <v>121054851.57255374</v>
      </c>
      <c r="K142" s="204">
        <f t="shared" si="58"/>
        <v>145139341.26928425</v>
      </c>
      <c r="L142" s="204">
        <f t="shared" si="58"/>
        <v>172688052.667862</v>
      </c>
      <c r="M142" s="204">
        <f t="shared" si="58"/>
        <v>204239321.16887039</v>
      </c>
      <c r="N142" s="204">
        <f t="shared" si="58"/>
        <v>240405381.74281478</v>
      </c>
    </row>
    <row r="143" spans="1:14" ht="21" x14ac:dyDescent="0.35">
      <c r="A143" s="75" t="s">
        <v>184</v>
      </c>
      <c r="B143" s="51"/>
      <c r="C143" s="204">
        <f t="shared" ref="C143:N143" si="59">C142/C110</f>
        <v>273.16862042830684</v>
      </c>
      <c r="D143" s="204">
        <f t="shared" si="59"/>
        <v>254.36903502405536</v>
      </c>
      <c r="E143" s="204">
        <f t="shared" si="59"/>
        <v>249.07246614519303</v>
      </c>
      <c r="F143" s="204">
        <f t="shared" si="59"/>
        <v>246.35885624785885</v>
      </c>
      <c r="G143" s="204">
        <f t="shared" si="59"/>
        <v>244.71322079099681</v>
      </c>
      <c r="H143" s="204">
        <f t="shared" si="59"/>
        <v>243.61249589565054</v>
      </c>
      <c r="I143" s="204">
        <f t="shared" si="59"/>
        <v>242.82892449020838</v>
      </c>
      <c r="J143" s="204">
        <f t="shared" si="59"/>
        <v>242.24633249830509</v>
      </c>
      <c r="K143" s="204">
        <f t="shared" si="59"/>
        <v>241.80001142399311</v>
      </c>
      <c r="L143" s="204">
        <f t="shared" si="59"/>
        <v>241.4503737360256</v>
      </c>
      <c r="M143" s="204">
        <f t="shared" si="59"/>
        <v>241.17178206979983</v>
      </c>
      <c r="N143" s="204">
        <f t="shared" si="59"/>
        <v>240.94692005269798</v>
      </c>
    </row>
    <row r="144" spans="1:14" ht="21" x14ac:dyDescent="0.35">
      <c r="A144" s="75" t="s">
        <v>162</v>
      </c>
      <c r="B144" s="51"/>
      <c r="C144" s="205">
        <f>C142/C139</f>
        <v>0.96993479551860917</v>
      </c>
      <c r="D144" s="205">
        <f t="shared" ref="D144:N144" si="60">D142/D139</f>
        <v>0.96985616246995843</v>
      </c>
      <c r="E144" s="205">
        <f t="shared" si="60"/>
        <v>0.96983186783006592</v>
      </c>
      <c r="F144" s="205">
        <f t="shared" si="60"/>
        <v>0.96981901665956283</v>
      </c>
      <c r="G144" s="205">
        <f t="shared" si="60"/>
        <v>0.96981108456490805</v>
      </c>
      <c r="H144" s="205">
        <f t="shared" si="60"/>
        <v>0.96980571924398395</v>
      </c>
      <c r="I144" s="205">
        <f t="shared" si="60"/>
        <v>0.96980187023978814</v>
      </c>
      <c r="J144" s="205">
        <f t="shared" si="60"/>
        <v>0.96979899235333922</v>
      </c>
      <c r="K144" s="205">
        <f t="shared" si="60"/>
        <v>0.96979677824760668</v>
      </c>
      <c r="L144" s="205">
        <f t="shared" si="60"/>
        <v>0.96979503805723966</v>
      </c>
      <c r="M144" s="205">
        <f t="shared" si="60"/>
        <v>0.96979364786434641</v>
      </c>
      <c r="N144" s="205">
        <f t="shared" si="60"/>
        <v>0.96979252344470823</v>
      </c>
    </row>
    <row r="145" spans="1:14" ht="21" x14ac:dyDescent="0.35">
      <c r="A145" s="75"/>
      <c r="B145" s="51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</row>
    <row r="146" spans="1:14" ht="21" x14ac:dyDescent="0.35">
      <c r="A146" s="60"/>
      <c r="B146" s="60"/>
      <c r="C146" s="60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</row>
    <row r="147" spans="1:14" ht="21" x14ac:dyDescent="0.35">
      <c r="A147" s="72" t="s">
        <v>28</v>
      </c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</row>
    <row r="148" spans="1:14" ht="21" x14ac:dyDescent="0.35">
      <c r="A148" s="72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</row>
    <row r="149" spans="1:14" ht="21" x14ac:dyDescent="0.35">
      <c r="A149" s="60" t="s">
        <v>29</v>
      </c>
      <c r="B149" s="66"/>
      <c r="C149" s="115">
        <v>0.31</v>
      </c>
      <c r="D149" s="115">
        <v>0.31</v>
      </c>
      <c r="E149" s="115">
        <v>0.31</v>
      </c>
      <c r="F149" s="115">
        <v>0.31</v>
      </c>
      <c r="G149" s="115">
        <v>0.31</v>
      </c>
      <c r="H149" s="115">
        <v>0.31</v>
      </c>
      <c r="I149" s="115">
        <v>0.31</v>
      </c>
      <c r="J149" s="115">
        <v>0.31</v>
      </c>
      <c r="K149" s="115">
        <v>0.31</v>
      </c>
      <c r="L149" s="115">
        <v>0.31</v>
      </c>
      <c r="M149" s="115">
        <v>0.31</v>
      </c>
      <c r="N149" s="115">
        <v>0.31</v>
      </c>
    </row>
    <row r="150" spans="1:14" ht="21" x14ac:dyDescent="0.35">
      <c r="A150" s="60" t="s">
        <v>30</v>
      </c>
      <c r="B150" s="66"/>
      <c r="C150" s="115">
        <v>0.33</v>
      </c>
      <c r="D150" s="115">
        <v>0.33</v>
      </c>
      <c r="E150" s="115">
        <v>0.33</v>
      </c>
      <c r="F150" s="115">
        <v>0.33</v>
      </c>
      <c r="G150" s="115">
        <v>0.33</v>
      </c>
      <c r="H150" s="115">
        <v>0.33</v>
      </c>
      <c r="I150" s="115">
        <v>0.33</v>
      </c>
      <c r="J150" s="115">
        <v>0.33</v>
      </c>
      <c r="K150" s="115">
        <v>0.33</v>
      </c>
      <c r="L150" s="115">
        <v>0.33</v>
      </c>
      <c r="M150" s="115">
        <v>0.33</v>
      </c>
      <c r="N150" s="115">
        <v>0.33</v>
      </c>
    </row>
    <row r="151" spans="1:14" ht="21" x14ac:dyDescent="0.35">
      <c r="A151" s="60" t="s">
        <v>31</v>
      </c>
      <c r="B151" s="66"/>
      <c r="C151" s="115">
        <v>0.34</v>
      </c>
      <c r="D151" s="115">
        <v>0.34</v>
      </c>
      <c r="E151" s="115">
        <v>0.34</v>
      </c>
      <c r="F151" s="115">
        <v>0.34</v>
      </c>
      <c r="G151" s="115">
        <v>0.34</v>
      </c>
      <c r="H151" s="115">
        <v>0.34</v>
      </c>
      <c r="I151" s="115">
        <v>0.34</v>
      </c>
      <c r="J151" s="115">
        <v>0.34</v>
      </c>
      <c r="K151" s="115">
        <v>0.34</v>
      </c>
      <c r="L151" s="115">
        <v>0.34</v>
      </c>
      <c r="M151" s="115">
        <v>0.34</v>
      </c>
      <c r="N151" s="115">
        <v>0.34</v>
      </c>
    </row>
    <row r="152" spans="1:14" ht="21" x14ac:dyDescent="0.35">
      <c r="A152" s="60" t="s">
        <v>32</v>
      </c>
      <c r="B152" s="66"/>
      <c r="C152" s="115">
        <v>0.35</v>
      </c>
      <c r="D152" s="115">
        <v>0.35</v>
      </c>
      <c r="E152" s="115">
        <v>0.35</v>
      </c>
      <c r="F152" s="115">
        <v>0.35</v>
      </c>
      <c r="G152" s="115">
        <v>0.35</v>
      </c>
      <c r="H152" s="115">
        <v>0.35</v>
      </c>
      <c r="I152" s="115">
        <v>0.35</v>
      </c>
      <c r="J152" s="115">
        <v>0.35</v>
      </c>
      <c r="K152" s="115">
        <v>0.35</v>
      </c>
      <c r="L152" s="115">
        <v>0.35</v>
      </c>
      <c r="M152" s="115">
        <v>0.35</v>
      </c>
      <c r="N152" s="115">
        <v>0.35</v>
      </c>
    </row>
    <row r="153" spans="1:14" ht="21" x14ac:dyDescent="0.35">
      <c r="A153" s="60"/>
      <c r="B153" s="6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</row>
    <row r="154" spans="1:14" ht="21" x14ac:dyDescent="0.35">
      <c r="A154" s="60" t="s">
        <v>33</v>
      </c>
      <c r="B154" s="60"/>
      <c r="C154" s="117">
        <v>95.7</v>
      </c>
      <c r="D154" s="117">
        <v>95.7</v>
      </c>
      <c r="E154" s="117">
        <v>95.7</v>
      </c>
      <c r="F154" s="117">
        <v>95.7</v>
      </c>
      <c r="G154" s="117">
        <v>95.7</v>
      </c>
      <c r="H154" s="117">
        <v>95.7</v>
      </c>
      <c r="I154" s="117">
        <v>95.7</v>
      </c>
      <c r="J154" s="117">
        <v>95.7</v>
      </c>
      <c r="K154" s="117">
        <v>95.7</v>
      </c>
      <c r="L154" s="117">
        <v>95.7</v>
      </c>
      <c r="M154" s="117">
        <v>95.7</v>
      </c>
      <c r="N154" s="117">
        <v>95.7</v>
      </c>
    </row>
    <row r="155" spans="1:14" ht="21" x14ac:dyDescent="0.35">
      <c r="A155" s="60" t="s">
        <v>34</v>
      </c>
      <c r="B155" s="60"/>
      <c r="C155" s="75">
        <v>23.1</v>
      </c>
      <c r="D155" s="117">
        <v>23.1</v>
      </c>
      <c r="E155" s="117">
        <v>23.1</v>
      </c>
      <c r="F155" s="117">
        <v>23.1</v>
      </c>
      <c r="G155" s="117">
        <v>23.1</v>
      </c>
      <c r="H155" s="117">
        <v>23.1</v>
      </c>
      <c r="I155" s="117">
        <v>23.1</v>
      </c>
      <c r="J155" s="117">
        <v>23.1</v>
      </c>
      <c r="K155" s="117">
        <v>23.1</v>
      </c>
      <c r="L155" s="117">
        <v>23.1</v>
      </c>
      <c r="M155" s="117">
        <v>23.1</v>
      </c>
      <c r="N155" s="117">
        <v>23.1</v>
      </c>
    </row>
    <row r="156" spans="1:14" ht="21" x14ac:dyDescent="0.35">
      <c r="A156" s="60" t="s">
        <v>35</v>
      </c>
      <c r="B156" s="60"/>
      <c r="C156" s="117">
        <v>313.39999999999998</v>
      </c>
      <c r="D156" s="117">
        <v>313.39999999999998</v>
      </c>
      <c r="E156" s="117">
        <v>313.39999999999998</v>
      </c>
      <c r="F156" s="117">
        <v>313.39999999999998</v>
      </c>
      <c r="G156" s="117">
        <v>313.39999999999998</v>
      </c>
      <c r="H156" s="117">
        <v>313.39999999999998</v>
      </c>
      <c r="I156" s="117">
        <v>313.39999999999998</v>
      </c>
      <c r="J156" s="117">
        <v>313.39999999999998</v>
      </c>
      <c r="K156" s="117">
        <v>313.39999999999998</v>
      </c>
      <c r="L156" s="117">
        <v>313.39999999999998</v>
      </c>
      <c r="M156" s="117">
        <v>313.39999999999998</v>
      </c>
      <c r="N156" s="117">
        <v>313.39999999999998</v>
      </c>
    </row>
    <row r="157" spans="1:14" ht="21" x14ac:dyDescent="0.35">
      <c r="A157" s="60" t="s">
        <v>36</v>
      </c>
      <c r="B157" s="60"/>
      <c r="C157" s="117">
        <v>227.5</v>
      </c>
      <c r="D157" s="117">
        <v>227.5</v>
      </c>
      <c r="E157" s="117">
        <v>227.5</v>
      </c>
      <c r="F157" s="117">
        <v>227.5</v>
      </c>
      <c r="G157" s="117">
        <v>227.5</v>
      </c>
      <c r="H157" s="117">
        <v>227.5</v>
      </c>
      <c r="I157" s="117">
        <v>227.5</v>
      </c>
      <c r="J157" s="117">
        <v>227.5</v>
      </c>
      <c r="K157" s="117">
        <v>227.5</v>
      </c>
      <c r="L157" s="117">
        <v>227.5</v>
      </c>
      <c r="M157" s="117">
        <v>227.5</v>
      </c>
      <c r="N157" s="117">
        <v>227.5</v>
      </c>
    </row>
    <row r="158" spans="1:14" ht="21" x14ac:dyDescent="0.35">
      <c r="A158" s="60"/>
      <c r="B158" s="60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</row>
    <row r="159" spans="1:14" ht="21" x14ac:dyDescent="0.35">
      <c r="A159" s="60"/>
      <c r="B159" s="60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</row>
    <row r="160" spans="1:14" ht="21" x14ac:dyDescent="0.35">
      <c r="A160" s="60" t="s">
        <v>185</v>
      </c>
      <c r="B160" s="60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</row>
    <row r="161" spans="1:14" ht="21" x14ac:dyDescent="0.35">
      <c r="A161" s="60"/>
      <c r="B161" s="60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</row>
    <row r="162" spans="1:14" ht="21" x14ac:dyDescent="0.35">
      <c r="A162" s="53" t="s">
        <v>186</v>
      </c>
      <c r="B162" s="60"/>
      <c r="C162" s="206">
        <f t="shared" ref="C162:N162" si="61">C105*C149*C154</f>
        <v>3247751.5618019057</v>
      </c>
      <c r="D162" s="206">
        <f t="shared" si="61"/>
        <v>4960733.271276881</v>
      </c>
      <c r="E162" s="206">
        <f t="shared" si="61"/>
        <v>6684831.5140424017</v>
      </c>
      <c r="F162" s="206">
        <f t="shared" si="61"/>
        <v>8599287.4100972451</v>
      </c>
      <c r="G162" s="206">
        <f t="shared" si="61"/>
        <v>10751314.517298071</v>
      </c>
      <c r="H162" s="206">
        <f t="shared" si="61"/>
        <v>13189306.963063838</v>
      </c>
      <c r="I162" s="206">
        <f t="shared" si="61"/>
        <v>15964087.179491306</v>
      </c>
      <c r="J162" s="206">
        <f t="shared" si="61"/>
        <v>19132208.975439738</v>
      </c>
      <c r="K162" s="206">
        <f t="shared" si="61"/>
        <v>22755916.04794075</v>
      </c>
      <c r="L162" s="206">
        <f t="shared" si="61"/>
        <v>26905950.250830296</v>
      </c>
      <c r="M162" s="206">
        <f t="shared" si="61"/>
        <v>31663036.668507222</v>
      </c>
      <c r="N162" s="206">
        <f t="shared" si="61"/>
        <v>37119348.865013868</v>
      </c>
    </row>
    <row r="163" spans="1:14" ht="21" x14ac:dyDescent="0.35">
      <c r="A163" s="53" t="s">
        <v>187</v>
      </c>
      <c r="B163" s="60"/>
      <c r="C163" s="206">
        <f t="shared" ref="C163:N163" si="62">C107*C150*C155</f>
        <v>267707.74924120208</v>
      </c>
      <c r="D163" s="206">
        <f t="shared" si="62"/>
        <v>585226.17974479531</v>
      </c>
      <c r="E163" s="206">
        <f t="shared" si="62"/>
        <v>888018.20844545763</v>
      </c>
      <c r="F163" s="206">
        <f t="shared" si="62"/>
        <v>1217450.1042292479</v>
      </c>
      <c r="G163" s="206">
        <f t="shared" si="62"/>
        <v>1583005.9927762873</v>
      </c>
      <c r="H163" s="206">
        <f t="shared" si="62"/>
        <v>1993804.9192652653</v>
      </c>
      <c r="I163" s="206">
        <f t="shared" si="62"/>
        <v>2458964.4333163593</v>
      </c>
      <c r="J163" s="206">
        <f t="shared" si="62"/>
        <v>2988338.0037006321</v>
      </c>
      <c r="K163" s="206">
        <f t="shared" si="62"/>
        <v>3592522.9143616175</v>
      </c>
      <c r="L163" s="206">
        <f t="shared" si="62"/>
        <v>4283429.438851078</v>
      </c>
      <c r="M163" s="206">
        <f t="shared" si="62"/>
        <v>5074557.9176815404</v>
      </c>
      <c r="N163" s="206">
        <f t="shared" si="62"/>
        <v>5981253.4829865489</v>
      </c>
    </row>
    <row r="164" spans="1:14" ht="21" x14ac:dyDescent="0.35">
      <c r="A164" s="53" t="s">
        <v>188</v>
      </c>
      <c r="B164" s="60"/>
      <c r="C164" s="206">
        <f t="shared" ref="C164:N164" si="63">C108*C151*C156</f>
        <v>1191604.6119582504</v>
      </c>
      <c r="D164" s="206">
        <f t="shared" si="63"/>
        <v>2242677.4714473556</v>
      </c>
      <c r="E164" s="206">
        <f t="shared" si="63"/>
        <v>3255301.1490975991</v>
      </c>
      <c r="F164" s="206">
        <f t="shared" si="63"/>
        <v>4360756.7362872213</v>
      </c>
      <c r="G164" s="206">
        <f t="shared" si="63"/>
        <v>5590229.7881730609</v>
      </c>
      <c r="H164" s="206">
        <f t="shared" si="63"/>
        <v>6973961.1993157556</v>
      </c>
      <c r="I164" s="206">
        <f t="shared" si="63"/>
        <v>8542421.2479452305</v>
      </c>
      <c r="J164" s="206">
        <f t="shared" si="63"/>
        <v>10328663.952327034</v>
      </c>
      <c r="K164" s="206">
        <f t="shared" si="63"/>
        <v>12368392.284610661</v>
      </c>
      <c r="L164" s="206">
        <f t="shared" si="63"/>
        <v>14701794.718627276</v>
      </c>
      <c r="M164" s="206">
        <f t="shared" si="63"/>
        <v>17374470.068609275</v>
      </c>
      <c r="N164" s="206">
        <f t="shared" si="63"/>
        <v>20438290.036845453</v>
      </c>
    </row>
    <row r="165" spans="1:14" ht="21" x14ac:dyDescent="0.35">
      <c r="A165" s="53" t="s">
        <v>189</v>
      </c>
      <c r="B165" s="60"/>
      <c r="C165" s="206">
        <f t="shared" ref="C165:N165" si="64">C109*C152*C157</f>
        <v>98937.561498362556</v>
      </c>
      <c r="D165" s="206">
        <f t="shared" si="64"/>
        <v>186206.93309307954</v>
      </c>
      <c r="E165" s="206">
        <f t="shared" si="64"/>
        <v>270283.91330682288</v>
      </c>
      <c r="F165" s="206">
        <f t="shared" si="64"/>
        <v>362068.62028403429</v>
      </c>
      <c r="G165" s="206">
        <f t="shared" si="64"/>
        <v>464150.35482988588</v>
      </c>
      <c r="H165" s="206">
        <f t="shared" si="64"/>
        <v>579039.98366588366</v>
      </c>
      <c r="I165" s="206">
        <f t="shared" si="64"/>
        <v>709267.41897597827</v>
      </c>
      <c r="J165" s="206">
        <f t="shared" si="64"/>
        <v>857577.09790995682</v>
      </c>
      <c r="K165" s="206">
        <f t="shared" si="64"/>
        <v>1026933.3972143224</v>
      </c>
      <c r="L165" s="206">
        <f t="shared" si="64"/>
        <v>1220673.119685316</v>
      </c>
      <c r="M165" s="206">
        <f t="shared" si="64"/>
        <v>1442582.2824649469</v>
      </c>
      <c r="N165" s="206">
        <f t="shared" si="64"/>
        <v>1696967.7333815282</v>
      </c>
    </row>
    <row r="166" spans="1:14" ht="21" x14ac:dyDescent="0.35">
      <c r="A166" s="53" t="s">
        <v>190</v>
      </c>
      <c r="B166" s="60"/>
      <c r="C166" s="206">
        <f>SUM(C163:C165)</f>
        <v>1558249.9226978151</v>
      </c>
      <c r="D166" s="206">
        <f t="shared" ref="D166:N166" si="65">SUM(D163:D165)</f>
        <v>3014110.5842852304</v>
      </c>
      <c r="E166" s="206">
        <f t="shared" si="65"/>
        <v>4413603.2708498798</v>
      </c>
      <c r="F166" s="206">
        <f t="shared" si="65"/>
        <v>5940275.4608005034</v>
      </c>
      <c r="G166" s="206">
        <f t="shared" si="65"/>
        <v>7637386.1357792346</v>
      </c>
      <c r="H166" s="206">
        <f t="shared" si="65"/>
        <v>9546806.1022469047</v>
      </c>
      <c r="I166" s="206">
        <f t="shared" si="65"/>
        <v>11710653.100237569</v>
      </c>
      <c r="J166" s="206">
        <f t="shared" si="65"/>
        <v>14174579.053937623</v>
      </c>
      <c r="K166" s="206">
        <f t="shared" si="65"/>
        <v>16987848.596186601</v>
      </c>
      <c r="L166" s="206">
        <f t="shared" si="65"/>
        <v>20205897.277163669</v>
      </c>
      <c r="M166" s="206">
        <f t="shared" si="65"/>
        <v>23891610.268755764</v>
      </c>
      <c r="N166" s="206">
        <f t="shared" si="65"/>
        <v>28116511.253213529</v>
      </c>
    </row>
    <row r="167" spans="1:14" ht="21" x14ac:dyDescent="0.35">
      <c r="A167" s="53" t="s">
        <v>191</v>
      </c>
      <c r="B167" s="60"/>
      <c r="C167" s="206">
        <f t="shared" ref="C167:N167" si="66">C162+C166+C72</f>
        <v>5806001.4844997209</v>
      </c>
      <c r="D167" s="206">
        <f t="shared" si="66"/>
        <v>9124843.8555621114</v>
      </c>
      <c r="E167" s="206">
        <f t="shared" si="66"/>
        <v>12420934.784892282</v>
      </c>
      <c r="F167" s="206">
        <f t="shared" si="66"/>
        <v>16060437.870897748</v>
      </c>
      <c r="G167" s="206">
        <f t="shared" si="66"/>
        <v>20137706.903077304</v>
      </c>
      <c r="H167" s="206">
        <f t="shared" si="66"/>
        <v>24747470.252810743</v>
      </c>
      <c r="I167" s="206">
        <f t="shared" si="66"/>
        <v>29987801.045353875</v>
      </c>
      <c r="J167" s="206">
        <f t="shared" si="66"/>
        <v>35966807.909846112</v>
      </c>
      <c r="K167" s="206">
        <f t="shared" si="66"/>
        <v>42802787.506666414</v>
      </c>
      <c r="L167" s="206">
        <f t="shared" si="66"/>
        <v>50629723.819913879</v>
      </c>
      <c r="M167" s="206">
        <f t="shared" si="66"/>
        <v>59600204.672970891</v>
      </c>
      <c r="N167" s="206">
        <f t="shared" si="66"/>
        <v>69888251.51429148</v>
      </c>
    </row>
    <row r="168" spans="1:14" ht="21" x14ac:dyDescent="0.35">
      <c r="A168" s="53" t="s">
        <v>192</v>
      </c>
      <c r="B168" s="60"/>
      <c r="C168" s="206">
        <f t="shared" ref="C168:N168" si="67">(C72+C59)/C105</f>
        <v>18.170688796531817</v>
      </c>
      <c r="D168" s="206">
        <f t="shared" si="67"/>
        <v>33.147450911118682</v>
      </c>
      <c r="E168" s="206">
        <f t="shared" si="67"/>
        <v>36.006086197780952</v>
      </c>
      <c r="F168" s="206">
        <f t="shared" si="67"/>
        <v>36.087580594236563</v>
      </c>
      <c r="G168" s="206">
        <f t="shared" si="67"/>
        <v>35.21684347230083</v>
      </c>
      <c r="H168" s="206">
        <f t="shared" si="67"/>
        <v>34.080271702801248</v>
      </c>
      <c r="I168" s="206">
        <f t="shared" si="67"/>
        <v>32.948020993078622</v>
      </c>
      <c r="J168" s="206">
        <f t="shared" si="67"/>
        <v>31.919243387756147</v>
      </c>
      <c r="K168" s="206">
        <f t="shared" si="67"/>
        <v>31.023349626554694</v>
      </c>
      <c r="L168" s="206">
        <f t="shared" si="67"/>
        <v>30.259061198507233</v>
      </c>
      <c r="M168" s="206">
        <f t="shared" si="67"/>
        <v>29.613610202140283</v>
      </c>
      <c r="N168" s="206">
        <f t="shared" si="67"/>
        <v>29.071126256436308</v>
      </c>
    </row>
    <row r="169" spans="1:14" ht="21" x14ac:dyDescent="0.35">
      <c r="A169" s="53"/>
      <c r="B169" s="60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</row>
    <row r="170" spans="1:14" ht="21" x14ac:dyDescent="0.35">
      <c r="A170" s="53"/>
      <c r="B170" s="60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</row>
    <row r="171" spans="1:14" ht="21" x14ac:dyDescent="0.35">
      <c r="A171" s="53" t="s">
        <v>195</v>
      </c>
      <c r="B171" s="60"/>
      <c r="C171" s="304">
        <f>(C162+C72+C59)/C110</f>
        <v>110.15009712373678</v>
      </c>
      <c r="D171" s="304">
        <f t="shared" ref="D171:N171" si="68">(D162+D72+D59)/D110</f>
        <v>104.87023753678426</v>
      </c>
      <c r="E171" s="304">
        <f t="shared" si="68"/>
        <v>98.367323302732345</v>
      </c>
      <c r="F171" s="304">
        <f t="shared" si="68"/>
        <v>92.892682388486179</v>
      </c>
      <c r="G171" s="304">
        <f t="shared" si="68"/>
        <v>88.413426275888725</v>
      </c>
      <c r="H171" s="304">
        <f t="shared" si="68"/>
        <v>84.783204238564295</v>
      </c>
      <c r="I171" s="304">
        <f t="shared" si="68"/>
        <v>81.850865620068419</v>
      </c>
      <c r="J171" s="304">
        <f t="shared" si="68"/>
        <v>79.478600177470426</v>
      </c>
      <c r="K171" s="304">
        <f t="shared" si="68"/>
        <v>77.555303200858816</v>
      </c>
      <c r="L171" s="304">
        <f t="shared" si="68"/>
        <v>75.989926859266163</v>
      </c>
      <c r="M171" s="304">
        <f t="shared" si="68"/>
        <v>74.70999920844281</v>
      </c>
      <c r="N171" s="304">
        <f t="shared" si="68"/>
        <v>73.658691531910421</v>
      </c>
    </row>
    <row r="172" spans="1:14" ht="21" x14ac:dyDescent="0.35">
      <c r="A172" s="53"/>
      <c r="B172" s="60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</row>
    <row r="173" spans="1:14" ht="21" x14ac:dyDescent="0.35">
      <c r="A173" s="131" t="s">
        <v>196</v>
      </c>
      <c r="B173" s="60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</row>
    <row r="174" spans="1:14" ht="21" x14ac:dyDescent="0.35">
      <c r="A174" s="53" t="s">
        <v>197</v>
      </c>
      <c r="B174" s="60"/>
      <c r="C174" s="206">
        <f>C142-C167</f>
        <v>7181490.2104750518</v>
      </c>
      <c r="D174" s="206">
        <f t="shared" ref="D174:N174" si="69">D142-D167</f>
        <v>16351893.120502749</v>
      </c>
      <c r="E174" s="206">
        <f t="shared" si="69"/>
        <v>25048671.246688478</v>
      </c>
      <c r="F174" s="206">
        <f t="shared" si="69"/>
        <v>34487276.196296088</v>
      </c>
      <c r="G174" s="206">
        <f t="shared" si="69"/>
        <v>44944716.378287248</v>
      </c>
      <c r="H174" s="206">
        <f t="shared" si="69"/>
        <v>56685388.638438344</v>
      </c>
      <c r="I174" s="206">
        <f t="shared" si="69"/>
        <v>69972171.771103188</v>
      </c>
      <c r="J174" s="206">
        <f t="shared" si="69"/>
        <v>85088043.662707627</v>
      </c>
      <c r="K174" s="206">
        <f t="shared" si="69"/>
        <v>102336553.76261783</v>
      </c>
      <c r="L174" s="206">
        <f t="shared" si="69"/>
        <v>122058328.84794812</v>
      </c>
      <c r="M174" s="206">
        <f t="shared" si="69"/>
        <v>144639116.4958995</v>
      </c>
      <c r="N174" s="206">
        <f t="shared" si="69"/>
        <v>170517130.22852331</v>
      </c>
    </row>
    <row r="175" spans="1:14" ht="21" x14ac:dyDescent="0.35">
      <c r="A175" s="53" t="s">
        <v>234</v>
      </c>
      <c r="B175" s="60"/>
      <c r="C175" s="206">
        <f t="shared" ref="C175:N175" si="70">C174/C110</f>
        <v>151.0497807805275</v>
      </c>
      <c r="D175" s="206">
        <f t="shared" si="70"/>
        <v>163.26326553461311</v>
      </c>
      <c r="E175" s="206">
        <f t="shared" si="70"/>
        <v>166.50653641285908</v>
      </c>
      <c r="F175" s="206">
        <f t="shared" si="70"/>
        <v>168.08368242981919</v>
      </c>
      <c r="G175" s="206">
        <f t="shared" si="70"/>
        <v>168.99441889124961</v>
      </c>
      <c r="H175" s="206">
        <f t="shared" si="70"/>
        <v>169.57858529155587</v>
      </c>
      <c r="I175" s="206">
        <f t="shared" si="70"/>
        <v>169.98071064524865</v>
      </c>
      <c r="J175" s="206">
        <f t="shared" si="70"/>
        <v>170.27212250467048</v>
      </c>
      <c r="K175" s="206">
        <f t="shared" si="70"/>
        <v>170.49119592586879</v>
      </c>
      <c r="L175" s="206">
        <f t="shared" si="70"/>
        <v>170.66049829523891</v>
      </c>
      <c r="M175" s="206">
        <f t="shared" si="70"/>
        <v>170.79411194025363</v>
      </c>
      <c r="N175" s="206">
        <f t="shared" si="70"/>
        <v>170.90123792960995</v>
      </c>
    </row>
    <row r="176" spans="1:14" ht="21" x14ac:dyDescent="0.35">
      <c r="A176" s="53" t="s">
        <v>233</v>
      </c>
      <c r="B176" s="60"/>
      <c r="C176" s="207">
        <f>C174/C139</f>
        <v>0.53632967800173381</v>
      </c>
      <c r="D176" s="207">
        <f t="shared" ref="D176:N176" si="71">D174/D139</f>
        <v>0.62248883465214033</v>
      </c>
      <c r="E176" s="207">
        <f t="shared" si="71"/>
        <v>0.64833880562720947</v>
      </c>
      <c r="F176" s="207">
        <f t="shared" si="71"/>
        <v>0.66168009582980936</v>
      </c>
      <c r="G176" s="207">
        <f t="shared" si="71"/>
        <v>0.6697335768806526</v>
      </c>
      <c r="H176" s="207">
        <f t="shared" si="71"/>
        <v>0.67508147015372721</v>
      </c>
      <c r="I176" s="207">
        <f t="shared" si="71"/>
        <v>0.67886316028672922</v>
      </c>
      <c r="J176" s="207">
        <f t="shared" si="71"/>
        <v>0.68166040380425208</v>
      </c>
      <c r="K176" s="207">
        <f t="shared" si="71"/>
        <v>0.6837957184318092</v>
      </c>
      <c r="L176" s="207">
        <f t="shared" si="71"/>
        <v>0.68546468526092996</v>
      </c>
      <c r="M176" s="207">
        <f t="shared" si="71"/>
        <v>0.68679280565398848</v>
      </c>
      <c r="N176" s="207">
        <f t="shared" si="71"/>
        <v>0.68786412690119414</v>
      </c>
    </row>
    <row r="177" spans="1:14" ht="21" x14ac:dyDescent="0.35">
      <c r="B177" s="60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</row>
    <row r="178" spans="1:14" ht="21" x14ac:dyDescent="0.35">
      <c r="A178" s="60"/>
      <c r="B178" s="60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</row>
    <row r="179" spans="1:14" ht="21" x14ac:dyDescent="0.35">
      <c r="A179" s="60"/>
      <c r="B179" s="60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</row>
    <row r="180" spans="1:14" ht="21" x14ac:dyDescent="0.35">
      <c r="A180" s="66"/>
      <c r="B180" s="60"/>
      <c r="C180" s="60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</row>
    <row r="181" spans="1:14" ht="21" x14ac:dyDescent="0.35">
      <c r="A181" s="72" t="s">
        <v>37</v>
      </c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</row>
    <row r="182" spans="1:14" ht="21" x14ac:dyDescent="0.35">
      <c r="A182" s="60" t="s">
        <v>38</v>
      </c>
      <c r="B182" s="60"/>
      <c r="C182" s="75">
        <v>1.1000000000000001</v>
      </c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</row>
    <row r="183" spans="1:14" ht="21" x14ac:dyDescent="0.35">
      <c r="A183" s="60" t="s">
        <v>39</v>
      </c>
      <c r="B183" s="60"/>
      <c r="C183" s="75">
        <v>3.9</v>
      </c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</row>
    <row r="184" spans="1:14" ht="21" x14ac:dyDescent="0.35">
      <c r="A184" s="60" t="s">
        <v>40</v>
      </c>
      <c r="B184" s="60"/>
      <c r="C184" s="75">
        <v>2.9</v>
      </c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</row>
    <row r="185" spans="1:14" ht="21" x14ac:dyDescent="0.35">
      <c r="A185" s="66"/>
      <c r="B185" s="60"/>
      <c r="C185" s="60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</row>
    <row r="186" spans="1:14" ht="21" x14ac:dyDescent="0.35">
      <c r="A186" s="72" t="s">
        <v>41</v>
      </c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</row>
    <row r="187" spans="1:14" ht="21" x14ac:dyDescent="0.35">
      <c r="A187" s="83" t="s">
        <v>42</v>
      </c>
      <c r="B187" s="60"/>
      <c r="C187" s="60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</row>
    <row r="188" spans="1:14" ht="21" x14ac:dyDescent="0.35">
      <c r="A188" s="60" t="s">
        <v>43</v>
      </c>
      <c r="B188" s="66"/>
      <c r="C188" s="97">
        <v>1</v>
      </c>
      <c r="D188" s="97">
        <v>1</v>
      </c>
      <c r="E188" s="97">
        <v>1</v>
      </c>
      <c r="F188" s="97">
        <v>1</v>
      </c>
      <c r="G188" s="97">
        <v>1</v>
      </c>
      <c r="H188" s="97">
        <v>1</v>
      </c>
      <c r="I188" s="97">
        <v>1</v>
      </c>
      <c r="J188" s="97">
        <v>1</v>
      </c>
      <c r="K188" s="97">
        <v>1</v>
      </c>
      <c r="L188" s="97">
        <v>1</v>
      </c>
      <c r="M188" s="97">
        <v>1</v>
      </c>
      <c r="N188" s="97">
        <v>1</v>
      </c>
    </row>
    <row r="189" spans="1:14" ht="21" x14ac:dyDescent="0.35">
      <c r="A189" s="60" t="s">
        <v>44</v>
      </c>
      <c r="B189" s="66"/>
      <c r="C189" s="97">
        <v>0.45</v>
      </c>
      <c r="D189" s="97">
        <v>0.45</v>
      </c>
      <c r="E189" s="97">
        <v>0.45</v>
      </c>
      <c r="F189" s="97">
        <v>0.45</v>
      </c>
      <c r="G189" s="97">
        <v>0.45</v>
      </c>
      <c r="H189" s="97">
        <v>0.45</v>
      </c>
      <c r="I189" s="97">
        <v>0.45</v>
      </c>
      <c r="J189" s="97">
        <v>0.45</v>
      </c>
      <c r="K189" s="97">
        <v>0.45</v>
      </c>
      <c r="L189" s="97">
        <v>0.45</v>
      </c>
      <c r="M189" s="97">
        <v>0.45</v>
      </c>
      <c r="N189" s="97">
        <v>0.45</v>
      </c>
    </row>
    <row r="190" spans="1:14" ht="21" x14ac:dyDescent="0.35">
      <c r="A190" s="75" t="s">
        <v>14</v>
      </c>
      <c r="B190" s="66"/>
      <c r="C190" s="98">
        <v>0.8</v>
      </c>
      <c r="D190" s="98">
        <v>0.8</v>
      </c>
      <c r="E190" s="98">
        <v>0.8</v>
      </c>
      <c r="F190" s="98">
        <v>0.8</v>
      </c>
      <c r="G190" s="98">
        <v>0.8</v>
      </c>
      <c r="H190" s="98">
        <v>0.8</v>
      </c>
      <c r="I190" s="98">
        <v>0.8</v>
      </c>
      <c r="J190" s="98">
        <v>0.8</v>
      </c>
      <c r="K190" s="98">
        <v>0.8</v>
      </c>
      <c r="L190" s="98">
        <v>0.8</v>
      </c>
      <c r="M190" s="98">
        <v>0.8</v>
      </c>
      <c r="N190" s="98">
        <v>0.8</v>
      </c>
    </row>
    <row r="191" spans="1:14" ht="21" x14ac:dyDescent="0.35">
      <c r="A191" s="75" t="s">
        <v>15</v>
      </c>
      <c r="B191" s="66"/>
      <c r="C191" s="98">
        <v>0.18</v>
      </c>
      <c r="D191" s="98">
        <v>0.18</v>
      </c>
      <c r="E191" s="98">
        <v>0.18</v>
      </c>
      <c r="F191" s="98">
        <v>0.18</v>
      </c>
      <c r="G191" s="98">
        <v>0.18</v>
      </c>
      <c r="H191" s="98">
        <v>0.18</v>
      </c>
      <c r="I191" s="98">
        <v>0.18</v>
      </c>
      <c r="J191" s="98">
        <v>0.18</v>
      </c>
      <c r="K191" s="98">
        <v>0.18</v>
      </c>
      <c r="L191" s="98">
        <v>0.18</v>
      </c>
      <c r="M191" s="98">
        <v>0.18</v>
      </c>
      <c r="N191" s="98">
        <v>0.18</v>
      </c>
    </row>
    <row r="192" spans="1:14" ht="21" x14ac:dyDescent="0.35">
      <c r="A192" s="75" t="s">
        <v>16</v>
      </c>
      <c r="B192" s="66"/>
      <c r="C192" s="98">
        <v>0.02</v>
      </c>
      <c r="D192" s="98">
        <v>0.02</v>
      </c>
      <c r="E192" s="98">
        <v>0.02</v>
      </c>
      <c r="F192" s="98">
        <v>0.02</v>
      </c>
      <c r="G192" s="98">
        <v>0.02</v>
      </c>
      <c r="H192" s="98">
        <v>0.02</v>
      </c>
      <c r="I192" s="98">
        <v>0.02</v>
      </c>
      <c r="J192" s="98">
        <v>0.02</v>
      </c>
      <c r="K192" s="98">
        <v>0.02</v>
      </c>
      <c r="L192" s="98">
        <v>0.02</v>
      </c>
      <c r="M192" s="98">
        <v>0.02</v>
      </c>
      <c r="N192" s="98">
        <v>0.02</v>
      </c>
    </row>
    <row r="193" spans="1:14" ht="21" x14ac:dyDescent="0.35">
      <c r="A193" s="75" t="s">
        <v>129</v>
      </c>
      <c r="B193" s="66"/>
      <c r="C193" s="196">
        <f>C266*C188*C189</f>
        <v>36809.75</v>
      </c>
      <c r="D193" s="196">
        <f t="shared" ref="D193:N193" si="72">D266*D188*D189</f>
        <v>56904.32499999999</v>
      </c>
      <c r="E193" s="196">
        <f t="shared" si="72"/>
        <v>74910.46875</v>
      </c>
      <c r="F193" s="196">
        <f t="shared" si="72"/>
        <v>92290.751562499994</v>
      </c>
      <c r="G193" s="196">
        <f t="shared" si="72"/>
        <v>110109.61679687497</v>
      </c>
      <c r="H193" s="196">
        <f t="shared" si="72"/>
        <v>129186.73681640621</v>
      </c>
      <c r="I193" s="196">
        <f t="shared" si="72"/>
        <v>150203.80233886713</v>
      </c>
      <c r="J193" s="196">
        <f t="shared" si="72"/>
        <v>173772.76768969715</v>
      </c>
      <c r="K193" s="196">
        <f t="shared" si="72"/>
        <v>200485.33034315167</v>
      </c>
      <c r="L193" s="196">
        <f t="shared" si="72"/>
        <v>230949.53739462438</v>
      </c>
      <c r="M193" s="196">
        <f t="shared" si="72"/>
        <v>265816.78550381796</v>
      </c>
      <c r="N193" s="196">
        <f t="shared" si="72"/>
        <v>305806.16582939052</v>
      </c>
    </row>
    <row r="194" spans="1:14" ht="21" x14ac:dyDescent="0.35">
      <c r="A194" s="75" t="s">
        <v>126</v>
      </c>
      <c r="B194" s="66"/>
      <c r="C194" s="196">
        <f>C266*C188*C189*C190</f>
        <v>29447.800000000003</v>
      </c>
      <c r="D194" s="196">
        <f t="shared" ref="D194:N194" si="73">D266*D188*D189*D190</f>
        <v>45523.459999999992</v>
      </c>
      <c r="E194" s="196">
        <f t="shared" si="73"/>
        <v>59928.375</v>
      </c>
      <c r="F194" s="196">
        <f t="shared" si="73"/>
        <v>73832.601249999992</v>
      </c>
      <c r="G194" s="196">
        <f t="shared" si="73"/>
        <v>88087.693437499984</v>
      </c>
      <c r="H194" s="196">
        <f t="shared" si="73"/>
        <v>103349.38945312497</v>
      </c>
      <c r="I194" s="196">
        <f t="shared" si="73"/>
        <v>120163.04187109371</v>
      </c>
      <c r="J194" s="196">
        <f t="shared" si="73"/>
        <v>139018.21415175774</v>
      </c>
      <c r="K194" s="196">
        <f t="shared" si="73"/>
        <v>160388.26427452135</v>
      </c>
      <c r="L194" s="196">
        <f t="shared" si="73"/>
        <v>184759.62991569951</v>
      </c>
      <c r="M194" s="196">
        <f t="shared" si="73"/>
        <v>212653.42840305436</v>
      </c>
      <c r="N194" s="196">
        <f t="shared" si="73"/>
        <v>244644.93266351242</v>
      </c>
    </row>
    <row r="195" spans="1:14" ht="21" x14ac:dyDescent="0.35">
      <c r="A195" s="75" t="s">
        <v>127</v>
      </c>
      <c r="B195" s="66"/>
      <c r="C195" s="196">
        <f>C266*C188*C189*C191</f>
        <v>6625.7550000000001</v>
      </c>
      <c r="D195" s="196">
        <f t="shared" ref="D195:N195" si="74">D266*D188*D189*D191</f>
        <v>10242.778499999999</v>
      </c>
      <c r="E195" s="196">
        <f t="shared" si="74"/>
        <v>13483.884375</v>
      </c>
      <c r="F195" s="196">
        <f t="shared" si="74"/>
        <v>16612.335281249998</v>
      </c>
      <c r="G195" s="196">
        <f t="shared" si="74"/>
        <v>19819.731023437493</v>
      </c>
      <c r="H195" s="196">
        <f t="shared" si="74"/>
        <v>23253.612626953116</v>
      </c>
      <c r="I195" s="196">
        <f t="shared" si="74"/>
        <v>27036.684420996084</v>
      </c>
      <c r="J195" s="196">
        <f t="shared" si="74"/>
        <v>31279.098184145485</v>
      </c>
      <c r="K195" s="196">
        <f t="shared" si="74"/>
        <v>36087.359461767301</v>
      </c>
      <c r="L195" s="196">
        <f t="shared" si="74"/>
        <v>41570.91673103239</v>
      </c>
      <c r="M195" s="196">
        <f t="shared" si="74"/>
        <v>47847.02139068723</v>
      </c>
      <c r="N195" s="196">
        <f t="shared" si="74"/>
        <v>55045.109849290289</v>
      </c>
    </row>
    <row r="196" spans="1:14" ht="21" x14ac:dyDescent="0.35">
      <c r="A196" s="75" t="s">
        <v>128</v>
      </c>
      <c r="B196" s="66"/>
      <c r="C196" s="196">
        <f>C266*C188*C189*C192</f>
        <v>736.19500000000005</v>
      </c>
      <c r="D196" s="196">
        <f t="shared" ref="D196:N196" si="75">D266*D188*D189*D192</f>
        <v>1138.0864999999999</v>
      </c>
      <c r="E196" s="196">
        <f t="shared" si="75"/>
        <v>1498.2093750000001</v>
      </c>
      <c r="F196" s="196">
        <f t="shared" si="75"/>
        <v>1845.8150312499999</v>
      </c>
      <c r="G196" s="196">
        <f t="shared" si="75"/>
        <v>2202.1923359374991</v>
      </c>
      <c r="H196" s="196">
        <f t="shared" si="75"/>
        <v>2583.7347363281242</v>
      </c>
      <c r="I196" s="196">
        <f t="shared" si="75"/>
        <v>3004.0760467773425</v>
      </c>
      <c r="J196" s="196">
        <f t="shared" si="75"/>
        <v>3475.4553537939432</v>
      </c>
      <c r="K196" s="196">
        <f t="shared" si="75"/>
        <v>4009.7066068630334</v>
      </c>
      <c r="L196" s="196">
        <f t="shared" si="75"/>
        <v>4618.9907478924879</v>
      </c>
      <c r="M196" s="196">
        <f t="shared" si="75"/>
        <v>5316.3357100763596</v>
      </c>
      <c r="N196" s="196">
        <f t="shared" si="75"/>
        <v>6116.1233165878102</v>
      </c>
    </row>
    <row r="197" spans="1:14" ht="21" x14ac:dyDescent="0.35">
      <c r="A197" s="75"/>
      <c r="B197" s="66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</row>
    <row r="198" spans="1:14" ht="21" x14ac:dyDescent="0.35">
      <c r="A198" s="83" t="s">
        <v>38</v>
      </c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</row>
    <row r="199" spans="1:14" ht="21" x14ac:dyDescent="0.35">
      <c r="A199" s="60" t="s">
        <v>43</v>
      </c>
      <c r="B199" s="66"/>
      <c r="C199" s="97">
        <v>1</v>
      </c>
      <c r="D199" s="97">
        <v>1</v>
      </c>
      <c r="E199" s="97">
        <v>1</v>
      </c>
      <c r="F199" s="97">
        <v>1</v>
      </c>
      <c r="G199" s="97">
        <v>1</v>
      </c>
      <c r="H199" s="97">
        <v>1</v>
      </c>
      <c r="I199" s="97">
        <v>1</v>
      </c>
      <c r="J199" s="97">
        <v>1</v>
      </c>
      <c r="K199" s="97">
        <v>1</v>
      </c>
      <c r="L199" s="97">
        <v>1</v>
      </c>
      <c r="M199" s="97">
        <v>1</v>
      </c>
      <c r="N199" s="97">
        <v>1</v>
      </c>
    </row>
    <row r="200" spans="1:14" ht="21" x14ac:dyDescent="0.35">
      <c r="A200" s="60" t="s">
        <v>44</v>
      </c>
      <c r="B200" s="66"/>
      <c r="C200" s="97">
        <v>0.77</v>
      </c>
      <c r="D200" s="97">
        <v>0.77</v>
      </c>
      <c r="E200" s="97">
        <v>0.77</v>
      </c>
      <c r="F200" s="97">
        <v>0.77</v>
      </c>
      <c r="G200" s="97">
        <v>0.77</v>
      </c>
      <c r="H200" s="97">
        <v>0.77</v>
      </c>
      <c r="I200" s="97">
        <v>0.77</v>
      </c>
      <c r="J200" s="97">
        <v>0.77</v>
      </c>
      <c r="K200" s="97">
        <v>0.77</v>
      </c>
      <c r="L200" s="97">
        <v>0.77</v>
      </c>
      <c r="M200" s="97">
        <v>0.77</v>
      </c>
      <c r="N200" s="97">
        <v>0.77</v>
      </c>
    </row>
    <row r="201" spans="1:14" ht="21" x14ac:dyDescent="0.35">
      <c r="A201" s="75" t="s">
        <v>15</v>
      </c>
      <c r="B201" s="66"/>
      <c r="C201" s="98">
        <v>0.95</v>
      </c>
      <c r="D201" s="98">
        <v>0.95</v>
      </c>
      <c r="E201" s="98">
        <v>0.95</v>
      </c>
      <c r="F201" s="98">
        <v>0.95</v>
      </c>
      <c r="G201" s="98">
        <v>0.95</v>
      </c>
      <c r="H201" s="98">
        <v>0.95</v>
      </c>
      <c r="I201" s="98">
        <v>0.95</v>
      </c>
      <c r="J201" s="98">
        <v>0.95</v>
      </c>
      <c r="K201" s="98">
        <v>0.95</v>
      </c>
      <c r="L201" s="98">
        <v>0.95</v>
      </c>
      <c r="M201" s="98">
        <v>0.95</v>
      </c>
      <c r="N201" s="98">
        <v>0.95</v>
      </c>
    </row>
    <row r="202" spans="1:14" ht="21" x14ac:dyDescent="0.35">
      <c r="A202" s="75" t="s">
        <v>16</v>
      </c>
      <c r="B202" s="66"/>
      <c r="C202" s="98">
        <v>0.05</v>
      </c>
      <c r="D202" s="98">
        <v>0.05</v>
      </c>
      <c r="E202" s="98">
        <v>0.05</v>
      </c>
      <c r="F202" s="98">
        <v>0.05</v>
      </c>
      <c r="G202" s="98">
        <v>0.05</v>
      </c>
      <c r="H202" s="98">
        <v>0.05</v>
      </c>
      <c r="I202" s="98">
        <v>0.05</v>
      </c>
      <c r="J202" s="98">
        <v>0.05</v>
      </c>
      <c r="K202" s="98">
        <v>0.05</v>
      </c>
      <c r="L202" s="98">
        <v>0.05</v>
      </c>
      <c r="M202" s="98">
        <v>0.05</v>
      </c>
      <c r="N202" s="98">
        <v>0.05</v>
      </c>
    </row>
    <row r="203" spans="1:14" ht="21" x14ac:dyDescent="0.35">
      <c r="A203" s="75"/>
      <c r="B203" s="66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</row>
    <row r="204" spans="1:14" ht="21" x14ac:dyDescent="0.35">
      <c r="A204" s="75" t="s">
        <v>127</v>
      </c>
      <c r="B204" s="66"/>
      <c r="C204" s="196">
        <f>B325*C199*C200*C201</f>
        <v>5034.9144999999999</v>
      </c>
      <c r="D204" s="196">
        <f t="shared" ref="D204:N204" si="76">C325*D199*D200*D201</f>
        <v>20134.86718705</v>
      </c>
      <c r="E204" s="196">
        <f t="shared" si="76"/>
        <v>33601.870862348471</v>
      </c>
      <c r="F204" s="196">
        <f t="shared" si="76"/>
        <v>45660.728691760654</v>
      </c>
      <c r="G204" s="196">
        <f t="shared" si="76"/>
        <v>57321.035973520353</v>
      </c>
      <c r="H204" s="196">
        <f t="shared" si="76"/>
        <v>69347.020470302901</v>
      </c>
      <c r="I204" s="196">
        <f t="shared" si="76"/>
        <v>82592.50676362736</v>
      </c>
      <c r="J204" s="196">
        <f t="shared" si="76"/>
        <v>96906.182390137692</v>
      </c>
      <c r="K204" s="196">
        <f t="shared" si="76"/>
        <v>112856.90359748597</v>
      </c>
      <c r="L204" s="196">
        <f t="shared" si="76"/>
        <v>130978.60558098921</v>
      </c>
      <c r="M204" s="196">
        <f t="shared" si="76"/>
        <v>151704.15715509219</v>
      </c>
      <c r="N204" s="196">
        <f t="shared" si="76"/>
        <v>175466.94351421087</v>
      </c>
    </row>
    <row r="205" spans="1:14" ht="21" x14ac:dyDescent="0.35">
      <c r="A205" s="75" t="s">
        <v>128</v>
      </c>
      <c r="B205" s="66"/>
      <c r="C205" s="196">
        <f>C202*C200*C199*B325</f>
        <v>264.99550000000005</v>
      </c>
      <c r="D205" s="196">
        <f t="shared" ref="D205:N205" si="77">D202*D200*D199*C325</f>
        <v>1059.7298519500002</v>
      </c>
      <c r="E205" s="196">
        <f t="shared" si="77"/>
        <v>1768.5195190709724</v>
      </c>
      <c r="F205" s="196">
        <f t="shared" si="77"/>
        <v>2403.1962469347718</v>
      </c>
      <c r="G205" s="196">
        <f t="shared" si="77"/>
        <v>3016.8966301852824</v>
      </c>
      <c r="H205" s="196">
        <f t="shared" si="77"/>
        <v>3649.8431826475221</v>
      </c>
      <c r="I205" s="196">
        <f t="shared" si="77"/>
        <v>4346.9740401909148</v>
      </c>
      <c r="J205" s="196">
        <f t="shared" si="77"/>
        <v>5100.3253889546168</v>
      </c>
      <c r="K205" s="196">
        <f t="shared" si="77"/>
        <v>5939.837031446631</v>
      </c>
      <c r="L205" s="196">
        <f t="shared" si="77"/>
        <v>6893.6108200520648</v>
      </c>
      <c r="M205" s="196">
        <f t="shared" si="77"/>
        <v>7984.4293239522231</v>
      </c>
      <c r="N205" s="196">
        <f t="shared" si="77"/>
        <v>9235.1022902216264</v>
      </c>
    </row>
    <row r="206" spans="1:14" ht="21" x14ac:dyDescent="0.35">
      <c r="A206" s="75"/>
      <c r="B206" s="66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</row>
    <row r="207" spans="1:14" ht="21" x14ac:dyDescent="0.35">
      <c r="A207" s="83" t="s">
        <v>39</v>
      </c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</row>
    <row r="208" spans="1:14" ht="21" x14ac:dyDescent="0.35">
      <c r="A208" s="60" t="s">
        <v>43</v>
      </c>
      <c r="B208" s="66"/>
      <c r="C208" s="97">
        <v>1</v>
      </c>
      <c r="D208" s="97">
        <v>1</v>
      </c>
      <c r="E208" s="97">
        <v>1</v>
      </c>
      <c r="F208" s="97">
        <v>1</v>
      </c>
      <c r="G208" s="97">
        <v>1</v>
      </c>
      <c r="H208" s="97">
        <v>1</v>
      </c>
      <c r="I208" s="97">
        <v>1</v>
      </c>
      <c r="J208" s="97">
        <v>1</v>
      </c>
      <c r="K208" s="97">
        <v>1</v>
      </c>
      <c r="L208" s="97">
        <v>1</v>
      </c>
      <c r="M208" s="97">
        <v>1</v>
      </c>
      <c r="N208" s="97">
        <v>1</v>
      </c>
    </row>
    <row r="209" spans="1:14" ht="21" x14ac:dyDescent="0.35">
      <c r="A209" s="60" t="s">
        <v>45</v>
      </c>
      <c r="B209" s="66"/>
      <c r="C209" s="97">
        <v>0.02</v>
      </c>
      <c r="D209" s="97">
        <v>0.02</v>
      </c>
      <c r="E209" s="97">
        <v>0.02</v>
      </c>
      <c r="F209" s="97">
        <v>0.02</v>
      </c>
      <c r="G209" s="97">
        <v>0.02</v>
      </c>
      <c r="H209" s="97">
        <v>0.02</v>
      </c>
      <c r="I209" s="97">
        <v>0.02</v>
      </c>
      <c r="J209" s="97">
        <v>0.02</v>
      </c>
      <c r="K209" s="97">
        <v>0.02</v>
      </c>
      <c r="L209" s="97">
        <v>0.02</v>
      </c>
      <c r="M209" s="97">
        <v>0.02</v>
      </c>
      <c r="N209" s="97">
        <v>0.02</v>
      </c>
    </row>
    <row r="210" spans="1:14" ht="21" x14ac:dyDescent="0.35">
      <c r="A210" s="60"/>
      <c r="B210" s="66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</row>
    <row r="211" spans="1:14" s="19" customFormat="1" ht="21" x14ac:dyDescent="0.35">
      <c r="A211" s="67" t="s">
        <v>128</v>
      </c>
      <c r="B211" s="68"/>
      <c r="C211" s="208">
        <f>C209*C208*B326</f>
        <v>40.300000000000004</v>
      </c>
      <c r="D211" s="208">
        <f t="shared" ref="D211:N211" si="78">D209*D208*C326</f>
        <v>330.74643599999996</v>
      </c>
      <c r="E211" s="208">
        <f t="shared" si="78"/>
        <v>1023.3487564068423</v>
      </c>
      <c r="F211" s="208">
        <f t="shared" si="78"/>
        <v>2071.0271906376911</v>
      </c>
      <c r="G211" s="208">
        <f t="shared" si="78"/>
        <v>3438.6043285590445</v>
      </c>
      <c r="H211" s="208">
        <f t="shared" si="78"/>
        <v>5101.2557096997616</v>
      </c>
      <c r="I211" s="208">
        <f t="shared" si="78"/>
        <v>7070.3342441147843</v>
      </c>
      <c r="J211" s="208">
        <f t="shared" si="78"/>
        <v>9362.2006544579363</v>
      </c>
      <c r="K211" s="208">
        <f t="shared" si="78"/>
        <v>12009.201002602398</v>
      </c>
      <c r="L211" s="208">
        <f t="shared" si="78"/>
        <v>15052.578761652134</v>
      </c>
      <c r="M211" s="208">
        <f t="shared" si="78"/>
        <v>18542.669643427311</v>
      </c>
      <c r="N211" s="208">
        <f t="shared" si="78"/>
        <v>22544.422450233284</v>
      </c>
    </row>
    <row r="212" spans="1:14" ht="21" x14ac:dyDescent="0.35">
      <c r="A212" s="66"/>
      <c r="B212" s="60"/>
      <c r="C212" s="60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</row>
    <row r="213" spans="1:14" ht="21" x14ac:dyDescent="0.35">
      <c r="A213" s="72" t="s">
        <v>46</v>
      </c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</row>
    <row r="214" spans="1:14" ht="21" x14ac:dyDescent="0.35">
      <c r="A214" s="83" t="s">
        <v>39</v>
      </c>
      <c r="B214" s="60"/>
      <c r="C214" s="60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</row>
    <row r="215" spans="1:14" ht="21" x14ac:dyDescent="0.35">
      <c r="A215" s="60" t="s">
        <v>47</v>
      </c>
      <c r="B215" s="66"/>
      <c r="C215" s="97">
        <v>0.04</v>
      </c>
      <c r="D215" s="97">
        <v>0.04</v>
      </c>
      <c r="E215" s="97">
        <v>0.04</v>
      </c>
      <c r="F215" s="97">
        <v>0.04</v>
      </c>
      <c r="G215" s="97">
        <v>0.04</v>
      </c>
      <c r="H215" s="97">
        <v>0.04</v>
      </c>
      <c r="I215" s="97">
        <v>0.04</v>
      </c>
      <c r="J215" s="97">
        <v>0.04</v>
      </c>
      <c r="K215" s="97">
        <v>0.04</v>
      </c>
      <c r="L215" s="97">
        <v>0.04</v>
      </c>
      <c r="M215" s="97">
        <v>0.04</v>
      </c>
      <c r="N215" s="97">
        <v>0.04</v>
      </c>
    </row>
    <row r="216" spans="1:14" ht="21" x14ac:dyDescent="0.35">
      <c r="A216" s="60" t="s">
        <v>48</v>
      </c>
      <c r="B216" s="66"/>
      <c r="C216" s="97">
        <v>0.3</v>
      </c>
      <c r="D216" s="97">
        <v>0.3</v>
      </c>
      <c r="E216" s="97">
        <v>0.3</v>
      </c>
      <c r="F216" s="97">
        <v>0.3</v>
      </c>
      <c r="G216" s="97">
        <v>0.3</v>
      </c>
      <c r="H216" s="97">
        <v>0.3</v>
      </c>
      <c r="I216" s="97">
        <v>0.3</v>
      </c>
      <c r="J216" s="97">
        <v>0.3</v>
      </c>
      <c r="K216" s="97">
        <v>0.3</v>
      </c>
      <c r="L216" s="97">
        <v>0.3</v>
      </c>
      <c r="M216" s="97">
        <v>0.3</v>
      </c>
      <c r="N216" s="97">
        <v>0.3</v>
      </c>
    </row>
    <row r="217" spans="1:14" ht="21" x14ac:dyDescent="0.35">
      <c r="A217" s="60"/>
      <c r="B217" s="66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</row>
    <row r="218" spans="1:14" s="19" customFormat="1" ht="21" x14ac:dyDescent="0.35">
      <c r="A218" s="68" t="s">
        <v>123</v>
      </c>
      <c r="B218" s="68"/>
      <c r="C218" s="208">
        <f>B326*C215*C216</f>
        <v>24.180000000000003</v>
      </c>
      <c r="D218" s="208">
        <f t="shared" ref="D218:N218" si="79">C326*D215*D216</f>
        <v>198.44786159999998</v>
      </c>
      <c r="E218" s="208">
        <f t="shared" si="79"/>
        <v>614.00925384410539</v>
      </c>
      <c r="F218" s="208">
        <f t="shared" si="79"/>
        <v>1242.6163143826145</v>
      </c>
      <c r="G218" s="208">
        <f t="shared" si="79"/>
        <v>2063.1625971354265</v>
      </c>
      <c r="H218" s="208">
        <f t="shared" si="79"/>
        <v>3060.7534258198571</v>
      </c>
      <c r="I218" s="208">
        <f t="shared" si="79"/>
        <v>4242.20054646887</v>
      </c>
      <c r="J218" s="208">
        <f t="shared" si="79"/>
        <v>5617.3203926747619</v>
      </c>
      <c r="K218" s="208">
        <f t="shared" si="79"/>
        <v>7205.5206015614385</v>
      </c>
      <c r="L218" s="208">
        <f t="shared" si="79"/>
        <v>9031.5472569912799</v>
      </c>
      <c r="M218" s="208">
        <f t="shared" si="79"/>
        <v>11125.601786056386</v>
      </c>
      <c r="N218" s="208">
        <f t="shared" si="79"/>
        <v>13526.653470139971</v>
      </c>
    </row>
    <row r="219" spans="1:14" ht="21" x14ac:dyDescent="0.35">
      <c r="A219" s="60"/>
      <c r="B219" s="66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</row>
    <row r="220" spans="1:14" ht="21" x14ac:dyDescent="0.35">
      <c r="A220" s="66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</row>
    <row r="221" spans="1:14" ht="21" x14ac:dyDescent="0.35">
      <c r="A221" s="83" t="s">
        <v>40</v>
      </c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</row>
    <row r="222" spans="1:14" ht="21" x14ac:dyDescent="0.35">
      <c r="A222" s="60" t="s">
        <v>47</v>
      </c>
      <c r="B222" s="66"/>
      <c r="C222" s="97">
        <v>0.82</v>
      </c>
      <c r="D222" s="97">
        <v>0.82</v>
      </c>
      <c r="E222" s="97">
        <v>0.82</v>
      </c>
      <c r="F222" s="97">
        <v>0.82</v>
      </c>
      <c r="G222" s="97">
        <v>0.82</v>
      </c>
      <c r="H222" s="97">
        <v>0.82</v>
      </c>
      <c r="I222" s="97">
        <v>0.82</v>
      </c>
      <c r="J222" s="97">
        <v>0.82</v>
      </c>
      <c r="K222" s="97">
        <v>0.82</v>
      </c>
      <c r="L222" s="97">
        <v>0.82</v>
      </c>
      <c r="M222" s="97">
        <v>0.82</v>
      </c>
      <c r="N222" s="97">
        <v>0.82</v>
      </c>
    </row>
    <row r="223" spans="1:14" ht="21" x14ac:dyDescent="0.35">
      <c r="A223" s="60" t="s">
        <v>49</v>
      </c>
      <c r="B223" s="66"/>
      <c r="C223" s="97">
        <v>0.95</v>
      </c>
      <c r="D223" s="97">
        <v>0.95</v>
      </c>
      <c r="E223" s="97">
        <v>0.95</v>
      </c>
      <c r="F223" s="97">
        <v>0.95</v>
      </c>
      <c r="G223" s="97">
        <v>0.95</v>
      </c>
      <c r="H223" s="97">
        <v>0.95</v>
      </c>
      <c r="I223" s="97">
        <v>0.95</v>
      </c>
      <c r="J223" s="97">
        <v>0.95</v>
      </c>
      <c r="K223" s="97">
        <v>0.95</v>
      </c>
      <c r="L223" s="97">
        <v>0.95</v>
      </c>
      <c r="M223" s="97">
        <v>0.95</v>
      </c>
      <c r="N223" s="97">
        <v>0.95</v>
      </c>
    </row>
    <row r="224" spans="1:14" ht="21" x14ac:dyDescent="0.35">
      <c r="A224" s="75" t="s">
        <v>14</v>
      </c>
      <c r="B224" s="66"/>
      <c r="C224" s="98">
        <v>0.1</v>
      </c>
      <c r="D224" s="98">
        <v>0.1</v>
      </c>
      <c r="E224" s="98">
        <v>0.1</v>
      </c>
      <c r="F224" s="98">
        <v>0.1</v>
      </c>
      <c r="G224" s="98">
        <v>0.1</v>
      </c>
      <c r="H224" s="98">
        <v>0.1</v>
      </c>
      <c r="I224" s="98">
        <v>0.1</v>
      </c>
      <c r="J224" s="98">
        <v>0.1</v>
      </c>
      <c r="K224" s="98">
        <v>0.1</v>
      </c>
      <c r="L224" s="98">
        <v>0.1</v>
      </c>
      <c r="M224" s="98">
        <v>0.1</v>
      </c>
      <c r="N224" s="98">
        <v>0.1</v>
      </c>
    </row>
    <row r="225" spans="1:14" ht="21" x14ac:dyDescent="0.35">
      <c r="A225" s="75" t="s">
        <v>15</v>
      </c>
      <c r="B225" s="66"/>
      <c r="C225" s="98">
        <v>0.9</v>
      </c>
      <c r="D225" s="98">
        <v>0.9</v>
      </c>
      <c r="E225" s="98">
        <v>0.9</v>
      </c>
      <c r="F225" s="98">
        <v>0.9</v>
      </c>
      <c r="G225" s="98">
        <v>0.9</v>
      </c>
      <c r="H225" s="98">
        <v>0.9</v>
      </c>
      <c r="I225" s="98">
        <v>0.9</v>
      </c>
      <c r="J225" s="98">
        <v>0.9</v>
      </c>
      <c r="K225" s="98">
        <v>0.9</v>
      </c>
      <c r="L225" s="98">
        <v>0.9</v>
      </c>
      <c r="M225" s="98">
        <v>0.9</v>
      </c>
      <c r="N225" s="98">
        <v>0.9</v>
      </c>
    </row>
    <row r="226" spans="1:14" ht="21" x14ac:dyDescent="0.35">
      <c r="A226" s="75"/>
      <c r="B226" s="66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</row>
    <row r="227" spans="1:14" s="19" customFormat="1" ht="21" x14ac:dyDescent="0.35">
      <c r="A227" s="67" t="s">
        <v>124</v>
      </c>
      <c r="B227" s="68"/>
      <c r="C227" s="209">
        <f>B327*C222*C223*C224</f>
        <v>69.564700000000002</v>
      </c>
      <c r="D227" s="209">
        <f t="shared" ref="D227:N227" si="80">C327*D222*D223*D224</f>
        <v>168.4920349213462</v>
      </c>
      <c r="E227" s="209">
        <f t="shared" si="80"/>
        <v>336.39839456770585</v>
      </c>
      <c r="F227" s="209">
        <f t="shared" si="80"/>
        <v>549.77104258242491</v>
      </c>
      <c r="G227" s="209">
        <f t="shared" si="80"/>
        <v>773.26586919703652</v>
      </c>
      <c r="H227" s="209">
        <f t="shared" si="80"/>
        <v>1040.8590663636312</v>
      </c>
      <c r="I227" s="209">
        <f t="shared" si="80"/>
        <v>1293.4517558653915</v>
      </c>
      <c r="J227" s="209">
        <f t="shared" si="80"/>
        <v>1614.5318321795348</v>
      </c>
      <c r="K227" s="209">
        <f t="shared" si="80"/>
        <v>1986.0762900951222</v>
      </c>
      <c r="L227" s="209">
        <f t="shared" si="80"/>
        <v>2403.2489690540951</v>
      </c>
      <c r="M227" s="209">
        <f t="shared" si="80"/>
        <v>2879.6099869908903</v>
      </c>
      <c r="N227" s="209">
        <f t="shared" si="80"/>
        <v>3415.9921982117739</v>
      </c>
    </row>
    <row r="228" spans="1:14" s="19" customFormat="1" ht="21" x14ac:dyDescent="0.35">
      <c r="A228" s="67" t="s">
        <v>125</v>
      </c>
      <c r="B228" s="68"/>
      <c r="C228" s="209">
        <f>B327*C222*C223*C225</f>
        <v>626.08229999999992</v>
      </c>
      <c r="D228" s="209">
        <f t="shared" ref="D228:N228" si="81">C327*D222*D223*D225</f>
        <v>1516.4283142921156</v>
      </c>
      <c r="E228" s="209">
        <f t="shared" si="81"/>
        <v>3027.5855511093523</v>
      </c>
      <c r="F228" s="209">
        <f t="shared" si="81"/>
        <v>4947.9393832418245</v>
      </c>
      <c r="G228" s="209">
        <f t="shared" si="81"/>
        <v>6959.3928227733286</v>
      </c>
      <c r="H228" s="209">
        <f t="shared" si="81"/>
        <v>9367.731597272681</v>
      </c>
      <c r="I228" s="209">
        <f t="shared" si="81"/>
        <v>11641.065802788522</v>
      </c>
      <c r="J228" s="209">
        <f t="shared" si="81"/>
        <v>14530.786489615812</v>
      </c>
      <c r="K228" s="209">
        <f t="shared" si="81"/>
        <v>17874.686610856097</v>
      </c>
      <c r="L228" s="209">
        <f t="shared" si="81"/>
        <v>21629.240721486858</v>
      </c>
      <c r="M228" s="209">
        <f t="shared" si="81"/>
        <v>25916.489882918009</v>
      </c>
      <c r="N228" s="209">
        <f t="shared" si="81"/>
        <v>30743.929783905965</v>
      </c>
    </row>
    <row r="229" spans="1:14" ht="21" x14ac:dyDescent="0.35">
      <c r="A229" s="75"/>
      <c r="B229" s="66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</row>
    <row r="230" spans="1:14" ht="21" x14ac:dyDescent="0.35">
      <c r="A230" s="75"/>
      <c r="B230" s="66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</row>
    <row r="231" spans="1:14" ht="21" x14ac:dyDescent="0.35">
      <c r="A231" s="66"/>
      <c r="B231" s="60"/>
      <c r="C231" s="60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</row>
    <row r="232" spans="1:14" ht="21" x14ac:dyDescent="0.35">
      <c r="A232" s="72" t="s">
        <v>50</v>
      </c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</row>
    <row r="233" spans="1:14" ht="21" x14ac:dyDescent="0.35">
      <c r="A233" s="83" t="s">
        <v>38</v>
      </c>
      <c r="B233" s="60"/>
      <c r="C233" s="60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</row>
    <row r="234" spans="1:14" ht="21" x14ac:dyDescent="0.35">
      <c r="A234" s="60" t="s">
        <v>51</v>
      </c>
      <c r="B234" s="66"/>
      <c r="C234" s="97">
        <v>0.12</v>
      </c>
      <c r="D234" s="97">
        <v>0.12</v>
      </c>
      <c r="E234" s="97">
        <v>0.12</v>
      </c>
      <c r="F234" s="97">
        <v>0.12</v>
      </c>
      <c r="G234" s="97">
        <v>0.12</v>
      </c>
      <c r="H234" s="97">
        <v>0.12</v>
      </c>
      <c r="I234" s="97">
        <v>0.12</v>
      </c>
      <c r="J234" s="97">
        <v>0.12</v>
      </c>
      <c r="K234" s="97">
        <v>0.12</v>
      </c>
      <c r="L234" s="97">
        <v>0.12</v>
      </c>
      <c r="M234" s="97">
        <v>0.12</v>
      </c>
      <c r="N234" s="97">
        <v>0.12</v>
      </c>
    </row>
    <row r="235" spans="1:14" ht="21" x14ac:dyDescent="0.35">
      <c r="A235" s="69" t="s">
        <v>52</v>
      </c>
      <c r="B235" s="66"/>
      <c r="C235" s="97">
        <v>0.6</v>
      </c>
      <c r="D235" s="97">
        <v>0.6</v>
      </c>
      <c r="E235" s="97">
        <v>0.6</v>
      </c>
      <c r="F235" s="97">
        <v>0.6</v>
      </c>
      <c r="G235" s="97">
        <v>0.6</v>
      </c>
      <c r="H235" s="97">
        <v>0.6</v>
      </c>
      <c r="I235" s="97">
        <v>0.6</v>
      </c>
      <c r="J235" s="97">
        <v>0.6</v>
      </c>
      <c r="K235" s="97">
        <v>0.6</v>
      </c>
      <c r="L235" s="97">
        <v>0.6</v>
      </c>
      <c r="M235" s="97">
        <v>0.6</v>
      </c>
      <c r="N235" s="97">
        <v>0.6</v>
      </c>
    </row>
    <row r="236" spans="1:14" ht="21" x14ac:dyDescent="0.35">
      <c r="A236" s="60" t="s">
        <v>53</v>
      </c>
      <c r="B236" s="66"/>
      <c r="C236" s="97">
        <v>0.4</v>
      </c>
      <c r="D236" s="97">
        <v>0.4</v>
      </c>
      <c r="E236" s="97">
        <v>0.4</v>
      </c>
      <c r="F236" s="97">
        <v>0.4</v>
      </c>
      <c r="G236" s="97">
        <v>0.4</v>
      </c>
      <c r="H236" s="97">
        <v>0.4</v>
      </c>
      <c r="I236" s="97">
        <v>0.4</v>
      </c>
      <c r="J236" s="97">
        <v>0.4</v>
      </c>
      <c r="K236" s="97">
        <v>0.4</v>
      </c>
      <c r="L236" s="97">
        <v>0.4</v>
      </c>
      <c r="M236" s="97">
        <v>0.4</v>
      </c>
      <c r="N236" s="97">
        <v>0.4</v>
      </c>
    </row>
    <row r="237" spans="1:14" ht="21" x14ac:dyDescent="0.35">
      <c r="A237" s="60"/>
      <c r="B237" s="66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</row>
    <row r="238" spans="1:14" s="19" customFormat="1" ht="21" x14ac:dyDescent="0.35">
      <c r="A238" s="68" t="s">
        <v>120</v>
      </c>
      <c r="B238" s="68"/>
      <c r="C238" s="208">
        <f>B325*C234*C236</f>
        <v>330.38400000000001</v>
      </c>
      <c r="D238" s="208">
        <f t="shared" ref="D238:N238" si="82">C325*D234*D236</f>
        <v>1321.2216336000001</v>
      </c>
      <c r="E238" s="208">
        <f t="shared" si="82"/>
        <v>2204.9074523482245</v>
      </c>
      <c r="F238" s="208">
        <f t="shared" si="82"/>
        <v>2996.1927234511436</v>
      </c>
      <c r="G238" s="208">
        <f t="shared" si="82"/>
        <v>3761.3256688024298</v>
      </c>
      <c r="H238" s="208">
        <f t="shared" si="82"/>
        <v>4550.4538381060011</v>
      </c>
      <c r="I238" s="208">
        <f t="shared" si="82"/>
        <v>5419.6039981601007</v>
      </c>
      <c r="J238" s="208">
        <f t="shared" si="82"/>
        <v>6358.8472381771826</v>
      </c>
      <c r="K238" s="208">
        <f t="shared" si="82"/>
        <v>7405.5111041412529</v>
      </c>
      <c r="L238" s="208">
        <f t="shared" si="82"/>
        <v>8594.6316717532227</v>
      </c>
      <c r="M238" s="208">
        <f t="shared" si="82"/>
        <v>9954.6131831092644</v>
      </c>
      <c r="N238" s="208">
        <f t="shared" si="82"/>
        <v>11513.893764432156</v>
      </c>
    </row>
    <row r="239" spans="1:14" ht="21" x14ac:dyDescent="0.35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</row>
    <row r="240" spans="1:14" ht="21" x14ac:dyDescent="0.35">
      <c r="A240" s="83" t="s">
        <v>39</v>
      </c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</row>
    <row r="241" spans="1:14" ht="21" x14ac:dyDescent="0.35">
      <c r="A241" s="60" t="s">
        <v>51</v>
      </c>
      <c r="B241" s="66"/>
      <c r="C241" s="97">
        <v>0.13</v>
      </c>
      <c r="D241" s="97">
        <v>0.13</v>
      </c>
      <c r="E241" s="97">
        <v>0.13</v>
      </c>
      <c r="F241" s="97">
        <v>0.13</v>
      </c>
      <c r="G241" s="97">
        <v>0.13</v>
      </c>
      <c r="H241" s="97">
        <v>0.13</v>
      </c>
      <c r="I241" s="97">
        <v>0.13</v>
      </c>
      <c r="J241" s="97">
        <v>0.13</v>
      </c>
      <c r="K241" s="97">
        <v>0.13</v>
      </c>
      <c r="L241" s="97">
        <v>0.13</v>
      </c>
      <c r="M241" s="97">
        <v>0.13</v>
      </c>
      <c r="N241" s="97">
        <v>0.13</v>
      </c>
    </row>
    <row r="242" spans="1:14" ht="21" x14ac:dyDescent="0.35">
      <c r="A242" s="69" t="s">
        <v>52</v>
      </c>
      <c r="B242" s="66"/>
      <c r="C242" s="97">
        <v>0.9</v>
      </c>
      <c r="D242" s="97">
        <v>0.9</v>
      </c>
      <c r="E242" s="97">
        <v>0.9</v>
      </c>
      <c r="F242" s="97">
        <v>0.9</v>
      </c>
      <c r="G242" s="97">
        <v>0.9</v>
      </c>
      <c r="H242" s="97">
        <v>0.9</v>
      </c>
      <c r="I242" s="97">
        <v>0.9</v>
      </c>
      <c r="J242" s="97">
        <v>0.9</v>
      </c>
      <c r="K242" s="97">
        <v>0.9</v>
      </c>
      <c r="L242" s="97">
        <v>0.9</v>
      </c>
      <c r="M242" s="97">
        <v>0.9</v>
      </c>
      <c r="N242" s="97">
        <v>0.9</v>
      </c>
    </row>
    <row r="243" spans="1:14" ht="21" x14ac:dyDescent="0.35">
      <c r="A243" s="60" t="s">
        <v>53</v>
      </c>
      <c r="B243" s="66"/>
      <c r="C243" s="97">
        <v>0.1</v>
      </c>
      <c r="D243" s="97">
        <v>0.1</v>
      </c>
      <c r="E243" s="97">
        <v>0.1</v>
      </c>
      <c r="F243" s="97">
        <v>0.1</v>
      </c>
      <c r="G243" s="97">
        <v>0.1</v>
      </c>
      <c r="H243" s="97">
        <v>0.1</v>
      </c>
      <c r="I243" s="97">
        <v>0.1</v>
      </c>
      <c r="J243" s="97">
        <v>0.1</v>
      </c>
      <c r="K243" s="97">
        <v>0.1</v>
      </c>
      <c r="L243" s="97">
        <v>0.1</v>
      </c>
      <c r="M243" s="97">
        <v>0.1</v>
      </c>
      <c r="N243" s="97">
        <v>0.1</v>
      </c>
    </row>
    <row r="244" spans="1:14" ht="21" x14ac:dyDescent="0.35">
      <c r="A244" s="60"/>
      <c r="B244" s="66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</row>
    <row r="245" spans="1:14" s="19" customFormat="1" ht="21" x14ac:dyDescent="0.35">
      <c r="A245" s="68" t="s">
        <v>121</v>
      </c>
      <c r="B245" s="68"/>
      <c r="C245" s="209">
        <f>B326*C241*C243</f>
        <v>26.195</v>
      </c>
      <c r="D245" s="209">
        <f t="shared" ref="D245:N245" si="83">C326*D241*D243</f>
        <v>214.98518339999998</v>
      </c>
      <c r="E245" s="209">
        <f t="shared" si="83"/>
        <v>665.1766916644475</v>
      </c>
      <c r="F245" s="209">
        <f t="shared" si="83"/>
        <v>1346.1676739144993</v>
      </c>
      <c r="G245" s="209">
        <f t="shared" si="83"/>
        <v>2235.092813563379</v>
      </c>
      <c r="H245" s="209">
        <f t="shared" si="83"/>
        <v>3315.8162113048452</v>
      </c>
      <c r="I245" s="209">
        <f t="shared" si="83"/>
        <v>4595.7172586746101</v>
      </c>
      <c r="J245" s="209">
        <f t="shared" si="83"/>
        <v>6085.4304253976588</v>
      </c>
      <c r="K245" s="209">
        <f t="shared" si="83"/>
        <v>7805.9806516915596</v>
      </c>
      <c r="L245" s="209">
        <f t="shared" si="83"/>
        <v>9784.1761950738874</v>
      </c>
      <c r="M245" s="209">
        <f t="shared" si="83"/>
        <v>12052.735268227752</v>
      </c>
      <c r="N245" s="209">
        <f t="shared" si="83"/>
        <v>14653.874592651635</v>
      </c>
    </row>
    <row r="246" spans="1:14" ht="21" x14ac:dyDescent="0.35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</row>
    <row r="247" spans="1:14" ht="21" x14ac:dyDescent="0.35">
      <c r="A247" s="83" t="s">
        <v>40</v>
      </c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</row>
    <row r="248" spans="1:14" ht="21" x14ac:dyDescent="0.35">
      <c r="A248" s="60" t="s">
        <v>51</v>
      </c>
      <c r="B248" s="66"/>
      <c r="C248" s="97">
        <v>0.15</v>
      </c>
      <c r="D248" s="97">
        <v>0.15</v>
      </c>
      <c r="E248" s="97">
        <v>0.15</v>
      </c>
      <c r="F248" s="97">
        <v>0.15</v>
      </c>
      <c r="G248" s="97">
        <v>0.15</v>
      </c>
      <c r="H248" s="97">
        <v>0.15</v>
      </c>
      <c r="I248" s="97">
        <v>0.15</v>
      </c>
      <c r="J248" s="97">
        <v>0.15</v>
      </c>
      <c r="K248" s="97">
        <v>0.15</v>
      </c>
      <c r="L248" s="97">
        <v>0.15</v>
      </c>
      <c r="M248" s="97">
        <v>0.15</v>
      </c>
      <c r="N248" s="97">
        <v>0.15</v>
      </c>
    </row>
    <row r="249" spans="1:14" ht="21" x14ac:dyDescent="0.35">
      <c r="A249" s="69" t="s">
        <v>52</v>
      </c>
      <c r="B249" s="66"/>
      <c r="C249" s="97">
        <v>0.2</v>
      </c>
      <c r="D249" s="97">
        <v>0.2</v>
      </c>
      <c r="E249" s="97">
        <v>0.2</v>
      </c>
      <c r="F249" s="97">
        <v>0.2</v>
      </c>
      <c r="G249" s="97">
        <v>0.2</v>
      </c>
      <c r="H249" s="97">
        <v>0.2</v>
      </c>
      <c r="I249" s="97">
        <v>0.2</v>
      </c>
      <c r="J249" s="97">
        <v>0.2</v>
      </c>
      <c r="K249" s="97">
        <v>0.2</v>
      </c>
      <c r="L249" s="97">
        <v>0.2</v>
      </c>
      <c r="M249" s="97">
        <v>0.2</v>
      </c>
      <c r="N249" s="97">
        <v>0.2</v>
      </c>
    </row>
    <row r="250" spans="1:14" ht="21" x14ac:dyDescent="0.35">
      <c r="A250" s="60" t="s">
        <v>53</v>
      </c>
      <c r="B250" s="66"/>
      <c r="C250" s="97">
        <v>0.8</v>
      </c>
      <c r="D250" s="97">
        <v>0.8</v>
      </c>
      <c r="E250" s="97">
        <v>0.8</v>
      </c>
      <c r="F250" s="97">
        <v>0.8</v>
      </c>
      <c r="G250" s="97">
        <v>0.8</v>
      </c>
      <c r="H250" s="97">
        <v>0.8</v>
      </c>
      <c r="I250" s="97">
        <v>0.8</v>
      </c>
      <c r="J250" s="97">
        <v>0.8</v>
      </c>
      <c r="K250" s="97">
        <v>0.8</v>
      </c>
      <c r="L250" s="97">
        <v>0.8</v>
      </c>
      <c r="M250" s="97">
        <v>0.8</v>
      </c>
      <c r="N250" s="97">
        <v>0.8</v>
      </c>
    </row>
    <row r="251" spans="1:14" ht="21" x14ac:dyDescent="0.35">
      <c r="A251" s="60"/>
      <c r="B251" s="66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</row>
    <row r="252" spans="1:14" s="19" customFormat="1" ht="21" x14ac:dyDescent="0.35">
      <c r="A252" s="68" t="s">
        <v>122</v>
      </c>
      <c r="B252" s="68"/>
      <c r="C252" s="208">
        <f>B327*C248*C250</f>
        <v>107.16</v>
      </c>
      <c r="D252" s="208">
        <f t="shared" ref="D252:N252" si="84">C327*D248*D250</f>
        <v>259.55127330630995</v>
      </c>
      <c r="E252" s="208">
        <f t="shared" si="84"/>
        <v>518.20035106706939</v>
      </c>
      <c r="F252" s="208">
        <f t="shared" si="84"/>
        <v>846.88735699474967</v>
      </c>
      <c r="G252" s="208">
        <f t="shared" si="84"/>
        <v>1191.1669358619306</v>
      </c>
      <c r="H252" s="208">
        <f t="shared" si="84"/>
        <v>1603.3772524215115</v>
      </c>
      <c r="I252" s="208">
        <f t="shared" si="84"/>
        <v>1992.4802401007314</v>
      </c>
      <c r="J252" s="208">
        <f t="shared" si="84"/>
        <v>2487.0836952701438</v>
      </c>
      <c r="K252" s="208">
        <f t="shared" si="84"/>
        <v>3059.4243236381858</v>
      </c>
      <c r="L252" s="208">
        <f t="shared" si="84"/>
        <v>3702.0523271693378</v>
      </c>
      <c r="M252" s="208">
        <f t="shared" si="84"/>
        <v>4435.8562058909729</v>
      </c>
      <c r="N252" s="208">
        <f t="shared" si="84"/>
        <v>5262.1189189398319</v>
      </c>
    </row>
    <row r="253" spans="1:14" ht="21" x14ac:dyDescent="0.35">
      <c r="A253" s="60"/>
      <c r="B253" s="66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</row>
    <row r="254" spans="1:14" ht="21" x14ac:dyDescent="0.35">
      <c r="A254" s="66"/>
      <c r="B254" s="60"/>
      <c r="C254" s="60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</row>
    <row r="255" spans="1:14" ht="21" x14ac:dyDescent="0.35">
      <c r="A255" s="72" t="s">
        <v>54</v>
      </c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</row>
    <row r="256" spans="1:14" ht="21" x14ac:dyDescent="0.35">
      <c r="A256" s="73" t="s">
        <v>61</v>
      </c>
      <c r="B256" s="66"/>
      <c r="C256" s="196">
        <f t="shared" ref="C256:N256" si="85">C82</f>
        <v>63194.444444444438</v>
      </c>
      <c r="D256" s="196">
        <f t="shared" si="85"/>
        <v>72673.611111111095</v>
      </c>
      <c r="E256" s="196">
        <f t="shared" si="85"/>
        <v>83574.652777777766</v>
      </c>
      <c r="F256" s="196">
        <f t="shared" si="85"/>
        <v>96110.850694444423</v>
      </c>
      <c r="G256" s="196">
        <f t="shared" si="85"/>
        <v>110527.47829861107</v>
      </c>
      <c r="H256" s="196">
        <f t="shared" si="85"/>
        <v>127106.60004340274</v>
      </c>
      <c r="I256" s="196">
        <f t="shared" si="85"/>
        <v>146172.59004991315</v>
      </c>
      <c r="J256" s="196">
        <f t="shared" si="85"/>
        <v>168098.47855740006</v>
      </c>
      <c r="K256" s="196">
        <f t="shared" si="85"/>
        <v>193313.25034101005</v>
      </c>
      <c r="L256" s="196">
        <f t="shared" si="85"/>
        <v>222310.23789216153</v>
      </c>
      <c r="M256" s="196">
        <f t="shared" si="85"/>
        <v>255656.77357598575</v>
      </c>
      <c r="N256" s="196">
        <f t="shared" si="85"/>
        <v>294005.28961238358</v>
      </c>
    </row>
    <row r="257" spans="1:15" ht="21" x14ac:dyDescent="0.35">
      <c r="A257" s="73" t="s">
        <v>78</v>
      </c>
      <c r="B257" s="66"/>
      <c r="C257" s="194">
        <f>B266-C259</f>
        <v>18156</v>
      </c>
      <c r="D257" s="194">
        <f t="shared" ref="D257:N257" si="86">C266-D259</f>
        <v>53333.444444444438</v>
      </c>
      <c r="E257" s="194">
        <f t="shared" si="86"/>
        <v>82448.055555555533</v>
      </c>
      <c r="F257" s="194">
        <f t="shared" si="86"/>
        <v>108536.70833333331</v>
      </c>
      <c r="G257" s="194">
        <f t="shared" si="86"/>
        <v>133719.55902777775</v>
      </c>
      <c r="H257" s="194">
        <f t="shared" si="86"/>
        <v>159537.03732638882</v>
      </c>
      <c r="I257" s="194">
        <f t="shared" si="86"/>
        <v>187177.63736979157</v>
      </c>
      <c r="J257" s="194">
        <f t="shared" si="86"/>
        <v>217629.22741970472</v>
      </c>
      <c r="K257" s="194">
        <f t="shared" si="86"/>
        <v>251777.70597710478</v>
      </c>
      <c r="L257" s="194">
        <f t="shared" si="86"/>
        <v>290480.95631811483</v>
      </c>
      <c r="M257" s="194">
        <f t="shared" si="86"/>
        <v>334620.19421027636</v>
      </c>
      <c r="N257" s="194">
        <f t="shared" si="86"/>
        <v>385138.96778626204</v>
      </c>
    </row>
    <row r="258" spans="1:15" ht="21" x14ac:dyDescent="0.35">
      <c r="A258" s="60" t="s">
        <v>55</v>
      </c>
      <c r="B258" s="66"/>
      <c r="C258" s="210">
        <v>449</v>
      </c>
      <c r="D258" s="210">
        <v>447</v>
      </c>
      <c r="E258" s="210">
        <v>445</v>
      </c>
      <c r="F258" s="210">
        <v>443</v>
      </c>
      <c r="G258" s="210">
        <v>441</v>
      </c>
      <c r="H258" s="210">
        <v>438</v>
      </c>
      <c r="I258" s="210">
        <v>436</v>
      </c>
      <c r="J258" s="210">
        <v>434</v>
      </c>
      <c r="K258" s="210">
        <v>432</v>
      </c>
      <c r="L258" s="210">
        <v>430</v>
      </c>
      <c r="M258" s="210">
        <v>427</v>
      </c>
      <c r="N258" s="210">
        <v>425</v>
      </c>
    </row>
    <row r="259" spans="1:15" ht="21" x14ac:dyDescent="0.35">
      <c r="A259" s="60" t="s">
        <v>56</v>
      </c>
      <c r="B259" s="66"/>
      <c r="C259" s="211">
        <v>6410</v>
      </c>
      <c r="D259" s="211">
        <v>28466</v>
      </c>
      <c r="E259" s="211">
        <v>44006</v>
      </c>
      <c r="F259" s="211">
        <v>57931</v>
      </c>
      <c r="G259" s="211">
        <v>71371</v>
      </c>
      <c r="H259" s="211">
        <v>85151</v>
      </c>
      <c r="I259" s="211">
        <v>99904</v>
      </c>
      <c r="J259" s="211">
        <v>116157</v>
      </c>
      <c r="K259" s="211">
        <v>134384</v>
      </c>
      <c r="L259" s="211">
        <v>155042</v>
      </c>
      <c r="M259" s="211">
        <v>178601</v>
      </c>
      <c r="N259" s="211">
        <v>205565</v>
      </c>
    </row>
    <row r="260" spans="1:15" ht="21" x14ac:dyDescent="0.35">
      <c r="A260" s="60"/>
      <c r="B260" s="66"/>
      <c r="C260" s="211"/>
      <c r="D260" s="211"/>
      <c r="E260" s="211"/>
      <c r="F260" s="211"/>
      <c r="G260" s="211"/>
      <c r="H260" s="211"/>
      <c r="I260" s="211"/>
      <c r="J260" s="211"/>
      <c r="K260" s="211"/>
      <c r="L260" s="211"/>
      <c r="M260" s="211"/>
      <c r="N260" s="211"/>
    </row>
    <row r="261" spans="1:15" ht="21" x14ac:dyDescent="0.35">
      <c r="A261" s="60" t="s">
        <v>171</v>
      </c>
      <c r="B261" s="66"/>
      <c r="C261" s="212">
        <f>C259/B268</f>
        <v>0.23998502433545488</v>
      </c>
      <c r="D261" s="212">
        <f t="shared" ref="D261:N261" si="87">D259/C268</f>
        <v>0.23999825758308507</v>
      </c>
      <c r="E261" s="212">
        <f t="shared" si="87"/>
        <v>0.23999993819026275</v>
      </c>
      <c r="F261" s="212">
        <f t="shared" si="87"/>
        <v>0.24000098393319094</v>
      </c>
      <c r="G261" s="212">
        <f t="shared" si="87"/>
        <v>0.23999826975788879</v>
      </c>
      <c r="H261" s="212">
        <f t="shared" si="87"/>
        <v>0.23999876834139619</v>
      </c>
      <c r="I261" s="212">
        <f t="shared" si="87"/>
        <v>0.2399990155276911</v>
      </c>
      <c r="J261" s="212">
        <f t="shared" si="87"/>
        <v>0.2399987455484206</v>
      </c>
      <c r="K261" s="212">
        <f t="shared" si="87"/>
        <v>0.23999951122846452</v>
      </c>
      <c r="L261" s="212">
        <f t="shared" si="87"/>
        <v>0.24000001733924514</v>
      </c>
      <c r="M261" s="212">
        <f t="shared" si="87"/>
        <v>0.2400000328080947</v>
      </c>
      <c r="N261" s="212">
        <f t="shared" si="87"/>
        <v>0.24000002242838919</v>
      </c>
    </row>
    <row r="262" spans="1:15" ht="21" x14ac:dyDescent="0.35">
      <c r="A262" s="60" t="s">
        <v>173</v>
      </c>
      <c r="B262" s="66"/>
      <c r="C262" s="213">
        <f>C257/B266</f>
        <v>0.73907025970854023</v>
      </c>
      <c r="D262" s="213">
        <f t="shared" ref="D262:N262" si="88">D257/C266</f>
        <v>0.65200252650452661</v>
      </c>
      <c r="E262" s="213">
        <f t="shared" si="88"/>
        <v>0.65200008962411904</v>
      </c>
      <c r="F262" s="213">
        <f t="shared" si="88"/>
        <v>0.65199857329687305</v>
      </c>
      <c r="G262" s="213">
        <f t="shared" si="88"/>
        <v>0.65200250885106115</v>
      </c>
      <c r="H262" s="213">
        <f t="shared" si="88"/>
        <v>0.65200178590497548</v>
      </c>
      <c r="I262" s="213">
        <f t="shared" si="88"/>
        <v>0.65200142748484791</v>
      </c>
      <c r="J262" s="213">
        <f t="shared" si="88"/>
        <v>0.65200181895479015</v>
      </c>
      <c r="K262" s="213">
        <f t="shared" si="88"/>
        <v>0.6520007087187264</v>
      </c>
      <c r="L262" s="213">
        <f t="shared" si="88"/>
        <v>0.65199997485809458</v>
      </c>
      <c r="M262" s="213">
        <f t="shared" si="88"/>
        <v>0.6519999524282627</v>
      </c>
      <c r="N262" s="213">
        <f t="shared" si="88"/>
        <v>0.65199996747883571</v>
      </c>
    </row>
    <row r="263" spans="1:15" ht="21" x14ac:dyDescent="0.35">
      <c r="A263" s="60"/>
      <c r="B263" s="66"/>
      <c r="C263" s="119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</row>
    <row r="264" spans="1:15" ht="21" x14ac:dyDescent="0.35">
      <c r="A264" s="60" t="s">
        <v>212</v>
      </c>
      <c r="B264" s="66"/>
      <c r="C264" s="303">
        <f>(C257+B267)/B268</f>
        <v>0.75997753650318234</v>
      </c>
      <c r="D264" s="303">
        <f t="shared" ref="D264:O264" si="89">(D257+C267)/C268</f>
        <v>0.76000174241691487</v>
      </c>
      <c r="E264" s="303">
        <f t="shared" si="89"/>
        <v>0.76000006180973723</v>
      </c>
      <c r="F264" s="303">
        <f t="shared" si="89"/>
        <v>0.75999901606680909</v>
      </c>
      <c r="G264" s="303">
        <f t="shared" si="89"/>
        <v>0.76000173024211115</v>
      </c>
      <c r="H264" s="303">
        <f t="shared" si="89"/>
        <v>0.76000123165860378</v>
      </c>
      <c r="I264" s="303">
        <f t="shared" si="89"/>
        <v>0.7600009844723089</v>
      </c>
      <c r="J264" s="303">
        <f t="shared" si="89"/>
        <v>0.7600012544515794</v>
      </c>
      <c r="K264" s="303">
        <f t="shared" si="89"/>
        <v>0.76000048877153548</v>
      </c>
      <c r="L264" s="303">
        <f t="shared" si="89"/>
        <v>0.75999998266075486</v>
      </c>
      <c r="M264" s="303">
        <f t="shared" si="89"/>
        <v>0.75999996719190532</v>
      </c>
      <c r="N264" s="303">
        <f t="shared" si="89"/>
        <v>0.75999997757161086</v>
      </c>
      <c r="O264" s="303"/>
    </row>
    <row r="265" spans="1:15" ht="21" x14ac:dyDescent="0.35">
      <c r="A265" s="60"/>
      <c r="B265" s="66"/>
      <c r="C265" s="118"/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</row>
    <row r="266" spans="1:15" ht="21" x14ac:dyDescent="0.35">
      <c r="A266" s="218" t="s">
        <v>57</v>
      </c>
      <c r="B266" s="235">
        <v>24566</v>
      </c>
      <c r="C266" s="203">
        <f>C256+C257+C258</f>
        <v>81799.444444444438</v>
      </c>
      <c r="D266" s="203">
        <f t="shared" ref="D266:N266" si="90">D256+D257+D258</f>
        <v>126454.05555555553</v>
      </c>
      <c r="E266" s="203">
        <f t="shared" si="90"/>
        <v>166467.70833333331</v>
      </c>
      <c r="F266" s="203">
        <f t="shared" si="90"/>
        <v>205090.55902777775</v>
      </c>
      <c r="G266" s="203">
        <f t="shared" si="90"/>
        <v>244688.03732638882</v>
      </c>
      <c r="H266" s="203">
        <f t="shared" si="90"/>
        <v>287081.63736979157</v>
      </c>
      <c r="I266" s="203">
        <f t="shared" si="90"/>
        <v>333786.22741970472</v>
      </c>
      <c r="J266" s="203">
        <f t="shared" si="90"/>
        <v>386161.70597710478</v>
      </c>
      <c r="K266" s="203">
        <f t="shared" si="90"/>
        <v>445522.95631811483</v>
      </c>
      <c r="L266" s="203">
        <f t="shared" si="90"/>
        <v>513221.19421027636</v>
      </c>
      <c r="M266" s="203">
        <f t="shared" si="90"/>
        <v>590703.96778626204</v>
      </c>
      <c r="N266" s="203">
        <f t="shared" si="90"/>
        <v>679569.25739864563</v>
      </c>
    </row>
    <row r="267" spans="1:15" ht="21" x14ac:dyDescent="0.35">
      <c r="A267" s="218" t="s">
        <v>58</v>
      </c>
      <c r="B267" s="235">
        <v>2143</v>
      </c>
      <c r="C267" s="203">
        <f>C193</f>
        <v>36809.75</v>
      </c>
      <c r="D267" s="203">
        <f t="shared" ref="D267:N267" si="91">D193</f>
        <v>56904.32499999999</v>
      </c>
      <c r="E267" s="203">
        <f t="shared" si="91"/>
        <v>74910.46875</v>
      </c>
      <c r="F267" s="203">
        <f t="shared" si="91"/>
        <v>92290.751562499994</v>
      </c>
      <c r="G267" s="203">
        <f t="shared" si="91"/>
        <v>110109.61679687497</v>
      </c>
      <c r="H267" s="203">
        <f t="shared" si="91"/>
        <v>129186.73681640621</v>
      </c>
      <c r="I267" s="203">
        <f t="shared" si="91"/>
        <v>150203.80233886713</v>
      </c>
      <c r="J267" s="203">
        <f t="shared" si="91"/>
        <v>173772.76768969715</v>
      </c>
      <c r="K267" s="203">
        <f t="shared" si="91"/>
        <v>200485.33034315167</v>
      </c>
      <c r="L267" s="203">
        <f t="shared" si="91"/>
        <v>230949.53739462438</v>
      </c>
      <c r="M267" s="203">
        <f t="shared" si="91"/>
        <v>265816.78550381796</v>
      </c>
      <c r="N267" s="203">
        <f t="shared" si="91"/>
        <v>305806.16582939052</v>
      </c>
    </row>
    <row r="268" spans="1:15" ht="21" x14ac:dyDescent="0.35">
      <c r="A268" s="218" t="s">
        <v>59</v>
      </c>
      <c r="B268" s="235">
        <v>26710</v>
      </c>
      <c r="C268" s="203">
        <f>C266+C267</f>
        <v>118609.19444444444</v>
      </c>
      <c r="D268" s="203">
        <f t="shared" ref="D268:N268" si="92">D266+D267</f>
        <v>183358.38055555552</v>
      </c>
      <c r="E268" s="203">
        <f t="shared" si="92"/>
        <v>241378.17708333331</v>
      </c>
      <c r="F268" s="203">
        <f t="shared" si="92"/>
        <v>297381.31059027778</v>
      </c>
      <c r="G268" s="203">
        <f t="shared" si="92"/>
        <v>354797.65412326378</v>
      </c>
      <c r="H268" s="203">
        <f t="shared" si="92"/>
        <v>416268.37418619776</v>
      </c>
      <c r="I268" s="203">
        <f t="shared" si="92"/>
        <v>483990.02975857188</v>
      </c>
      <c r="J268" s="203">
        <f t="shared" si="92"/>
        <v>559934.47366680193</v>
      </c>
      <c r="K268" s="203">
        <f t="shared" si="92"/>
        <v>646008.28666126647</v>
      </c>
      <c r="L268" s="203">
        <f t="shared" si="92"/>
        <v>744170.73160490068</v>
      </c>
      <c r="M268" s="203">
        <f t="shared" si="92"/>
        <v>856520.75329008</v>
      </c>
      <c r="N268" s="203">
        <f t="shared" si="92"/>
        <v>985375.42322803615</v>
      </c>
    </row>
    <row r="269" spans="1:15" ht="21" x14ac:dyDescent="0.35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</row>
    <row r="270" spans="1:15" ht="21" x14ac:dyDescent="0.35">
      <c r="A270" s="72" t="s">
        <v>60</v>
      </c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</row>
    <row r="271" spans="1:15" ht="21" x14ac:dyDescent="0.35">
      <c r="A271" s="60" t="s">
        <v>61</v>
      </c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</row>
    <row r="272" spans="1:15" ht="21" x14ac:dyDescent="0.35">
      <c r="A272" s="75" t="s">
        <v>62</v>
      </c>
      <c r="B272" s="66"/>
      <c r="C272" s="216">
        <v>26135</v>
      </c>
      <c r="D272" s="216">
        <v>40516</v>
      </c>
      <c r="E272" s="216">
        <v>53067</v>
      </c>
      <c r="F272" s="216">
        <v>65165</v>
      </c>
      <c r="G272" s="216">
        <v>77660</v>
      </c>
      <c r="H272" s="216">
        <v>91510</v>
      </c>
      <c r="I272" s="216">
        <v>106348</v>
      </c>
      <c r="J272" s="216">
        <v>122897</v>
      </c>
      <c r="K272" s="216">
        <v>141742</v>
      </c>
      <c r="L272" s="216">
        <v>163323</v>
      </c>
      <c r="M272" s="216">
        <v>188081</v>
      </c>
      <c r="N272" s="216">
        <v>216327</v>
      </c>
    </row>
    <row r="273" spans="1:14" ht="21" x14ac:dyDescent="0.35">
      <c r="A273" s="75" t="s">
        <v>63</v>
      </c>
      <c r="B273" s="66"/>
      <c r="C273" s="216">
        <v>8908</v>
      </c>
      <c r="D273" s="216">
        <v>13680</v>
      </c>
      <c r="E273" s="216">
        <v>18014</v>
      </c>
      <c r="F273" s="216">
        <v>22387</v>
      </c>
      <c r="G273" s="216">
        <v>26546</v>
      </c>
      <c r="H273" s="216">
        <v>31174</v>
      </c>
      <c r="I273" s="216">
        <v>36225</v>
      </c>
      <c r="J273" s="216">
        <v>41936</v>
      </c>
      <c r="K273" s="216">
        <v>48416</v>
      </c>
      <c r="L273" s="216">
        <v>55723</v>
      </c>
      <c r="M273" s="216">
        <v>64146</v>
      </c>
      <c r="N273" s="216">
        <v>73796</v>
      </c>
    </row>
    <row r="274" spans="1:14" ht="21" x14ac:dyDescent="0.35">
      <c r="A274" s="75" t="s">
        <v>64</v>
      </c>
      <c r="B274" s="66"/>
      <c r="C274" s="216">
        <v>1767</v>
      </c>
      <c r="D274" s="216">
        <v>2709</v>
      </c>
      <c r="E274" s="216">
        <v>3829</v>
      </c>
      <c r="F274" s="216">
        <v>4739</v>
      </c>
      <c r="G274" s="216">
        <v>5903</v>
      </c>
      <c r="H274" s="216">
        <v>6503</v>
      </c>
      <c r="I274" s="216">
        <v>7631</v>
      </c>
      <c r="J274" s="216">
        <v>8939</v>
      </c>
      <c r="K274" s="216">
        <v>10326</v>
      </c>
      <c r="L274" s="216">
        <v>11903</v>
      </c>
      <c r="M274" s="216">
        <v>13590</v>
      </c>
      <c r="N274" s="216">
        <v>15683</v>
      </c>
    </row>
    <row r="275" spans="1:14" ht="21" x14ac:dyDescent="0.35">
      <c r="A275" s="75"/>
      <c r="B275" s="66"/>
      <c r="C275" s="214"/>
      <c r="D275" s="214"/>
      <c r="E275" s="214"/>
      <c r="F275" s="214"/>
      <c r="G275" s="214"/>
      <c r="H275" s="214"/>
      <c r="I275" s="214"/>
      <c r="J275" s="214"/>
      <c r="K275" s="214"/>
      <c r="L275" s="214"/>
      <c r="M275" s="214"/>
      <c r="N275" s="214"/>
    </row>
    <row r="276" spans="1:14" ht="21" x14ac:dyDescent="0.35">
      <c r="A276" s="78" t="s">
        <v>77</v>
      </c>
      <c r="B276" s="66"/>
      <c r="C276" s="214"/>
      <c r="D276" s="214"/>
      <c r="E276" s="214"/>
      <c r="F276" s="214"/>
      <c r="G276" s="214"/>
      <c r="H276" s="214"/>
      <c r="I276" s="214"/>
      <c r="J276" s="214"/>
      <c r="K276" s="214"/>
      <c r="L276" s="214"/>
      <c r="M276" s="214"/>
      <c r="N276" s="214"/>
    </row>
    <row r="277" spans="1:14" ht="21" x14ac:dyDescent="0.35">
      <c r="A277" s="75" t="s">
        <v>62</v>
      </c>
      <c r="B277" s="66"/>
      <c r="C277" s="216">
        <f>B325-C282</f>
        <v>6552.616</v>
      </c>
      <c r="D277" s="216">
        <f t="shared" ref="D277:N277" si="93">C325-D282</f>
        <v>26204.229066400003</v>
      </c>
      <c r="E277" s="216">
        <f t="shared" si="93"/>
        <v>43730.664471573124</v>
      </c>
      <c r="F277" s="216">
        <f t="shared" si="93"/>
        <v>59424.489015114341</v>
      </c>
      <c r="G277" s="216">
        <f t="shared" si="93"/>
        <v>74599.62576458152</v>
      </c>
      <c r="H277" s="216">
        <f t="shared" si="93"/>
        <v>90250.667789102357</v>
      </c>
      <c r="I277" s="216">
        <f t="shared" si="93"/>
        <v>107488.81263017532</v>
      </c>
      <c r="J277" s="216">
        <f t="shared" si="93"/>
        <v>126117.13689051413</v>
      </c>
      <c r="K277" s="216">
        <f t="shared" si="93"/>
        <v>146875.97023213486</v>
      </c>
      <c r="L277" s="216">
        <f t="shared" si="93"/>
        <v>170460.19482310559</v>
      </c>
      <c r="M277" s="216">
        <f t="shared" si="93"/>
        <v>197433.16146500039</v>
      </c>
      <c r="N277" s="216">
        <f t="shared" si="93"/>
        <v>228358.89299457107</v>
      </c>
    </row>
    <row r="278" spans="1:14" ht="21" x14ac:dyDescent="0.35">
      <c r="A278" s="75" t="s">
        <v>63</v>
      </c>
      <c r="B278" s="66"/>
      <c r="C278" s="216">
        <f>B326-C283</f>
        <v>1988.8050000000001</v>
      </c>
      <c r="D278" s="216">
        <f t="shared" ref="D278:N278" si="94">C326-D283</f>
        <v>16322.336616599998</v>
      </c>
      <c r="E278" s="216">
        <f t="shared" si="94"/>
        <v>50502.261128677666</v>
      </c>
      <c r="F278" s="216">
        <f t="shared" si="94"/>
        <v>102205.19185797004</v>
      </c>
      <c r="G278" s="216">
        <f t="shared" si="94"/>
        <v>169695.12361438884</v>
      </c>
      <c r="H278" s="216">
        <f t="shared" si="94"/>
        <v>251746.96927368324</v>
      </c>
      <c r="I278" s="216">
        <f t="shared" si="94"/>
        <v>348920.99494706461</v>
      </c>
      <c r="J278" s="216">
        <f t="shared" si="94"/>
        <v>462024.60229749914</v>
      </c>
      <c r="K278" s="216">
        <f t="shared" si="94"/>
        <v>592654.06947842834</v>
      </c>
      <c r="L278" s="216">
        <f t="shared" si="94"/>
        <v>742844.76188753278</v>
      </c>
      <c r="M278" s="216">
        <f t="shared" si="94"/>
        <v>915080.74690313777</v>
      </c>
      <c r="N278" s="216">
        <f t="shared" si="94"/>
        <v>1112567.2479190126</v>
      </c>
    </row>
    <row r="279" spans="1:14" ht="21" x14ac:dyDescent="0.35">
      <c r="A279" s="75" t="s">
        <v>64</v>
      </c>
      <c r="B279" s="66"/>
      <c r="C279" s="195">
        <f>B327-C284</f>
        <v>785.84</v>
      </c>
      <c r="D279" s="195">
        <f t="shared" ref="D279:N279" si="95">C327-D284</f>
        <v>1903.3760042462729</v>
      </c>
      <c r="E279" s="195">
        <f t="shared" si="95"/>
        <v>3800.1359078251753</v>
      </c>
      <c r="F279" s="195">
        <f t="shared" si="95"/>
        <v>6210.5072846281637</v>
      </c>
      <c r="G279" s="195">
        <f t="shared" si="95"/>
        <v>8735.2241963208235</v>
      </c>
      <c r="H279" s="195">
        <f t="shared" si="95"/>
        <v>11758.099851091085</v>
      </c>
      <c r="I279" s="195">
        <f t="shared" si="95"/>
        <v>14611.521760738697</v>
      </c>
      <c r="J279" s="195">
        <f t="shared" si="95"/>
        <v>18238.613765314389</v>
      </c>
      <c r="K279" s="195">
        <f t="shared" si="95"/>
        <v>22435.778373346697</v>
      </c>
      <c r="L279" s="195">
        <f t="shared" si="95"/>
        <v>27148.383732575145</v>
      </c>
      <c r="M279" s="195">
        <f t="shared" si="95"/>
        <v>32529.612176533803</v>
      </c>
      <c r="N279" s="195">
        <f t="shared" si="95"/>
        <v>38588.872072225437</v>
      </c>
    </row>
    <row r="280" spans="1:14" ht="21" x14ac:dyDescent="0.35">
      <c r="A280" s="75"/>
      <c r="B280" s="66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</row>
    <row r="281" spans="1:14" ht="21" x14ac:dyDescent="0.35">
      <c r="A281" s="78" t="s">
        <v>56</v>
      </c>
      <c r="B281" s="66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</row>
    <row r="282" spans="1:14" ht="21" x14ac:dyDescent="0.35">
      <c r="A282" s="75" t="s">
        <v>62</v>
      </c>
      <c r="B282" s="66"/>
      <c r="C282" s="195">
        <f>C238</f>
        <v>330.38400000000001</v>
      </c>
      <c r="D282" s="195">
        <f t="shared" ref="D282:N282" si="96">D238</f>
        <v>1321.2216336000001</v>
      </c>
      <c r="E282" s="195">
        <f t="shared" si="96"/>
        <v>2204.9074523482245</v>
      </c>
      <c r="F282" s="195">
        <f t="shared" si="96"/>
        <v>2996.1927234511436</v>
      </c>
      <c r="G282" s="195">
        <f t="shared" si="96"/>
        <v>3761.3256688024298</v>
      </c>
      <c r="H282" s="195">
        <f t="shared" si="96"/>
        <v>4550.4538381060011</v>
      </c>
      <c r="I282" s="195">
        <f t="shared" si="96"/>
        <v>5419.6039981601007</v>
      </c>
      <c r="J282" s="195">
        <f t="shared" si="96"/>
        <v>6358.8472381771826</v>
      </c>
      <c r="K282" s="195">
        <f t="shared" si="96"/>
        <v>7405.5111041412529</v>
      </c>
      <c r="L282" s="195">
        <f t="shared" si="96"/>
        <v>8594.6316717532227</v>
      </c>
      <c r="M282" s="195">
        <f t="shared" si="96"/>
        <v>9954.6131831092644</v>
      </c>
      <c r="N282" s="195">
        <f t="shared" si="96"/>
        <v>11513.893764432156</v>
      </c>
    </row>
    <row r="283" spans="1:14" ht="21" x14ac:dyDescent="0.35">
      <c r="A283" s="75" t="s">
        <v>63</v>
      </c>
      <c r="B283" s="66"/>
      <c r="C283" s="195">
        <f>C245</f>
        <v>26.195</v>
      </c>
      <c r="D283" s="195">
        <f t="shared" ref="D283:N283" si="97">D245</f>
        <v>214.98518339999998</v>
      </c>
      <c r="E283" s="195">
        <f t="shared" si="97"/>
        <v>665.1766916644475</v>
      </c>
      <c r="F283" s="195">
        <f t="shared" si="97"/>
        <v>1346.1676739144993</v>
      </c>
      <c r="G283" s="195">
        <f t="shared" si="97"/>
        <v>2235.092813563379</v>
      </c>
      <c r="H283" s="195">
        <f t="shared" si="97"/>
        <v>3315.8162113048452</v>
      </c>
      <c r="I283" s="195">
        <f t="shared" si="97"/>
        <v>4595.7172586746101</v>
      </c>
      <c r="J283" s="195">
        <f t="shared" si="97"/>
        <v>6085.4304253976588</v>
      </c>
      <c r="K283" s="195">
        <f t="shared" si="97"/>
        <v>7805.9806516915596</v>
      </c>
      <c r="L283" s="195">
        <f t="shared" si="97"/>
        <v>9784.1761950738874</v>
      </c>
      <c r="M283" s="195">
        <f t="shared" si="97"/>
        <v>12052.735268227752</v>
      </c>
      <c r="N283" s="195">
        <f t="shared" si="97"/>
        <v>14653.874592651635</v>
      </c>
    </row>
    <row r="284" spans="1:14" ht="21" x14ac:dyDescent="0.35">
      <c r="A284" s="75" t="s">
        <v>64</v>
      </c>
      <c r="B284" s="66"/>
      <c r="C284" s="195">
        <f>C252</f>
        <v>107.16</v>
      </c>
      <c r="D284" s="195">
        <f t="shared" ref="D284:N284" si="98">D252</f>
        <v>259.55127330630995</v>
      </c>
      <c r="E284" s="195">
        <f t="shared" si="98"/>
        <v>518.20035106706939</v>
      </c>
      <c r="F284" s="195">
        <f t="shared" si="98"/>
        <v>846.88735699474967</v>
      </c>
      <c r="G284" s="195">
        <f t="shared" si="98"/>
        <v>1191.1669358619306</v>
      </c>
      <c r="H284" s="195">
        <f t="shared" si="98"/>
        <v>1603.3772524215115</v>
      </c>
      <c r="I284" s="195">
        <f t="shared" si="98"/>
        <v>1992.4802401007314</v>
      </c>
      <c r="J284" s="195">
        <f t="shared" si="98"/>
        <v>2487.0836952701438</v>
      </c>
      <c r="K284" s="195">
        <f t="shared" si="98"/>
        <v>3059.4243236381858</v>
      </c>
      <c r="L284" s="195">
        <f t="shared" si="98"/>
        <v>3702.0523271693378</v>
      </c>
      <c r="M284" s="195">
        <f t="shared" si="98"/>
        <v>4435.8562058909729</v>
      </c>
      <c r="N284" s="195">
        <f t="shared" si="98"/>
        <v>5262.1189189398319</v>
      </c>
    </row>
    <row r="285" spans="1:14" ht="21" x14ac:dyDescent="0.35">
      <c r="A285" s="75"/>
      <c r="B285" s="66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</row>
    <row r="286" spans="1:14" ht="21" x14ac:dyDescent="0.35">
      <c r="A286" s="60" t="s">
        <v>55</v>
      </c>
      <c r="B286" s="66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</row>
    <row r="287" spans="1:14" ht="21" x14ac:dyDescent="0.35">
      <c r="A287" s="75" t="s">
        <v>62</v>
      </c>
      <c r="B287" s="66"/>
      <c r="C287" s="101">
        <v>44</v>
      </c>
      <c r="D287" s="101">
        <v>43</v>
      </c>
      <c r="E287" s="101">
        <v>43</v>
      </c>
      <c r="F287" s="101">
        <v>43</v>
      </c>
      <c r="G287" s="101">
        <v>43</v>
      </c>
      <c r="H287" s="101">
        <v>43</v>
      </c>
      <c r="I287" s="101">
        <v>43</v>
      </c>
      <c r="J287" s="101">
        <v>42</v>
      </c>
      <c r="K287" s="101">
        <v>42</v>
      </c>
      <c r="L287" s="101">
        <v>42</v>
      </c>
      <c r="M287" s="101">
        <v>42</v>
      </c>
      <c r="N287" s="101">
        <v>41</v>
      </c>
    </row>
    <row r="288" spans="1:14" ht="21" x14ac:dyDescent="0.35">
      <c r="A288" s="75" t="s">
        <v>63</v>
      </c>
      <c r="B288" s="66"/>
      <c r="C288" s="101">
        <v>11</v>
      </c>
      <c r="D288" s="101">
        <v>11</v>
      </c>
      <c r="E288" s="101">
        <v>11</v>
      </c>
      <c r="F288" s="101">
        <v>10</v>
      </c>
      <c r="G288" s="101">
        <v>10</v>
      </c>
      <c r="H288" s="101">
        <v>10</v>
      </c>
      <c r="I288" s="101">
        <v>10</v>
      </c>
      <c r="J288" s="101">
        <v>10</v>
      </c>
      <c r="K288" s="101">
        <v>10</v>
      </c>
      <c r="L288" s="101">
        <v>10</v>
      </c>
      <c r="M288" s="101">
        <v>10</v>
      </c>
      <c r="N288" s="101">
        <v>10</v>
      </c>
    </row>
    <row r="289" spans="1:14" ht="21" x14ac:dyDescent="0.35">
      <c r="A289" s="75" t="s">
        <v>64</v>
      </c>
      <c r="B289" s="66"/>
      <c r="C289" s="215">
        <v>0.43877755258275425</v>
      </c>
      <c r="D289" s="215">
        <v>0.40431590943283968</v>
      </c>
      <c r="E289" s="215">
        <v>0.37440399698198795</v>
      </c>
      <c r="F289" s="215">
        <v>0.37083580637726565</v>
      </c>
      <c r="G289" s="215">
        <v>0.41064041781196414</v>
      </c>
      <c r="H289" s="215">
        <v>0.39392103737000239</v>
      </c>
      <c r="I289" s="215">
        <v>0.38497419405047489</v>
      </c>
      <c r="J289" s="215">
        <v>0.38121005328542223</v>
      </c>
      <c r="K289" s="215">
        <v>0.38255329997678333</v>
      </c>
      <c r="L289" s="215">
        <v>0.38475868639332461</v>
      </c>
      <c r="M289" s="215">
        <v>0.37971716082901691</v>
      </c>
      <c r="N289" s="215">
        <v>0.37693948733814386</v>
      </c>
    </row>
    <row r="290" spans="1:14" ht="21" x14ac:dyDescent="0.35">
      <c r="A290" s="75"/>
      <c r="B290" s="66"/>
      <c r="C290" s="215"/>
      <c r="D290" s="215"/>
      <c r="E290" s="215"/>
      <c r="F290" s="215"/>
      <c r="G290" s="215"/>
      <c r="H290" s="215"/>
      <c r="I290" s="215"/>
      <c r="J290" s="215"/>
      <c r="K290" s="215"/>
      <c r="L290" s="215"/>
      <c r="M290" s="215"/>
      <c r="N290" s="215"/>
    </row>
    <row r="291" spans="1:14" ht="21" x14ac:dyDescent="0.35">
      <c r="A291" s="78" t="s">
        <v>174</v>
      </c>
      <c r="B291" s="66"/>
      <c r="C291" s="215"/>
      <c r="D291" s="215"/>
      <c r="E291" s="215"/>
      <c r="F291" s="215"/>
      <c r="G291" s="215"/>
      <c r="H291" s="215"/>
      <c r="I291" s="215"/>
      <c r="J291" s="215"/>
      <c r="K291" s="215"/>
      <c r="L291" s="215"/>
      <c r="M291" s="215"/>
      <c r="N291" s="215"/>
    </row>
    <row r="292" spans="1:14" ht="21" x14ac:dyDescent="0.35">
      <c r="A292" s="75" t="s">
        <v>62</v>
      </c>
      <c r="B292" s="66"/>
      <c r="C292" s="217">
        <f>C282/B325</f>
        <v>4.8000000000000001E-2</v>
      </c>
      <c r="D292" s="217">
        <f t="shared" ref="D292:N292" si="99">D282/C325</f>
        <v>4.8000000000000001E-2</v>
      </c>
      <c r="E292" s="217">
        <f t="shared" si="99"/>
        <v>4.7999999999999994E-2</v>
      </c>
      <c r="F292" s="217">
        <f t="shared" si="99"/>
        <v>4.8000000000000001E-2</v>
      </c>
      <c r="G292" s="217">
        <f t="shared" si="99"/>
        <v>4.8000000000000008E-2</v>
      </c>
      <c r="H292" s="217">
        <f t="shared" si="99"/>
        <v>4.8000000000000001E-2</v>
      </c>
      <c r="I292" s="217">
        <f t="shared" si="99"/>
        <v>4.8000000000000001E-2</v>
      </c>
      <c r="J292" s="217">
        <f t="shared" si="99"/>
        <v>4.7999999999999994E-2</v>
      </c>
      <c r="K292" s="217">
        <f t="shared" si="99"/>
        <v>4.8000000000000001E-2</v>
      </c>
      <c r="L292" s="217">
        <f t="shared" si="99"/>
        <v>4.8000000000000001E-2</v>
      </c>
      <c r="M292" s="217">
        <f t="shared" si="99"/>
        <v>4.8000000000000008E-2</v>
      </c>
      <c r="N292" s="217">
        <f t="shared" si="99"/>
        <v>4.8000000000000001E-2</v>
      </c>
    </row>
    <row r="293" spans="1:14" ht="21" x14ac:dyDescent="0.35">
      <c r="A293" s="75" t="s">
        <v>63</v>
      </c>
      <c r="B293" s="66"/>
      <c r="C293" s="217">
        <f>C283/B326</f>
        <v>1.2999999999999999E-2</v>
      </c>
      <c r="D293" s="217">
        <f t="shared" ref="D293:N293" si="100">D283/C326</f>
        <v>1.3000000000000001E-2</v>
      </c>
      <c r="E293" s="217">
        <f t="shared" si="100"/>
        <v>1.2999999999999999E-2</v>
      </c>
      <c r="F293" s="217">
        <f t="shared" si="100"/>
        <v>1.3000000000000003E-2</v>
      </c>
      <c r="G293" s="217">
        <f t="shared" si="100"/>
        <v>1.2999999999999999E-2</v>
      </c>
      <c r="H293" s="217">
        <f t="shared" si="100"/>
        <v>1.3000000000000001E-2</v>
      </c>
      <c r="I293" s="217">
        <f t="shared" si="100"/>
        <v>1.3000000000000001E-2</v>
      </c>
      <c r="J293" s="217">
        <f t="shared" si="100"/>
        <v>1.3000000000000001E-2</v>
      </c>
      <c r="K293" s="217">
        <f t="shared" si="100"/>
        <v>1.3000000000000001E-2</v>
      </c>
      <c r="L293" s="217">
        <f t="shared" si="100"/>
        <v>1.3000000000000001E-2</v>
      </c>
      <c r="M293" s="217">
        <f t="shared" si="100"/>
        <v>1.3000000000000001E-2</v>
      </c>
      <c r="N293" s="217">
        <f t="shared" si="100"/>
        <v>1.3000000000000001E-2</v>
      </c>
    </row>
    <row r="294" spans="1:14" ht="21" x14ac:dyDescent="0.35">
      <c r="A294" s="75" t="s">
        <v>64</v>
      </c>
      <c r="B294" s="66"/>
      <c r="C294" s="217">
        <f>C284/B327</f>
        <v>0.12</v>
      </c>
      <c r="D294" s="217">
        <f t="shared" ref="D294:N294" si="101">D284/C327</f>
        <v>0.12000000000000001</v>
      </c>
      <c r="E294" s="217">
        <f t="shared" si="101"/>
        <v>0.12000000000000001</v>
      </c>
      <c r="F294" s="217">
        <f t="shared" si="101"/>
        <v>0.12000000000000001</v>
      </c>
      <c r="G294" s="217">
        <f t="shared" si="101"/>
        <v>0.12000000000000001</v>
      </c>
      <c r="H294" s="217">
        <f t="shared" si="101"/>
        <v>0.12</v>
      </c>
      <c r="I294" s="217">
        <f t="shared" si="101"/>
        <v>0.12000000000000001</v>
      </c>
      <c r="J294" s="217">
        <f t="shared" si="101"/>
        <v>0.12</v>
      </c>
      <c r="K294" s="217">
        <f t="shared" si="101"/>
        <v>0.12</v>
      </c>
      <c r="L294" s="217">
        <f t="shared" si="101"/>
        <v>0.12</v>
      </c>
      <c r="M294" s="217">
        <f t="shared" si="101"/>
        <v>0.12</v>
      </c>
      <c r="N294" s="217">
        <f t="shared" si="101"/>
        <v>0.12000000000000001</v>
      </c>
    </row>
    <row r="295" spans="1:14" ht="21" x14ac:dyDescent="0.35">
      <c r="A295" s="78" t="s">
        <v>172</v>
      </c>
      <c r="B295" s="66"/>
      <c r="C295" s="215"/>
      <c r="D295" s="215"/>
      <c r="E295" s="215"/>
      <c r="F295" s="215"/>
      <c r="G295" s="215"/>
      <c r="H295" s="215"/>
      <c r="I295" s="215"/>
      <c r="J295" s="215"/>
      <c r="K295" s="215"/>
      <c r="L295" s="215"/>
      <c r="M295" s="215"/>
      <c r="N295" s="215"/>
    </row>
    <row r="296" spans="1:14" ht="21" x14ac:dyDescent="0.35">
      <c r="A296" s="75" t="s">
        <v>62</v>
      </c>
      <c r="B296" s="66"/>
      <c r="C296" s="217">
        <f>C277/B325</f>
        <v>0.95199999999999996</v>
      </c>
      <c r="D296" s="217">
        <f t="shared" ref="D296:N296" si="102">D277/C325</f>
        <v>0.95200000000000007</v>
      </c>
      <c r="E296" s="217">
        <f t="shared" si="102"/>
        <v>0.95199999999999996</v>
      </c>
      <c r="F296" s="217">
        <f t="shared" si="102"/>
        <v>0.95199999999999996</v>
      </c>
      <c r="G296" s="217">
        <f t="shared" si="102"/>
        <v>0.95200000000000007</v>
      </c>
      <c r="H296" s="217">
        <f t="shared" si="102"/>
        <v>0.95200000000000007</v>
      </c>
      <c r="I296" s="217">
        <f t="shared" si="102"/>
        <v>0.95199999999999996</v>
      </c>
      <c r="J296" s="217">
        <f t="shared" si="102"/>
        <v>0.95199999999999996</v>
      </c>
      <c r="K296" s="217">
        <f t="shared" si="102"/>
        <v>0.95200000000000007</v>
      </c>
      <c r="L296" s="217">
        <f t="shared" si="102"/>
        <v>0.95200000000000007</v>
      </c>
      <c r="M296" s="217">
        <f t="shared" si="102"/>
        <v>0.95199999999999996</v>
      </c>
      <c r="N296" s="217">
        <f t="shared" si="102"/>
        <v>0.95199999999999996</v>
      </c>
    </row>
    <row r="297" spans="1:14" ht="21" x14ac:dyDescent="0.35">
      <c r="A297" s="75" t="s">
        <v>63</v>
      </c>
      <c r="B297" s="66"/>
      <c r="C297" s="217">
        <f t="shared" ref="C297:N298" si="103">C278/B326</f>
        <v>0.98699999999999999</v>
      </c>
      <c r="D297" s="217">
        <f t="shared" si="103"/>
        <v>0.98699999999999999</v>
      </c>
      <c r="E297" s="217">
        <f t="shared" si="103"/>
        <v>0.98699999999999999</v>
      </c>
      <c r="F297" s="217">
        <f t="shared" si="103"/>
        <v>0.98699999999999999</v>
      </c>
      <c r="G297" s="217">
        <f t="shared" si="103"/>
        <v>0.98699999999999999</v>
      </c>
      <c r="H297" s="217">
        <f t="shared" si="103"/>
        <v>0.9870000000000001</v>
      </c>
      <c r="I297" s="217">
        <f t="shared" si="103"/>
        <v>0.98699999999999999</v>
      </c>
      <c r="J297" s="217">
        <f t="shared" si="103"/>
        <v>0.98699999999999999</v>
      </c>
      <c r="K297" s="217">
        <f t="shared" si="103"/>
        <v>0.98699999999999999</v>
      </c>
      <c r="L297" s="217">
        <f t="shared" si="103"/>
        <v>0.98699999999999999</v>
      </c>
      <c r="M297" s="217">
        <f t="shared" si="103"/>
        <v>0.98699999999999999</v>
      </c>
      <c r="N297" s="217">
        <f t="shared" si="103"/>
        <v>0.98699999999999999</v>
      </c>
    </row>
    <row r="298" spans="1:14" ht="21" x14ac:dyDescent="0.35">
      <c r="A298" s="75" t="s">
        <v>64</v>
      </c>
      <c r="B298" s="66"/>
      <c r="C298" s="217">
        <f t="shared" si="103"/>
        <v>0.88</v>
      </c>
      <c r="D298" s="217">
        <f t="shared" si="103"/>
        <v>0.88</v>
      </c>
      <c r="E298" s="217">
        <f t="shared" si="103"/>
        <v>0.88</v>
      </c>
      <c r="F298" s="217">
        <f t="shared" si="103"/>
        <v>0.87999999999999989</v>
      </c>
      <c r="G298" s="217">
        <f t="shared" si="103"/>
        <v>0.87999999999999989</v>
      </c>
      <c r="H298" s="217">
        <f t="shared" si="103"/>
        <v>0.88</v>
      </c>
      <c r="I298" s="217">
        <f t="shared" si="103"/>
        <v>0.88</v>
      </c>
      <c r="J298" s="217">
        <f t="shared" si="103"/>
        <v>0.88</v>
      </c>
      <c r="K298" s="217">
        <f t="shared" si="103"/>
        <v>0.88</v>
      </c>
      <c r="L298" s="217">
        <f t="shared" si="103"/>
        <v>0.88</v>
      </c>
      <c r="M298" s="217">
        <f t="shared" si="103"/>
        <v>0.88</v>
      </c>
      <c r="N298" s="217">
        <f t="shared" si="103"/>
        <v>0.88000000000000012</v>
      </c>
    </row>
    <row r="299" spans="1:14" ht="21" x14ac:dyDescent="0.35">
      <c r="A299" s="75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</row>
    <row r="300" spans="1:14" ht="21" x14ac:dyDescent="0.35">
      <c r="A300" s="75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</row>
    <row r="301" spans="1:14" ht="21" x14ac:dyDescent="0.35">
      <c r="A301" s="218" t="s">
        <v>57</v>
      </c>
      <c r="B301" s="219">
        <f>SUM(B302:B304)</f>
        <v>9791</v>
      </c>
      <c r="C301" s="219">
        <f t="shared" ref="C301:N301" si="104">SUM(C302:C304)</f>
        <v>46192.699777552582</v>
      </c>
      <c r="D301" s="219">
        <f t="shared" si="104"/>
        <v>101389.3460031557</v>
      </c>
      <c r="E301" s="219">
        <f t="shared" si="104"/>
        <v>172997.43591207292</v>
      </c>
      <c r="F301" s="219">
        <f t="shared" si="104"/>
        <v>260184.55899351893</v>
      </c>
      <c r="G301" s="219">
        <f t="shared" si="104"/>
        <v>363192.384215709</v>
      </c>
      <c r="H301" s="219">
        <f t="shared" si="104"/>
        <v>482996.1308349141</v>
      </c>
      <c r="I301" s="219">
        <f t="shared" si="104"/>
        <v>621278.71431217273</v>
      </c>
      <c r="J301" s="219">
        <f t="shared" si="104"/>
        <v>780204.73416338093</v>
      </c>
      <c r="K301" s="219">
        <f t="shared" si="104"/>
        <v>962502.20063720981</v>
      </c>
      <c r="L301" s="219">
        <f t="shared" si="104"/>
        <v>1171454.7252019001</v>
      </c>
      <c r="M301" s="219">
        <f t="shared" si="104"/>
        <v>1410912.9002618329</v>
      </c>
      <c r="N301" s="219">
        <f t="shared" si="104"/>
        <v>1685372.3899252964</v>
      </c>
    </row>
    <row r="302" spans="1:14" ht="21" x14ac:dyDescent="0.35">
      <c r="A302" s="220" t="s">
        <v>62</v>
      </c>
      <c r="B302" s="219">
        <v>6961</v>
      </c>
      <c r="C302" s="219">
        <f>C287+C277+C272</f>
        <v>32731.616000000002</v>
      </c>
      <c r="D302" s="219">
        <f t="shared" ref="D302:N302" si="105">D287+D277+D272</f>
        <v>66763.229066400003</v>
      </c>
      <c r="E302" s="219">
        <f t="shared" si="105"/>
        <v>96840.664471573124</v>
      </c>
      <c r="F302" s="219">
        <f t="shared" si="105"/>
        <v>124632.48901511435</v>
      </c>
      <c r="G302" s="219">
        <f t="shared" si="105"/>
        <v>152302.62576458152</v>
      </c>
      <c r="H302" s="219">
        <f t="shared" si="105"/>
        <v>181803.66778910236</v>
      </c>
      <c r="I302" s="219">
        <f t="shared" si="105"/>
        <v>213879.81263017532</v>
      </c>
      <c r="J302" s="219">
        <f t="shared" si="105"/>
        <v>249056.13689051411</v>
      </c>
      <c r="K302" s="219">
        <f t="shared" si="105"/>
        <v>288659.97023213486</v>
      </c>
      <c r="L302" s="219">
        <f t="shared" si="105"/>
        <v>333825.19482310559</v>
      </c>
      <c r="M302" s="219">
        <f t="shared" si="105"/>
        <v>385556.16146500036</v>
      </c>
      <c r="N302" s="219">
        <f t="shared" si="105"/>
        <v>444726.89299457107</v>
      </c>
    </row>
    <row r="303" spans="1:14" ht="21" x14ac:dyDescent="0.35">
      <c r="A303" s="220" t="s">
        <v>63</v>
      </c>
      <c r="B303" s="219">
        <v>2037</v>
      </c>
      <c r="C303" s="219">
        <f>C288+C278+C273</f>
        <v>10907.805</v>
      </c>
      <c r="D303" s="219">
        <f t="shared" ref="D303:N303" si="106">D288+D278+D273</f>
        <v>30013.336616599998</v>
      </c>
      <c r="E303" s="219">
        <f t="shared" si="106"/>
        <v>68527.261128677666</v>
      </c>
      <c r="F303" s="219">
        <f t="shared" si="106"/>
        <v>124602.19185797004</v>
      </c>
      <c r="G303" s="219">
        <f t="shared" si="106"/>
        <v>196251.12361438884</v>
      </c>
      <c r="H303" s="219">
        <f t="shared" si="106"/>
        <v>282930.96927368327</v>
      </c>
      <c r="I303" s="219">
        <f t="shared" si="106"/>
        <v>385155.99494706461</v>
      </c>
      <c r="J303" s="219">
        <f t="shared" si="106"/>
        <v>503970.60229749914</v>
      </c>
      <c r="K303" s="219">
        <f t="shared" si="106"/>
        <v>641080.06947842834</v>
      </c>
      <c r="L303" s="219">
        <f t="shared" si="106"/>
        <v>798577.76188753278</v>
      </c>
      <c r="M303" s="219">
        <f t="shared" si="106"/>
        <v>979236.74690313777</v>
      </c>
      <c r="N303" s="219">
        <f t="shared" si="106"/>
        <v>1186373.2479190126</v>
      </c>
    </row>
    <row r="304" spans="1:14" ht="21" x14ac:dyDescent="0.35">
      <c r="A304" s="220" t="s">
        <v>64</v>
      </c>
      <c r="B304" s="218">
        <v>793</v>
      </c>
      <c r="C304" s="221">
        <f>C289+C279+C274</f>
        <v>2553.2787775525831</v>
      </c>
      <c r="D304" s="221">
        <f t="shared" ref="D304:N304" si="107">D289+D279+D274</f>
        <v>4612.7803201557053</v>
      </c>
      <c r="E304" s="221">
        <f t="shared" si="107"/>
        <v>7629.5103118221577</v>
      </c>
      <c r="F304" s="221">
        <f t="shared" si="107"/>
        <v>10949.87812043454</v>
      </c>
      <c r="G304" s="221">
        <f t="shared" si="107"/>
        <v>14638.634836738636</v>
      </c>
      <c r="H304" s="221">
        <f t="shared" si="107"/>
        <v>18261.493772128455</v>
      </c>
      <c r="I304" s="221">
        <f t="shared" si="107"/>
        <v>22242.906734932745</v>
      </c>
      <c r="J304" s="221">
        <f t="shared" si="107"/>
        <v>27177.994975367674</v>
      </c>
      <c r="K304" s="221">
        <f t="shared" si="107"/>
        <v>32762.160926646673</v>
      </c>
      <c r="L304" s="221">
        <f t="shared" si="107"/>
        <v>39051.768491261537</v>
      </c>
      <c r="M304" s="221">
        <f t="shared" si="107"/>
        <v>46119.991893694634</v>
      </c>
      <c r="N304" s="221">
        <f t="shared" si="107"/>
        <v>54272.249011712775</v>
      </c>
    </row>
    <row r="305" spans="1:14" ht="21" x14ac:dyDescent="0.35">
      <c r="A305" s="84" t="s">
        <v>104</v>
      </c>
      <c r="B305" s="120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</row>
    <row r="306" spans="1:14" ht="21" x14ac:dyDescent="0.35">
      <c r="A306" s="76" t="s">
        <v>105</v>
      </c>
      <c r="B306" s="120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</row>
    <row r="307" spans="1:14" ht="21" x14ac:dyDescent="0.35">
      <c r="A307" s="77" t="s">
        <v>106</v>
      </c>
      <c r="B307" s="120"/>
      <c r="C307" s="196">
        <f>C204</f>
        <v>5034.9144999999999</v>
      </c>
      <c r="D307" s="196">
        <f t="shared" ref="D307:N307" si="108">D204</f>
        <v>20134.86718705</v>
      </c>
      <c r="E307" s="196">
        <f t="shared" si="108"/>
        <v>33601.870862348471</v>
      </c>
      <c r="F307" s="196">
        <f t="shared" si="108"/>
        <v>45660.728691760654</v>
      </c>
      <c r="G307" s="196">
        <f t="shared" si="108"/>
        <v>57321.035973520353</v>
      </c>
      <c r="H307" s="196">
        <f t="shared" si="108"/>
        <v>69347.020470302901</v>
      </c>
      <c r="I307" s="196">
        <f t="shared" si="108"/>
        <v>82592.50676362736</v>
      </c>
      <c r="J307" s="196">
        <f t="shared" si="108"/>
        <v>96906.182390137692</v>
      </c>
      <c r="K307" s="196">
        <f t="shared" si="108"/>
        <v>112856.90359748597</v>
      </c>
      <c r="L307" s="196">
        <f t="shared" si="108"/>
        <v>130978.60558098921</v>
      </c>
      <c r="M307" s="196">
        <f t="shared" si="108"/>
        <v>151704.15715509219</v>
      </c>
      <c r="N307" s="196">
        <f t="shared" si="108"/>
        <v>175466.94351421087</v>
      </c>
    </row>
    <row r="308" spans="1:14" ht="21" x14ac:dyDescent="0.35">
      <c r="A308" s="77" t="s">
        <v>107</v>
      </c>
      <c r="B308" s="120"/>
      <c r="C308" s="196">
        <f>C205</f>
        <v>264.99550000000005</v>
      </c>
      <c r="D308" s="196">
        <f t="shared" ref="D308:N308" si="109">D205</f>
        <v>1059.7298519500002</v>
      </c>
      <c r="E308" s="196">
        <f t="shared" si="109"/>
        <v>1768.5195190709724</v>
      </c>
      <c r="F308" s="196">
        <f t="shared" si="109"/>
        <v>2403.1962469347718</v>
      </c>
      <c r="G308" s="196">
        <f t="shared" si="109"/>
        <v>3016.8966301852824</v>
      </c>
      <c r="H308" s="196">
        <f t="shared" si="109"/>
        <v>3649.8431826475221</v>
      </c>
      <c r="I308" s="196">
        <f t="shared" si="109"/>
        <v>4346.9740401909148</v>
      </c>
      <c r="J308" s="196">
        <f t="shared" si="109"/>
        <v>5100.3253889546168</v>
      </c>
      <c r="K308" s="196">
        <f t="shared" si="109"/>
        <v>5939.837031446631</v>
      </c>
      <c r="L308" s="196">
        <f t="shared" si="109"/>
        <v>6893.6108200520648</v>
      </c>
      <c r="M308" s="196">
        <f t="shared" si="109"/>
        <v>7984.4293239522231</v>
      </c>
      <c r="N308" s="196">
        <f t="shared" si="109"/>
        <v>9235.1022902216264</v>
      </c>
    </row>
    <row r="309" spans="1:14" ht="21" x14ac:dyDescent="0.35">
      <c r="A309" s="77" t="s">
        <v>108</v>
      </c>
      <c r="B309" s="120"/>
      <c r="C309" s="196">
        <f>C211</f>
        <v>40.300000000000004</v>
      </c>
      <c r="D309" s="196">
        <f t="shared" ref="D309:N309" si="110">D211</f>
        <v>330.74643599999996</v>
      </c>
      <c r="E309" s="196">
        <f t="shared" si="110"/>
        <v>1023.3487564068423</v>
      </c>
      <c r="F309" s="196">
        <f t="shared" si="110"/>
        <v>2071.0271906376911</v>
      </c>
      <c r="G309" s="196">
        <f t="shared" si="110"/>
        <v>3438.6043285590445</v>
      </c>
      <c r="H309" s="196">
        <f t="shared" si="110"/>
        <v>5101.2557096997616</v>
      </c>
      <c r="I309" s="196">
        <f t="shared" si="110"/>
        <v>7070.3342441147843</v>
      </c>
      <c r="J309" s="196">
        <f t="shared" si="110"/>
        <v>9362.2006544579363</v>
      </c>
      <c r="K309" s="196">
        <f t="shared" si="110"/>
        <v>12009.201002602398</v>
      </c>
      <c r="L309" s="196">
        <f t="shared" si="110"/>
        <v>15052.578761652134</v>
      </c>
      <c r="M309" s="196">
        <f t="shared" si="110"/>
        <v>18542.669643427311</v>
      </c>
      <c r="N309" s="196">
        <f t="shared" si="110"/>
        <v>22544.422450233284</v>
      </c>
    </row>
    <row r="310" spans="1:14" ht="21" x14ac:dyDescent="0.35">
      <c r="A310" s="77"/>
      <c r="B310" s="120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</row>
    <row r="311" spans="1:14" ht="21" x14ac:dyDescent="0.35">
      <c r="A311" s="76" t="s">
        <v>79</v>
      </c>
      <c r="B311" s="120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</row>
    <row r="312" spans="1:14" ht="21" x14ac:dyDescent="0.35">
      <c r="A312" s="77" t="s">
        <v>109</v>
      </c>
      <c r="B312" s="120"/>
      <c r="C312" s="196">
        <f>C218</f>
        <v>24.180000000000003</v>
      </c>
      <c r="D312" s="196">
        <f t="shared" ref="D312:N312" si="111">D218</f>
        <v>198.44786159999998</v>
      </c>
      <c r="E312" s="196">
        <f t="shared" si="111"/>
        <v>614.00925384410539</v>
      </c>
      <c r="F312" s="196">
        <f t="shared" si="111"/>
        <v>1242.6163143826145</v>
      </c>
      <c r="G312" s="196">
        <f t="shared" si="111"/>
        <v>2063.1625971354265</v>
      </c>
      <c r="H312" s="196">
        <f t="shared" si="111"/>
        <v>3060.7534258198571</v>
      </c>
      <c r="I312" s="196">
        <f t="shared" si="111"/>
        <v>4242.20054646887</v>
      </c>
      <c r="J312" s="196">
        <f t="shared" si="111"/>
        <v>5617.3203926747619</v>
      </c>
      <c r="K312" s="196">
        <f t="shared" si="111"/>
        <v>7205.5206015614385</v>
      </c>
      <c r="L312" s="196">
        <f t="shared" si="111"/>
        <v>9031.5472569912799</v>
      </c>
      <c r="M312" s="196">
        <f t="shared" si="111"/>
        <v>11125.601786056386</v>
      </c>
      <c r="N312" s="196">
        <f t="shared" si="111"/>
        <v>13526.653470139971</v>
      </c>
    </row>
    <row r="313" spans="1:14" ht="21" x14ac:dyDescent="0.35">
      <c r="A313" s="77" t="s">
        <v>110</v>
      </c>
      <c r="B313" s="120"/>
      <c r="C313" s="196">
        <f>C228</f>
        <v>626.08229999999992</v>
      </c>
      <c r="D313" s="196">
        <f t="shared" ref="D313:N313" si="112">D228</f>
        <v>1516.4283142921156</v>
      </c>
      <c r="E313" s="196">
        <f t="shared" si="112"/>
        <v>3027.5855511093523</v>
      </c>
      <c r="F313" s="196">
        <f t="shared" si="112"/>
        <v>4947.9393832418245</v>
      </c>
      <c r="G313" s="196">
        <f t="shared" si="112"/>
        <v>6959.3928227733286</v>
      </c>
      <c r="H313" s="196">
        <f t="shared" si="112"/>
        <v>9367.731597272681</v>
      </c>
      <c r="I313" s="196">
        <f t="shared" si="112"/>
        <v>11641.065802788522</v>
      </c>
      <c r="J313" s="196">
        <f t="shared" si="112"/>
        <v>14530.786489615812</v>
      </c>
      <c r="K313" s="196">
        <f t="shared" si="112"/>
        <v>17874.686610856097</v>
      </c>
      <c r="L313" s="196">
        <f t="shared" si="112"/>
        <v>21629.240721486858</v>
      </c>
      <c r="M313" s="196">
        <f t="shared" si="112"/>
        <v>25916.489882918009</v>
      </c>
      <c r="N313" s="196">
        <f t="shared" si="112"/>
        <v>30743.929783905965</v>
      </c>
    </row>
    <row r="314" spans="1:14" ht="21" x14ac:dyDescent="0.35">
      <c r="A314" s="77" t="s">
        <v>80</v>
      </c>
      <c r="B314" s="120"/>
      <c r="C314" s="196">
        <f>C227</f>
        <v>69.564700000000002</v>
      </c>
      <c r="D314" s="196">
        <f t="shared" ref="D314:N314" si="113">D227</f>
        <v>168.4920349213462</v>
      </c>
      <c r="E314" s="196">
        <f t="shared" si="113"/>
        <v>336.39839456770585</v>
      </c>
      <c r="F314" s="196">
        <f t="shared" si="113"/>
        <v>549.77104258242491</v>
      </c>
      <c r="G314" s="196">
        <f t="shared" si="113"/>
        <v>773.26586919703652</v>
      </c>
      <c r="H314" s="196">
        <f t="shared" si="113"/>
        <v>1040.8590663636312</v>
      </c>
      <c r="I314" s="196">
        <f t="shared" si="113"/>
        <v>1293.4517558653915</v>
      </c>
      <c r="J314" s="196">
        <f t="shared" si="113"/>
        <v>1614.5318321795348</v>
      </c>
      <c r="K314" s="196">
        <f t="shared" si="113"/>
        <v>1986.0762900951222</v>
      </c>
      <c r="L314" s="196">
        <f t="shared" si="113"/>
        <v>2403.2489690540951</v>
      </c>
      <c r="M314" s="196">
        <f t="shared" si="113"/>
        <v>2879.6099869908903</v>
      </c>
      <c r="N314" s="196">
        <f t="shared" si="113"/>
        <v>3415.9921982117739</v>
      </c>
    </row>
    <row r="315" spans="1:14" ht="21" x14ac:dyDescent="0.35">
      <c r="A315" s="77"/>
      <c r="B315" s="120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</row>
    <row r="316" spans="1:14" ht="21" x14ac:dyDescent="0.35">
      <c r="A316" s="76" t="s">
        <v>111</v>
      </c>
      <c r="B316" s="120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</row>
    <row r="317" spans="1:14" ht="21" x14ac:dyDescent="0.35">
      <c r="A317" s="77" t="s">
        <v>62</v>
      </c>
      <c r="B317" s="120"/>
      <c r="C317" s="194">
        <f>C277-C307-C308</f>
        <v>1252.7060000000001</v>
      </c>
      <c r="D317" s="194">
        <f t="shared" ref="D317:N317" si="114">D277-D307-D308</f>
        <v>5009.6320274000027</v>
      </c>
      <c r="E317" s="194">
        <f t="shared" si="114"/>
        <v>8360.2740901536799</v>
      </c>
      <c r="F317" s="194">
        <f t="shared" si="114"/>
        <v>11360.564076418916</v>
      </c>
      <c r="G317" s="194">
        <f t="shared" si="114"/>
        <v>14261.693160875886</v>
      </c>
      <c r="H317" s="194">
        <f t="shared" si="114"/>
        <v>17253.804136151935</v>
      </c>
      <c r="I317" s="194">
        <f t="shared" si="114"/>
        <v>20549.331826357047</v>
      </c>
      <c r="J317" s="194">
        <f t="shared" si="114"/>
        <v>24110.629111421818</v>
      </c>
      <c r="K317" s="194">
        <f t="shared" si="114"/>
        <v>28079.229603202257</v>
      </c>
      <c r="L317" s="194">
        <f t="shared" si="114"/>
        <v>32587.978422064309</v>
      </c>
      <c r="M317" s="194">
        <f t="shared" si="114"/>
        <v>37744.574985955973</v>
      </c>
      <c r="N317" s="194">
        <f t="shared" si="114"/>
        <v>43656.847190138571</v>
      </c>
    </row>
    <row r="318" spans="1:14" ht="21" x14ac:dyDescent="0.35">
      <c r="A318" s="77" t="s">
        <v>81</v>
      </c>
      <c r="B318" s="120"/>
      <c r="C318" s="194">
        <f>C278-C309-C312</f>
        <v>1924.325</v>
      </c>
      <c r="D318" s="194">
        <f t="shared" ref="D318:N318" si="115">D278-D309-D312</f>
        <v>15793.142318999999</v>
      </c>
      <c r="E318" s="194">
        <f t="shared" si="115"/>
        <v>48864.903118426722</v>
      </c>
      <c r="F318" s="194">
        <f t="shared" si="115"/>
        <v>98891.548352949743</v>
      </c>
      <c r="G318" s="194">
        <f t="shared" si="115"/>
        <v>164193.35668869436</v>
      </c>
      <c r="H318" s="194">
        <f t="shared" si="115"/>
        <v>243584.96013816362</v>
      </c>
      <c r="I318" s="194">
        <f t="shared" si="115"/>
        <v>337608.4601564809</v>
      </c>
      <c r="J318" s="194">
        <f t="shared" si="115"/>
        <v>447045.08125036641</v>
      </c>
      <c r="K318" s="194">
        <f t="shared" si="115"/>
        <v>573439.34787426458</v>
      </c>
      <c r="L318" s="194">
        <f t="shared" si="115"/>
        <v>718760.6358688894</v>
      </c>
      <c r="M318" s="194">
        <f t="shared" si="115"/>
        <v>885412.47547365399</v>
      </c>
      <c r="N318" s="194">
        <f t="shared" si="115"/>
        <v>1076496.1719986394</v>
      </c>
    </row>
    <row r="319" spans="1:14" ht="21" x14ac:dyDescent="0.35">
      <c r="A319" s="77" t="s">
        <v>64</v>
      </c>
      <c r="B319" s="120"/>
      <c r="C319" s="196">
        <f>C279-C313-C314</f>
        <v>90.193000000000112</v>
      </c>
      <c r="D319" s="196">
        <f t="shared" ref="D319:N319" si="116">D279-D313-D314</f>
        <v>218.45565503281114</v>
      </c>
      <c r="E319" s="196">
        <f t="shared" si="116"/>
        <v>436.15196214811715</v>
      </c>
      <c r="F319" s="196">
        <f t="shared" si="116"/>
        <v>712.79685880391423</v>
      </c>
      <c r="G319" s="196">
        <f t="shared" si="116"/>
        <v>1002.5655043504584</v>
      </c>
      <c r="H319" s="196">
        <f t="shared" si="116"/>
        <v>1349.5091874547727</v>
      </c>
      <c r="I319" s="196">
        <f t="shared" si="116"/>
        <v>1677.0042020847832</v>
      </c>
      <c r="J319" s="196">
        <f t="shared" si="116"/>
        <v>2093.2954435190422</v>
      </c>
      <c r="K319" s="196">
        <f t="shared" si="116"/>
        <v>2575.0154723954774</v>
      </c>
      <c r="L319" s="196">
        <f t="shared" si="116"/>
        <v>3115.8940420341914</v>
      </c>
      <c r="M319" s="196">
        <f t="shared" si="116"/>
        <v>3733.5123066249034</v>
      </c>
      <c r="N319" s="196">
        <f t="shared" si="116"/>
        <v>4428.9500901076972</v>
      </c>
    </row>
    <row r="320" spans="1:14" ht="21" x14ac:dyDescent="0.35">
      <c r="A320" s="85"/>
      <c r="B320" s="120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</row>
    <row r="321" spans="1:14" ht="21" x14ac:dyDescent="0.35">
      <c r="A321" s="85"/>
      <c r="B321" s="120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</row>
    <row r="322" spans="1:14" ht="21" x14ac:dyDescent="0.35">
      <c r="A322" s="75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</row>
    <row r="323" spans="1:14" ht="21" x14ac:dyDescent="0.35">
      <c r="A323" s="72" t="s">
        <v>65</v>
      </c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</row>
    <row r="324" spans="1:14" ht="21" x14ac:dyDescent="0.35">
      <c r="A324" s="218" t="s">
        <v>57</v>
      </c>
      <c r="B324" s="219">
        <f>B325+B326+B327</f>
        <v>9791</v>
      </c>
      <c r="C324" s="219">
        <f>C325+C326+C327</f>
        <v>46225.699777552582</v>
      </c>
      <c r="D324" s="219">
        <f t="shared" ref="D324:N324" si="117">D325+D326+D327</f>
        <v>101421.3460031557</v>
      </c>
      <c r="E324" s="219">
        <f t="shared" si="117"/>
        <v>173029.43591207295</v>
      </c>
      <c r="F324" s="219">
        <f t="shared" si="117"/>
        <v>260217.55899351893</v>
      </c>
      <c r="G324" s="219">
        <f t="shared" si="117"/>
        <v>363225.38421570905</v>
      </c>
      <c r="H324" s="219">
        <f t="shared" si="117"/>
        <v>483029.1308349141</v>
      </c>
      <c r="I324" s="219">
        <f t="shared" si="117"/>
        <v>621311.71431217273</v>
      </c>
      <c r="J324" s="219">
        <f t="shared" si="117"/>
        <v>780236.73416338093</v>
      </c>
      <c r="K324" s="219">
        <f t="shared" si="117"/>
        <v>962534.20063720993</v>
      </c>
      <c r="L324" s="219">
        <f t="shared" si="117"/>
        <v>1171486.7252018999</v>
      </c>
      <c r="M324" s="219">
        <f t="shared" si="117"/>
        <v>1410944.9002618326</v>
      </c>
      <c r="N324" s="219">
        <f t="shared" si="117"/>
        <v>1685403.3899252964</v>
      </c>
    </row>
    <row r="325" spans="1:14" ht="21" x14ac:dyDescent="0.35">
      <c r="A325" s="220" t="s">
        <v>62</v>
      </c>
      <c r="B325" s="219">
        <v>6883</v>
      </c>
      <c r="C325" s="219">
        <f>C272+C287+C312+C314+C317</f>
        <v>27525.450700000001</v>
      </c>
      <c r="D325" s="219">
        <f t="shared" ref="D325:N325" si="118">D272+D287+D312+D314+D317</f>
        <v>45935.57192392135</v>
      </c>
      <c r="E325" s="219">
        <f t="shared" si="118"/>
        <v>62420.681738565487</v>
      </c>
      <c r="F325" s="219">
        <f t="shared" si="118"/>
        <v>78360.951433383947</v>
      </c>
      <c r="G325" s="219">
        <f t="shared" si="118"/>
        <v>94801.121627208355</v>
      </c>
      <c r="H325" s="219">
        <f t="shared" si="118"/>
        <v>112908.41662833543</v>
      </c>
      <c r="I325" s="219">
        <f t="shared" si="118"/>
        <v>132475.98412869131</v>
      </c>
      <c r="J325" s="219">
        <f t="shared" si="118"/>
        <v>154281.48133627611</v>
      </c>
      <c r="K325" s="219">
        <f t="shared" si="118"/>
        <v>179054.8264948588</v>
      </c>
      <c r="L325" s="219">
        <f t="shared" si="118"/>
        <v>207387.77464810965</v>
      </c>
      <c r="M325" s="219">
        <f t="shared" si="118"/>
        <v>239872.78675900324</v>
      </c>
      <c r="N325" s="219">
        <f t="shared" si="118"/>
        <v>276967.49285849032</v>
      </c>
    </row>
    <row r="326" spans="1:14" ht="21" x14ac:dyDescent="0.35">
      <c r="A326" s="220" t="s">
        <v>63</v>
      </c>
      <c r="B326" s="219">
        <v>2015</v>
      </c>
      <c r="C326" s="219">
        <f>C318+C313+C307+C287+C273</f>
        <v>16537.321799999998</v>
      </c>
      <c r="D326" s="219">
        <f t="shared" ref="D326:N326" si="119">D318+D313+D307+D287+D273</f>
        <v>51167.437820342115</v>
      </c>
      <c r="E326" s="219">
        <f t="shared" si="119"/>
        <v>103551.35953188455</v>
      </c>
      <c r="F326" s="219">
        <f t="shared" si="119"/>
        <v>171930.21642795223</v>
      </c>
      <c r="G326" s="219">
        <f t="shared" si="119"/>
        <v>255062.78548498807</v>
      </c>
      <c r="H326" s="219">
        <f t="shared" si="119"/>
        <v>353516.71220573923</v>
      </c>
      <c r="I326" s="219">
        <f t="shared" si="119"/>
        <v>468110.03272289678</v>
      </c>
      <c r="J326" s="219">
        <f t="shared" si="119"/>
        <v>600460.0501301199</v>
      </c>
      <c r="K326" s="219">
        <f t="shared" si="119"/>
        <v>752628.93808260665</v>
      </c>
      <c r="L326" s="219">
        <f t="shared" si="119"/>
        <v>927133.48217136553</v>
      </c>
      <c r="M326" s="219">
        <f t="shared" si="119"/>
        <v>1127221.1225116642</v>
      </c>
      <c r="N326" s="219">
        <f t="shared" si="119"/>
        <v>1356544.0452967561</v>
      </c>
    </row>
    <row r="327" spans="1:14" ht="21" x14ac:dyDescent="0.35">
      <c r="A327" s="220" t="s">
        <v>64</v>
      </c>
      <c r="B327" s="218">
        <v>893</v>
      </c>
      <c r="C327" s="221">
        <f>C319+C309+C308+C289+C274</f>
        <v>2162.9272775525828</v>
      </c>
      <c r="D327" s="221">
        <f t="shared" ref="D327:N327" si="120">D319+D309+D308+D289+D274</f>
        <v>4318.3362588922446</v>
      </c>
      <c r="E327" s="221">
        <f t="shared" si="120"/>
        <v>7057.3946416229137</v>
      </c>
      <c r="F327" s="221">
        <f t="shared" si="120"/>
        <v>9926.3911321827545</v>
      </c>
      <c r="G327" s="221">
        <f t="shared" si="120"/>
        <v>13361.477103512596</v>
      </c>
      <c r="H327" s="221">
        <f t="shared" si="120"/>
        <v>16604.002000839428</v>
      </c>
      <c r="I327" s="221">
        <f t="shared" si="120"/>
        <v>20725.697460584532</v>
      </c>
      <c r="J327" s="221">
        <f t="shared" si="120"/>
        <v>25495.202696984881</v>
      </c>
      <c r="K327" s="221">
        <f t="shared" si="120"/>
        <v>30850.436059744483</v>
      </c>
      <c r="L327" s="221">
        <f t="shared" si="120"/>
        <v>36965.468382424777</v>
      </c>
      <c r="M327" s="221">
        <f t="shared" si="120"/>
        <v>43850.990991165265</v>
      </c>
      <c r="N327" s="221">
        <f t="shared" si="120"/>
        <v>51891.851770049943</v>
      </c>
    </row>
    <row r="328" spans="1:14" ht="21" x14ac:dyDescent="0.35">
      <c r="A328" s="85"/>
      <c r="B328" s="12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</row>
    <row r="329" spans="1:14" ht="21" x14ac:dyDescent="0.35">
      <c r="A329" s="75" t="s">
        <v>149</v>
      </c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</row>
    <row r="330" spans="1:14" ht="21" x14ac:dyDescent="0.35">
      <c r="A330" s="75" t="s">
        <v>62</v>
      </c>
      <c r="B330" s="51"/>
      <c r="C330" s="114">
        <v>100</v>
      </c>
      <c r="D330" s="114">
        <v>100</v>
      </c>
      <c r="E330" s="114">
        <v>100</v>
      </c>
      <c r="F330" s="114">
        <v>100</v>
      </c>
      <c r="G330" s="114">
        <v>100</v>
      </c>
      <c r="H330" s="114">
        <v>100</v>
      </c>
      <c r="I330" s="114">
        <v>100</v>
      </c>
      <c r="J330" s="114">
        <v>100</v>
      </c>
      <c r="K330" s="114">
        <v>100</v>
      </c>
      <c r="L330" s="114">
        <v>100</v>
      </c>
      <c r="M330" s="114">
        <v>100</v>
      </c>
      <c r="N330" s="114">
        <v>100</v>
      </c>
    </row>
    <row r="331" spans="1:14" ht="21" x14ac:dyDescent="0.35">
      <c r="A331" s="75" t="s">
        <v>81</v>
      </c>
      <c r="B331" s="51"/>
      <c r="C331" s="114">
        <v>750</v>
      </c>
      <c r="D331" s="114">
        <v>750</v>
      </c>
      <c r="E331" s="114">
        <v>750</v>
      </c>
      <c r="F331" s="114">
        <v>750</v>
      </c>
      <c r="G331" s="114">
        <v>750</v>
      </c>
      <c r="H331" s="114">
        <v>750</v>
      </c>
      <c r="I331" s="114">
        <v>750</v>
      </c>
      <c r="J331" s="114">
        <v>750</v>
      </c>
      <c r="K331" s="114">
        <v>750</v>
      </c>
      <c r="L331" s="114">
        <v>750</v>
      </c>
      <c r="M331" s="114">
        <v>750</v>
      </c>
      <c r="N331" s="114">
        <v>750</v>
      </c>
    </row>
    <row r="332" spans="1:14" ht="21" x14ac:dyDescent="0.35">
      <c r="A332" s="75" t="s">
        <v>64</v>
      </c>
      <c r="B332" s="51"/>
      <c r="C332" s="114">
        <v>1200</v>
      </c>
      <c r="D332" s="114">
        <v>1200</v>
      </c>
      <c r="E332" s="114">
        <v>1200</v>
      </c>
      <c r="F332" s="114">
        <v>1200</v>
      </c>
      <c r="G332" s="114">
        <v>1200</v>
      </c>
      <c r="H332" s="114">
        <v>1200</v>
      </c>
      <c r="I332" s="114">
        <v>1200</v>
      </c>
      <c r="J332" s="114">
        <v>1200</v>
      </c>
      <c r="K332" s="114">
        <v>1200</v>
      </c>
      <c r="L332" s="114">
        <v>1200</v>
      </c>
      <c r="M332" s="114">
        <v>1200</v>
      </c>
      <c r="N332" s="114">
        <v>1200</v>
      </c>
    </row>
    <row r="333" spans="1:14" ht="21" x14ac:dyDescent="0.35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</row>
    <row r="334" spans="1:14" ht="21" x14ac:dyDescent="0.35">
      <c r="A334" s="72" t="s">
        <v>66</v>
      </c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</row>
    <row r="335" spans="1:14" ht="21" x14ac:dyDescent="0.35">
      <c r="A335" s="218" t="s">
        <v>57</v>
      </c>
      <c r="B335" s="222" t="s">
        <v>116</v>
      </c>
      <c r="C335" s="223">
        <f>SUM(C336:C338)</f>
        <v>17751049.153063096</v>
      </c>
      <c r="D335" s="223">
        <f t="shared" ref="D335:N335" si="121">SUM(D336:D338)</f>
        <v>48151139.06831941</v>
      </c>
      <c r="E335" s="223">
        <f t="shared" si="121"/>
        <v>92374461.392717466</v>
      </c>
      <c r="F335" s="223">
        <f t="shared" si="121"/>
        <v>148695426.82292187</v>
      </c>
      <c r="G335" s="223">
        <f t="shared" si="121"/>
        <v>216810973.80067697</v>
      </c>
      <c r="H335" s="223">
        <f t="shared" si="121"/>
        <v>296353178.21814525</v>
      </c>
      <c r="I335" s="223">
        <f t="shared" si="121"/>
        <v>389200959.90774322</v>
      </c>
      <c r="J335" s="223">
        <f t="shared" si="121"/>
        <v>496367428.96759939</v>
      </c>
      <c r="K335" s="223">
        <f t="shared" si="121"/>
        <v>619397709.48313415</v>
      </c>
      <c r="L335" s="223">
        <f t="shared" si="121"/>
        <v>760447451.15224493</v>
      </c>
      <c r="M335" s="223">
        <f t="shared" si="121"/>
        <v>922024309.7490468</v>
      </c>
      <c r="N335" s="223">
        <f t="shared" si="121"/>
        <v>1107375005.3824761</v>
      </c>
    </row>
    <row r="336" spans="1:14" ht="21" x14ac:dyDescent="0.35">
      <c r="A336" s="220" t="s">
        <v>62</v>
      </c>
      <c r="B336" s="222" t="s">
        <v>117</v>
      </c>
      <c r="C336" s="223">
        <f>C325*C330</f>
        <v>2752545.0700000003</v>
      </c>
      <c r="D336" s="223">
        <f t="shared" ref="D336:N336" si="122">D325*D330</f>
        <v>4593557.192392135</v>
      </c>
      <c r="E336" s="223">
        <f t="shared" si="122"/>
        <v>6242068.173856549</v>
      </c>
      <c r="F336" s="223">
        <f t="shared" si="122"/>
        <v>7836095.1433383944</v>
      </c>
      <c r="G336" s="223">
        <f t="shared" si="122"/>
        <v>9480112.1627208348</v>
      </c>
      <c r="H336" s="223">
        <f t="shared" si="122"/>
        <v>11290841.662833543</v>
      </c>
      <c r="I336" s="223">
        <f t="shared" si="122"/>
        <v>13247598.412869131</v>
      </c>
      <c r="J336" s="223">
        <f t="shared" si="122"/>
        <v>15428148.13362761</v>
      </c>
      <c r="K336" s="223">
        <f t="shared" si="122"/>
        <v>17905482.649485879</v>
      </c>
      <c r="L336" s="223">
        <f t="shared" si="122"/>
        <v>20738777.464810964</v>
      </c>
      <c r="M336" s="223">
        <f t="shared" si="122"/>
        <v>23987278.675900325</v>
      </c>
      <c r="N336" s="223">
        <f t="shared" si="122"/>
        <v>27696749.285849031</v>
      </c>
    </row>
    <row r="337" spans="1:14" ht="21" x14ac:dyDescent="0.35">
      <c r="A337" s="220" t="s">
        <v>63</v>
      </c>
      <c r="B337" s="222" t="s">
        <v>118</v>
      </c>
      <c r="C337" s="223">
        <f t="shared" ref="C337:N338" si="123">C326*C331</f>
        <v>12402991.349999998</v>
      </c>
      <c r="D337" s="223">
        <f t="shared" si="123"/>
        <v>38375578.365256585</v>
      </c>
      <c r="E337" s="223">
        <f t="shared" si="123"/>
        <v>77663519.648913413</v>
      </c>
      <c r="F337" s="223">
        <f t="shared" si="123"/>
        <v>128947662.32096417</v>
      </c>
      <c r="G337" s="223">
        <f t="shared" si="123"/>
        <v>191297089.11374104</v>
      </c>
      <c r="H337" s="223">
        <f t="shared" si="123"/>
        <v>265137534.15430441</v>
      </c>
      <c r="I337" s="223">
        <f t="shared" si="123"/>
        <v>351082524.54217261</v>
      </c>
      <c r="J337" s="223">
        <f t="shared" si="123"/>
        <v>450345037.59758991</v>
      </c>
      <c r="K337" s="223">
        <f t="shared" si="123"/>
        <v>564471703.56195498</v>
      </c>
      <c r="L337" s="223">
        <f t="shared" si="123"/>
        <v>695350111.62852418</v>
      </c>
      <c r="M337" s="223">
        <f t="shared" si="123"/>
        <v>845415841.88374817</v>
      </c>
      <c r="N337" s="223">
        <f t="shared" si="123"/>
        <v>1017408033.9725671</v>
      </c>
    </row>
    <row r="338" spans="1:14" ht="21" x14ac:dyDescent="0.35">
      <c r="A338" s="220" t="s">
        <v>64</v>
      </c>
      <c r="B338" s="222" t="s">
        <v>119</v>
      </c>
      <c r="C338" s="223">
        <f t="shared" si="123"/>
        <v>2595512.7330630994</v>
      </c>
      <c r="D338" s="223">
        <f t="shared" si="123"/>
        <v>5182003.5106706936</v>
      </c>
      <c r="E338" s="223">
        <f t="shared" si="123"/>
        <v>8468873.5699474961</v>
      </c>
      <c r="F338" s="223">
        <f t="shared" si="123"/>
        <v>11911669.358619306</v>
      </c>
      <c r="G338" s="223">
        <f t="shared" si="123"/>
        <v>16033772.524215115</v>
      </c>
      <c r="H338" s="223">
        <f t="shared" si="123"/>
        <v>19924802.401007313</v>
      </c>
      <c r="I338" s="223">
        <f t="shared" si="123"/>
        <v>24870836.952701438</v>
      </c>
      <c r="J338" s="223">
        <f t="shared" si="123"/>
        <v>30594243.236381859</v>
      </c>
      <c r="K338" s="223">
        <f t="shared" si="123"/>
        <v>37020523.271693379</v>
      </c>
      <c r="L338" s="223">
        <f t="shared" si="123"/>
        <v>44358562.058909729</v>
      </c>
      <c r="M338" s="223">
        <f t="shared" si="123"/>
        <v>52621189.189398319</v>
      </c>
      <c r="N338" s="223">
        <f t="shared" si="123"/>
        <v>62270222.12405993</v>
      </c>
    </row>
    <row r="339" spans="1:14" s="301" customFormat="1" ht="21" x14ac:dyDescent="0.35">
      <c r="A339" s="298"/>
      <c r="B339" s="299"/>
      <c r="C339" s="300"/>
      <c r="D339" s="300"/>
      <c r="E339" s="300"/>
      <c r="F339" s="300"/>
      <c r="G339" s="300"/>
      <c r="H339" s="300"/>
      <c r="I339" s="300"/>
      <c r="J339" s="300"/>
      <c r="K339" s="300"/>
      <c r="L339" s="300"/>
      <c r="M339" s="300"/>
      <c r="N339" s="300"/>
    </row>
    <row r="340" spans="1:14" ht="21" x14ac:dyDescent="0.35">
      <c r="A340" s="60" t="s">
        <v>164</v>
      </c>
      <c r="B340" s="201"/>
      <c r="C340" s="302">
        <f>SUM(C341:C343)</f>
        <v>11414900</v>
      </c>
      <c r="D340" s="302">
        <f t="shared" ref="D340:N340" si="124">SUM(D341:D343)</f>
        <v>17562400</v>
      </c>
      <c r="E340" s="302">
        <f t="shared" si="124"/>
        <v>23412000</v>
      </c>
      <c r="F340" s="302">
        <f t="shared" si="124"/>
        <v>28993550</v>
      </c>
      <c r="G340" s="302">
        <f t="shared" si="124"/>
        <v>34759100</v>
      </c>
      <c r="H340" s="302">
        <f t="shared" si="124"/>
        <v>40335100</v>
      </c>
      <c r="I340" s="302">
        <f t="shared" si="124"/>
        <v>46960750</v>
      </c>
      <c r="J340" s="302">
        <f t="shared" si="124"/>
        <v>54468500</v>
      </c>
      <c r="K340" s="302">
        <f t="shared" si="124"/>
        <v>62877400</v>
      </c>
      <c r="L340" s="302">
        <f t="shared" si="124"/>
        <v>72408150</v>
      </c>
      <c r="M340" s="302">
        <f t="shared" si="124"/>
        <v>83225600</v>
      </c>
      <c r="N340" s="302">
        <f t="shared" si="124"/>
        <v>95799300</v>
      </c>
    </row>
    <row r="341" spans="1:14" ht="21" x14ac:dyDescent="0.35">
      <c r="A341" s="75" t="s">
        <v>165</v>
      </c>
      <c r="B341" s="201"/>
      <c r="C341" s="202">
        <f>C330*C272</f>
        <v>2613500</v>
      </c>
      <c r="D341" s="202">
        <f t="shared" ref="D341:N341" si="125">D330*D272</f>
        <v>4051600</v>
      </c>
      <c r="E341" s="202">
        <f t="shared" si="125"/>
        <v>5306700</v>
      </c>
      <c r="F341" s="202">
        <f t="shared" si="125"/>
        <v>6516500</v>
      </c>
      <c r="G341" s="202">
        <f t="shared" si="125"/>
        <v>7766000</v>
      </c>
      <c r="H341" s="202">
        <f t="shared" si="125"/>
        <v>9151000</v>
      </c>
      <c r="I341" s="202">
        <f t="shared" si="125"/>
        <v>10634800</v>
      </c>
      <c r="J341" s="202">
        <f t="shared" si="125"/>
        <v>12289700</v>
      </c>
      <c r="K341" s="202">
        <f t="shared" si="125"/>
        <v>14174200</v>
      </c>
      <c r="L341" s="202">
        <f t="shared" si="125"/>
        <v>16332300</v>
      </c>
      <c r="M341" s="202">
        <f t="shared" si="125"/>
        <v>18808100</v>
      </c>
      <c r="N341" s="202">
        <f t="shared" si="125"/>
        <v>21632700</v>
      </c>
    </row>
    <row r="342" spans="1:14" ht="21" x14ac:dyDescent="0.35">
      <c r="A342" s="75" t="s">
        <v>166</v>
      </c>
      <c r="B342" s="201"/>
      <c r="C342" s="202">
        <f>C331*C273</f>
        <v>6681000</v>
      </c>
      <c r="D342" s="202">
        <f t="shared" ref="D342:N342" si="126">D331*D273</f>
        <v>10260000</v>
      </c>
      <c r="E342" s="202">
        <f t="shared" si="126"/>
        <v>13510500</v>
      </c>
      <c r="F342" s="202">
        <f t="shared" si="126"/>
        <v>16790250</v>
      </c>
      <c r="G342" s="202">
        <f t="shared" si="126"/>
        <v>19909500</v>
      </c>
      <c r="H342" s="202">
        <f t="shared" si="126"/>
        <v>23380500</v>
      </c>
      <c r="I342" s="202">
        <f t="shared" si="126"/>
        <v>27168750</v>
      </c>
      <c r="J342" s="202">
        <f t="shared" si="126"/>
        <v>31452000</v>
      </c>
      <c r="K342" s="202">
        <f t="shared" si="126"/>
        <v>36312000</v>
      </c>
      <c r="L342" s="202">
        <f t="shared" si="126"/>
        <v>41792250</v>
      </c>
      <c r="M342" s="202">
        <f t="shared" si="126"/>
        <v>48109500</v>
      </c>
      <c r="N342" s="202">
        <f t="shared" si="126"/>
        <v>55347000</v>
      </c>
    </row>
    <row r="343" spans="1:14" ht="21" x14ac:dyDescent="0.35">
      <c r="A343" s="75" t="s">
        <v>167</v>
      </c>
      <c r="B343" s="201"/>
      <c r="C343" s="202">
        <f>C332*C274</f>
        <v>2120400</v>
      </c>
      <c r="D343" s="202">
        <f t="shared" ref="D343:N343" si="127">D332*D274</f>
        <v>3250800</v>
      </c>
      <c r="E343" s="202">
        <f t="shared" si="127"/>
        <v>4594800</v>
      </c>
      <c r="F343" s="202">
        <f t="shared" si="127"/>
        <v>5686800</v>
      </c>
      <c r="G343" s="202">
        <f t="shared" si="127"/>
        <v>7083600</v>
      </c>
      <c r="H343" s="202">
        <f t="shared" si="127"/>
        <v>7803600</v>
      </c>
      <c r="I343" s="202">
        <f t="shared" si="127"/>
        <v>9157200</v>
      </c>
      <c r="J343" s="202">
        <f t="shared" si="127"/>
        <v>10726800</v>
      </c>
      <c r="K343" s="202">
        <f t="shared" si="127"/>
        <v>12391200</v>
      </c>
      <c r="L343" s="202">
        <f t="shared" si="127"/>
        <v>14283600</v>
      </c>
      <c r="M343" s="202">
        <f t="shared" si="127"/>
        <v>16308000</v>
      </c>
      <c r="N343" s="202">
        <f t="shared" si="127"/>
        <v>18819600</v>
      </c>
    </row>
    <row r="344" spans="1:14" ht="21" x14ac:dyDescent="0.35">
      <c r="A344" s="75"/>
      <c r="B344" s="201"/>
      <c r="C344" s="201"/>
      <c r="D344" s="201"/>
      <c r="E344" s="201"/>
      <c r="F344" s="201"/>
      <c r="G344" s="201"/>
      <c r="H344" s="201"/>
      <c r="I344" s="201"/>
      <c r="J344" s="201"/>
      <c r="K344" s="201"/>
      <c r="L344" s="201"/>
      <c r="M344" s="201"/>
      <c r="N344" s="201"/>
    </row>
    <row r="345" spans="1:14" ht="21" x14ac:dyDescent="0.35">
      <c r="A345" s="78" t="s">
        <v>168</v>
      </c>
      <c r="B345" s="201"/>
      <c r="C345" s="302">
        <f>SUM(C346:C348)</f>
        <v>3089873.35</v>
      </c>
      <c r="D345" s="302">
        <f t="shared" ref="D345:N345" si="128">SUM(D346:D348)</f>
        <v>17146226.574185528</v>
      </c>
      <c r="E345" s="302">
        <f t="shared" si="128"/>
        <v>46809925.383055769</v>
      </c>
      <c r="F345" s="302">
        <f t="shared" si="128"/>
        <v>90048951.536542758</v>
      </c>
      <c r="G345" s="302">
        <f t="shared" si="128"/>
        <v>145213574.32283476</v>
      </c>
      <c r="H345" s="302">
        <f t="shared" si="128"/>
        <v>211945013.55548197</v>
      </c>
      <c r="I345" s="302">
        <f t="shared" si="128"/>
        <v>289973453.58620238</v>
      </c>
      <c r="J345" s="302">
        <f t="shared" si="128"/>
        <v>381016501.93055296</v>
      </c>
      <c r="K345" s="302">
        <f t="shared" si="128"/>
        <v>486101083.18005079</v>
      </c>
      <c r="L345" s="302">
        <f t="shared" si="128"/>
        <v>606757651.37705028</v>
      </c>
      <c r="M345" s="302">
        <f t="shared" si="128"/>
        <v>745089410.93569398</v>
      </c>
      <c r="N345" s="302">
        <f t="shared" si="128"/>
        <v>903567971.72538698</v>
      </c>
    </row>
    <row r="346" spans="1:14" ht="21" x14ac:dyDescent="0.35">
      <c r="A346" s="75" t="s">
        <v>165</v>
      </c>
      <c r="B346" s="201"/>
      <c r="C346" s="202">
        <f>C330*C277</f>
        <v>655261.6</v>
      </c>
      <c r="D346" s="202">
        <f t="shared" ref="D346:N346" si="129">D330*D277</f>
        <v>2620422.9066400002</v>
      </c>
      <c r="E346" s="202">
        <f t="shared" si="129"/>
        <v>4373066.4471573122</v>
      </c>
      <c r="F346" s="202">
        <f t="shared" si="129"/>
        <v>5942448.9015114345</v>
      </c>
      <c r="G346" s="202">
        <f t="shared" si="129"/>
        <v>7459962.5764581524</v>
      </c>
      <c r="H346" s="202">
        <f t="shared" si="129"/>
        <v>9025066.7789102364</v>
      </c>
      <c r="I346" s="202">
        <f t="shared" si="129"/>
        <v>10748881.263017531</v>
      </c>
      <c r="J346" s="202">
        <f t="shared" si="129"/>
        <v>12611713.689051412</v>
      </c>
      <c r="K346" s="202">
        <f t="shared" si="129"/>
        <v>14687597.023213485</v>
      </c>
      <c r="L346" s="202">
        <f t="shared" si="129"/>
        <v>17046019.48231056</v>
      </c>
      <c r="M346" s="202">
        <f t="shared" si="129"/>
        <v>19743316.14650004</v>
      </c>
      <c r="N346" s="202">
        <f t="shared" si="129"/>
        <v>22835889.299457107</v>
      </c>
    </row>
    <row r="347" spans="1:14" ht="21" x14ac:dyDescent="0.35">
      <c r="A347" s="75" t="s">
        <v>166</v>
      </c>
      <c r="B347" s="201"/>
      <c r="C347" s="202">
        <f>C331*C278</f>
        <v>1491603.75</v>
      </c>
      <c r="D347" s="202">
        <f t="shared" ref="D347:N347" si="130">D331*D278</f>
        <v>12241752.462449998</v>
      </c>
      <c r="E347" s="202">
        <f t="shared" si="130"/>
        <v>37876695.84650825</v>
      </c>
      <c r="F347" s="202">
        <f t="shared" si="130"/>
        <v>76653893.893477529</v>
      </c>
      <c r="G347" s="202">
        <f t="shared" si="130"/>
        <v>127271342.71079163</v>
      </c>
      <c r="H347" s="202">
        <f t="shared" si="130"/>
        <v>188810226.95526242</v>
      </c>
      <c r="I347" s="202">
        <f t="shared" si="130"/>
        <v>261690746.21029845</v>
      </c>
      <c r="J347" s="202">
        <f t="shared" si="130"/>
        <v>346518451.72312433</v>
      </c>
      <c r="K347" s="202">
        <f t="shared" si="130"/>
        <v>444490552.10882127</v>
      </c>
      <c r="L347" s="202">
        <f t="shared" si="130"/>
        <v>557133571.41564953</v>
      </c>
      <c r="M347" s="202">
        <f t="shared" si="130"/>
        <v>686310560.17735338</v>
      </c>
      <c r="N347" s="202">
        <f t="shared" si="130"/>
        <v>834425435.93925941</v>
      </c>
    </row>
    <row r="348" spans="1:14" ht="21" x14ac:dyDescent="0.35">
      <c r="A348" s="75" t="s">
        <v>167</v>
      </c>
      <c r="B348" s="201"/>
      <c r="C348" s="202">
        <f>C332*C279</f>
        <v>943008</v>
      </c>
      <c r="D348" s="202">
        <f t="shared" ref="D348:N348" si="131">D332*D279</f>
        <v>2284051.2050955277</v>
      </c>
      <c r="E348" s="202">
        <f t="shared" si="131"/>
        <v>4560163.0893902108</v>
      </c>
      <c r="F348" s="202">
        <f t="shared" si="131"/>
        <v>7452608.7415537965</v>
      </c>
      <c r="G348" s="202">
        <f t="shared" si="131"/>
        <v>10482269.035584988</v>
      </c>
      <c r="H348" s="202">
        <f t="shared" si="131"/>
        <v>14109719.821309302</v>
      </c>
      <c r="I348" s="202">
        <f t="shared" si="131"/>
        <v>17533826.112886436</v>
      </c>
      <c r="J348" s="202">
        <f t="shared" si="131"/>
        <v>21886336.518377267</v>
      </c>
      <c r="K348" s="202">
        <f t="shared" si="131"/>
        <v>26922934.048016038</v>
      </c>
      <c r="L348" s="202">
        <f t="shared" si="131"/>
        <v>32578060.479090173</v>
      </c>
      <c r="M348" s="202">
        <f t="shared" si="131"/>
        <v>39035534.611840561</v>
      </c>
      <c r="N348" s="202">
        <f t="shared" si="131"/>
        <v>46306646.486670524</v>
      </c>
    </row>
    <row r="349" spans="1:14" ht="21" x14ac:dyDescent="0.35">
      <c r="A349" s="51"/>
      <c r="B349" s="201"/>
      <c r="C349" s="201"/>
      <c r="D349" s="201"/>
      <c r="E349" s="201"/>
      <c r="F349" s="201"/>
      <c r="G349" s="201"/>
      <c r="H349" s="201"/>
      <c r="I349" s="201"/>
      <c r="J349" s="201"/>
      <c r="K349" s="201"/>
      <c r="L349" s="201"/>
      <c r="M349" s="201"/>
      <c r="N349" s="201"/>
    </row>
    <row r="350" spans="1:14" ht="21" x14ac:dyDescent="0.35">
      <c r="A350" s="60" t="s">
        <v>169</v>
      </c>
      <c r="B350" s="201"/>
      <c r="C350" s="297">
        <f>SUM(C351:C353)</f>
        <v>13176.533063099305</v>
      </c>
      <c r="D350" s="297">
        <f t="shared" ref="D350:N350" si="132">SUM(D351:D353)</f>
        <v>13035.179091319407</v>
      </c>
      <c r="E350" s="297">
        <f t="shared" si="132"/>
        <v>12999.284796378386</v>
      </c>
      <c r="F350" s="297">
        <f t="shared" si="132"/>
        <v>12245.002967652719</v>
      </c>
      <c r="G350" s="297">
        <f t="shared" si="132"/>
        <v>12292.768501374358</v>
      </c>
      <c r="H350" s="297">
        <f t="shared" si="132"/>
        <v>12272.705244844003</v>
      </c>
      <c r="I350" s="297">
        <f t="shared" si="132"/>
        <v>12261.96903286057</v>
      </c>
      <c r="J350" s="297">
        <f t="shared" si="132"/>
        <v>12157.452063942506</v>
      </c>
      <c r="K350" s="297">
        <f t="shared" si="132"/>
        <v>12159.06395997214</v>
      </c>
      <c r="L350" s="297">
        <f t="shared" si="132"/>
        <v>12161.71042367199</v>
      </c>
      <c r="M350" s="297">
        <f t="shared" si="132"/>
        <v>12155.66059299482</v>
      </c>
      <c r="N350" s="297">
        <f t="shared" si="132"/>
        <v>12052.327384805772</v>
      </c>
    </row>
    <row r="351" spans="1:14" ht="21" x14ac:dyDescent="0.35">
      <c r="A351" s="75" t="s">
        <v>165</v>
      </c>
      <c r="B351" s="224"/>
      <c r="C351" s="225">
        <f>C330*C287</f>
        <v>4400</v>
      </c>
      <c r="D351" s="225">
        <f t="shared" ref="D351:N351" si="133">D330*D287</f>
        <v>4300</v>
      </c>
      <c r="E351" s="225">
        <f t="shared" si="133"/>
        <v>4300</v>
      </c>
      <c r="F351" s="225">
        <f t="shared" si="133"/>
        <v>4300</v>
      </c>
      <c r="G351" s="225">
        <f t="shared" si="133"/>
        <v>4300</v>
      </c>
      <c r="H351" s="225">
        <f t="shared" si="133"/>
        <v>4300</v>
      </c>
      <c r="I351" s="225">
        <f t="shared" si="133"/>
        <v>4300</v>
      </c>
      <c r="J351" s="225">
        <f t="shared" si="133"/>
        <v>4200</v>
      </c>
      <c r="K351" s="225">
        <f t="shared" si="133"/>
        <v>4200</v>
      </c>
      <c r="L351" s="225">
        <f t="shared" si="133"/>
        <v>4200</v>
      </c>
      <c r="M351" s="225">
        <f t="shared" si="133"/>
        <v>4200</v>
      </c>
      <c r="N351" s="225">
        <f t="shared" si="133"/>
        <v>4100</v>
      </c>
    </row>
    <row r="352" spans="1:14" ht="21" x14ac:dyDescent="0.35">
      <c r="A352" s="75" t="s">
        <v>166</v>
      </c>
      <c r="B352" s="224"/>
      <c r="C352" s="225">
        <f>C331*C288</f>
        <v>8250</v>
      </c>
      <c r="D352" s="225">
        <f t="shared" ref="D352:N352" si="134">D331*D288</f>
        <v>8250</v>
      </c>
      <c r="E352" s="225">
        <f t="shared" si="134"/>
        <v>8250</v>
      </c>
      <c r="F352" s="225">
        <f t="shared" si="134"/>
        <v>7500</v>
      </c>
      <c r="G352" s="225">
        <f t="shared" si="134"/>
        <v>7500</v>
      </c>
      <c r="H352" s="225">
        <f t="shared" si="134"/>
        <v>7500</v>
      </c>
      <c r="I352" s="225">
        <f t="shared" si="134"/>
        <v>7500</v>
      </c>
      <c r="J352" s="225">
        <f t="shared" si="134"/>
        <v>7500</v>
      </c>
      <c r="K352" s="225">
        <f t="shared" si="134"/>
        <v>7500</v>
      </c>
      <c r="L352" s="225">
        <f t="shared" si="134"/>
        <v>7500</v>
      </c>
      <c r="M352" s="225">
        <f t="shared" si="134"/>
        <v>7500</v>
      </c>
      <c r="N352" s="225">
        <f t="shared" si="134"/>
        <v>7500</v>
      </c>
    </row>
    <row r="353" spans="1:14" ht="21" x14ac:dyDescent="0.35">
      <c r="A353" s="75" t="s">
        <v>167</v>
      </c>
      <c r="B353" s="224"/>
      <c r="C353" s="225">
        <f>C332*C289</f>
        <v>526.53306309930508</v>
      </c>
      <c r="D353" s="225">
        <f t="shared" ref="D353:N353" si="135">D332*D289</f>
        <v>485.17909131940763</v>
      </c>
      <c r="E353" s="225">
        <f t="shared" si="135"/>
        <v>449.28479637838552</v>
      </c>
      <c r="F353" s="225">
        <f t="shared" si="135"/>
        <v>445.00296765271878</v>
      </c>
      <c r="G353" s="225">
        <f t="shared" si="135"/>
        <v>492.76850137435696</v>
      </c>
      <c r="H353" s="225">
        <f t="shared" si="135"/>
        <v>472.70524484400289</v>
      </c>
      <c r="I353" s="225">
        <f t="shared" si="135"/>
        <v>461.96903286056988</v>
      </c>
      <c r="J353" s="225">
        <f t="shared" si="135"/>
        <v>457.4520639425067</v>
      </c>
      <c r="K353" s="225">
        <f t="shared" si="135"/>
        <v>459.06395997214003</v>
      </c>
      <c r="L353" s="225">
        <f t="shared" si="135"/>
        <v>461.71042367198953</v>
      </c>
      <c r="M353" s="225">
        <f t="shared" si="135"/>
        <v>455.66059299482026</v>
      </c>
      <c r="N353" s="225">
        <f t="shared" si="135"/>
        <v>452.32738480577262</v>
      </c>
    </row>
    <row r="354" spans="1:14" ht="21" x14ac:dyDescent="0.35">
      <c r="A354" s="61"/>
      <c r="B354" s="224"/>
      <c r="C354" s="224"/>
      <c r="D354" s="226"/>
      <c r="E354" s="226"/>
      <c r="F354" s="226"/>
      <c r="G354" s="226"/>
      <c r="H354" s="226"/>
      <c r="I354" s="226"/>
      <c r="J354" s="226"/>
      <c r="K354" s="226"/>
      <c r="L354" s="226"/>
      <c r="M354" s="226"/>
      <c r="N354" s="226"/>
    </row>
    <row r="355" spans="1:14" ht="21" x14ac:dyDescent="0.35">
      <c r="A355" s="76" t="s">
        <v>175</v>
      </c>
      <c r="B355" s="224"/>
      <c r="C355" s="296">
        <f>SUM(C356:C358)</f>
        <v>3582324.4749999996</v>
      </c>
      <c r="D355" s="296">
        <f t="shared" ref="D355:N355" si="136">SUM(D356:D358)</f>
        <v>14402202.4049275</v>
      </c>
      <c r="E355" s="296">
        <f t="shared" si="136"/>
        <v>24247094.471887656</v>
      </c>
      <c r="F355" s="296">
        <f t="shared" si="136"/>
        <v>33254951.757059634</v>
      </c>
      <c r="G355" s="296">
        <f t="shared" si="136"/>
        <v>42124631.623843603</v>
      </c>
      <c r="H355" s="296">
        <f t="shared" si="136"/>
        <v>51385955.875974044</v>
      </c>
      <c r="I355" s="296">
        <f t="shared" si="136"/>
        <v>61648451.250419445</v>
      </c>
      <c r="J355" s="296">
        <f t="shared" si="136"/>
        <v>72812366.775945649</v>
      </c>
      <c r="K355" s="296">
        <f t="shared" si="136"/>
        <v>85294948.524128258</v>
      </c>
      <c r="L355" s="296">
        <f t="shared" si="136"/>
        <v>99492725.97244373</v>
      </c>
      <c r="M355" s="296">
        <f t="shared" si="136"/>
        <v>115734775.74669966</v>
      </c>
      <c r="N355" s="296">
        <f t="shared" si="136"/>
        <v>134357115.90608585</v>
      </c>
    </row>
    <row r="356" spans="1:14" ht="21" x14ac:dyDescent="0.35">
      <c r="A356" s="77" t="s">
        <v>106</v>
      </c>
      <c r="B356" s="224"/>
      <c r="C356" s="227">
        <f>(C331-C330)*C307</f>
        <v>3272694.4249999998</v>
      </c>
      <c r="D356" s="227">
        <f t="shared" ref="D356:N356" si="137">(D331-D330)*D307</f>
        <v>13087663.6715825</v>
      </c>
      <c r="E356" s="227">
        <f t="shared" si="137"/>
        <v>21841216.060526505</v>
      </c>
      <c r="F356" s="227">
        <f t="shared" si="137"/>
        <v>29679473.649644427</v>
      </c>
      <c r="G356" s="227">
        <f t="shared" si="137"/>
        <v>37258673.382788226</v>
      </c>
      <c r="H356" s="227">
        <f t="shared" si="137"/>
        <v>45075563.305696882</v>
      </c>
      <c r="I356" s="227">
        <f t="shared" si="137"/>
        <v>53685129.396357782</v>
      </c>
      <c r="J356" s="227">
        <f t="shared" si="137"/>
        <v>62989018.5535895</v>
      </c>
      <c r="K356" s="227">
        <f t="shared" si="137"/>
        <v>73356987.338365883</v>
      </c>
      <c r="L356" s="227">
        <f t="shared" si="137"/>
        <v>85136093.627642989</v>
      </c>
      <c r="M356" s="227">
        <f t="shared" si="137"/>
        <v>98607702.150809929</v>
      </c>
      <c r="N356" s="227">
        <f t="shared" si="137"/>
        <v>114053513.28423707</v>
      </c>
    </row>
    <row r="357" spans="1:14" ht="21" x14ac:dyDescent="0.35">
      <c r="A357" s="77" t="s">
        <v>107</v>
      </c>
      <c r="B357" s="224"/>
      <c r="C357" s="227">
        <f>(C332-C330)*C308</f>
        <v>291495.05000000005</v>
      </c>
      <c r="D357" s="227">
        <f t="shared" ref="D357:N357" si="138">(D332-D330)*D308</f>
        <v>1165702.8371450002</v>
      </c>
      <c r="E357" s="227">
        <f t="shared" si="138"/>
        <v>1945371.4709780696</v>
      </c>
      <c r="F357" s="227">
        <f t="shared" si="138"/>
        <v>2643515.8716282491</v>
      </c>
      <c r="G357" s="227">
        <f t="shared" si="138"/>
        <v>3318586.2932038107</v>
      </c>
      <c r="H357" s="227">
        <f t="shared" si="138"/>
        <v>4014827.5009122742</v>
      </c>
      <c r="I357" s="227">
        <f t="shared" si="138"/>
        <v>4781671.4442100059</v>
      </c>
      <c r="J357" s="227">
        <f t="shared" si="138"/>
        <v>5610357.9278500788</v>
      </c>
      <c r="K357" s="227">
        <f t="shared" si="138"/>
        <v>6533820.7345912941</v>
      </c>
      <c r="L357" s="227">
        <f t="shared" si="138"/>
        <v>7582971.9020572715</v>
      </c>
      <c r="M357" s="227">
        <f t="shared" si="138"/>
        <v>8782872.2563474458</v>
      </c>
      <c r="N357" s="227">
        <f t="shared" si="138"/>
        <v>10158612.51924379</v>
      </c>
    </row>
    <row r="358" spans="1:14" ht="21" x14ac:dyDescent="0.35">
      <c r="A358" s="77" t="s">
        <v>108</v>
      </c>
      <c r="B358" s="224"/>
      <c r="C358" s="227">
        <f>(C332-C331)*C309</f>
        <v>18135.000000000004</v>
      </c>
      <c r="D358" s="227">
        <f t="shared" ref="D358:N358" si="139">(D332-D331)*D309</f>
        <v>148835.89619999999</v>
      </c>
      <c r="E358" s="227">
        <f t="shared" si="139"/>
        <v>460506.94038307905</v>
      </c>
      <c r="F358" s="227">
        <f t="shared" si="139"/>
        <v>931962.23578696104</v>
      </c>
      <c r="G358" s="227">
        <f t="shared" si="139"/>
        <v>1547371.9478515701</v>
      </c>
      <c r="H358" s="227">
        <f t="shared" si="139"/>
        <v>2295565.0693648928</v>
      </c>
      <c r="I358" s="227">
        <f t="shared" si="139"/>
        <v>3181650.409851653</v>
      </c>
      <c r="J358" s="227">
        <f t="shared" si="139"/>
        <v>4212990.2945060711</v>
      </c>
      <c r="K358" s="227">
        <f t="shared" si="139"/>
        <v>5404140.4511710787</v>
      </c>
      <c r="L358" s="227">
        <f t="shared" si="139"/>
        <v>6773660.4427434606</v>
      </c>
      <c r="M358" s="227">
        <f t="shared" si="139"/>
        <v>8344201.3395422902</v>
      </c>
      <c r="N358" s="227">
        <f t="shared" si="139"/>
        <v>10144990.102604978</v>
      </c>
    </row>
    <row r="359" spans="1:14" ht="21" x14ac:dyDescent="0.35">
      <c r="A359" s="74"/>
      <c r="B359" s="228"/>
      <c r="C359" s="228"/>
      <c r="D359" s="228"/>
      <c r="E359" s="228"/>
      <c r="F359" s="228"/>
      <c r="G359" s="228"/>
      <c r="H359" s="228"/>
      <c r="I359" s="228"/>
      <c r="J359" s="228"/>
      <c r="K359" s="228"/>
      <c r="L359" s="228"/>
      <c r="M359" s="228"/>
      <c r="N359" s="228"/>
    </row>
    <row r="360" spans="1:14" ht="21" x14ac:dyDescent="0.35">
      <c r="A360" s="76" t="s">
        <v>176</v>
      </c>
      <c r="B360" s="228"/>
      <c r="C360" s="295">
        <f>SUM(C361:C363)</f>
        <v>-373975.20499999996</v>
      </c>
      <c r="D360" s="295">
        <f t="shared" ref="D360:N360" si="140">SUM(D361:D363)</f>
        <v>-996725.08988493274</v>
      </c>
      <c r="E360" s="295">
        <f t="shared" si="140"/>
        <v>-2131557.7470223536</v>
      </c>
      <c r="F360" s="295">
        <f t="shared" si="140"/>
        <v>-3639021.4736481882</v>
      </c>
      <c r="G360" s="295">
        <f t="shared" si="140"/>
        <v>-5323374.9145027641</v>
      </c>
      <c r="H360" s="295">
        <f t="shared" si="140"/>
        <v>-7349913.918555608</v>
      </c>
      <c r="I360" s="295">
        <f t="shared" si="140"/>
        <v>-9418706.89791153</v>
      </c>
      <c r="J360" s="295">
        <f t="shared" si="140"/>
        <v>-11966097.190963199</v>
      </c>
      <c r="K360" s="295">
        <f t="shared" si="140"/>
        <v>-14911881.285004813</v>
      </c>
      <c r="L360" s="295">
        <f t="shared" si="140"/>
        <v>-18247237.907672919</v>
      </c>
      <c r="M360" s="295">
        <f t="shared" si="140"/>
        <v>-22061632.593939733</v>
      </c>
      <c r="N360" s="295">
        <f t="shared" si="140"/>
        <v>-26384684.576381616</v>
      </c>
    </row>
    <row r="361" spans="1:14" ht="21" x14ac:dyDescent="0.35">
      <c r="A361" s="77" t="s">
        <v>109</v>
      </c>
      <c r="B361" s="228"/>
      <c r="C361" s="229">
        <f>(C330-C331)*C312</f>
        <v>-15717.000000000002</v>
      </c>
      <c r="D361" s="229">
        <f t="shared" ref="D361:N361" si="141">(D330-D331)*D312</f>
        <v>-128991.11003999999</v>
      </c>
      <c r="E361" s="229">
        <f t="shared" si="141"/>
        <v>-399106.01499866851</v>
      </c>
      <c r="F361" s="229">
        <f t="shared" si="141"/>
        <v>-807700.60434869945</v>
      </c>
      <c r="G361" s="229">
        <f t="shared" si="141"/>
        <v>-1341055.6881380272</v>
      </c>
      <c r="H361" s="229">
        <f t="shared" si="141"/>
        <v>-1989489.726782907</v>
      </c>
      <c r="I361" s="229">
        <f t="shared" si="141"/>
        <v>-2757430.3552047657</v>
      </c>
      <c r="J361" s="229">
        <f t="shared" si="141"/>
        <v>-3651258.2552385954</v>
      </c>
      <c r="K361" s="229">
        <f t="shared" si="141"/>
        <v>-4683588.3910149354</v>
      </c>
      <c r="L361" s="229">
        <f t="shared" si="141"/>
        <v>-5870505.7170443321</v>
      </c>
      <c r="M361" s="229">
        <f t="shared" si="141"/>
        <v>-7231641.1609366508</v>
      </c>
      <c r="N361" s="229">
        <f t="shared" si="141"/>
        <v>-8792324.7555909809</v>
      </c>
    </row>
    <row r="362" spans="1:14" ht="21" x14ac:dyDescent="0.35">
      <c r="A362" s="77" t="s">
        <v>110</v>
      </c>
      <c r="B362" s="228"/>
      <c r="C362" s="229">
        <f>(C331-C332)*C313</f>
        <v>-281737.03499999997</v>
      </c>
      <c r="D362" s="229">
        <f t="shared" ref="D362:N362" si="142">(D331-D332)*D313</f>
        <v>-682392.74143145198</v>
      </c>
      <c r="E362" s="229">
        <f t="shared" si="142"/>
        <v>-1362413.4979992085</v>
      </c>
      <c r="F362" s="229">
        <f t="shared" si="142"/>
        <v>-2226572.7224588213</v>
      </c>
      <c r="G362" s="229">
        <f t="shared" si="142"/>
        <v>-3131726.7702479977</v>
      </c>
      <c r="H362" s="229">
        <f t="shared" si="142"/>
        <v>-4215479.2187727066</v>
      </c>
      <c r="I362" s="229">
        <f t="shared" si="142"/>
        <v>-5238479.6112548346</v>
      </c>
      <c r="J362" s="229">
        <f t="shared" si="142"/>
        <v>-6538853.9203271149</v>
      </c>
      <c r="K362" s="229">
        <f t="shared" si="142"/>
        <v>-8043608.9748852439</v>
      </c>
      <c r="L362" s="229">
        <f t="shared" si="142"/>
        <v>-9733158.3246690854</v>
      </c>
      <c r="M362" s="229">
        <f t="shared" si="142"/>
        <v>-11662420.447313104</v>
      </c>
      <c r="N362" s="229">
        <f t="shared" si="142"/>
        <v>-13834768.402757684</v>
      </c>
    </row>
    <row r="363" spans="1:14" ht="21" x14ac:dyDescent="0.35">
      <c r="A363" s="77" t="s">
        <v>80</v>
      </c>
      <c r="B363" s="228"/>
      <c r="C363" s="230">
        <f>(C330-C332)*C314</f>
        <v>-76521.17</v>
      </c>
      <c r="D363" s="230">
        <f t="shared" ref="D363:N363" si="143">(D330-D332)*D314</f>
        <v>-185341.23841348081</v>
      </c>
      <c r="E363" s="230">
        <f t="shared" si="143"/>
        <v>-370038.23402447643</v>
      </c>
      <c r="F363" s="230">
        <f t="shared" si="143"/>
        <v>-604748.14684066735</v>
      </c>
      <c r="G363" s="230">
        <f t="shared" si="143"/>
        <v>-850592.45611674013</v>
      </c>
      <c r="H363" s="230">
        <f t="shared" si="143"/>
        <v>-1144944.9729999944</v>
      </c>
      <c r="I363" s="230">
        <f t="shared" si="143"/>
        <v>-1422796.9314519307</v>
      </c>
      <c r="J363" s="230">
        <f t="shared" si="143"/>
        <v>-1775985.0153974884</v>
      </c>
      <c r="K363" s="230">
        <f t="shared" si="143"/>
        <v>-2184683.9191046343</v>
      </c>
      <c r="L363" s="230">
        <f t="shared" si="143"/>
        <v>-2643573.8659595046</v>
      </c>
      <c r="M363" s="230">
        <f t="shared" si="143"/>
        <v>-3167570.9856899795</v>
      </c>
      <c r="N363" s="230">
        <f t="shared" si="143"/>
        <v>-3757591.4180329512</v>
      </c>
    </row>
    <row r="364" spans="1:14" ht="21" x14ac:dyDescent="0.35">
      <c r="A364" s="51"/>
      <c r="B364" s="226"/>
      <c r="C364" s="226"/>
      <c r="D364" s="226"/>
      <c r="E364" s="226"/>
      <c r="F364" s="226"/>
      <c r="G364" s="226"/>
      <c r="H364" s="226"/>
      <c r="I364" s="226"/>
      <c r="J364" s="226"/>
      <c r="K364" s="226"/>
      <c r="L364" s="226"/>
      <c r="M364" s="226"/>
      <c r="N364" s="226"/>
    </row>
    <row r="365" spans="1:14" s="26" customFormat="1" ht="21" x14ac:dyDescent="0.35">
      <c r="A365" s="71"/>
      <c r="B365" s="231"/>
      <c r="C365" s="232"/>
      <c r="D365" s="232"/>
      <c r="E365" s="232"/>
      <c r="F365" s="232"/>
      <c r="G365" s="232"/>
      <c r="H365" s="232"/>
      <c r="I365" s="232"/>
      <c r="J365" s="232"/>
      <c r="K365" s="232"/>
      <c r="L365" s="232"/>
      <c r="M365" s="232"/>
      <c r="N365" s="232"/>
    </row>
    <row r="366" spans="1:14" s="26" customFormat="1" ht="21" x14ac:dyDescent="0.35">
      <c r="A366" s="71"/>
      <c r="B366" s="231"/>
      <c r="C366" s="232"/>
      <c r="D366" s="232"/>
      <c r="E366" s="232"/>
      <c r="F366" s="232"/>
      <c r="G366" s="232"/>
      <c r="H366" s="232"/>
      <c r="I366" s="232"/>
      <c r="J366" s="232"/>
      <c r="K366" s="232"/>
      <c r="L366" s="232"/>
      <c r="M366" s="232"/>
      <c r="N366" s="232"/>
    </row>
    <row r="367" spans="1:14" s="26" customFormat="1" ht="21" x14ac:dyDescent="0.35">
      <c r="A367" s="71"/>
      <c r="B367" s="231"/>
      <c r="C367" s="232"/>
      <c r="D367" s="232"/>
      <c r="E367" s="232"/>
      <c r="F367" s="232"/>
      <c r="G367" s="232"/>
      <c r="H367" s="232"/>
      <c r="I367" s="232"/>
      <c r="J367" s="232"/>
      <c r="K367" s="232"/>
      <c r="L367" s="232"/>
      <c r="M367" s="232"/>
      <c r="N367" s="232"/>
    </row>
    <row r="368" spans="1:14" ht="21" x14ac:dyDescent="0.35">
      <c r="A368" s="70"/>
      <c r="B368" s="228"/>
      <c r="C368" s="233"/>
      <c r="D368" s="233"/>
      <c r="E368" s="233"/>
      <c r="F368" s="233"/>
      <c r="G368" s="233"/>
      <c r="H368" s="233"/>
      <c r="I368" s="233"/>
      <c r="J368" s="233"/>
      <c r="K368" s="233"/>
      <c r="L368" s="233"/>
      <c r="M368" s="233"/>
      <c r="N368" s="233"/>
    </row>
    <row r="369" spans="1:14" ht="21" x14ac:dyDescent="0.35">
      <c r="A369" s="78" t="s">
        <v>170</v>
      </c>
      <c r="B369" s="228"/>
      <c r="C369" s="233">
        <f>SUM(C370:C372)</f>
        <v>-181276.65</v>
      </c>
      <c r="D369" s="233">
        <f t="shared" ref="D369:N369" si="144">SUM(D370:D372)</f>
        <v>-604822.57887757197</v>
      </c>
      <c r="E369" s="233">
        <f t="shared" si="144"/>
        <v>-1341213.6852636412</v>
      </c>
      <c r="F369" s="233">
        <f t="shared" si="144"/>
        <v>-2325509.8561746883</v>
      </c>
      <c r="G369" s="233">
        <f t="shared" si="144"/>
        <v>-3481852.5000870936</v>
      </c>
      <c r="H369" s="233">
        <f t="shared" si="144"/>
        <v>-4865960.2451950479</v>
      </c>
      <c r="I369" s="233">
        <f t="shared" si="144"/>
        <v>-6379724.6319428449</v>
      </c>
      <c r="J369" s="233">
        <f t="shared" si="144"/>
        <v>-8184457.977190135</v>
      </c>
      <c r="K369" s="233">
        <f t="shared" si="144"/>
        <v>-10266345.787548618</v>
      </c>
      <c r="L369" s="233">
        <f t="shared" si="144"/>
        <v>-12640058.106083944</v>
      </c>
      <c r="M369" s="233">
        <f t="shared" si="144"/>
        <v>-15358040.216550909</v>
      </c>
      <c r="N369" s="233">
        <f t="shared" si="144"/>
        <v>-18456338.02365974</v>
      </c>
    </row>
    <row r="370" spans="1:14" ht="21" x14ac:dyDescent="0.35">
      <c r="A370" s="75" t="s">
        <v>62</v>
      </c>
      <c r="B370" s="234"/>
      <c r="C370" s="229">
        <f>-(C282*C330)</f>
        <v>-33038.400000000001</v>
      </c>
      <c r="D370" s="229">
        <f t="shared" ref="D370:N370" si="145">-(D282*D330)</f>
        <v>-132122.16336000001</v>
      </c>
      <c r="E370" s="229">
        <f t="shared" si="145"/>
        <v>-220490.74523482245</v>
      </c>
      <c r="F370" s="229">
        <f t="shared" si="145"/>
        <v>-299619.27234511438</v>
      </c>
      <c r="G370" s="229">
        <f t="shared" si="145"/>
        <v>-376132.56688024296</v>
      </c>
      <c r="H370" s="229">
        <f t="shared" si="145"/>
        <v>-455045.38381060009</v>
      </c>
      <c r="I370" s="229">
        <f t="shared" si="145"/>
        <v>-541960.39981601003</v>
      </c>
      <c r="J370" s="229">
        <f t="shared" si="145"/>
        <v>-635884.72381771822</v>
      </c>
      <c r="K370" s="229">
        <f t="shared" si="145"/>
        <v>-740551.11041412526</v>
      </c>
      <c r="L370" s="229">
        <f t="shared" si="145"/>
        <v>-859463.16717532231</v>
      </c>
      <c r="M370" s="229">
        <f t="shared" si="145"/>
        <v>-995461.31831092644</v>
      </c>
      <c r="N370" s="229">
        <f t="shared" si="145"/>
        <v>-1151389.3764432156</v>
      </c>
    </row>
    <row r="371" spans="1:14" ht="21" x14ac:dyDescent="0.35">
      <c r="A371" s="75" t="s">
        <v>63</v>
      </c>
      <c r="B371" s="234"/>
      <c r="C371" s="229">
        <f>-(C283*C331)</f>
        <v>-19646.25</v>
      </c>
      <c r="D371" s="229">
        <f>-(D283*D331)</f>
        <v>-161238.88754999998</v>
      </c>
      <c r="E371" s="229">
        <f>-(E283*E331)</f>
        <v>-498882.5187483356</v>
      </c>
      <c r="F371" s="229">
        <f>-(F283*F331)</f>
        <v>-1009625.7554358745</v>
      </c>
      <c r="G371" s="229">
        <f>-(G283*G331)</f>
        <v>-1676319.6101725341</v>
      </c>
      <c r="H371" s="229">
        <f>-(H283*H331)</f>
        <v>-2486862.158478634</v>
      </c>
      <c r="I371" s="229">
        <f>-(I283*I331)</f>
        <v>-3446787.9440059573</v>
      </c>
      <c r="J371" s="229">
        <f>-(J283*J331)</f>
        <v>-4564072.8190482445</v>
      </c>
      <c r="K371" s="229">
        <f>-(K283*K331)</f>
        <v>-5854485.4887686698</v>
      </c>
      <c r="L371" s="229">
        <f>-(L283*L331)</f>
        <v>-7338132.1463054158</v>
      </c>
      <c r="M371" s="229">
        <f>-(M283*M331)</f>
        <v>-9039551.4511708152</v>
      </c>
      <c r="N371" s="229">
        <f>-(N283*N331)</f>
        <v>-10990405.944488727</v>
      </c>
    </row>
    <row r="372" spans="1:14" ht="21" x14ac:dyDescent="0.35">
      <c r="A372" s="75" t="s">
        <v>64</v>
      </c>
      <c r="B372" s="234"/>
      <c r="C372" s="229">
        <f>-(C284*C332)</f>
        <v>-128592</v>
      </c>
      <c r="D372" s="229">
        <f>-(D284*D332)</f>
        <v>-311461.52796757192</v>
      </c>
      <c r="E372" s="229">
        <f>-(E284*E332)</f>
        <v>-621840.42128048325</v>
      </c>
      <c r="F372" s="229">
        <f>-(F284*F332)</f>
        <v>-1016264.8283936996</v>
      </c>
      <c r="G372" s="229">
        <f>-(G284*G332)</f>
        <v>-1429400.3230343168</v>
      </c>
      <c r="H372" s="229">
        <f>-(H284*H332)</f>
        <v>-1924052.7029058137</v>
      </c>
      <c r="I372" s="229">
        <f>-(I284*I332)</f>
        <v>-2390976.2881208775</v>
      </c>
      <c r="J372" s="229">
        <f>-(J284*J332)</f>
        <v>-2984500.4343241728</v>
      </c>
      <c r="K372" s="229">
        <f>-(K284*K332)</f>
        <v>-3671309.1883658231</v>
      </c>
      <c r="L372" s="229">
        <f>-(L284*L332)</f>
        <v>-4442462.792603205</v>
      </c>
      <c r="M372" s="229">
        <f>-(M284*M332)</f>
        <v>-5323027.4470691672</v>
      </c>
      <c r="N372" s="229">
        <f>-(N284*N332)</f>
        <v>-6314542.7027277984</v>
      </c>
    </row>
    <row r="373" spans="1:14" ht="21" x14ac:dyDescent="0.35">
      <c r="A373" s="71"/>
      <c r="B373" s="121"/>
      <c r="C373" s="122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</row>
    <row r="374" spans="1:14" ht="21" x14ac:dyDescent="0.35">
      <c r="A374" s="71"/>
      <c r="B374" s="121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</row>
    <row r="375" spans="1:14" ht="18.75" x14ac:dyDescent="0.3">
      <c r="A375" s="135"/>
      <c r="B375" s="28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</row>
    <row r="376" spans="1:14" x14ac:dyDescent="0.2">
      <c r="A376" s="27"/>
      <c r="B376" s="28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</row>
    <row r="377" spans="1:14" ht="18.75" x14ac:dyDescent="0.3">
      <c r="A377" s="132"/>
      <c r="B377" s="8"/>
      <c r="C377" s="29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 ht="18.75" x14ac:dyDescent="0.3">
      <c r="A378" s="132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 ht="18.75" x14ac:dyDescent="0.3">
      <c r="A379" s="133"/>
      <c r="B379" s="15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</row>
    <row r="380" spans="1:14" x14ac:dyDescent="0.2">
      <c r="A380" s="9"/>
      <c r="B380" s="7"/>
      <c r="C380" s="10"/>
      <c r="D380" s="10">
        <f>-5/1</f>
        <v>-5</v>
      </c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x14ac:dyDescent="0.2">
      <c r="A381" s="9"/>
      <c r="B381" s="7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x14ac:dyDescent="0.2">
      <c r="A382" s="9"/>
      <c r="B382" s="7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x14ac:dyDescent="0.2">
      <c r="A383" s="9"/>
      <c r="B383" s="7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x14ac:dyDescent="0.2">
      <c r="A384" s="17"/>
      <c r="B384" s="7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x14ac:dyDescent="0.2">
      <c r="A385" s="9"/>
      <c r="B385" s="7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x14ac:dyDescent="0.2">
      <c r="A386" s="9"/>
      <c r="B386" s="7"/>
      <c r="C386" s="3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x14ac:dyDescent="0.2">
      <c r="A387" s="9"/>
      <c r="B387" s="7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2.75" x14ac:dyDescent="0.2">
      <c r="A388" s="8"/>
      <c r="B388" s="8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</row>
    <row r="389" spans="1:14" ht="18" x14ac:dyDescent="0.25">
      <c r="A389" s="6"/>
      <c r="B389" s="8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</row>
    <row r="390" spans="1:14" x14ac:dyDescent="0.2">
      <c r="A390" s="9"/>
      <c r="B390" s="7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x14ac:dyDescent="0.2">
      <c r="A391" s="9"/>
      <c r="B391" s="7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x14ac:dyDescent="0.2">
      <c r="A392" s="9"/>
      <c r="B392" s="7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x14ac:dyDescent="0.2">
      <c r="A393" s="9"/>
      <c r="B393" s="7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s="33" customFormat="1" ht="15.75" customHeight="1" x14ac:dyDescent="0.2">
      <c r="A394" s="31"/>
      <c r="B394" s="32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ht="15.75" customHeight="1" x14ac:dyDescent="0.2">
      <c r="A395" s="9"/>
      <c r="B395" s="7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ht="15.75" customHeight="1" x14ac:dyDescent="0.2">
      <c r="A396" s="9"/>
      <c r="B396" s="7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1:14" ht="15.75" customHeight="1" x14ac:dyDescent="0.2">
      <c r="A397" s="9"/>
      <c r="B397" s="7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</row>
    <row r="398" spans="1:14" ht="15.75" customHeight="1" x14ac:dyDescent="0.2">
      <c r="A398" s="17"/>
      <c r="B398" s="7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</row>
    <row r="399" spans="1:14" ht="15.75" customHeight="1" x14ac:dyDescent="0.2">
      <c r="A399" s="9"/>
      <c r="B399" s="7"/>
      <c r="C399" s="7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</row>
    <row r="400" spans="1:14" ht="15.75" customHeight="1" x14ac:dyDescent="0.2">
      <c r="A400" s="9"/>
      <c r="B400" s="7"/>
      <c r="C400" s="7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</row>
    <row r="401" spans="1:14" ht="15.75" customHeight="1" x14ac:dyDescent="0.2">
      <c r="A401" s="9"/>
      <c r="B401" s="7"/>
      <c r="C401" s="7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</row>
    <row r="402" spans="1:14" ht="15.75" customHeight="1" x14ac:dyDescent="0.2">
      <c r="A402" s="9"/>
      <c r="B402" s="7"/>
      <c r="C402" s="7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</row>
    <row r="403" spans="1:14" ht="15.75" customHeight="1" x14ac:dyDescent="0.2">
      <c r="A403" s="31"/>
      <c r="B403" s="7"/>
      <c r="C403" s="7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</row>
    <row r="404" spans="1:14" ht="15.75" customHeight="1" x14ac:dyDescent="0.2">
      <c r="A404" s="9"/>
      <c r="B404" s="7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</row>
    <row r="405" spans="1:14" ht="15.75" customHeight="1" x14ac:dyDescent="0.2">
      <c r="A405" s="9"/>
      <c r="B405" s="7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</row>
    <row r="406" spans="1:14" ht="15.75" customHeight="1" x14ac:dyDescent="0.2">
      <c r="A406" s="9"/>
      <c r="B406" s="7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</row>
    <row r="407" spans="1:14" ht="15.75" customHeight="1" x14ac:dyDescent="0.2">
      <c r="A407" s="9"/>
      <c r="B407" s="7"/>
      <c r="C407" s="7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</row>
    <row r="408" spans="1:14" ht="15.75" customHeight="1" x14ac:dyDescent="0.2">
      <c r="A408" s="31"/>
      <c r="B408" s="7"/>
      <c r="C408" s="7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</row>
    <row r="409" spans="1:14" ht="15.75" customHeight="1" x14ac:dyDescent="0.2">
      <c r="A409" s="9"/>
      <c r="B409" s="7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</row>
    <row r="410" spans="1:14" ht="15.75" customHeight="1" x14ac:dyDescent="0.2">
      <c r="A410" s="9"/>
      <c r="B410" s="7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</row>
    <row r="411" spans="1:14" ht="15.75" customHeight="1" x14ac:dyDescent="0.2">
      <c r="A411" s="9"/>
      <c r="B411" s="7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</row>
    <row r="412" spans="1:14" ht="15.75" customHeight="1" x14ac:dyDescent="0.2">
      <c r="A412" s="9"/>
      <c r="B412" s="7"/>
      <c r="C412" s="7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</row>
    <row r="413" spans="1:14" ht="15.75" customHeight="1" x14ac:dyDescent="0.25">
      <c r="A413" s="35"/>
      <c r="B413" s="7"/>
      <c r="C413" s="7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</row>
    <row r="414" spans="1:14" ht="15.75" customHeight="1" x14ac:dyDescent="0.2">
      <c r="A414" s="17"/>
      <c r="B414" s="7"/>
      <c r="C414" s="7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</row>
    <row r="415" spans="1:14" ht="15.75" customHeight="1" x14ac:dyDescent="0.2">
      <c r="A415" s="17"/>
      <c r="B415" s="7"/>
      <c r="C415" s="7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</row>
    <row r="416" spans="1:14" ht="15.75" customHeight="1" x14ac:dyDescent="0.2">
      <c r="A416" s="16"/>
      <c r="B416" s="7"/>
      <c r="C416" s="7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</row>
    <row r="417" spans="1:14" ht="15.75" customHeight="1" x14ac:dyDescent="0.2">
      <c r="A417" s="16"/>
      <c r="B417" s="7"/>
      <c r="C417" s="7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</row>
    <row r="418" spans="1:14" ht="15.75" customHeight="1" x14ac:dyDescent="0.2">
      <c r="A418" s="16"/>
      <c r="B418" s="7"/>
      <c r="C418" s="7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</row>
    <row r="419" spans="1:14" ht="15.75" customHeight="1" x14ac:dyDescent="0.2">
      <c r="A419" s="9"/>
      <c r="B419" s="7"/>
      <c r="C419" s="7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</row>
    <row r="420" spans="1:14" ht="15.75" customHeight="1" x14ac:dyDescent="0.2">
      <c r="A420" s="17"/>
      <c r="B420" s="7"/>
      <c r="C420" s="7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</row>
    <row r="421" spans="1:14" ht="15.75" customHeight="1" x14ac:dyDescent="0.2">
      <c r="A421" s="17"/>
      <c r="B421" s="7"/>
      <c r="C421" s="7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</row>
    <row r="422" spans="1:14" ht="15.75" customHeight="1" x14ac:dyDescent="0.2">
      <c r="A422" s="16"/>
      <c r="B422" s="7"/>
      <c r="C422" s="7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</row>
    <row r="423" spans="1:14" ht="15.75" customHeight="1" x14ac:dyDescent="0.2">
      <c r="A423" s="16"/>
      <c r="B423" s="7"/>
      <c r="C423" s="7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</row>
    <row r="424" spans="1:14" ht="15.75" customHeight="1" x14ac:dyDescent="0.2">
      <c r="A424" s="16"/>
      <c r="B424" s="7"/>
      <c r="C424" s="7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</row>
    <row r="425" spans="1:14" ht="15.75" customHeight="1" x14ac:dyDescent="0.2">
      <c r="A425" s="9"/>
      <c r="B425" s="7"/>
      <c r="C425" s="7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</row>
    <row r="426" spans="1:14" ht="15.75" customHeight="1" x14ac:dyDescent="0.2">
      <c r="A426" s="31"/>
      <c r="B426" s="7"/>
      <c r="C426" s="7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</row>
    <row r="427" spans="1:14" ht="15.75" customHeight="1" x14ac:dyDescent="0.2">
      <c r="A427" s="17"/>
      <c r="B427" s="7"/>
      <c r="C427" s="7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</row>
    <row r="428" spans="1:14" ht="15.75" customHeight="1" x14ac:dyDescent="0.2">
      <c r="A428" s="16"/>
      <c r="B428" s="7"/>
      <c r="C428" s="7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</row>
    <row r="429" spans="1:14" ht="15.75" customHeight="1" x14ac:dyDescent="0.2">
      <c r="A429" s="16"/>
      <c r="B429" s="7"/>
      <c r="C429" s="7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</row>
    <row r="430" spans="1:14" ht="15.75" customHeight="1" x14ac:dyDescent="0.2">
      <c r="A430" s="16"/>
      <c r="B430" s="7"/>
      <c r="C430" s="7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</row>
    <row r="431" spans="1:14" ht="15.75" customHeight="1" x14ac:dyDescent="0.2">
      <c r="A431" s="9"/>
      <c r="B431" s="7"/>
      <c r="C431" s="7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</row>
    <row r="432" spans="1:14" ht="15.75" customHeight="1" x14ac:dyDescent="0.2">
      <c r="A432" s="9"/>
      <c r="B432" s="7"/>
      <c r="C432" s="7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</row>
    <row r="433" spans="1:14" ht="15.75" customHeight="1" x14ac:dyDescent="0.2">
      <c r="A433" s="9"/>
      <c r="B433" s="7"/>
      <c r="C433" s="7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</row>
    <row r="434" spans="1:14" ht="15.75" customHeight="1" x14ac:dyDescent="0.2">
      <c r="A434" s="9"/>
      <c r="B434" s="7"/>
      <c r="C434" s="7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</row>
    <row r="435" spans="1:14" ht="15.75" customHeight="1" x14ac:dyDescent="0.2">
      <c r="A435" s="9"/>
      <c r="B435" s="7"/>
      <c r="C435" s="7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</row>
    <row r="436" spans="1:14" ht="15.75" customHeight="1" x14ac:dyDescent="0.2">
      <c r="A436" s="9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</row>
    <row r="437" spans="1:14" ht="15.75" customHeight="1" x14ac:dyDescent="0.2">
      <c r="A437" s="2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</row>
    <row r="438" spans="1:14" ht="15.75" customHeight="1" x14ac:dyDescent="0.2">
      <c r="A438" s="12"/>
      <c r="B438" s="3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</row>
    <row r="439" spans="1:14" ht="15.75" customHeight="1" x14ac:dyDescent="0.2">
      <c r="A439" s="12"/>
      <c r="B439" s="3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</row>
    <row r="440" spans="1:14" ht="15.75" customHeight="1" x14ac:dyDescent="0.2">
      <c r="A440" s="12"/>
      <c r="B440" s="3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</row>
    <row r="441" spans="1:14" ht="28.5" customHeight="1" x14ac:dyDescent="0.2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</row>
    <row r="442" spans="1:14" ht="15.75" customHeight="1" x14ac:dyDescent="0.25">
      <c r="A442" s="25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 spans="1:14" ht="15.75" customHeight="1" x14ac:dyDescent="0.2">
      <c r="A443" s="2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</row>
    <row r="444" spans="1:14" ht="15.75" customHeight="1" x14ac:dyDescent="0.2">
      <c r="A444" s="12"/>
      <c r="B444" s="3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 spans="1:14" ht="15.75" customHeight="1" x14ac:dyDescent="0.2">
      <c r="A445" s="12"/>
      <c r="B445" s="3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</row>
    <row r="446" spans="1:14" ht="15.75" customHeight="1" x14ac:dyDescent="0.2">
      <c r="A446" s="12"/>
      <c r="B446" s="3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</row>
    <row r="447" spans="1:14" ht="15.75" customHeight="1" x14ac:dyDescent="0.2">
      <c r="A447" s="12"/>
      <c r="B447" s="3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</row>
    <row r="448" spans="1:14" ht="15.75" customHeight="1" x14ac:dyDescent="0.2">
      <c r="A448" s="12"/>
      <c r="B448" s="3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</row>
    <row r="449" spans="1:14" ht="15.75" customHeight="1" x14ac:dyDescent="0.2">
      <c r="A449" s="12"/>
      <c r="B449" s="3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</row>
    <row r="450" spans="1:14" ht="15.75" customHeight="1" x14ac:dyDescent="0.2">
      <c r="A450" s="12"/>
      <c r="B450" s="3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</row>
    <row r="451" spans="1:14" ht="15.75" customHeight="1" x14ac:dyDescent="0.2">
      <c r="A451" s="12"/>
      <c r="B451" s="3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</row>
    <row r="452" spans="1:14" ht="15.75" customHeight="1" x14ac:dyDescent="0.2">
      <c r="A452" s="12"/>
      <c r="B452" s="3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</row>
    <row r="453" spans="1:14" ht="15.75" customHeight="1" x14ac:dyDescent="0.2">
      <c r="A453" s="37"/>
      <c r="B453" s="3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</row>
    <row r="454" spans="1:14" ht="15.75" customHeight="1" x14ac:dyDescent="0.2">
      <c r="A454" s="12"/>
      <c r="B454" s="36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</row>
    <row r="455" spans="1:14" ht="15.75" customHeight="1" x14ac:dyDescent="0.2">
      <c r="A455" s="12"/>
      <c r="B455" s="36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</row>
    <row r="456" spans="1:14" ht="15.75" customHeight="1" x14ac:dyDescent="0.2">
      <c r="A456" s="12"/>
      <c r="B456" s="36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</row>
    <row r="457" spans="1:14" ht="15.75" customHeight="1" x14ac:dyDescent="0.2">
      <c r="A457" s="12"/>
      <c r="B457" s="3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</row>
    <row r="458" spans="1:14" ht="15.75" customHeight="1" x14ac:dyDescent="0.2">
      <c r="A458" s="12"/>
      <c r="B458" s="3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</row>
    <row r="459" spans="1:14" ht="15.75" customHeight="1" x14ac:dyDescent="0.25">
      <c r="A459" s="39"/>
      <c r="B459" s="3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</row>
    <row r="460" spans="1:14" ht="15.75" customHeight="1" x14ac:dyDescent="0.2">
      <c r="A460" s="9"/>
      <c r="B460" s="36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</row>
    <row r="461" spans="1:14" ht="15.75" customHeight="1" x14ac:dyDescent="0.2">
      <c r="A461" s="9"/>
      <c r="B461" s="36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</row>
    <row r="462" spans="1:14" ht="15.75" customHeight="1" x14ac:dyDescent="0.2">
      <c r="A462" s="9"/>
      <c r="B462" s="36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</row>
    <row r="463" spans="1:14" ht="15.75" customHeight="1" x14ac:dyDescent="0.2">
      <c r="A463" s="9"/>
      <c r="B463" s="36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</row>
    <row r="464" spans="1:14" ht="15.75" customHeight="1" x14ac:dyDescent="0.2">
      <c r="A464" s="17"/>
      <c r="B464" s="36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</row>
    <row r="465" spans="1:14" ht="15.75" customHeight="1" x14ac:dyDescent="0.2">
      <c r="A465" s="9"/>
      <c r="B465" s="36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</row>
    <row r="466" spans="1:14" ht="15.75" customHeight="1" x14ac:dyDescent="0.2">
      <c r="A466" s="9"/>
      <c r="B466" s="36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</row>
    <row r="467" spans="1:14" ht="15.75" customHeight="1" x14ac:dyDescent="0.2">
      <c r="A467" s="9"/>
      <c r="B467" s="36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</row>
    <row r="468" spans="1:14" ht="15.75" customHeight="1" x14ac:dyDescent="0.2">
      <c r="A468" s="8"/>
      <c r="B468" s="36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</row>
    <row r="469" spans="1:14" ht="15.75" customHeight="1" x14ac:dyDescent="0.25">
      <c r="A469" s="39"/>
      <c r="B469" s="36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</row>
    <row r="470" spans="1:14" ht="15.75" customHeight="1" x14ac:dyDescent="0.2">
      <c r="A470" s="9"/>
      <c r="B470" s="36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</row>
    <row r="471" spans="1:14" ht="15.75" customHeight="1" x14ac:dyDescent="0.2">
      <c r="A471" s="9"/>
      <c r="B471" s="36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</row>
    <row r="472" spans="1:14" ht="15.75" customHeight="1" x14ac:dyDescent="0.2">
      <c r="A472" s="9"/>
      <c r="B472" s="36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</row>
    <row r="473" spans="1:14" ht="15.75" customHeight="1" x14ac:dyDescent="0.2">
      <c r="A473" s="9"/>
      <c r="B473" s="3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</row>
    <row r="474" spans="1:14" ht="15.75" customHeight="1" x14ac:dyDescent="0.2">
      <c r="A474" s="17"/>
      <c r="B474" s="3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</row>
    <row r="475" spans="1:14" ht="15.75" customHeight="1" x14ac:dyDescent="0.2">
      <c r="A475" s="16"/>
      <c r="B475" s="36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</row>
    <row r="476" spans="1:14" ht="15.75" customHeight="1" x14ac:dyDescent="0.2">
      <c r="A476" s="16"/>
      <c r="B476" s="36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</row>
    <row r="477" spans="1:14" ht="15.75" customHeight="1" x14ac:dyDescent="0.2">
      <c r="A477" s="16"/>
      <c r="B477" s="36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</row>
    <row r="478" spans="1:14" ht="15.75" customHeight="1" x14ac:dyDescent="0.2">
      <c r="A478" s="17"/>
      <c r="B478" s="3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</row>
    <row r="479" spans="1:14" ht="15.75" customHeight="1" x14ac:dyDescent="0.2">
      <c r="A479" s="17"/>
      <c r="B479" s="3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</row>
    <row r="480" spans="1:14" ht="15.75" customHeight="1" x14ac:dyDescent="0.2">
      <c r="A480" s="16"/>
      <c r="B480" s="36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</row>
    <row r="481" spans="1:14" ht="15.75" customHeight="1" x14ac:dyDescent="0.2">
      <c r="A481" s="16"/>
      <c r="B481" s="36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</row>
    <row r="482" spans="1:14" ht="15.75" customHeight="1" x14ac:dyDescent="0.2">
      <c r="A482" s="16"/>
      <c r="B482" s="36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</row>
    <row r="483" spans="1:14" ht="15.75" customHeight="1" x14ac:dyDescent="0.2">
      <c r="A483" s="31"/>
      <c r="B483" s="3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</row>
    <row r="484" spans="1:14" ht="15.75" customHeight="1" x14ac:dyDescent="0.2">
      <c r="A484" s="17"/>
      <c r="B484" s="3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</row>
    <row r="485" spans="1:14" ht="15.75" customHeight="1" x14ac:dyDescent="0.2">
      <c r="A485" s="9"/>
      <c r="B485" s="36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</row>
    <row r="486" spans="1:14" ht="15.75" customHeight="1" x14ac:dyDescent="0.2">
      <c r="A486" s="9"/>
      <c r="B486" s="36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</row>
    <row r="487" spans="1:14" ht="15.75" customHeight="1" x14ac:dyDescent="0.2">
      <c r="A487" s="9"/>
      <c r="B487" s="36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</row>
    <row r="488" spans="1:14" s="15" customFormat="1" ht="15.75" customHeight="1" x14ac:dyDescent="0.2">
      <c r="A488" s="31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</row>
    <row r="489" spans="1:14" ht="15.75" customHeight="1" x14ac:dyDescent="0.2">
      <c r="A489" s="9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 spans="1:14" ht="15.75" customHeight="1" x14ac:dyDescent="0.2">
      <c r="A490" s="9"/>
      <c r="B490" s="42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</row>
    <row r="491" spans="1:14" ht="15.75" customHeight="1" x14ac:dyDescent="0.2">
      <c r="A491" s="9"/>
      <c r="B491" s="42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</row>
    <row r="492" spans="1:14" ht="15.75" customHeight="1" x14ac:dyDescent="0.2">
      <c r="A492" s="12"/>
      <c r="B492" s="42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</row>
    <row r="493" spans="1:14" ht="15.75" customHeight="1" x14ac:dyDescent="0.2">
      <c r="A493" s="12"/>
      <c r="B493" s="42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</row>
    <row r="494" spans="1:14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 spans="1:14" ht="15.75" customHeight="1" x14ac:dyDescent="0.2"/>
    <row r="496" spans="1:14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  <row r="1061" ht="15.75" customHeight="1" x14ac:dyDescent="0.2"/>
    <row r="1062" ht="15.7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68" ht="15.75" customHeight="1" x14ac:dyDescent="0.2"/>
    <row r="1069" ht="15.75" customHeight="1" x14ac:dyDescent="0.2"/>
    <row r="1070" ht="15.75" customHeight="1" x14ac:dyDescent="0.2"/>
    <row r="1071" ht="15.75" customHeight="1" x14ac:dyDescent="0.2"/>
    <row r="1072" ht="15.75" customHeight="1" x14ac:dyDescent="0.2"/>
    <row r="1073" ht="15.75" customHeight="1" x14ac:dyDescent="0.2"/>
    <row r="1074" ht="15.75" customHeight="1" x14ac:dyDescent="0.2"/>
    <row r="1075" ht="15.75" customHeight="1" x14ac:dyDescent="0.2"/>
    <row r="1076" ht="15.75" customHeight="1" x14ac:dyDescent="0.2"/>
    <row r="1077" ht="15.75" customHeight="1" x14ac:dyDescent="0.2"/>
    <row r="1078" ht="15.75" customHeight="1" x14ac:dyDescent="0.2"/>
    <row r="1079" ht="15.75" customHeight="1" x14ac:dyDescent="0.2"/>
    <row r="1080" ht="15.75" customHeight="1" x14ac:dyDescent="0.2"/>
    <row r="1081" ht="15.75" customHeight="1" x14ac:dyDescent="0.2"/>
    <row r="1082" ht="15.75" customHeight="1" x14ac:dyDescent="0.2"/>
    <row r="1083" ht="15.75" customHeight="1" x14ac:dyDescent="0.2"/>
    <row r="1084" ht="15.75" customHeight="1" x14ac:dyDescent="0.2"/>
    <row r="1085" ht="15.75" customHeight="1" x14ac:dyDescent="0.2"/>
    <row r="1086" ht="15.75" customHeight="1" x14ac:dyDescent="0.2"/>
    <row r="1087" ht="15.75" customHeight="1" x14ac:dyDescent="0.2"/>
    <row r="1088" ht="15.75" customHeight="1" x14ac:dyDescent="0.2"/>
    <row r="1089" ht="15.75" customHeight="1" x14ac:dyDescent="0.2"/>
    <row r="1090" ht="15.75" customHeight="1" x14ac:dyDescent="0.2"/>
    <row r="1091" ht="15.75" customHeight="1" x14ac:dyDescent="0.2"/>
    <row r="1092" ht="15.75" customHeight="1" x14ac:dyDescent="0.2"/>
    <row r="1093" ht="15.75" customHeight="1" x14ac:dyDescent="0.2"/>
    <row r="1094" ht="15.75" customHeight="1" x14ac:dyDescent="0.2"/>
    <row r="1095" ht="15.75" customHeight="1" x14ac:dyDescent="0.2"/>
    <row r="1096" ht="15.75" customHeight="1" x14ac:dyDescent="0.2"/>
    <row r="1097" ht="15.75" customHeight="1" x14ac:dyDescent="0.2"/>
    <row r="1098" ht="15.75" customHeight="1" x14ac:dyDescent="0.2"/>
    <row r="1099" ht="15.75" customHeight="1" x14ac:dyDescent="0.2"/>
    <row r="1100" ht="15.75" customHeight="1" x14ac:dyDescent="0.2"/>
    <row r="1101" ht="15.75" customHeight="1" x14ac:dyDescent="0.2"/>
    <row r="1102" ht="15.75" customHeight="1" x14ac:dyDescent="0.2"/>
    <row r="1103" ht="15.75" customHeight="1" x14ac:dyDescent="0.2"/>
    <row r="1104" ht="15.75" customHeight="1" x14ac:dyDescent="0.2"/>
    <row r="1105" ht="15.75" customHeight="1" x14ac:dyDescent="0.2"/>
    <row r="1106" ht="15.75" customHeight="1" x14ac:dyDescent="0.2"/>
    <row r="1107" ht="15.75" customHeight="1" x14ac:dyDescent="0.2"/>
    <row r="1108" ht="15.75" customHeight="1" x14ac:dyDescent="0.2"/>
    <row r="1109" ht="15.75" customHeight="1" x14ac:dyDescent="0.2"/>
    <row r="1110" ht="15.75" customHeight="1" x14ac:dyDescent="0.2"/>
    <row r="1111" ht="15.75" customHeight="1" x14ac:dyDescent="0.2"/>
    <row r="1112" ht="15.75" customHeight="1" x14ac:dyDescent="0.2"/>
    <row r="1113" ht="15.75" customHeight="1" x14ac:dyDescent="0.2"/>
    <row r="1114" ht="15.75" customHeight="1" x14ac:dyDescent="0.2"/>
    <row r="1115" ht="15.75" customHeight="1" x14ac:dyDescent="0.2"/>
    <row r="1116" ht="15.75" customHeight="1" x14ac:dyDescent="0.2"/>
    <row r="1117" ht="15.75" customHeight="1" x14ac:dyDescent="0.2"/>
    <row r="1118" ht="15.75" customHeight="1" x14ac:dyDescent="0.2"/>
    <row r="1119" ht="15.75" customHeight="1" x14ac:dyDescent="0.2"/>
    <row r="1120" ht="15.75" customHeight="1" x14ac:dyDescent="0.2"/>
    <row r="1121" ht="15.75" customHeight="1" x14ac:dyDescent="0.2"/>
    <row r="1122" ht="15.75" customHeight="1" x14ac:dyDescent="0.2"/>
    <row r="1123" ht="15.75" customHeight="1" x14ac:dyDescent="0.2"/>
    <row r="1124" ht="15.75" customHeight="1" x14ac:dyDescent="0.2"/>
    <row r="1125" ht="15.75" customHeight="1" x14ac:dyDescent="0.2"/>
    <row r="1126" ht="15.75" customHeight="1" x14ac:dyDescent="0.2"/>
    <row r="1127" ht="15.75" customHeight="1" x14ac:dyDescent="0.2"/>
    <row r="1128" ht="15.75" customHeight="1" x14ac:dyDescent="0.2"/>
    <row r="1129" ht="15.75" customHeight="1" x14ac:dyDescent="0.2"/>
    <row r="1130" ht="15.75" customHeight="1" x14ac:dyDescent="0.2"/>
    <row r="1131" ht="15.75" customHeight="1" x14ac:dyDescent="0.2"/>
    <row r="1132" ht="15.75" customHeight="1" x14ac:dyDescent="0.2"/>
    <row r="1133" ht="15.75" customHeight="1" x14ac:dyDescent="0.2"/>
    <row r="1134" ht="15.75" customHeight="1" x14ac:dyDescent="0.2"/>
    <row r="1135" ht="15.75" customHeight="1" x14ac:dyDescent="0.2"/>
    <row r="1136" ht="15.75" customHeight="1" x14ac:dyDescent="0.2"/>
    <row r="1137" ht="15.75" customHeight="1" x14ac:dyDescent="0.2"/>
    <row r="1138" ht="15.75" customHeight="1" x14ac:dyDescent="0.2"/>
    <row r="1139" ht="15.75" customHeight="1" x14ac:dyDescent="0.2"/>
    <row r="1140" ht="15.75" customHeight="1" x14ac:dyDescent="0.2"/>
    <row r="1141" ht="15.75" customHeight="1" x14ac:dyDescent="0.2"/>
    <row r="1142" ht="15.75" customHeight="1" x14ac:dyDescent="0.2"/>
    <row r="1143" ht="15.75" customHeight="1" x14ac:dyDescent="0.2"/>
    <row r="1144" ht="15.75" customHeight="1" x14ac:dyDescent="0.2"/>
    <row r="1145" ht="15.75" customHeight="1" x14ac:dyDescent="0.2"/>
    <row r="1146" ht="15.75" customHeight="1" x14ac:dyDescent="0.2"/>
    <row r="1147" ht="15.75" customHeight="1" x14ac:dyDescent="0.2"/>
    <row r="1148" ht="15.75" customHeight="1" x14ac:dyDescent="0.2"/>
    <row r="1149" ht="15.75" customHeight="1" x14ac:dyDescent="0.2"/>
    <row r="1150" ht="15.75" customHeight="1" x14ac:dyDescent="0.2"/>
    <row r="1151" ht="15.75" customHeight="1" x14ac:dyDescent="0.2"/>
    <row r="1152" ht="15.75" customHeight="1" x14ac:dyDescent="0.2"/>
    <row r="1153" ht="15.75" customHeight="1" x14ac:dyDescent="0.2"/>
    <row r="1154" ht="15.75" customHeight="1" x14ac:dyDescent="0.2"/>
    <row r="1155" ht="15.75" customHeight="1" x14ac:dyDescent="0.2"/>
    <row r="1156" ht="15.75" customHeight="1" x14ac:dyDescent="0.2"/>
    <row r="1157" ht="15.75" customHeight="1" x14ac:dyDescent="0.2"/>
    <row r="1158" ht="15.75" customHeight="1" x14ac:dyDescent="0.2"/>
    <row r="1159" ht="15.75" customHeight="1" x14ac:dyDescent="0.2"/>
    <row r="1160" ht="15.75" customHeight="1" x14ac:dyDescent="0.2"/>
    <row r="1161" ht="15.75" customHeight="1" x14ac:dyDescent="0.2"/>
    <row r="1162" ht="15.75" customHeight="1" x14ac:dyDescent="0.2"/>
    <row r="1163" ht="15.75" customHeight="1" x14ac:dyDescent="0.2"/>
    <row r="1164" ht="15.75" customHeight="1" x14ac:dyDescent="0.2"/>
    <row r="1165" ht="15.75" customHeight="1" x14ac:dyDescent="0.2"/>
    <row r="1166" ht="15.75" customHeight="1" x14ac:dyDescent="0.2"/>
    <row r="1167" ht="15.75" customHeight="1" x14ac:dyDescent="0.2"/>
    <row r="1168" ht="15.75" customHeight="1" x14ac:dyDescent="0.2"/>
    <row r="1169" ht="15.75" customHeight="1" x14ac:dyDescent="0.2"/>
    <row r="1170" ht="15.75" customHeight="1" x14ac:dyDescent="0.2"/>
    <row r="1171" ht="15.75" customHeight="1" x14ac:dyDescent="0.2"/>
    <row r="1172" ht="15.75" customHeight="1" x14ac:dyDescent="0.2"/>
    <row r="1173" ht="15.75" customHeight="1" x14ac:dyDescent="0.2"/>
    <row r="1174" ht="15.75" customHeight="1" x14ac:dyDescent="0.2"/>
    <row r="1175" ht="15.75" customHeight="1" x14ac:dyDescent="0.2"/>
    <row r="1176" ht="15.75" customHeight="1" x14ac:dyDescent="0.2"/>
    <row r="1177" ht="15.75" customHeight="1" x14ac:dyDescent="0.2"/>
    <row r="1178" ht="15.75" customHeight="1" x14ac:dyDescent="0.2"/>
    <row r="1179" ht="15.75" customHeight="1" x14ac:dyDescent="0.2"/>
    <row r="1180" ht="15.75" customHeight="1" x14ac:dyDescent="0.2"/>
    <row r="1181" ht="15.75" customHeight="1" x14ac:dyDescent="0.2"/>
    <row r="1182" ht="15.75" customHeight="1" x14ac:dyDescent="0.2"/>
    <row r="1183" ht="15.75" customHeight="1" x14ac:dyDescent="0.2"/>
    <row r="1184" ht="15.75" customHeight="1" x14ac:dyDescent="0.2"/>
    <row r="1185" ht="15.75" customHeight="1" x14ac:dyDescent="0.2"/>
    <row r="1186" ht="15.75" customHeight="1" x14ac:dyDescent="0.2"/>
    <row r="1187" ht="15.75" customHeight="1" x14ac:dyDescent="0.2"/>
    <row r="1188" ht="15.75" customHeight="1" x14ac:dyDescent="0.2"/>
    <row r="1189" ht="15.75" customHeight="1" x14ac:dyDescent="0.2"/>
    <row r="1190" ht="15.75" customHeight="1" x14ac:dyDescent="0.2"/>
    <row r="1191" ht="15.75" customHeight="1" x14ac:dyDescent="0.2"/>
    <row r="1192" ht="15.75" customHeight="1" x14ac:dyDescent="0.2"/>
    <row r="1193" ht="15.75" customHeight="1" x14ac:dyDescent="0.2"/>
    <row r="1194" ht="15.75" customHeight="1" x14ac:dyDescent="0.2"/>
    <row r="1195" ht="15.75" customHeight="1" x14ac:dyDescent="0.2"/>
    <row r="1196" ht="15.75" customHeight="1" x14ac:dyDescent="0.2"/>
    <row r="1197" ht="15.75" customHeight="1" x14ac:dyDescent="0.2"/>
    <row r="1198" ht="15.75" customHeight="1" x14ac:dyDescent="0.2"/>
    <row r="1199" ht="15.75" customHeight="1" x14ac:dyDescent="0.2"/>
    <row r="1200" ht="15.75" customHeight="1" x14ac:dyDescent="0.2"/>
    <row r="1201" ht="15.75" customHeight="1" x14ac:dyDescent="0.2"/>
    <row r="1202" ht="15.75" customHeight="1" x14ac:dyDescent="0.2"/>
    <row r="1203" ht="15.75" customHeight="1" x14ac:dyDescent="0.2"/>
    <row r="1204" ht="15.75" customHeight="1" x14ac:dyDescent="0.2"/>
    <row r="1205" ht="15.75" customHeight="1" x14ac:dyDescent="0.2"/>
    <row r="1206" ht="15.75" customHeight="1" x14ac:dyDescent="0.2"/>
    <row r="1207" ht="15.75" customHeight="1" x14ac:dyDescent="0.2"/>
    <row r="1208" ht="15.75" customHeight="1" x14ac:dyDescent="0.2"/>
    <row r="1209" ht="15.75" customHeight="1" x14ac:dyDescent="0.2"/>
    <row r="1210" ht="15.75" customHeight="1" x14ac:dyDescent="0.2"/>
    <row r="1211" ht="15.75" customHeight="1" x14ac:dyDescent="0.2"/>
    <row r="1212" ht="15.75" customHeight="1" x14ac:dyDescent="0.2"/>
    <row r="1213" ht="15.75" customHeight="1" x14ac:dyDescent="0.2"/>
    <row r="1214" ht="15.75" customHeight="1" x14ac:dyDescent="0.2"/>
    <row r="1215" ht="15.75" customHeight="1" x14ac:dyDescent="0.2"/>
    <row r="1216" ht="15.75" customHeight="1" x14ac:dyDescent="0.2"/>
    <row r="1217" ht="15.75" customHeight="1" x14ac:dyDescent="0.2"/>
    <row r="1218" ht="15.75" customHeight="1" x14ac:dyDescent="0.2"/>
    <row r="1219" ht="15.75" customHeight="1" x14ac:dyDescent="0.2"/>
    <row r="1220" ht="15.75" customHeight="1" x14ac:dyDescent="0.2"/>
    <row r="1221" ht="15.75" customHeight="1" x14ac:dyDescent="0.2"/>
    <row r="1222" ht="15.75" customHeight="1" x14ac:dyDescent="0.2"/>
    <row r="1223" ht="15.75" customHeight="1" x14ac:dyDescent="0.2"/>
    <row r="1224" ht="15.75" customHeight="1" x14ac:dyDescent="0.2"/>
    <row r="1225" ht="15.75" customHeight="1" x14ac:dyDescent="0.2"/>
    <row r="1226" ht="15.75" customHeight="1" x14ac:dyDescent="0.2"/>
    <row r="1227" ht="15.75" customHeight="1" x14ac:dyDescent="0.2"/>
    <row r="1228" ht="15.75" customHeight="1" x14ac:dyDescent="0.2"/>
    <row r="1229" ht="15.75" customHeight="1" x14ac:dyDescent="0.2"/>
    <row r="1230" ht="15.75" customHeight="1" x14ac:dyDescent="0.2"/>
    <row r="1231" ht="15.75" customHeight="1" x14ac:dyDescent="0.2"/>
    <row r="1232" ht="15.75" customHeight="1" x14ac:dyDescent="0.2"/>
    <row r="1233" ht="15.75" customHeight="1" x14ac:dyDescent="0.2"/>
    <row r="1234" ht="15.75" customHeight="1" x14ac:dyDescent="0.2"/>
    <row r="1235" ht="15.75" customHeight="1" x14ac:dyDescent="0.2"/>
    <row r="1236" ht="15.75" customHeight="1" x14ac:dyDescent="0.2"/>
    <row r="1237" ht="15.75" customHeight="1" x14ac:dyDescent="0.2"/>
    <row r="1238" ht="15.75" customHeight="1" x14ac:dyDescent="0.2"/>
    <row r="1239" ht="15.75" customHeight="1" x14ac:dyDescent="0.2"/>
    <row r="1240" ht="15.75" customHeight="1" x14ac:dyDescent="0.2"/>
    <row r="1241" ht="15.75" customHeight="1" x14ac:dyDescent="0.2"/>
    <row r="1242" ht="15.75" customHeight="1" x14ac:dyDescent="0.2"/>
    <row r="1243" ht="15.75" customHeight="1" x14ac:dyDescent="0.2"/>
    <row r="1244" ht="15.75" customHeight="1" x14ac:dyDescent="0.2"/>
    <row r="1245" ht="15.75" customHeight="1" x14ac:dyDescent="0.2"/>
    <row r="1246" ht="15.75" customHeight="1" x14ac:dyDescent="0.2"/>
    <row r="1247" ht="15.75" customHeight="1" x14ac:dyDescent="0.2"/>
    <row r="1248" ht="15.75" customHeight="1" x14ac:dyDescent="0.2"/>
    <row r="1249" ht="15.75" customHeight="1" x14ac:dyDescent="0.2"/>
    <row r="1250" ht="15.75" customHeight="1" x14ac:dyDescent="0.2"/>
    <row r="1251" ht="15.75" customHeight="1" x14ac:dyDescent="0.2"/>
    <row r="1252" ht="15.75" customHeight="1" x14ac:dyDescent="0.2"/>
    <row r="1253" ht="15.75" customHeight="1" x14ac:dyDescent="0.2"/>
    <row r="1254" ht="15.75" customHeight="1" x14ac:dyDescent="0.2"/>
    <row r="1255" ht="15.75" customHeight="1" x14ac:dyDescent="0.2"/>
    <row r="1256" ht="15.75" customHeight="1" x14ac:dyDescent="0.2"/>
    <row r="1257" ht="15.75" customHeight="1" x14ac:dyDescent="0.2"/>
    <row r="1258" ht="15.75" customHeight="1" x14ac:dyDescent="0.2"/>
    <row r="1259" ht="15.75" customHeight="1" x14ac:dyDescent="0.2"/>
    <row r="1260" ht="15.75" customHeight="1" x14ac:dyDescent="0.2"/>
    <row r="1261" ht="15.75" customHeight="1" x14ac:dyDescent="0.2"/>
    <row r="1262" ht="15.75" customHeight="1" x14ac:dyDescent="0.2"/>
    <row r="1263" ht="15.75" customHeight="1" x14ac:dyDescent="0.2"/>
    <row r="1264" ht="15.75" customHeight="1" x14ac:dyDescent="0.2"/>
    <row r="1265" ht="15.75" customHeight="1" x14ac:dyDescent="0.2"/>
    <row r="1266" ht="15.75" customHeight="1" x14ac:dyDescent="0.2"/>
    <row r="1267" ht="15.75" customHeight="1" x14ac:dyDescent="0.2"/>
    <row r="1268" ht="15.75" customHeight="1" x14ac:dyDescent="0.2"/>
    <row r="1269" ht="15.75" customHeight="1" x14ac:dyDescent="0.2"/>
    <row r="1270" ht="15.75" customHeight="1" x14ac:dyDescent="0.2"/>
    <row r="1271" ht="15.75" customHeight="1" x14ac:dyDescent="0.2"/>
    <row r="1272" ht="15.75" customHeight="1" x14ac:dyDescent="0.2"/>
    <row r="1273" ht="15.75" customHeight="1" x14ac:dyDescent="0.2"/>
    <row r="1274" ht="15.75" customHeight="1" x14ac:dyDescent="0.2"/>
    <row r="1275" ht="15.75" customHeight="1" x14ac:dyDescent="0.2"/>
    <row r="1276" ht="15.75" customHeight="1" x14ac:dyDescent="0.2"/>
    <row r="1277" ht="15.75" customHeight="1" x14ac:dyDescent="0.2"/>
    <row r="1278" ht="15.75" customHeight="1" x14ac:dyDescent="0.2"/>
    <row r="1279" ht="15.75" customHeight="1" x14ac:dyDescent="0.2"/>
    <row r="1280" ht="15.75" customHeight="1" x14ac:dyDescent="0.2"/>
    <row r="1281" ht="15.75" customHeight="1" x14ac:dyDescent="0.2"/>
    <row r="1282" ht="15.75" customHeight="1" x14ac:dyDescent="0.2"/>
    <row r="1283" ht="15.75" customHeight="1" x14ac:dyDescent="0.2"/>
    <row r="1284" ht="15.75" customHeight="1" x14ac:dyDescent="0.2"/>
    <row r="1285" ht="15.75" customHeight="1" x14ac:dyDescent="0.2"/>
    <row r="1286" ht="15.75" customHeight="1" x14ac:dyDescent="0.2"/>
    <row r="1287" ht="15.75" customHeight="1" x14ac:dyDescent="0.2"/>
    <row r="1288" ht="15.75" customHeight="1" x14ac:dyDescent="0.2"/>
    <row r="1289" ht="15.75" customHeight="1" x14ac:dyDescent="0.2"/>
    <row r="1290" ht="15.75" customHeight="1" x14ac:dyDescent="0.2"/>
    <row r="1291" ht="15.75" customHeight="1" x14ac:dyDescent="0.2"/>
    <row r="1292" ht="15.75" customHeight="1" x14ac:dyDescent="0.2"/>
    <row r="1293" ht="15.75" customHeight="1" x14ac:dyDescent="0.2"/>
    <row r="1294" ht="15.75" customHeight="1" x14ac:dyDescent="0.2"/>
    <row r="1295" ht="15.75" customHeight="1" x14ac:dyDescent="0.2"/>
    <row r="1296" ht="15.75" customHeight="1" x14ac:dyDescent="0.2"/>
    <row r="1297" ht="15.75" customHeight="1" x14ac:dyDescent="0.2"/>
    <row r="1298" ht="15.75" customHeight="1" x14ac:dyDescent="0.2"/>
    <row r="1299" ht="15.75" customHeight="1" x14ac:dyDescent="0.2"/>
    <row r="1300" ht="15.75" customHeight="1" x14ac:dyDescent="0.2"/>
    <row r="1301" ht="15.75" customHeight="1" x14ac:dyDescent="0.2"/>
    <row r="1302" ht="15.75" customHeight="1" x14ac:dyDescent="0.2"/>
    <row r="1303" ht="15.75" customHeight="1" x14ac:dyDescent="0.2"/>
    <row r="1304" ht="15.75" customHeight="1" x14ac:dyDescent="0.2"/>
    <row r="1305" ht="15.75" customHeight="1" x14ac:dyDescent="0.2"/>
    <row r="1306" ht="15.75" customHeight="1" x14ac:dyDescent="0.2"/>
    <row r="1307" ht="15.75" customHeight="1" x14ac:dyDescent="0.2"/>
    <row r="1308" ht="15.75" customHeight="1" x14ac:dyDescent="0.2"/>
    <row r="1309" ht="15.75" customHeight="1" x14ac:dyDescent="0.2"/>
    <row r="1310" ht="15.75" customHeight="1" x14ac:dyDescent="0.2"/>
    <row r="1311" ht="15.75" customHeight="1" x14ac:dyDescent="0.2"/>
    <row r="1312" ht="15.75" customHeight="1" x14ac:dyDescent="0.2"/>
    <row r="1313" ht="15.75" customHeight="1" x14ac:dyDescent="0.2"/>
    <row r="1314" ht="15.75" customHeight="1" x14ac:dyDescent="0.2"/>
    <row r="1315" ht="15.75" customHeight="1" x14ac:dyDescent="0.2"/>
    <row r="1316" ht="15.75" customHeight="1" x14ac:dyDescent="0.2"/>
    <row r="1317" ht="15.75" customHeight="1" x14ac:dyDescent="0.2"/>
    <row r="1318" ht="15.75" customHeight="1" x14ac:dyDescent="0.2"/>
    <row r="1319" ht="15.75" customHeight="1" x14ac:dyDescent="0.2"/>
    <row r="1320" ht="15.75" customHeight="1" x14ac:dyDescent="0.2"/>
    <row r="1321" ht="15.75" customHeight="1" x14ac:dyDescent="0.2"/>
    <row r="1322" ht="15.75" customHeight="1" x14ac:dyDescent="0.2"/>
    <row r="1323" ht="15.75" customHeight="1" x14ac:dyDescent="0.2"/>
    <row r="1324" ht="15.75" customHeight="1" x14ac:dyDescent="0.2"/>
    <row r="1325" ht="15.75" customHeight="1" x14ac:dyDescent="0.2"/>
    <row r="1326" ht="15.75" customHeight="1" x14ac:dyDescent="0.2"/>
    <row r="1327" ht="15.75" customHeight="1" x14ac:dyDescent="0.2"/>
    <row r="1328" ht="15.75" customHeight="1" x14ac:dyDescent="0.2"/>
    <row r="1329" ht="15.75" customHeight="1" x14ac:dyDescent="0.2"/>
    <row r="1330" ht="15.75" customHeight="1" x14ac:dyDescent="0.2"/>
    <row r="1331" ht="15.75" customHeight="1" x14ac:dyDescent="0.2"/>
    <row r="1332" ht="15.75" customHeight="1" x14ac:dyDescent="0.2"/>
    <row r="1333" ht="15.75" customHeight="1" x14ac:dyDescent="0.2"/>
    <row r="1334" ht="15.75" customHeight="1" x14ac:dyDescent="0.2"/>
    <row r="1335" ht="15.75" customHeight="1" x14ac:dyDescent="0.2"/>
    <row r="1336" ht="15.75" customHeight="1" x14ac:dyDescent="0.2"/>
    <row r="1337" ht="15.75" customHeight="1" x14ac:dyDescent="0.2"/>
    <row r="1338" ht="15.75" customHeight="1" x14ac:dyDescent="0.2"/>
    <row r="1339" ht="15.75" customHeight="1" x14ac:dyDescent="0.2"/>
    <row r="1340" ht="15.75" customHeight="1" x14ac:dyDescent="0.2"/>
    <row r="1341" ht="15.75" customHeight="1" x14ac:dyDescent="0.2"/>
    <row r="1342" ht="15.75" customHeight="1" x14ac:dyDescent="0.2"/>
    <row r="1343" ht="15.75" customHeight="1" x14ac:dyDescent="0.2"/>
    <row r="1344" ht="15.75" customHeight="1" x14ac:dyDescent="0.2"/>
    <row r="1345" ht="15.75" customHeight="1" x14ac:dyDescent="0.2"/>
    <row r="1346" ht="15.75" customHeight="1" x14ac:dyDescent="0.2"/>
    <row r="1347" ht="15.75" customHeight="1" x14ac:dyDescent="0.2"/>
    <row r="1348" ht="15.75" customHeight="1" x14ac:dyDescent="0.2"/>
    <row r="1349" ht="15.75" customHeight="1" x14ac:dyDescent="0.2"/>
    <row r="1350" ht="15.75" customHeight="1" x14ac:dyDescent="0.2"/>
    <row r="1351" ht="15.75" customHeight="1" x14ac:dyDescent="0.2"/>
    <row r="1352" ht="15.75" customHeight="1" x14ac:dyDescent="0.2"/>
    <row r="1353" ht="15.75" customHeight="1" x14ac:dyDescent="0.2"/>
    <row r="1354" ht="15.75" customHeight="1" x14ac:dyDescent="0.2"/>
    <row r="1355" ht="15.75" customHeight="1" x14ac:dyDescent="0.2"/>
    <row r="1356" ht="15.75" customHeight="1" x14ac:dyDescent="0.2"/>
    <row r="1357" ht="15.75" customHeight="1" x14ac:dyDescent="0.2"/>
    <row r="1358" ht="15.75" customHeight="1" x14ac:dyDescent="0.2"/>
    <row r="1359" ht="15.75" customHeight="1" x14ac:dyDescent="0.2"/>
    <row r="1360" ht="15.75" customHeight="1" x14ac:dyDescent="0.2"/>
    <row r="1361" ht="15.75" customHeight="1" x14ac:dyDescent="0.2"/>
  </sheetData>
  <phoneticPr fontId="2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4D17-D686-4E7A-842A-08DCF5AEB47F}">
  <dimension ref="A1:N376"/>
  <sheetViews>
    <sheetView topLeftCell="A26" workbookViewId="0">
      <selection activeCell="A69" sqref="A69"/>
    </sheetView>
  </sheetViews>
  <sheetFormatPr defaultRowHeight="12.75" x14ac:dyDescent="0.2"/>
  <cols>
    <col min="1" max="1" width="86.28515625" bestFit="1" customWidth="1"/>
    <col min="2" max="2" width="9.85546875" bestFit="1" customWidth="1"/>
    <col min="3" max="3" width="22.5703125" bestFit="1" customWidth="1"/>
    <col min="4" max="5" width="22.7109375" bestFit="1" customWidth="1"/>
    <col min="6" max="13" width="24.140625" bestFit="1" customWidth="1"/>
    <col min="14" max="14" width="26.5703125" bestFit="1" customWidth="1"/>
  </cols>
  <sheetData>
    <row r="1" spans="1:14" ht="21" x14ac:dyDescent="0.2">
      <c r="A1" s="24"/>
      <c r="B1" s="95">
        <v>43435</v>
      </c>
      <c r="C1" s="95">
        <v>43466</v>
      </c>
      <c r="D1" s="95">
        <v>43497</v>
      </c>
      <c r="E1" s="95">
        <v>43525</v>
      </c>
      <c r="F1" s="95">
        <v>43556</v>
      </c>
      <c r="G1" s="95">
        <v>43586</v>
      </c>
      <c r="H1" s="95">
        <v>43617</v>
      </c>
      <c r="I1" s="95">
        <v>43647</v>
      </c>
      <c r="J1" s="95">
        <v>43678</v>
      </c>
      <c r="K1" s="95">
        <v>43709</v>
      </c>
      <c r="L1" s="95">
        <v>43739</v>
      </c>
      <c r="M1" s="95">
        <v>43770</v>
      </c>
      <c r="N1" s="95">
        <v>43800</v>
      </c>
    </row>
    <row r="2" spans="1:14" ht="21" x14ac:dyDescent="0.35">
      <c r="A2" s="72" t="s">
        <v>7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</row>
    <row r="3" spans="1:14" ht="21" x14ac:dyDescent="0.35">
      <c r="A3" s="60" t="s">
        <v>8</v>
      </c>
      <c r="B3" s="66"/>
      <c r="C3" s="97">
        <v>0.45</v>
      </c>
      <c r="D3" s="97">
        <v>0.45</v>
      </c>
      <c r="E3" s="97">
        <v>0.45</v>
      </c>
      <c r="F3" s="97">
        <v>0.45</v>
      </c>
      <c r="G3" s="97">
        <v>0.45</v>
      </c>
      <c r="H3" s="97">
        <v>0.45</v>
      </c>
      <c r="I3" s="97">
        <v>0.45</v>
      </c>
      <c r="J3" s="97">
        <v>0.45</v>
      </c>
      <c r="K3" s="97">
        <v>0.45</v>
      </c>
      <c r="L3" s="97">
        <v>0.45</v>
      </c>
      <c r="M3" s="97">
        <v>0.45</v>
      </c>
      <c r="N3" s="97">
        <v>0.45</v>
      </c>
    </row>
    <row r="4" spans="1:14" ht="21" x14ac:dyDescent="0.35">
      <c r="A4" s="60" t="s">
        <v>9</v>
      </c>
      <c r="B4" s="66"/>
      <c r="C4" s="97">
        <v>0.65</v>
      </c>
      <c r="D4" s="97">
        <v>0.65</v>
      </c>
      <c r="E4" s="97">
        <v>0.65</v>
      </c>
      <c r="F4" s="97">
        <v>0.65</v>
      </c>
      <c r="G4" s="97">
        <v>0.65</v>
      </c>
      <c r="H4" s="97">
        <v>0.65</v>
      </c>
      <c r="I4" s="97">
        <v>0.65</v>
      </c>
      <c r="J4" s="97">
        <v>0.65</v>
      </c>
      <c r="K4" s="97">
        <v>0.65</v>
      </c>
      <c r="L4" s="97">
        <v>0.65</v>
      </c>
      <c r="M4" s="97">
        <v>0.65</v>
      </c>
      <c r="N4" s="97">
        <v>0.65</v>
      </c>
    </row>
    <row r="5" spans="1:14" ht="21" x14ac:dyDescent="0.35">
      <c r="A5" s="60" t="s">
        <v>10</v>
      </c>
      <c r="B5" s="60"/>
      <c r="C5" s="75">
        <v>3.3</v>
      </c>
      <c r="D5" s="75">
        <v>3.3</v>
      </c>
      <c r="E5" s="75">
        <v>3.3</v>
      </c>
      <c r="F5" s="75">
        <v>3.3</v>
      </c>
      <c r="G5" s="75">
        <v>3.3</v>
      </c>
      <c r="H5" s="75">
        <v>3.3</v>
      </c>
      <c r="I5" s="75">
        <v>3.3</v>
      </c>
      <c r="J5" s="75">
        <v>3.3</v>
      </c>
      <c r="K5" s="75">
        <v>3.3</v>
      </c>
      <c r="L5" s="75">
        <v>3.3</v>
      </c>
      <c r="M5" s="75">
        <v>3.3</v>
      </c>
      <c r="N5" s="75">
        <v>3.3</v>
      </c>
    </row>
    <row r="6" spans="1:14" ht="21" x14ac:dyDescent="0.35">
      <c r="A6" s="60"/>
      <c r="B6" s="60"/>
      <c r="C6" s="60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</row>
    <row r="7" spans="1:14" ht="21" x14ac:dyDescent="0.35">
      <c r="A7" s="60" t="s">
        <v>11</v>
      </c>
      <c r="B7" s="66"/>
      <c r="C7" s="97">
        <v>0.77</v>
      </c>
      <c r="D7" s="97">
        <v>0.77</v>
      </c>
      <c r="E7" s="97">
        <v>0.77</v>
      </c>
      <c r="F7" s="97">
        <v>0.77</v>
      </c>
      <c r="G7" s="97">
        <v>0.77</v>
      </c>
      <c r="H7" s="97">
        <v>0.77</v>
      </c>
      <c r="I7" s="97">
        <v>0.77</v>
      </c>
      <c r="J7" s="97">
        <v>0.77</v>
      </c>
      <c r="K7" s="97">
        <v>0.77</v>
      </c>
      <c r="L7" s="97">
        <v>0.77</v>
      </c>
      <c r="M7" s="97">
        <v>0.77</v>
      </c>
      <c r="N7" s="97">
        <v>0.77</v>
      </c>
    </row>
    <row r="8" spans="1:14" ht="21" x14ac:dyDescent="0.35">
      <c r="A8" s="60" t="s">
        <v>12</v>
      </c>
      <c r="B8" s="66"/>
      <c r="C8" s="97">
        <v>0.83</v>
      </c>
      <c r="D8" s="97">
        <v>0.83</v>
      </c>
      <c r="E8" s="97">
        <v>0.83</v>
      </c>
      <c r="F8" s="97">
        <v>0.83</v>
      </c>
      <c r="G8" s="97">
        <v>0.83</v>
      </c>
      <c r="H8" s="97">
        <v>0.83</v>
      </c>
      <c r="I8" s="97">
        <v>0.83</v>
      </c>
      <c r="J8" s="97">
        <v>0.83</v>
      </c>
      <c r="K8" s="97">
        <v>0.83</v>
      </c>
      <c r="L8" s="97">
        <v>0.83</v>
      </c>
      <c r="M8" s="97">
        <v>0.83</v>
      </c>
      <c r="N8" s="97">
        <v>0.83</v>
      </c>
    </row>
    <row r="9" spans="1:14" ht="21" x14ac:dyDescent="0.35">
      <c r="A9" s="60" t="s">
        <v>13</v>
      </c>
      <c r="B9" s="66"/>
      <c r="C9" s="97">
        <v>0.6</v>
      </c>
      <c r="D9" s="97">
        <v>0.6</v>
      </c>
      <c r="E9" s="97">
        <v>0.6</v>
      </c>
      <c r="F9" s="97">
        <v>0.6</v>
      </c>
      <c r="G9" s="97">
        <v>0.6</v>
      </c>
      <c r="H9" s="97">
        <v>0.6</v>
      </c>
      <c r="I9" s="97">
        <v>0.6</v>
      </c>
      <c r="J9" s="97">
        <v>0.6</v>
      </c>
      <c r="K9" s="97">
        <v>0.6</v>
      </c>
      <c r="L9" s="97">
        <v>0.6</v>
      </c>
      <c r="M9" s="97">
        <v>0.6</v>
      </c>
      <c r="N9" s="97">
        <v>0.6</v>
      </c>
    </row>
    <row r="10" spans="1:14" ht="21" x14ac:dyDescent="0.35">
      <c r="A10" s="75" t="s">
        <v>14</v>
      </c>
      <c r="B10" s="66"/>
      <c r="C10" s="98">
        <v>0.8</v>
      </c>
      <c r="D10" s="98">
        <v>0.8</v>
      </c>
      <c r="E10" s="98">
        <v>0.8</v>
      </c>
      <c r="F10" s="98">
        <v>0.8</v>
      </c>
      <c r="G10" s="98">
        <v>0.8</v>
      </c>
      <c r="H10" s="98">
        <v>0.8</v>
      </c>
      <c r="I10" s="98">
        <v>0.8</v>
      </c>
      <c r="J10" s="98">
        <v>0.8</v>
      </c>
      <c r="K10" s="98">
        <v>0.8</v>
      </c>
      <c r="L10" s="98">
        <v>0.8</v>
      </c>
      <c r="M10" s="98">
        <v>0.8</v>
      </c>
      <c r="N10" s="98">
        <v>0.8</v>
      </c>
    </row>
    <row r="11" spans="1:14" ht="21" x14ac:dyDescent="0.35">
      <c r="A11" s="75" t="s">
        <v>15</v>
      </c>
      <c r="B11" s="66"/>
      <c r="C11" s="98">
        <v>0.18</v>
      </c>
      <c r="D11" s="98">
        <v>0.18</v>
      </c>
      <c r="E11" s="98">
        <v>0.18</v>
      </c>
      <c r="F11" s="98">
        <v>0.18</v>
      </c>
      <c r="G11" s="98">
        <v>0.18</v>
      </c>
      <c r="H11" s="98">
        <v>0.18</v>
      </c>
      <c r="I11" s="98">
        <v>0.18</v>
      </c>
      <c r="J11" s="98">
        <v>0.18</v>
      </c>
      <c r="K11" s="98">
        <v>0.18</v>
      </c>
      <c r="L11" s="98">
        <v>0.18</v>
      </c>
      <c r="M11" s="98">
        <v>0.18</v>
      </c>
      <c r="N11" s="98">
        <v>0.18</v>
      </c>
    </row>
    <row r="12" spans="1:14" ht="21" x14ac:dyDescent="0.35">
      <c r="A12" s="75" t="s">
        <v>16</v>
      </c>
      <c r="B12" s="66"/>
      <c r="C12" s="98">
        <v>0.02</v>
      </c>
      <c r="D12" s="98">
        <v>0.02</v>
      </c>
      <c r="E12" s="98">
        <v>0.02</v>
      </c>
      <c r="F12" s="98">
        <v>0.02</v>
      </c>
      <c r="G12" s="98">
        <v>0.02</v>
      </c>
      <c r="H12" s="98">
        <v>0.02</v>
      </c>
      <c r="I12" s="98">
        <v>0.02</v>
      </c>
      <c r="J12" s="98">
        <v>0.02</v>
      </c>
      <c r="K12" s="98">
        <v>0.02</v>
      </c>
      <c r="L12" s="98">
        <v>0.02</v>
      </c>
      <c r="M12" s="98">
        <v>0.02</v>
      </c>
      <c r="N12" s="98">
        <v>0.02</v>
      </c>
    </row>
    <row r="13" spans="1:14" ht="21" x14ac:dyDescent="0.35">
      <c r="A13" s="75"/>
      <c r="B13" s="99"/>
      <c r="C13" s="98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</row>
    <row r="14" spans="1:14" ht="21" x14ac:dyDescent="0.35">
      <c r="A14" s="76" t="s">
        <v>82</v>
      </c>
      <c r="B14" s="194">
        <f>B302</f>
        <v>9791</v>
      </c>
      <c r="C14" s="194">
        <f t="shared" ref="C14:N14" si="0">C302</f>
        <v>46397.779277552581</v>
      </c>
      <c r="D14" s="194">
        <f t="shared" si="0"/>
        <v>102416.67586133227</v>
      </c>
      <c r="E14" s="194">
        <f t="shared" si="0"/>
        <v>175563.48023473858</v>
      </c>
      <c r="F14" s="194">
        <f t="shared" si="0"/>
        <v>265070.55717551737</v>
      </c>
      <c r="G14" s="194">
        <f t="shared" si="0"/>
        <v>371252.84779943357</v>
      </c>
      <c r="H14" s="194">
        <f t="shared" si="0"/>
        <v>495196.58724477107</v>
      </c>
      <c r="I14" s="194">
        <f t="shared" si="0"/>
        <v>638699.90921315819</v>
      </c>
      <c r="J14" s="194">
        <f t="shared" si="0"/>
        <v>804085.50100896775</v>
      </c>
      <c r="K14" s="194">
        <f t="shared" si="0"/>
        <v>994246.73927734501</v>
      </c>
      <c r="L14" s="194">
        <f t="shared" si="0"/>
        <v>1212660.4698661459</v>
      </c>
      <c r="M14" s="194">
        <f t="shared" si="0"/>
        <v>1463406.1058269823</v>
      </c>
      <c r="N14" s="194">
        <f t="shared" si="0"/>
        <v>1751239.8648563232</v>
      </c>
    </row>
    <row r="15" spans="1:14" ht="21" x14ac:dyDescent="0.35">
      <c r="A15" s="61" t="s">
        <v>83</v>
      </c>
      <c r="B15" s="66"/>
      <c r="C15" s="100">
        <f>B14*C3*C4</f>
        <v>2863.8674999999998</v>
      </c>
      <c r="D15" s="100">
        <f t="shared" ref="D15:N15" si="1">C14*D3*D4</f>
        <v>13571.350438684132</v>
      </c>
      <c r="E15" s="100">
        <f t="shared" si="1"/>
        <v>29956.877689439694</v>
      </c>
      <c r="F15" s="100">
        <f t="shared" si="1"/>
        <v>51352.317968661038</v>
      </c>
      <c r="G15" s="100">
        <f t="shared" si="1"/>
        <v>77533.137973838835</v>
      </c>
      <c r="H15" s="100">
        <f t="shared" si="1"/>
        <v>108591.45798133433</v>
      </c>
      <c r="I15" s="100">
        <f t="shared" si="1"/>
        <v>144845.00176909554</v>
      </c>
      <c r="J15" s="100">
        <f t="shared" si="1"/>
        <v>186819.72344484876</v>
      </c>
      <c r="K15" s="100">
        <f t="shared" si="1"/>
        <v>235195.00904512309</v>
      </c>
      <c r="L15" s="100">
        <f t="shared" si="1"/>
        <v>290817.17123862344</v>
      </c>
      <c r="M15" s="100">
        <f t="shared" si="1"/>
        <v>354703.18743584771</v>
      </c>
      <c r="N15" s="100">
        <f t="shared" si="1"/>
        <v>428046.28595439234</v>
      </c>
    </row>
    <row r="16" spans="1:14" ht="21" x14ac:dyDescent="0.35">
      <c r="A16" s="62" t="s">
        <v>130</v>
      </c>
      <c r="B16" s="101"/>
      <c r="C16" s="195">
        <f>C15*C5*C7*C8*C9</f>
        <v>3623.989484114999</v>
      </c>
      <c r="D16" s="195">
        <f t="shared" ref="D16:N16" si="2">D15*D5*D7*D8*D9</f>
        <v>17173.431129418794</v>
      </c>
      <c r="E16" s="195">
        <f t="shared" si="2"/>
        <v>37907.972252015395</v>
      </c>
      <c r="F16" s="195">
        <f t="shared" si="2"/>
        <v>64982.147499267114</v>
      </c>
      <c r="G16" s="195">
        <f t="shared" si="2"/>
        <v>98111.82838857919</v>
      </c>
      <c r="H16" s="195">
        <f t="shared" si="2"/>
        <v>137413.58557582411</v>
      </c>
      <c r="I16" s="195">
        <f t="shared" si="2"/>
        <v>183289.47244864533</v>
      </c>
      <c r="J16" s="195">
        <f t="shared" si="2"/>
        <v>236405.04080213362</v>
      </c>
      <c r="K16" s="195">
        <f t="shared" si="2"/>
        <v>297619.99795586156</v>
      </c>
      <c r="L16" s="195">
        <f t="shared" si="2"/>
        <v>368005.2831944364</v>
      </c>
      <c r="M16" s="195">
        <f t="shared" si="2"/>
        <v>448847.79803869553</v>
      </c>
      <c r="N16" s="195">
        <f t="shared" si="2"/>
        <v>541657.47507983516</v>
      </c>
    </row>
    <row r="17" spans="1:14" ht="21" x14ac:dyDescent="0.35">
      <c r="A17" s="77" t="s">
        <v>14</v>
      </c>
      <c r="B17" s="66"/>
      <c r="C17" s="196">
        <f>C16*C10</f>
        <v>2899.1915872919994</v>
      </c>
      <c r="D17" s="196">
        <f t="shared" ref="D17:N17" si="3">D16*D10</f>
        <v>13738.744903535036</v>
      </c>
      <c r="E17" s="196">
        <f t="shared" si="3"/>
        <v>30326.377801612318</v>
      </c>
      <c r="F17" s="196">
        <f t="shared" si="3"/>
        <v>51985.717999413697</v>
      </c>
      <c r="G17" s="196">
        <f t="shared" si="3"/>
        <v>78489.462710863358</v>
      </c>
      <c r="H17" s="196">
        <f t="shared" si="3"/>
        <v>109930.86846065929</v>
      </c>
      <c r="I17" s="196">
        <f t="shared" si="3"/>
        <v>146631.57795891628</v>
      </c>
      <c r="J17" s="196">
        <f t="shared" si="3"/>
        <v>189124.0326417069</v>
      </c>
      <c r="K17" s="196">
        <f t="shared" si="3"/>
        <v>238095.99836468927</v>
      </c>
      <c r="L17" s="196">
        <f t="shared" si="3"/>
        <v>294404.22655554913</v>
      </c>
      <c r="M17" s="196">
        <f t="shared" si="3"/>
        <v>359078.23843095644</v>
      </c>
      <c r="N17" s="196">
        <f t="shared" si="3"/>
        <v>433325.98006386816</v>
      </c>
    </row>
    <row r="18" spans="1:14" ht="21" x14ac:dyDescent="0.35">
      <c r="A18" s="77" t="s">
        <v>15</v>
      </c>
      <c r="B18" s="66"/>
      <c r="C18" s="196">
        <f>C16*C11</f>
        <v>652.31810714069979</v>
      </c>
      <c r="D18" s="196">
        <f t="shared" ref="D18:N18" si="4">D16*D11</f>
        <v>3091.2176032953826</v>
      </c>
      <c r="E18" s="196">
        <f t="shared" si="4"/>
        <v>6823.4350053627713</v>
      </c>
      <c r="F18" s="196">
        <f t="shared" si="4"/>
        <v>11696.78654986808</v>
      </c>
      <c r="G18" s="196">
        <f t="shared" si="4"/>
        <v>17660.129109944253</v>
      </c>
      <c r="H18" s="196">
        <f t="shared" si="4"/>
        <v>24734.44540364834</v>
      </c>
      <c r="I18" s="196">
        <f t="shared" si="4"/>
        <v>32992.105040756156</v>
      </c>
      <c r="J18" s="196">
        <f t="shared" si="4"/>
        <v>42552.907344384053</v>
      </c>
      <c r="K18" s="196">
        <f t="shared" si="4"/>
        <v>53571.599632055077</v>
      </c>
      <c r="L18" s="196">
        <f t="shared" si="4"/>
        <v>66240.950974998545</v>
      </c>
      <c r="M18" s="196">
        <f t="shared" si="4"/>
        <v>80792.603646965188</v>
      </c>
      <c r="N18" s="196">
        <f t="shared" si="4"/>
        <v>97498.345514370332</v>
      </c>
    </row>
    <row r="19" spans="1:14" ht="21" x14ac:dyDescent="0.35">
      <c r="A19" s="77" t="s">
        <v>16</v>
      </c>
      <c r="B19" s="66"/>
      <c r="C19" s="196">
        <f>C16*C12</f>
        <v>72.47978968229998</v>
      </c>
      <c r="D19" s="196">
        <f t="shared" ref="D19:N19" si="5">D16*D12</f>
        <v>343.46862258837587</v>
      </c>
      <c r="E19" s="196">
        <f t="shared" si="5"/>
        <v>758.1594450403079</v>
      </c>
      <c r="F19" s="196">
        <f t="shared" si="5"/>
        <v>1299.6429499853423</v>
      </c>
      <c r="G19" s="196">
        <f t="shared" si="5"/>
        <v>1962.2365677715839</v>
      </c>
      <c r="H19" s="196">
        <f t="shared" si="5"/>
        <v>2748.2717115164824</v>
      </c>
      <c r="I19" s="196">
        <f t="shared" si="5"/>
        <v>3665.7894489729069</v>
      </c>
      <c r="J19" s="196">
        <f t="shared" si="5"/>
        <v>4728.1008160426727</v>
      </c>
      <c r="K19" s="196">
        <f t="shared" si="5"/>
        <v>5952.3999591172314</v>
      </c>
      <c r="L19" s="196">
        <f t="shared" si="5"/>
        <v>7360.1056638887285</v>
      </c>
      <c r="M19" s="196">
        <f t="shared" si="5"/>
        <v>8976.9559607739102</v>
      </c>
      <c r="N19" s="196">
        <f t="shared" si="5"/>
        <v>10833.149501596703</v>
      </c>
    </row>
    <row r="20" spans="1:14" ht="21" x14ac:dyDescent="0.35">
      <c r="A20" s="75"/>
      <c r="B20" s="66"/>
      <c r="C20" s="98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</row>
    <row r="21" spans="1:14" ht="21" x14ac:dyDescent="0.35">
      <c r="A21" s="52" t="s">
        <v>131</v>
      </c>
      <c r="B21" s="102"/>
      <c r="C21" s="52" t="s">
        <v>132</v>
      </c>
      <c r="D21" s="52" t="s">
        <v>132</v>
      </c>
      <c r="E21" s="52" t="s">
        <v>132</v>
      </c>
      <c r="F21" s="52" t="s">
        <v>132</v>
      </c>
      <c r="G21" s="52" t="s">
        <v>132</v>
      </c>
      <c r="H21" s="52" t="s">
        <v>132</v>
      </c>
      <c r="I21" s="52" t="s">
        <v>132</v>
      </c>
      <c r="J21" s="52" t="s">
        <v>132</v>
      </c>
      <c r="K21" s="52" t="s">
        <v>132</v>
      </c>
      <c r="L21" s="52" t="s">
        <v>132</v>
      </c>
      <c r="M21" s="52" t="s">
        <v>132</v>
      </c>
      <c r="N21" s="52" t="s">
        <v>132</v>
      </c>
    </row>
    <row r="22" spans="1:14" ht="21" x14ac:dyDescent="0.35">
      <c r="A22" s="78" t="s">
        <v>133</v>
      </c>
      <c r="B22" s="66"/>
      <c r="C22" s="98" t="s">
        <v>132</v>
      </c>
      <c r="D22" s="52" t="s">
        <v>132</v>
      </c>
      <c r="E22" s="52" t="s">
        <v>132</v>
      </c>
      <c r="F22" s="52" t="s">
        <v>132</v>
      </c>
      <c r="G22" s="52" t="s">
        <v>132</v>
      </c>
      <c r="H22" s="52" t="s">
        <v>132</v>
      </c>
      <c r="I22" s="52" t="s">
        <v>132</v>
      </c>
      <c r="J22" s="52" t="s">
        <v>132</v>
      </c>
      <c r="K22" s="52" t="s">
        <v>132</v>
      </c>
      <c r="L22" s="52" t="s">
        <v>132</v>
      </c>
      <c r="M22" s="52" t="s">
        <v>132</v>
      </c>
      <c r="N22" s="52" t="s">
        <v>132</v>
      </c>
    </row>
    <row r="23" spans="1:14" ht="21" x14ac:dyDescent="0.35">
      <c r="A23" s="75"/>
      <c r="B23" s="66"/>
      <c r="C23" s="98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</row>
    <row r="24" spans="1:14" ht="21" x14ac:dyDescent="0.35">
      <c r="A24" s="78" t="s">
        <v>134</v>
      </c>
      <c r="B24" s="66"/>
      <c r="C24" s="52" t="s">
        <v>132</v>
      </c>
      <c r="D24" s="52" t="s">
        <v>132</v>
      </c>
      <c r="E24" s="52" t="s">
        <v>132</v>
      </c>
      <c r="F24" s="52" t="s">
        <v>132</v>
      </c>
      <c r="G24" s="52" t="s">
        <v>132</v>
      </c>
      <c r="H24" s="52" t="s">
        <v>132</v>
      </c>
      <c r="I24" s="52" t="s">
        <v>132</v>
      </c>
      <c r="J24" s="52" t="s">
        <v>132</v>
      </c>
      <c r="K24" s="52" t="s">
        <v>132</v>
      </c>
      <c r="L24" s="52" t="s">
        <v>132</v>
      </c>
      <c r="M24" s="52" t="s">
        <v>132</v>
      </c>
      <c r="N24" s="52" t="s">
        <v>132</v>
      </c>
    </row>
    <row r="25" spans="1:14" ht="21" x14ac:dyDescent="0.35">
      <c r="A25" s="78"/>
      <c r="B25" s="66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6" spans="1:14" ht="21" x14ac:dyDescent="0.35">
      <c r="A26" s="75" t="s">
        <v>135</v>
      </c>
      <c r="B26" s="103"/>
      <c r="C26" s="197">
        <f t="shared" ref="C26:N26" si="6">C17*C155*C149</f>
        <v>20761.110956598008</v>
      </c>
      <c r="D26" s="197">
        <f t="shared" si="6"/>
        <v>98383.152254214408</v>
      </c>
      <c r="E26" s="197">
        <f t="shared" si="6"/>
        <v>217167.19143734581</v>
      </c>
      <c r="F26" s="197">
        <f t="shared" si="6"/>
        <v>372269.72659380152</v>
      </c>
      <c r="G26" s="197">
        <f t="shared" si="6"/>
        <v>562063.04247249255</v>
      </c>
      <c r="H26" s="197">
        <f t="shared" si="6"/>
        <v>787214.94904678117</v>
      </c>
      <c r="I26" s="197">
        <f t="shared" si="6"/>
        <v>1050028.7297637996</v>
      </c>
      <c r="J26" s="197">
        <f t="shared" si="6"/>
        <v>1354317.1977472631</v>
      </c>
      <c r="K26" s="197">
        <f t="shared" si="6"/>
        <v>1705005.4442895397</v>
      </c>
      <c r="L26" s="197">
        <f t="shared" si="6"/>
        <v>2108228.6663642875</v>
      </c>
      <c r="M26" s="197">
        <f t="shared" si="6"/>
        <v>2571359.2654040791</v>
      </c>
      <c r="N26" s="197">
        <f t="shared" si="6"/>
        <v>3103047.34323736</v>
      </c>
    </row>
    <row r="27" spans="1:14" ht="21" x14ac:dyDescent="0.35">
      <c r="A27" s="75" t="s">
        <v>136</v>
      </c>
      <c r="B27" s="66"/>
      <c r="C27" s="197">
        <f t="shared" ref="C27:N28" si="7">C18*C151*C156</f>
        <v>69508.408224484403</v>
      </c>
      <c r="D27" s="197">
        <f t="shared" si="7"/>
        <v>329387.78293674276</v>
      </c>
      <c r="E27" s="197">
        <f t="shared" si="7"/>
        <v>727077.94043143548</v>
      </c>
      <c r="F27" s="197">
        <f t="shared" si="7"/>
        <v>1246362.7876077432</v>
      </c>
      <c r="G27" s="197">
        <f t="shared" si="7"/>
        <v>1881792.7174392198</v>
      </c>
      <c r="H27" s="197">
        <f t="shared" si="7"/>
        <v>2635603.5644311523</v>
      </c>
      <c r="I27" s="197">
        <f t="shared" si="7"/>
        <v>3515506.7447228129</v>
      </c>
      <c r="J27" s="197">
        <f t="shared" si="7"/>
        <v>4534267.5949881868</v>
      </c>
      <c r="K27" s="197">
        <f t="shared" si="7"/>
        <v>5708375.3703932613</v>
      </c>
      <c r="L27" s="197">
        <f t="shared" si="7"/>
        <v>7058370.7720919447</v>
      </c>
      <c r="M27" s="197">
        <f t="shared" si="7"/>
        <v>8608936.6742060222</v>
      </c>
      <c r="N27" s="197">
        <f t="shared" si="7"/>
        <v>10389033.704629244</v>
      </c>
    </row>
    <row r="28" spans="1:14" ht="21" x14ac:dyDescent="0.35">
      <c r="A28" s="75" t="s">
        <v>137</v>
      </c>
      <c r="B28" s="66"/>
      <c r="C28" s="197">
        <f t="shared" si="7"/>
        <v>5771.2032534531354</v>
      </c>
      <c r="D28" s="197">
        <f t="shared" si="7"/>
        <v>27348.689073599424</v>
      </c>
      <c r="E28" s="197">
        <f t="shared" si="7"/>
        <v>60368.44581133451</v>
      </c>
      <c r="F28" s="197">
        <f t="shared" si="7"/>
        <v>103484.06989258286</v>
      </c>
      <c r="G28" s="197">
        <f t="shared" si="7"/>
        <v>156243.08670881236</v>
      </c>
      <c r="H28" s="197">
        <f t="shared" si="7"/>
        <v>218831.13502949988</v>
      </c>
      <c r="I28" s="197">
        <f t="shared" si="7"/>
        <v>291888.48487446766</v>
      </c>
      <c r="J28" s="197">
        <f t="shared" si="7"/>
        <v>376475.02747739782</v>
      </c>
      <c r="K28" s="197">
        <f t="shared" si="7"/>
        <v>473959.84674470953</v>
      </c>
      <c r="L28" s="197">
        <f t="shared" si="7"/>
        <v>586048.41348713997</v>
      </c>
      <c r="M28" s="197">
        <f t="shared" si="7"/>
        <v>714790.11837662256</v>
      </c>
      <c r="N28" s="197">
        <f t="shared" si="7"/>
        <v>862589.52906463738</v>
      </c>
    </row>
    <row r="29" spans="1:14" ht="21" x14ac:dyDescent="0.35">
      <c r="A29" s="78" t="s">
        <v>138</v>
      </c>
      <c r="B29" s="66"/>
      <c r="C29" s="198">
        <f>SUM(C26:C28)</f>
        <v>96040.722434535535</v>
      </c>
      <c r="D29" s="198">
        <f t="shared" ref="D29:N29" si="8">SUM(D26:D28)</f>
        <v>455119.62426455657</v>
      </c>
      <c r="E29" s="198">
        <f t="shared" si="8"/>
        <v>1004613.5776801158</v>
      </c>
      <c r="F29" s="198">
        <f t="shared" si="8"/>
        <v>1722116.5840941276</v>
      </c>
      <c r="G29" s="198">
        <f t="shared" si="8"/>
        <v>2600098.8466205248</v>
      </c>
      <c r="H29" s="198">
        <f t="shared" si="8"/>
        <v>3641649.6485074335</v>
      </c>
      <c r="I29" s="198">
        <f t="shared" si="8"/>
        <v>4857423.9593610801</v>
      </c>
      <c r="J29" s="198">
        <f t="shared" si="8"/>
        <v>6265059.8202128476</v>
      </c>
      <c r="K29" s="198">
        <f t="shared" si="8"/>
        <v>7887340.6614275109</v>
      </c>
      <c r="L29" s="198">
        <f t="shared" si="8"/>
        <v>9752647.8519433718</v>
      </c>
      <c r="M29" s="198">
        <f t="shared" si="8"/>
        <v>11895086.057986723</v>
      </c>
      <c r="N29" s="198">
        <f t="shared" si="8"/>
        <v>14354670.576931242</v>
      </c>
    </row>
    <row r="30" spans="1:14" ht="21" x14ac:dyDescent="0.35">
      <c r="A30" s="75"/>
      <c r="B30" s="66"/>
      <c r="C30" s="98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</row>
    <row r="31" spans="1:14" ht="21" x14ac:dyDescent="0.35">
      <c r="A31" s="78" t="s">
        <v>139</v>
      </c>
      <c r="B31" s="66"/>
      <c r="C31" s="199">
        <f>C29/C16</f>
        <v>26.501379999999994</v>
      </c>
      <c r="D31" s="199">
        <f t="shared" ref="D31:N31" si="9">D29/D16</f>
        <v>26.501379999999997</v>
      </c>
      <c r="E31" s="199">
        <f t="shared" si="9"/>
        <v>26.501380000000001</v>
      </c>
      <c r="F31" s="199">
        <f t="shared" si="9"/>
        <v>26.501380000000001</v>
      </c>
      <c r="G31" s="199">
        <f t="shared" si="9"/>
        <v>26.501380000000001</v>
      </c>
      <c r="H31" s="199">
        <f t="shared" si="9"/>
        <v>26.501380000000001</v>
      </c>
      <c r="I31" s="199">
        <f t="shared" si="9"/>
        <v>26.501379999999997</v>
      </c>
      <c r="J31" s="199">
        <f t="shared" si="9"/>
        <v>26.501379999999997</v>
      </c>
      <c r="K31" s="199">
        <f t="shared" si="9"/>
        <v>26.501380000000001</v>
      </c>
      <c r="L31" s="199">
        <f t="shared" si="9"/>
        <v>26.501379999999997</v>
      </c>
      <c r="M31" s="199">
        <f t="shared" si="9"/>
        <v>26.501379999999997</v>
      </c>
      <c r="N31" s="199">
        <f t="shared" si="9"/>
        <v>26.501380000000001</v>
      </c>
    </row>
    <row r="32" spans="1:14" ht="21" x14ac:dyDescent="0.35">
      <c r="A32" s="75"/>
      <c r="B32" s="66"/>
      <c r="C32" s="98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</row>
    <row r="33" spans="1:14" ht="21" x14ac:dyDescent="0.35">
      <c r="A33" s="60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</row>
    <row r="34" spans="1:14" ht="21" x14ac:dyDescent="0.35">
      <c r="A34" s="72" t="s">
        <v>17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</row>
    <row r="35" spans="1:14" ht="21" x14ac:dyDescent="0.35">
      <c r="A35" s="60" t="s">
        <v>8</v>
      </c>
      <c r="B35" s="66"/>
      <c r="C35" s="97">
        <v>0.38</v>
      </c>
      <c r="D35" s="97">
        <v>0.38</v>
      </c>
      <c r="E35" s="97">
        <v>0.38</v>
      </c>
      <c r="F35" s="97">
        <v>0.38</v>
      </c>
      <c r="G35" s="97">
        <v>0.38</v>
      </c>
      <c r="H35" s="97">
        <v>0.38</v>
      </c>
      <c r="I35" s="97">
        <v>0.38</v>
      </c>
      <c r="J35" s="97">
        <v>0.38</v>
      </c>
      <c r="K35" s="97">
        <v>0.38</v>
      </c>
      <c r="L35" s="97">
        <v>0.38</v>
      </c>
      <c r="M35" s="97">
        <v>0.38</v>
      </c>
      <c r="N35" s="97">
        <v>0.38</v>
      </c>
    </row>
    <row r="36" spans="1:14" ht="21" x14ac:dyDescent="0.35">
      <c r="A36" s="60" t="s">
        <v>9</v>
      </c>
      <c r="B36" s="66"/>
      <c r="C36" s="97">
        <v>0.85</v>
      </c>
      <c r="D36" s="97">
        <v>0.85</v>
      </c>
      <c r="E36" s="97">
        <v>0.85</v>
      </c>
      <c r="F36" s="97">
        <v>0.85</v>
      </c>
      <c r="G36" s="97">
        <v>0.85</v>
      </c>
      <c r="H36" s="97">
        <v>0.85</v>
      </c>
      <c r="I36" s="97">
        <v>0.85</v>
      </c>
      <c r="J36" s="97">
        <v>0.85</v>
      </c>
      <c r="K36" s="97">
        <v>0.85</v>
      </c>
      <c r="L36" s="97">
        <v>0.85</v>
      </c>
      <c r="M36" s="97">
        <v>0.85</v>
      </c>
      <c r="N36" s="97">
        <v>0.85</v>
      </c>
    </row>
    <row r="37" spans="1:14" ht="21" x14ac:dyDescent="0.35">
      <c r="A37" s="60" t="s">
        <v>10</v>
      </c>
      <c r="B37" s="60"/>
      <c r="C37" s="75">
        <v>7.8</v>
      </c>
      <c r="D37" s="75">
        <v>7.8</v>
      </c>
      <c r="E37" s="75">
        <v>7.8</v>
      </c>
      <c r="F37" s="75">
        <v>7.8</v>
      </c>
      <c r="G37" s="75">
        <v>7.8</v>
      </c>
      <c r="H37" s="75">
        <v>7.8</v>
      </c>
      <c r="I37" s="75">
        <v>7.8</v>
      </c>
      <c r="J37" s="75">
        <v>7.8</v>
      </c>
      <c r="K37" s="75">
        <v>7.8</v>
      </c>
      <c r="L37" s="75">
        <v>7.8</v>
      </c>
      <c r="M37" s="75">
        <v>7.8</v>
      </c>
      <c r="N37" s="75">
        <v>7.8</v>
      </c>
    </row>
    <row r="38" spans="1:14" ht="21" x14ac:dyDescent="0.35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</row>
    <row r="39" spans="1:14" ht="21" x14ac:dyDescent="0.35">
      <c r="A39" s="60" t="s">
        <v>11</v>
      </c>
      <c r="B39" s="66"/>
      <c r="C39" s="97">
        <v>0.7</v>
      </c>
      <c r="D39" s="97">
        <v>0.7</v>
      </c>
      <c r="E39" s="97">
        <v>0.7</v>
      </c>
      <c r="F39" s="97">
        <v>0.7</v>
      </c>
      <c r="G39" s="97">
        <v>0.7</v>
      </c>
      <c r="H39" s="97">
        <v>0.7</v>
      </c>
      <c r="I39" s="97">
        <v>0.7</v>
      </c>
      <c r="J39" s="97">
        <v>0.7</v>
      </c>
      <c r="K39" s="97">
        <v>0.7</v>
      </c>
      <c r="L39" s="97">
        <v>0.7</v>
      </c>
      <c r="M39" s="97">
        <v>0.7</v>
      </c>
      <c r="N39" s="97">
        <v>0.7</v>
      </c>
    </row>
    <row r="40" spans="1:14" ht="21" x14ac:dyDescent="0.35">
      <c r="A40" s="60" t="s">
        <v>12</v>
      </c>
      <c r="B40" s="66"/>
      <c r="C40" s="97">
        <v>0.6</v>
      </c>
      <c r="D40" s="97">
        <v>0.6</v>
      </c>
      <c r="E40" s="97">
        <v>0.6</v>
      </c>
      <c r="F40" s="97">
        <v>0.6</v>
      </c>
      <c r="G40" s="97">
        <v>0.6</v>
      </c>
      <c r="H40" s="97">
        <v>0.6</v>
      </c>
      <c r="I40" s="97">
        <v>0.6</v>
      </c>
      <c r="J40" s="97">
        <v>0.6</v>
      </c>
      <c r="K40" s="97">
        <v>0.6</v>
      </c>
      <c r="L40" s="97">
        <v>0.6</v>
      </c>
      <c r="M40" s="97">
        <v>0.6</v>
      </c>
      <c r="N40" s="97">
        <v>0.6</v>
      </c>
    </row>
    <row r="41" spans="1:14" ht="21" x14ac:dyDescent="0.35">
      <c r="A41" s="60" t="s">
        <v>13</v>
      </c>
      <c r="B41" s="66"/>
      <c r="C41" s="97">
        <v>0.35</v>
      </c>
      <c r="D41" s="97">
        <v>0.35</v>
      </c>
      <c r="E41" s="97">
        <v>0.35</v>
      </c>
      <c r="F41" s="97">
        <v>0.35</v>
      </c>
      <c r="G41" s="97">
        <v>0.35</v>
      </c>
      <c r="H41" s="97">
        <v>0.35</v>
      </c>
      <c r="I41" s="97">
        <v>0.35</v>
      </c>
      <c r="J41" s="97">
        <v>0.35</v>
      </c>
      <c r="K41" s="97">
        <v>0.35</v>
      </c>
      <c r="L41" s="97">
        <v>0.35</v>
      </c>
      <c r="M41" s="97">
        <v>0.35</v>
      </c>
      <c r="N41" s="97">
        <v>0.35</v>
      </c>
    </row>
    <row r="42" spans="1:14" ht="21" x14ac:dyDescent="0.35">
      <c r="A42" s="75" t="s">
        <v>14</v>
      </c>
      <c r="B42" s="66"/>
      <c r="C42" s="98">
        <v>0.8</v>
      </c>
      <c r="D42" s="98">
        <v>0.8</v>
      </c>
      <c r="E42" s="98">
        <v>0.8</v>
      </c>
      <c r="F42" s="98">
        <v>0.8</v>
      </c>
      <c r="G42" s="98">
        <v>0.8</v>
      </c>
      <c r="H42" s="98">
        <v>0.8</v>
      </c>
      <c r="I42" s="98">
        <v>0.8</v>
      </c>
      <c r="J42" s="98">
        <v>0.8</v>
      </c>
      <c r="K42" s="98">
        <v>0.8</v>
      </c>
      <c r="L42" s="98">
        <v>0.8</v>
      </c>
      <c r="M42" s="98">
        <v>0.8</v>
      </c>
      <c r="N42" s="98">
        <v>0.8</v>
      </c>
    </row>
    <row r="43" spans="1:14" ht="21" x14ac:dyDescent="0.35">
      <c r="A43" s="75" t="s">
        <v>15</v>
      </c>
      <c r="B43" s="66"/>
      <c r="C43" s="98">
        <v>0.18</v>
      </c>
      <c r="D43" s="98">
        <v>0.18</v>
      </c>
      <c r="E43" s="98">
        <v>0.18</v>
      </c>
      <c r="F43" s="98">
        <v>0.18</v>
      </c>
      <c r="G43" s="98">
        <v>0.18</v>
      </c>
      <c r="H43" s="98">
        <v>0.18</v>
      </c>
      <c r="I43" s="98">
        <v>0.18</v>
      </c>
      <c r="J43" s="98">
        <v>0.18</v>
      </c>
      <c r="K43" s="98">
        <v>0.18</v>
      </c>
      <c r="L43" s="98">
        <v>0.18</v>
      </c>
      <c r="M43" s="98">
        <v>0.18</v>
      </c>
      <c r="N43" s="98">
        <v>0.18</v>
      </c>
    </row>
    <row r="44" spans="1:14" ht="21" x14ac:dyDescent="0.35">
      <c r="A44" s="75" t="s">
        <v>16</v>
      </c>
      <c r="B44" s="66"/>
      <c r="C44" s="98">
        <v>0.02</v>
      </c>
      <c r="D44" s="98">
        <v>0.02</v>
      </c>
      <c r="E44" s="98">
        <v>0.02</v>
      </c>
      <c r="F44" s="98">
        <v>0.02</v>
      </c>
      <c r="G44" s="98">
        <v>0.02</v>
      </c>
      <c r="H44" s="98">
        <v>0.02</v>
      </c>
      <c r="I44" s="98">
        <v>0.02</v>
      </c>
      <c r="J44" s="98">
        <v>0.02</v>
      </c>
      <c r="K44" s="98">
        <v>0.02</v>
      </c>
      <c r="L44" s="98">
        <v>0.02</v>
      </c>
      <c r="M44" s="98">
        <v>0.02</v>
      </c>
      <c r="N44" s="98">
        <v>0.02</v>
      </c>
    </row>
    <row r="45" spans="1:14" ht="21" x14ac:dyDescent="0.35">
      <c r="A45" s="75"/>
      <c r="B45" s="66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</row>
    <row r="46" spans="1:14" ht="21" x14ac:dyDescent="0.35">
      <c r="A46" s="75"/>
      <c r="B46" s="66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</row>
    <row r="47" spans="1:14" ht="21" x14ac:dyDescent="0.35">
      <c r="A47" s="75"/>
      <c r="B47" s="66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</row>
    <row r="48" spans="1:14" ht="21" x14ac:dyDescent="0.35">
      <c r="A48" s="77" t="s">
        <v>85</v>
      </c>
      <c r="B48" s="99">
        <f>B269</f>
        <v>26710</v>
      </c>
      <c r="C48" s="99">
        <f t="shared" ref="C48:N48" si="10">C269</f>
        <v>174746.25</v>
      </c>
      <c r="D48" s="99">
        <f t="shared" si="10"/>
        <v>289228.625</v>
      </c>
      <c r="E48" s="99">
        <f t="shared" si="10"/>
        <v>401039.84375</v>
      </c>
      <c r="F48" s="99">
        <f t="shared" si="10"/>
        <v>516685.2578125</v>
      </c>
      <c r="G48" s="99">
        <f t="shared" si="10"/>
        <v>641244.583984375</v>
      </c>
      <c r="H48" s="99">
        <f t="shared" si="10"/>
        <v>778986.68408203125</v>
      </c>
      <c r="I48" s="99">
        <f t="shared" si="10"/>
        <v>933806.01169433584</v>
      </c>
      <c r="J48" s="99">
        <f t="shared" si="10"/>
        <v>1109512.3384484861</v>
      </c>
      <c r="K48" s="99">
        <f t="shared" si="10"/>
        <v>1310051.1517157587</v>
      </c>
      <c r="L48" s="99">
        <f t="shared" si="10"/>
        <v>1539678.1869731219</v>
      </c>
      <c r="M48" s="99">
        <f t="shared" si="10"/>
        <v>1803101.4275190898</v>
      </c>
      <c r="N48" s="99">
        <f t="shared" si="10"/>
        <v>2105618.3291469533</v>
      </c>
    </row>
    <row r="49" spans="1:14" ht="21" x14ac:dyDescent="0.35">
      <c r="A49" s="77" t="s">
        <v>83</v>
      </c>
      <c r="B49" s="66"/>
      <c r="C49" s="100">
        <f>B48*C35*C36</f>
        <v>8627.33</v>
      </c>
      <c r="D49" s="100">
        <f t="shared" ref="D49:N49" si="11">C48*D35*D36</f>
        <v>56443.038749999992</v>
      </c>
      <c r="E49" s="100">
        <f t="shared" si="11"/>
        <v>93420.845874999999</v>
      </c>
      <c r="F49" s="100">
        <f t="shared" si="11"/>
        <v>129535.86953124999</v>
      </c>
      <c r="G49" s="100">
        <f t="shared" si="11"/>
        <v>166889.33827343752</v>
      </c>
      <c r="H49" s="100">
        <f t="shared" si="11"/>
        <v>207122.00062695311</v>
      </c>
      <c r="I49" s="100">
        <f t="shared" si="11"/>
        <v>251612.69895849607</v>
      </c>
      <c r="J49" s="100">
        <f t="shared" si="11"/>
        <v>301619.34177727043</v>
      </c>
      <c r="K49" s="100">
        <f t="shared" si="11"/>
        <v>358372.48531886097</v>
      </c>
      <c r="L49" s="100">
        <f t="shared" si="11"/>
        <v>423146.52200419002</v>
      </c>
      <c r="M49" s="100">
        <f t="shared" si="11"/>
        <v>497316.05439231836</v>
      </c>
      <c r="N49" s="100">
        <f t="shared" si="11"/>
        <v>582401.76108866604</v>
      </c>
    </row>
    <row r="50" spans="1:14" ht="21" x14ac:dyDescent="0.35">
      <c r="A50" s="77" t="s">
        <v>86</v>
      </c>
      <c r="B50" s="66"/>
      <c r="C50" s="196">
        <f>C49*C37*C39*C40</f>
        <v>28263.13308</v>
      </c>
      <c r="D50" s="196">
        <f t="shared" ref="D50:N50" si="12">D49*D37*D39*D40</f>
        <v>184907.39494499995</v>
      </c>
      <c r="E50" s="196">
        <f t="shared" si="12"/>
        <v>306046.69108649995</v>
      </c>
      <c r="F50" s="196">
        <f t="shared" si="12"/>
        <v>424359.50858437491</v>
      </c>
      <c r="G50" s="196">
        <f t="shared" si="12"/>
        <v>546729.47218378133</v>
      </c>
      <c r="H50" s="196">
        <f t="shared" si="12"/>
        <v>678531.67405389843</v>
      </c>
      <c r="I50" s="196">
        <f t="shared" si="12"/>
        <v>824283.20178803301</v>
      </c>
      <c r="J50" s="196">
        <f t="shared" si="12"/>
        <v>988104.96366233798</v>
      </c>
      <c r="K50" s="196">
        <f t="shared" si="12"/>
        <v>1174028.2619045884</v>
      </c>
      <c r="L50" s="196">
        <f t="shared" si="12"/>
        <v>1386228.0060857262</v>
      </c>
      <c r="M50" s="196">
        <f t="shared" si="12"/>
        <v>1629207.3941892346</v>
      </c>
      <c r="N50" s="196">
        <f t="shared" si="12"/>
        <v>1907948.1693264698</v>
      </c>
    </row>
    <row r="51" spans="1:14" ht="21" x14ac:dyDescent="0.35">
      <c r="A51" s="77" t="s">
        <v>87</v>
      </c>
      <c r="B51" s="66"/>
      <c r="C51" s="196">
        <f>C50*C41</f>
        <v>9892.0965779999988</v>
      </c>
      <c r="D51" s="196">
        <f t="shared" ref="D51:N51" si="13">D50*D41</f>
        <v>64717.588230749978</v>
      </c>
      <c r="E51" s="196">
        <f t="shared" si="13"/>
        <v>107116.34188027498</v>
      </c>
      <c r="F51" s="196">
        <f t="shared" si="13"/>
        <v>148525.82800453121</v>
      </c>
      <c r="G51" s="196">
        <f t="shared" si="13"/>
        <v>191355.31526432346</v>
      </c>
      <c r="H51" s="196">
        <f t="shared" si="13"/>
        <v>237486.08591886444</v>
      </c>
      <c r="I51" s="196">
        <f t="shared" si="13"/>
        <v>288499.12062581151</v>
      </c>
      <c r="J51" s="196">
        <f t="shared" si="13"/>
        <v>345836.73728181829</v>
      </c>
      <c r="K51" s="196">
        <f t="shared" si="13"/>
        <v>410909.89166660595</v>
      </c>
      <c r="L51" s="196">
        <f t="shared" si="13"/>
        <v>485179.80213000416</v>
      </c>
      <c r="M51" s="196">
        <f t="shared" si="13"/>
        <v>570222.58796623209</v>
      </c>
      <c r="N51" s="196">
        <f t="shared" si="13"/>
        <v>667781.85926426435</v>
      </c>
    </row>
    <row r="52" spans="1:14" ht="21" x14ac:dyDescent="0.35">
      <c r="A52" s="77"/>
      <c r="B52" s="66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</row>
    <row r="53" spans="1:14" ht="21" x14ac:dyDescent="0.35">
      <c r="A53" s="77" t="s">
        <v>14</v>
      </c>
      <c r="B53" s="66"/>
      <c r="C53" s="196">
        <f>C51*C42</f>
        <v>7913.6772623999996</v>
      </c>
      <c r="D53" s="196">
        <f t="shared" ref="D53:N53" si="14">D51*D42</f>
        <v>51774.070584599984</v>
      </c>
      <c r="E53" s="196">
        <f t="shared" si="14"/>
        <v>85693.073504219996</v>
      </c>
      <c r="F53" s="196">
        <f t="shared" si="14"/>
        <v>118820.66240362497</v>
      </c>
      <c r="G53" s="196">
        <f t="shared" si="14"/>
        <v>153084.25221145878</v>
      </c>
      <c r="H53" s="196">
        <f t="shared" si="14"/>
        <v>189988.86873509156</v>
      </c>
      <c r="I53" s="196">
        <f t="shared" si="14"/>
        <v>230799.29650064922</v>
      </c>
      <c r="J53" s="196">
        <f t="shared" si="14"/>
        <v>276669.38982545462</v>
      </c>
      <c r="K53" s="196">
        <f t="shared" si="14"/>
        <v>328727.91333328479</v>
      </c>
      <c r="L53" s="196">
        <f t="shared" si="14"/>
        <v>388143.84170400334</v>
      </c>
      <c r="M53" s="196">
        <f t="shared" si="14"/>
        <v>456178.07037298568</v>
      </c>
      <c r="N53" s="196">
        <f t="shared" si="14"/>
        <v>534225.48741141148</v>
      </c>
    </row>
    <row r="54" spans="1:14" ht="21" x14ac:dyDescent="0.35">
      <c r="A54" s="77" t="s">
        <v>15</v>
      </c>
      <c r="B54" s="66"/>
      <c r="C54" s="196">
        <f>C51*C43</f>
        <v>1780.5773840399997</v>
      </c>
      <c r="D54" s="196">
        <f t="shared" ref="D54:N54" si="15">D51*D43</f>
        <v>11649.165881534995</v>
      </c>
      <c r="E54" s="196">
        <f t="shared" si="15"/>
        <v>19280.941538449497</v>
      </c>
      <c r="F54" s="196">
        <f t="shared" si="15"/>
        <v>26734.649040815617</v>
      </c>
      <c r="G54" s="196">
        <f t="shared" si="15"/>
        <v>34443.956747578224</v>
      </c>
      <c r="H54" s="196">
        <f t="shared" si="15"/>
        <v>42747.495465395601</v>
      </c>
      <c r="I54" s="196">
        <f t="shared" si="15"/>
        <v>51929.84171264607</v>
      </c>
      <c r="J54" s="196">
        <f t="shared" si="15"/>
        <v>62250.612710727291</v>
      </c>
      <c r="K54" s="196">
        <f t="shared" si="15"/>
        <v>73963.780499989065</v>
      </c>
      <c r="L54" s="196">
        <f t="shared" si="15"/>
        <v>87332.364383400738</v>
      </c>
      <c r="M54" s="196">
        <f t="shared" si="15"/>
        <v>102640.06583392178</v>
      </c>
      <c r="N54" s="196">
        <f t="shared" si="15"/>
        <v>120200.73466756758</v>
      </c>
    </row>
    <row r="55" spans="1:14" ht="21" x14ac:dyDescent="0.35">
      <c r="A55" s="77" t="s">
        <v>16</v>
      </c>
      <c r="B55" s="66"/>
      <c r="C55" s="196">
        <f>C51*C44</f>
        <v>197.84193155999998</v>
      </c>
      <c r="D55" s="196">
        <f t="shared" ref="D55:N55" si="16">D51*D44</f>
        <v>1294.3517646149996</v>
      </c>
      <c r="E55" s="196">
        <f t="shared" si="16"/>
        <v>2142.3268376054998</v>
      </c>
      <c r="F55" s="196">
        <f t="shared" si="16"/>
        <v>2970.5165600906244</v>
      </c>
      <c r="G55" s="196">
        <f t="shared" si="16"/>
        <v>3827.1063052864693</v>
      </c>
      <c r="H55" s="196">
        <f t="shared" si="16"/>
        <v>4749.7217183772891</v>
      </c>
      <c r="I55" s="196">
        <f t="shared" si="16"/>
        <v>5769.9824125162304</v>
      </c>
      <c r="J55" s="196">
        <f t="shared" si="16"/>
        <v>6916.7347456363659</v>
      </c>
      <c r="K55" s="196">
        <f t="shared" si="16"/>
        <v>8218.1978333321185</v>
      </c>
      <c r="L55" s="196">
        <f t="shared" si="16"/>
        <v>9703.5960426000838</v>
      </c>
      <c r="M55" s="196">
        <f t="shared" si="16"/>
        <v>11404.451759324642</v>
      </c>
      <c r="N55" s="196">
        <f t="shared" si="16"/>
        <v>13355.637185285288</v>
      </c>
    </row>
    <row r="56" spans="1:14" ht="21" x14ac:dyDescent="0.35">
      <c r="A56" s="75"/>
      <c r="B56" s="66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</row>
    <row r="57" spans="1:14" ht="21" x14ac:dyDescent="0.35">
      <c r="A57" s="52" t="s">
        <v>131</v>
      </c>
      <c r="B57" s="66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</row>
    <row r="58" spans="1:14" ht="21" x14ac:dyDescent="0.35">
      <c r="A58" s="75" t="s">
        <v>133</v>
      </c>
      <c r="B58" s="66"/>
      <c r="C58" s="199">
        <v>100</v>
      </c>
      <c r="D58" s="199">
        <v>100</v>
      </c>
      <c r="E58" s="199">
        <v>100</v>
      </c>
      <c r="F58" s="199">
        <v>100</v>
      </c>
      <c r="G58" s="199">
        <v>100</v>
      </c>
      <c r="H58" s="199">
        <v>100</v>
      </c>
      <c r="I58" s="199">
        <v>100</v>
      </c>
      <c r="J58" s="199">
        <v>100</v>
      </c>
      <c r="K58" s="199">
        <v>100</v>
      </c>
      <c r="L58" s="199">
        <v>100</v>
      </c>
      <c r="M58" s="199">
        <v>100</v>
      </c>
      <c r="N58" s="199">
        <v>100</v>
      </c>
    </row>
    <row r="59" spans="1:14" ht="21" x14ac:dyDescent="0.35">
      <c r="A59" s="75" t="s">
        <v>140</v>
      </c>
      <c r="B59" s="66"/>
      <c r="C59" s="199">
        <f>C58*C51</f>
        <v>989209.65779999993</v>
      </c>
      <c r="D59" s="199">
        <f t="shared" ref="D59:N59" si="17">D58*D51</f>
        <v>6471758.8230749974</v>
      </c>
      <c r="E59" s="199">
        <f t="shared" si="17"/>
        <v>10711634.188027497</v>
      </c>
      <c r="F59" s="199">
        <f t="shared" si="17"/>
        <v>14852582.800453121</v>
      </c>
      <c r="G59" s="199">
        <f t="shared" si="17"/>
        <v>19135531.526432347</v>
      </c>
      <c r="H59" s="199">
        <f t="shared" si="17"/>
        <v>23748608.591886442</v>
      </c>
      <c r="I59" s="199">
        <f t="shared" si="17"/>
        <v>28849912.062581152</v>
      </c>
      <c r="J59" s="199">
        <f t="shared" si="17"/>
        <v>34583673.728181832</v>
      </c>
      <c r="K59" s="199">
        <f t="shared" si="17"/>
        <v>41090989.166660592</v>
      </c>
      <c r="L59" s="199">
        <f t="shared" si="17"/>
        <v>48517980.213000417</v>
      </c>
      <c r="M59" s="199">
        <f t="shared" si="17"/>
        <v>57022258.796623208</v>
      </c>
      <c r="N59" s="199">
        <f t="shared" si="17"/>
        <v>66778185.926426433</v>
      </c>
    </row>
    <row r="60" spans="1:14" ht="21" x14ac:dyDescent="0.35">
      <c r="A60" s="75" t="s">
        <v>134</v>
      </c>
      <c r="B60" s="66"/>
      <c r="C60" s="103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</row>
    <row r="61" spans="1:14" ht="21" x14ac:dyDescent="0.35">
      <c r="A61" s="78"/>
      <c r="B61" s="66"/>
      <c r="C61" s="103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</row>
    <row r="62" spans="1:14" ht="21" x14ac:dyDescent="0.35">
      <c r="A62" s="75" t="s">
        <v>135</v>
      </c>
      <c r="B62" s="66"/>
      <c r="C62" s="199">
        <f t="shared" ref="C62:N64" si="18">C53*C150*C155</f>
        <v>60325.961771275208</v>
      </c>
      <c r="D62" s="199">
        <f t="shared" si="18"/>
        <v>394673.74006640573</v>
      </c>
      <c r="E62" s="199">
        <f t="shared" si="18"/>
        <v>653238.29932266905</v>
      </c>
      <c r="F62" s="199">
        <f t="shared" si="18"/>
        <v>905769.90950283327</v>
      </c>
      <c r="G62" s="199">
        <f t="shared" si="18"/>
        <v>1166961.2546079503</v>
      </c>
      <c r="H62" s="199">
        <f t="shared" si="18"/>
        <v>1448285.1463676032</v>
      </c>
      <c r="I62" s="199">
        <f t="shared" si="18"/>
        <v>1759383.0372244492</v>
      </c>
      <c r="J62" s="199">
        <f t="shared" si="18"/>
        <v>2109050.7586394409</v>
      </c>
      <c r="K62" s="199">
        <f t="shared" si="18"/>
        <v>2505892.88333963</v>
      </c>
      <c r="L62" s="199">
        <f t="shared" si="18"/>
        <v>2958820.5053096176</v>
      </c>
      <c r="M62" s="199">
        <f t="shared" si="18"/>
        <v>3477445.4304532702</v>
      </c>
      <c r="N62" s="199">
        <f t="shared" si="18"/>
        <v>4072400.8905371898</v>
      </c>
    </row>
    <row r="63" spans="1:14" ht="21" x14ac:dyDescent="0.35">
      <c r="A63" s="75" t="s">
        <v>136</v>
      </c>
      <c r="B63" s="66"/>
      <c r="C63" s="199">
        <f t="shared" si="18"/>
        <v>189731.20373376622</v>
      </c>
      <c r="D63" s="199">
        <f t="shared" si="18"/>
        <v>1241288.5196728429</v>
      </c>
      <c r="E63" s="199">
        <f t="shared" si="18"/>
        <v>2054500.0065710247</v>
      </c>
      <c r="F63" s="199">
        <f t="shared" si="18"/>
        <v>2848737.2631931491</v>
      </c>
      <c r="G63" s="199">
        <f t="shared" si="18"/>
        <v>3670210.2551949453</v>
      </c>
      <c r="H63" s="199">
        <f t="shared" si="18"/>
        <v>4555002.1268106941</v>
      </c>
      <c r="I63" s="199">
        <f t="shared" si="18"/>
        <v>5533436.2135327142</v>
      </c>
      <c r="J63" s="199">
        <f t="shared" si="18"/>
        <v>6633176.2880042577</v>
      </c>
      <c r="K63" s="199">
        <f t="shared" si="18"/>
        <v>7881284.5949568348</v>
      </c>
      <c r="L63" s="199">
        <f t="shared" si="18"/>
        <v>9305787.4192376491</v>
      </c>
      <c r="M63" s="199">
        <f t="shared" si="18"/>
        <v>10936914.854999369</v>
      </c>
      <c r="N63" s="199">
        <f t="shared" si="18"/>
        <v>12808109.48323733</v>
      </c>
    </row>
    <row r="64" spans="1:14" ht="21" x14ac:dyDescent="0.35">
      <c r="A64" s="75" t="s">
        <v>137</v>
      </c>
      <c r="B64" s="66"/>
      <c r="C64" s="199">
        <f t="shared" si="18"/>
        <v>15753.163800464996</v>
      </c>
      <c r="D64" s="199">
        <f t="shared" si="18"/>
        <v>103062.75925746933</v>
      </c>
      <c r="E64" s="199">
        <f t="shared" si="18"/>
        <v>170582.77444433791</v>
      </c>
      <c r="F64" s="199">
        <f t="shared" si="18"/>
        <v>236527.38109721596</v>
      </c>
      <c r="G64" s="199">
        <f t="shared" si="18"/>
        <v>304733.33955843508</v>
      </c>
      <c r="H64" s="199">
        <f t="shared" si="18"/>
        <v>378196.59182579163</v>
      </c>
      <c r="I64" s="199">
        <f t="shared" si="18"/>
        <v>459434.84959660482</v>
      </c>
      <c r="J64" s="199">
        <f t="shared" si="18"/>
        <v>550745.00412129553</v>
      </c>
      <c r="K64" s="199">
        <f t="shared" si="18"/>
        <v>654374.00247906987</v>
      </c>
      <c r="L64" s="199">
        <f t="shared" si="18"/>
        <v>772648.83489203162</v>
      </c>
      <c r="M64" s="199">
        <f t="shared" si="18"/>
        <v>908079.47133622458</v>
      </c>
      <c r="N64" s="199">
        <f t="shared" si="18"/>
        <v>1063442.6108783409</v>
      </c>
    </row>
    <row r="65" spans="1:14" ht="21" x14ac:dyDescent="0.35">
      <c r="A65" s="78" t="s">
        <v>138</v>
      </c>
      <c r="B65" s="66"/>
      <c r="C65" s="199">
        <f>SUM(C59:C64)</f>
        <v>1255019.9871055062</v>
      </c>
      <c r="D65" s="199">
        <f t="shared" ref="D65:N65" si="19">SUM(D59:D64)</f>
        <v>8210783.8420717148</v>
      </c>
      <c r="E65" s="199">
        <f t="shared" si="19"/>
        <v>13589955.268365528</v>
      </c>
      <c r="F65" s="199">
        <f t="shared" si="19"/>
        <v>18843617.354246322</v>
      </c>
      <c r="G65" s="199">
        <f t="shared" si="19"/>
        <v>24277436.375793677</v>
      </c>
      <c r="H65" s="199">
        <f t="shared" si="19"/>
        <v>30130092.456890531</v>
      </c>
      <c r="I65" s="199">
        <f t="shared" si="19"/>
        <v>36602166.162934922</v>
      </c>
      <c r="J65" s="199">
        <f t="shared" si="19"/>
        <v>43876645.778946824</v>
      </c>
      <c r="K65" s="199">
        <f t="shared" si="19"/>
        <v>52132540.647436127</v>
      </c>
      <c r="L65" s="199">
        <f t="shared" si="19"/>
        <v>61555236.972439721</v>
      </c>
      <c r="M65" s="199">
        <f t="shared" si="19"/>
        <v>72344698.55341208</v>
      </c>
      <c r="N65" s="199">
        <f t="shared" si="19"/>
        <v>84722138.911079288</v>
      </c>
    </row>
    <row r="66" spans="1:14" ht="21" x14ac:dyDescent="0.35">
      <c r="A66" s="75"/>
      <c r="B66" s="66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</row>
    <row r="67" spans="1:14" ht="21" x14ac:dyDescent="0.35">
      <c r="A67" s="78" t="s">
        <v>139</v>
      </c>
      <c r="B67" s="66"/>
      <c r="C67" s="199">
        <f>C65/C51</f>
        <v>126.87097999999999</v>
      </c>
      <c r="D67" s="199">
        <f t="shared" ref="D67:N67" si="20">D65/D51</f>
        <v>126.87097999999999</v>
      </c>
      <c r="E67" s="199">
        <f t="shared" si="20"/>
        <v>126.87097999999999</v>
      </c>
      <c r="F67" s="199">
        <f t="shared" si="20"/>
        <v>126.87098000000002</v>
      </c>
      <c r="G67" s="199">
        <f t="shared" si="20"/>
        <v>126.87098</v>
      </c>
      <c r="H67" s="199">
        <f t="shared" si="20"/>
        <v>126.87098</v>
      </c>
      <c r="I67" s="199">
        <f t="shared" si="20"/>
        <v>126.87098</v>
      </c>
      <c r="J67" s="199">
        <f t="shared" si="20"/>
        <v>126.87098</v>
      </c>
      <c r="K67" s="199">
        <f t="shared" si="20"/>
        <v>126.87097999999999</v>
      </c>
      <c r="L67" s="199">
        <f t="shared" si="20"/>
        <v>126.87098000000002</v>
      </c>
      <c r="M67" s="199">
        <f t="shared" si="20"/>
        <v>126.87098000000002</v>
      </c>
      <c r="N67" s="199">
        <f t="shared" si="20"/>
        <v>126.87097999999999</v>
      </c>
    </row>
    <row r="68" spans="1:14" ht="21" x14ac:dyDescent="0.35">
      <c r="A68" s="75"/>
      <c r="B68" s="66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</row>
    <row r="69" spans="1:14" ht="21" x14ac:dyDescent="0.35">
      <c r="A69" s="75"/>
      <c r="B69" s="66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</row>
    <row r="70" spans="1:14" ht="21" x14ac:dyDescent="0.35">
      <c r="A70" s="60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</row>
    <row r="71" spans="1:14" ht="21" x14ac:dyDescent="0.35">
      <c r="A71" s="72" t="s">
        <v>18</v>
      </c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</row>
    <row r="72" spans="1:14" ht="21" x14ac:dyDescent="0.35">
      <c r="A72" s="61" t="s">
        <v>19</v>
      </c>
      <c r="B72" s="105"/>
      <c r="C72" s="105">
        <v>1000000</v>
      </c>
      <c r="D72" s="105">
        <v>1150000</v>
      </c>
      <c r="E72" s="105">
        <v>1322500</v>
      </c>
      <c r="F72" s="105">
        <v>1520874.9999999998</v>
      </c>
      <c r="G72" s="105">
        <v>1749006.2499999995</v>
      </c>
      <c r="H72" s="105">
        <v>2011357.1874999993</v>
      </c>
      <c r="I72" s="105">
        <v>2313060.7656249991</v>
      </c>
      <c r="J72" s="105">
        <v>2660019.8804687485</v>
      </c>
      <c r="K72" s="105">
        <v>3059022.8625390604</v>
      </c>
      <c r="L72" s="105">
        <v>3517876.2919199192</v>
      </c>
      <c r="M72" s="105">
        <v>4045557.7357079065</v>
      </c>
      <c r="N72" s="105">
        <v>4652391.3960640924</v>
      </c>
    </row>
    <row r="73" spans="1:14" ht="21" x14ac:dyDescent="0.35">
      <c r="A73" s="61" t="s">
        <v>20</v>
      </c>
      <c r="B73" s="106"/>
      <c r="C73" s="106">
        <v>2.7</v>
      </c>
      <c r="D73" s="106">
        <v>2.7</v>
      </c>
      <c r="E73" s="106">
        <v>2.7</v>
      </c>
      <c r="F73" s="106">
        <v>2.7</v>
      </c>
      <c r="G73" s="106">
        <v>2.7</v>
      </c>
      <c r="H73" s="106">
        <v>2.7</v>
      </c>
      <c r="I73" s="106">
        <v>2.7</v>
      </c>
      <c r="J73" s="106">
        <v>2.7</v>
      </c>
      <c r="K73" s="106">
        <v>2.7</v>
      </c>
      <c r="L73" s="106">
        <v>2.7</v>
      </c>
      <c r="M73" s="106">
        <v>2.7</v>
      </c>
      <c r="N73" s="106">
        <v>2.7</v>
      </c>
    </row>
    <row r="74" spans="1:14" ht="21" x14ac:dyDescent="0.35">
      <c r="A74" s="63" t="s">
        <v>90</v>
      </c>
      <c r="B74" s="107"/>
      <c r="C74" s="108">
        <f>C72/C73</f>
        <v>370370.37037037034</v>
      </c>
      <c r="D74" s="108">
        <f t="shared" ref="D74:N74" si="21">D72/D73</f>
        <v>425925.9259259259</v>
      </c>
      <c r="E74" s="108">
        <f t="shared" si="21"/>
        <v>489814.81481481477</v>
      </c>
      <c r="F74" s="108">
        <f t="shared" si="21"/>
        <v>563287.03703703696</v>
      </c>
      <c r="G74" s="108">
        <f t="shared" si="21"/>
        <v>647780.09259259235</v>
      </c>
      <c r="H74" s="108">
        <f t="shared" si="21"/>
        <v>744947.10648148123</v>
      </c>
      <c r="I74" s="108">
        <f t="shared" si="21"/>
        <v>856689.17245370336</v>
      </c>
      <c r="J74" s="108">
        <f t="shared" si="21"/>
        <v>985192.54832175863</v>
      </c>
      <c r="K74" s="108">
        <f t="shared" si="21"/>
        <v>1132971.4305700222</v>
      </c>
      <c r="L74" s="108">
        <f t="shared" si="21"/>
        <v>1302917.1451555255</v>
      </c>
      <c r="M74" s="108">
        <f t="shared" si="21"/>
        <v>1498354.7169288541</v>
      </c>
      <c r="N74" s="108">
        <f t="shared" si="21"/>
        <v>1723107.9244681823</v>
      </c>
    </row>
    <row r="75" spans="1:14" ht="21" x14ac:dyDescent="0.35">
      <c r="A75" s="61" t="s">
        <v>21</v>
      </c>
      <c r="B75" s="109"/>
      <c r="C75" s="294">
        <v>3.1399999999999997E-2</v>
      </c>
      <c r="D75" s="294">
        <v>3.1399999999999997E-2</v>
      </c>
      <c r="E75" s="294">
        <v>3.1399999999999997E-2</v>
      </c>
      <c r="F75" s="294">
        <v>3.1399999999999997E-2</v>
      </c>
      <c r="G75" s="294">
        <v>3.1399999999999997E-2</v>
      </c>
      <c r="H75" s="294">
        <v>3.1399999999999997E-2</v>
      </c>
      <c r="I75" s="294">
        <v>3.1399999999999997E-2</v>
      </c>
      <c r="J75" s="294">
        <v>3.1399999999999997E-2</v>
      </c>
      <c r="K75" s="294">
        <v>3.1399999999999997E-2</v>
      </c>
      <c r="L75" s="294">
        <v>3.1399999999999997E-2</v>
      </c>
      <c r="M75" s="294">
        <v>3.1399999999999997E-2</v>
      </c>
      <c r="N75" s="294">
        <v>3.1399999999999997E-2</v>
      </c>
    </row>
    <row r="76" spans="1:14" ht="21" x14ac:dyDescent="0.35">
      <c r="A76" s="64" t="s">
        <v>89</v>
      </c>
      <c r="B76" s="110"/>
      <c r="C76" s="111">
        <f>C74/C75</f>
        <v>11795234.725171031</v>
      </c>
      <c r="D76" s="111">
        <f t="shared" ref="D76:N76" si="22">D74/D75</f>
        <v>13564519.933946686</v>
      </c>
      <c r="E76" s="111">
        <f t="shared" si="22"/>
        <v>15599197.924038688</v>
      </c>
      <c r="F76" s="111">
        <f t="shared" si="22"/>
        <v>17939077.61264449</v>
      </c>
      <c r="G76" s="111">
        <f t="shared" si="22"/>
        <v>20629939.254541159</v>
      </c>
      <c r="H76" s="111">
        <f t="shared" si="22"/>
        <v>23724430.142722335</v>
      </c>
      <c r="I76" s="111">
        <f t="shared" si="22"/>
        <v>27283094.664130684</v>
      </c>
      <c r="J76" s="111">
        <f t="shared" si="22"/>
        <v>31375558.863750279</v>
      </c>
      <c r="K76" s="111">
        <f t="shared" si="22"/>
        <v>36081892.693312809</v>
      </c>
      <c r="L76" s="111">
        <f t="shared" si="22"/>
        <v>41494176.597309731</v>
      </c>
      <c r="M76" s="111">
        <f t="shared" si="22"/>
        <v>47718303.086906187</v>
      </c>
      <c r="N76" s="111">
        <f t="shared" si="22"/>
        <v>54876048.549942113</v>
      </c>
    </row>
    <row r="77" spans="1:14" ht="21" x14ac:dyDescent="0.35">
      <c r="A77" s="61" t="s">
        <v>22</v>
      </c>
      <c r="B77" s="112"/>
      <c r="C77" s="285">
        <v>0.45</v>
      </c>
      <c r="D77" s="285">
        <v>0.45</v>
      </c>
      <c r="E77" s="285">
        <v>0.45</v>
      </c>
      <c r="F77" s="285">
        <v>0.45</v>
      </c>
      <c r="G77" s="285">
        <v>0.45</v>
      </c>
      <c r="H77" s="285">
        <v>0.45</v>
      </c>
      <c r="I77" s="285">
        <v>0.45</v>
      </c>
      <c r="J77" s="285">
        <v>0.45</v>
      </c>
      <c r="K77" s="285">
        <v>0.45</v>
      </c>
      <c r="L77" s="285">
        <v>0.45</v>
      </c>
      <c r="M77" s="285">
        <v>0.45</v>
      </c>
      <c r="N77" s="285">
        <v>0.45</v>
      </c>
    </row>
    <row r="78" spans="1:14" ht="21" x14ac:dyDescent="0.35">
      <c r="A78" s="61" t="s">
        <v>23</v>
      </c>
      <c r="B78" s="112"/>
      <c r="C78" s="112">
        <v>0.75</v>
      </c>
      <c r="D78" s="112">
        <v>0.75</v>
      </c>
      <c r="E78" s="112">
        <v>0.75</v>
      </c>
      <c r="F78" s="112">
        <v>0.75</v>
      </c>
      <c r="G78" s="112">
        <v>0.75</v>
      </c>
      <c r="H78" s="112">
        <v>0.75</v>
      </c>
      <c r="I78" s="112">
        <v>0.75</v>
      </c>
      <c r="J78" s="112">
        <v>0.75</v>
      </c>
      <c r="K78" s="112">
        <v>0.75</v>
      </c>
      <c r="L78" s="112">
        <v>0.75</v>
      </c>
      <c r="M78" s="112">
        <v>0.75</v>
      </c>
      <c r="N78" s="112">
        <v>0.75</v>
      </c>
    </row>
    <row r="79" spans="1:14" ht="21" x14ac:dyDescent="0.35">
      <c r="A79" s="65" t="s">
        <v>91</v>
      </c>
      <c r="B79" s="124"/>
      <c r="C79" s="125">
        <f>C74*C77*C78</f>
        <v>125000</v>
      </c>
      <c r="D79" s="125">
        <f t="shared" ref="D79:N79" si="23">D74*D77*D78</f>
        <v>143750</v>
      </c>
      <c r="E79" s="125">
        <f t="shared" si="23"/>
        <v>165312.5</v>
      </c>
      <c r="F79" s="125">
        <f t="shared" si="23"/>
        <v>190109.37499999997</v>
      </c>
      <c r="G79" s="125">
        <f t="shared" si="23"/>
        <v>218625.78124999994</v>
      </c>
      <c r="H79" s="125">
        <f t="shared" si="23"/>
        <v>251419.64843749994</v>
      </c>
      <c r="I79" s="125">
        <f t="shared" si="23"/>
        <v>289132.59570312488</v>
      </c>
      <c r="J79" s="125">
        <f t="shared" si="23"/>
        <v>332502.48505859356</v>
      </c>
      <c r="K79" s="125">
        <f t="shared" si="23"/>
        <v>382377.85781738249</v>
      </c>
      <c r="L79" s="125">
        <f t="shared" si="23"/>
        <v>439734.53648998984</v>
      </c>
      <c r="M79" s="125">
        <f t="shared" si="23"/>
        <v>505694.71696348832</v>
      </c>
      <c r="N79" s="125">
        <f t="shared" si="23"/>
        <v>581548.92450801155</v>
      </c>
    </row>
    <row r="80" spans="1:14" ht="21" x14ac:dyDescent="0.35">
      <c r="A80" s="65"/>
      <c r="B80" s="124"/>
      <c r="C80" s="125"/>
      <c r="D80" s="125"/>
      <c r="E80" s="125"/>
      <c r="F80" s="125"/>
      <c r="G80" s="125"/>
      <c r="H80" s="125"/>
      <c r="I80" s="125"/>
      <c r="J80" s="125"/>
      <c r="K80" s="125"/>
      <c r="L80" s="125"/>
      <c r="M80" s="125"/>
      <c r="N80" s="125"/>
    </row>
    <row r="81" spans="1:14" ht="21" x14ac:dyDescent="0.35">
      <c r="A81" s="79" t="s">
        <v>24</v>
      </c>
      <c r="B81" s="126"/>
      <c r="C81" s="126">
        <v>0.65</v>
      </c>
      <c r="D81" s="126">
        <v>0.65</v>
      </c>
      <c r="E81" s="126">
        <v>0.65</v>
      </c>
      <c r="F81" s="126">
        <v>0.65</v>
      </c>
      <c r="G81" s="126">
        <v>0.65</v>
      </c>
      <c r="H81" s="126">
        <v>0.65</v>
      </c>
      <c r="I81" s="126">
        <v>0.65</v>
      </c>
      <c r="J81" s="126">
        <v>0.65</v>
      </c>
      <c r="K81" s="126">
        <v>0.65</v>
      </c>
      <c r="L81" s="126">
        <v>0.65</v>
      </c>
      <c r="M81" s="126">
        <v>0.65</v>
      </c>
      <c r="N81" s="126">
        <v>0.65</v>
      </c>
    </row>
    <row r="82" spans="1:14" ht="21" x14ac:dyDescent="0.35">
      <c r="A82" s="80"/>
      <c r="B82" s="127"/>
      <c r="C82" s="200">
        <f>C79*C81</f>
        <v>81250</v>
      </c>
      <c r="D82" s="200">
        <f t="shared" ref="D82:N82" si="24">D79*D81</f>
        <v>93437.5</v>
      </c>
      <c r="E82" s="200">
        <f t="shared" si="24"/>
        <v>107453.125</v>
      </c>
      <c r="F82" s="200">
        <f t="shared" si="24"/>
        <v>123571.09374999999</v>
      </c>
      <c r="G82" s="200">
        <f t="shared" si="24"/>
        <v>142106.75781249997</v>
      </c>
      <c r="H82" s="200">
        <f t="shared" si="24"/>
        <v>163422.77148437497</v>
      </c>
      <c r="I82" s="200">
        <f t="shared" si="24"/>
        <v>187936.18720703118</v>
      </c>
      <c r="J82" s="200">
        <f t="shared" si="24"/>
        <v>216126.61528808583</v>
      </c>
      <c r="K82" s="200">
        <f t="shared" si="24"/>
        <v>248545.60758129862</v>
      </c>
      <c r="L82" s="200">
        <f t="shared" si="24"/>
        <v>285827.4487184934</v>
      </c>
      <c r="M82" s="200">
        <f t="shared" si="24"/>
        <v>328701.56602626742</v>
      </c>
      <c r="N82" s="200">
        <f t="shared" si="24"/>
        <v>378006.80093020754</v>
      </c>
    </row>
    <row r="83" spans="1:14" ht="21" x14ac:dyDescent="0.35">
      <c r="A83" s="77"/>
      <c r="B83" s="126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</row>
    <row r="84" spans="1:14" ht="21" x14ac:dyDescent="0.35">
      <c r="A84" s="79" t="s">
        <v>14</v>
      </c>
      <c r="B84" s="126"/>
      <c r="C84" s="126">
        <v>0.25</v>
      </c>
      <c r="D84" s="126">
        <v>0.25</v>
      </c>
      <c r="E84" s="126">
        <v>0.25</v>
      </c>
      <c r="F84" s="126">
        <v>0.25</v>
      </c>
      <c r="G84" s="126">
        <v>0.25</v>
      </c>
      <c r="H84" s="126">
        <v>0.25</v>
      </c>
      <c r="I84" s="126">
        <v>0.25</v>
      </c>
      <c r="J84" s="126">
        <v>0.25</v>
      </c>
      <c r="K84" s="126">
        <v>0.25</v>
      </c>
      <c r="L84" s="126">
        <v>0.25</v>
      </c>
      <c r="M84" s="126">
        <v>0.25</v>
      </c>
      <c r="N84" s="126">
        <v>0.25</v>
      </c>
    </row>
    <row r="85" spans="1:14" ht="21" x14ac:dyDescent="0.35">
      <c r="A85" s="80"/>
      <c r="B85" s="127"/>
      <c r="C85" s="200">
        <f>C84*C79</f>
        <v>31250</v>
      </c>
      <c r="D85" s="200">
        <f t="shared" ref="D85:N85" si="25">D84*D79</f>
        <v>35937.5</v>
      </c>
      <c r="E85" s="200">
        <f t="shared" si="25"/>
        <v>41328.125</v>
      </c>
      <c r="F85" s="200">
        <f t="shared" si="25"/>
        <v>47527.343749999993</v>
      </c>
      <c r="G85" s="200">
        <f t="shared" si="25"/>
        <v>54656.445312499985</v>
      </c>
      <c r="H85" s="200">
        <f t="shared" si="25"/>
        <v>62854.912109374985</v>
      </c>
      <c r="I85" s="200">
        <f t="shared" si="25"/>
        <v>72283.148925781221</v>
      </c>
      <c r="J85" s="200">
        <f t="shared" si="25"/>
        <v>83125.621264648391</v>
      </c>
      <c r="K85" s="200">
        <f t="shared" si="25"/>
        <v>95594.464454345623</v>
      </c>
      <c r="L85" s="200">
        <f t="shared" si="25"/>
        <v>109933.63412249746</v>
      </c>
      <c r="M85" s="200">
        <f t="shared" si="25"/>
        <v>126423.67924087208</v>
      </c>
      <c r="N85" s="200">
        <f t="shared" si="25"/>
        <v>145387.23112700289</v>
      </c>
    </row>
    <row r="86" spans="1:14" ht="21" x14ac:dyDescent="0.35">
      <c r="A86" s="77"/>
      <c r="B86" s="126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</row>
    <row r="87" spans="1:14" ht="21" x14ac:dyDescent="0.35">
      <c r="A87" s="79" t="s">
        <v>15</v>
      </c>
      <c r="B87" s="126"/>
      <c r="C87" s="126">
        <v>0.09</v>
      </c>
      <c r="D87" s="126">
        <v>0.09</v>
      </c>
      <c r="E87" s="126">
        <v>0.09</v>
      </c>
      <c r="F87" s="126">
        <v>0.09</v>
      </c>
      <c r="G87" s="126">
        <v>0.09</v>
      </c>
      <c r="H87" s="126">
        <v>0.09</v>
      </c>
      <c r="I87" s="126">
        <v>0.09</v>
      </c>
      <c r="J87" s="126">
        <v>0.09</v>
      </c>
      <c r="K87" s="126">
        <v>0.09</v>
      </c>
      <c r="L87" s="126">
        <v>0.09</v>
      </c>
      <c r="M87" s="126">
        <v>0.09</v>
      </c>
      <c r="N87" s="126">
        <v>0.09</v>
      </c>
    </row>
    <row r="88" spans="1:14" ht="21" x14ac:dyDescent="0.35">
      <c r="A88" s="80"/>
      <c r="B88" s="127"/>
      <c r="C88" s="200">
        <f>C87*C79</f>
        <v>11250</v>
      </c>
      <c r="D88" s="200">
        <f t="shared" ref="D88:N88" si="26">D87*D79</f>
        <v>12937.5</v>
      </c>
      <c r="E88" s="200">
        <f t="shared" si="26"/>
        <v>14878.125</v>
      </c>
      <c r="F88" s="200">
        <f t="shared" si="26"/>
        <v>17109.843749999996</v>
      </c>
      <c r="G88" s="200">
        <f t="shared" si="26"/>
        <v>19676.320312499993</v>
      </c>
      <c r="H88" s="200">
        <f t="shared" si="26"/>
        <v>22627.768359374993</v>
      </c>
      <c r="I88" s="200">
        <f t="shared" si="26"/>
        <v>26021.933613281239</v>
      </c>
      <c r="J88" s="200">
        <f t="shared" si="26"/>
        <v>29925.223655273421</v>
      </c>
      <c r="K88" s="200">
        <f t="shared" si="26"/>
        <v>34414.007203564426</v>
      </c>
      <c r="L88" s="200">
        <f t="shared" si="26"/>
        <v>39576.108284099086</v>
      </c>
      <c r="M88" s="200">
        <f t="shared" si="26"/>
        <v>45512.524526713947</v>
      </c>
      <c r="N88" s="200">
        <f t="shared" si="26"/>
        <v>52339.403205721035</v>
      </c>
    </row>
    <row r="89" spans="1:14" ht="21" x14ac:dyDescent="0.35">
      <c r="A89" s="77"/>
      <c r="B89" s="126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</row>
    <row r="90" spans="1:14" ht="21" x14ac:dyDescent="0.35">
      <c r="A90" s="79" t="s">
        <v>16</v>
      </c>
      <c r="B90" s="126"/>
      <c r="C90" s="126">
        <v>0.01</v>
      </c>
      <c r="D90" s="126">
        <v>0.01</v>
      </c>
      <c r="E90" s="126">
        <v>0.01</v>
      </c>
      <c r="F90" s="126">
        <v>0.01</v>
      </c>
      <c r="G90" s="126">
        <v>0.01</v>
      </c>
      <c r="H90" s="126">
        <v>0.01</v>
      </c>
      <c r="I90" s="126">
        <v>0.01</v>
      </c>
      <c r="J90" s="126">
        <v>0.01</v>
      </c>
      <c r="K90" s="126">
        <v>0.01</v>
      </c>
      <c r="L90" s="126">
        <v>0.01</v>
      </c>
      <c r="M90" s="126">
        <v>0.01</v>
      </c>
      <c r="N90" s="126">
        <v>0.01</v>
      </c>
    </row>
    <row r="91" spans="1:14" ht="21" x14ac:dyDescent="0.35">
      <c r="A91" s="80"/>
      <c r="B91" s="127"/>
      <c r="C91" s="200">
        <f>C79*C90</f>
        <v>1250</v>
      </c>
      <c r="D91" s="200">
        <f t="shared" ref="D91:N91" si="27">D79*D90</f>
        <v>1437.5</v>
      </c>
      <c r="E91" s="200">
        <f t="shared" si="27"/>
        <v>1653.125</v>
      </c>
      <c r="F91" s="200">
        <f t="shared" si="27"/>
        <v>1901.0937499999998</v>
      </c>
      <c r="G91" s="200">
        <f t="shared" si="27"/>
        <v>2186.2578124999995</v>
      </c>
      <c r="H91" s="200">
        <f t="shared" si="27"/>
        <v>2514.1964843749993</v>
      </c>
      <c r="I91" s="200">
        <f t="shared" si="27"/>
        <v>2891.3259570312489</v>
      </c>
      <c r="J91" s="200">
        <f t="shared" si="27"/>
        <v>3325.0248505859358</v>
      </c>
      <c r="K91" s="200">
        <f t="shared" si="27"/>
        <v>3823.7785781738248</v>
      </c>
      <c r="L91" s="200">
        <f t="shared" si="27"/>
        <v>4397.3453648998984</v>
      </c>
      <c r="M91" s="200">
        <f t="shared" si="27"/>
        <v>5056.9471696348837</v>
      </c>
      <c r="N91" s="200">
        <f t="shared" si="27"/>
        <v>5815.4892450801153</v>
      </c>
    </row>
    <row r="92" spans="1:14" ht="21" x14ac:dyDescent="0.35">
      <c r="A92" s="77" t="s">
        <v>232</v>
      </c>
      <c r="B92" s="126"/>
      <c r="C92" s="126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</row>
    <row r="93" spans="1:14" ht="21" x14ac:dyDescent="0.35">
      <c r="A93" s="78" t="s">
        <v>134</v>
      </c>
      <c r="B93" s="66"/>
      <c r="C93" s="202">
        <f>C72/C79</f>
        <v>8</v>
      </c>
      <c r="D93" s="202">
        <f t="shared" ref="D93:N93" si="28">D72/D79</f>
        <v>8</v>
      </c>
      <c r="E93" s="202">
        <f t="shared" si="28"/>
        <v>8</v>
      </c>
      <c r="F93" s="202">
        <f t="shared" si="28"/>
        <v>8</v>
      </c>
      <c r="G93" s="202">
        <f t="shared" si="28"/>
        <v>8</v>
      </c>
      <c r="H93" s="202">
        <f t="shared" si="28"/>
        <v>7.9999999999999991</v>
      </c>
      <c r="I93" s="202">
        <f t="shared" si="28"/>
        <v>8</v>
      </c>
      <c r="J93" s="202">
        <f t="shared" si="28"/>
        <v>8</v>
      </c>
      <c r="K93" s="202">
        <f t="shared" si="28"/>
        <v>8.0000000000000018</v>
      </c>
      <c r="L93" s="202">
        <f t="shared" si="28"/>
        <v>8.0000000000000018</v>
      </c>
      <c r="M93" s="202">
        <f t="shared" si="28"/>
        <v>8</v>
      </c>
      <c r="N93" s="202">
        <f t="shared" si="28"/>
        <v>8</v>
      </c>
    </row>
    <row r="94" spans="1:14" ht="21" x14ac:dyDescent="0.35">
      <c r="A94" s="78"/>
      <c r="B94" s="66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</row>
    <row r="95" spans="1:14" ht="21" x14ac:dyDescent="0.35">
      <c r="A95" s="75" t="s">
        <v>141</v>
      </c>
      <c r="B95" s="66"/>
      <c r="C95" s="202">
        <f t="shared" ref="C95:N95" si="29">C82*C149*C154</f>
        <v>2410443.75</v>
      </c>
      <c r="D95" s="202">
        <f t="shared" si="29"/>
        <v>2772010.3125</v>
      </c>
      <c r="E95" s="202">
        <f t="shared" si="29"/>
        <v>3187811.859375</v>
      </c>
      <c r="F95" s="202">
        <f t="shared" si="29"/>
        <v>3665983.6382812494</v>
      </c>
      <c r="G95" s="202">
        <f t="shared" si="29"/>
        <v>4215881.1840234362</v>
      </c>
      <c r="H95" s="202">
        <f t="shared" si="29"/>
        <v>4848263.361626952</v>
      </c>
      <c r="I95" s="202">
        <f t="shared" si="29"/>
        <v>5575502.8658709936</v>
      </c>
      <c r="J95" s="202">
        <f t="shared" si="29"/>
        <v>6411828.2957516424</v>
      </c>
      <c r="K95" s="202">
        <f t="shared" si="29"/>
        <v>7373602.540114386</v>
      </c>
      <c r="L95" s="202">
        <f t="shared" si="29"/>
        <v>8479642.9211315438</v>
      </c>
      <c r="M95" s="202">
        <f t="shared" si="29"/>
        <v>9751589.3593012765</v>
      </c>
      <c r="N95" s="202">
        <f t="shared" si="29"/>
        <v>11214327.763196468</v>
      </c>
    </row>
    <row r="96" spans="1:14" ht="21" x14ac:dyDescent="0.35">
      <c r="A96" s="75" t="s">
        <v>135</v>
      </c>
      <c r="B96" s="66"/>
      <c r="C96" s="202">
        <f t="shared" ref="C96:N96" si="30">C85*C150*C155</f>
        <v>238218.75000000003</v>
      </c>
      <c r="D96" s="202">
        <f t="shared" si="30"/>
        <v>273951.5625</v>
      </c>
      <c r="E96" s="202">
        <f t="shared" si="30"/>
        <v>315044.296875</v>
      </c>
      <c r="F96" s="202">
        <f t="shared" si="30"/>
        <v>362300.94140625</v>
      </c>
      <c r="G96" s="202">
        <f t="shared" si="30"/>
        <v>416646.08261718747</v>
      </c>
      <c r="H96" s="202">
        <f t="shared" si="30"/>
        <v>479142.99500976555</v>
      </c>
      <c r="I96" s="202">
        <f t="shared" si="30"/>
        <v>551014.4442612303</v>
      </c>
      <c r="J96" s="202">
        <f t="shared" si="30"/>
        <v>633666.61090041476</v>
      </c>
      <c r="K96" s="202">
        <f t="shared" si="30"/>
        <v>728716.60253547679</v>
      </c>
      <c r="L96" s="202">
        <f t="shared" si="30"/>
        <v>838024.09291579819</v>
      </c>
      <c r="M96" s="202">
        <f t="shared" si="30"/>
        <v>963727.70685316785</v>
      </c>
      <c r="N96" s="202">
        <f t="shared" si="30"/>
        <v>1108286.8628811431</v>
      </c>
    </row>
    <row r="97" spans="1:14" ht="21" x14ac:dyDescent="0.35">
      <c r="A97" s="75" t="s">
        <v>136</v>
      </c>
      <c r="B97" s="66"/>
      <c r="C97" s="202">
        <f t="shared" ref="C97:N97" si="31">C151*C156*C88</f>
        <v>1198755</v>
      </c>
      <c r="D97" s="202">
        <f t="shared" si="31"/>
        <v>1378568.25</v>
      </c>
      <c r="E97" s="202">
        <f t="shared" si="31"/>
        <v>1585353.4875</v>
      </c>
      <c r="F97" s="202">
        <f t="shared" si="31"/>
        <v>1823156.5106249996</v>
      </c>
      <c r="G97" s="202">
        <f t="shared" si="31"/>
        <v>2096629.9872187492</v>
      </c>
      <c r="H97" s="202">
        <f t="shared" si="31"/>
        <v>2411124.4853015617</v>
      </c>
      <c r="I97" s="202">
        <f t="shared" si="31"/>
        <v>2772793.1580967954</v>
      </c>
      <c r="J97" s="202">
        <f t="shared" si="31"/>
        <v>3188712.1318113147</v>
      </c>
      <c r="K97" s="202">
        <f t="shared" si="31"/>
        <v>3667018.9515830111</v>
      </c>
      <c r="L97" s="202">
        <f t="shared" si="31"/>
        <v>4217071.7943204623</v>
      </c>
      <c r="M97" s="202">
        <f t="shared" si="31"/>
        <v>4849632.5634685308</v>
      </c>
      <c r="N97" s="202">
        <f t="shared" si="31"/>
        <v>5577077.4479888109</v>
      </c>
    </row>
    <row r="98" spans="1:14" ht="21" x14ac:dyDescent="0.35">
      <c r="A98" s="75" t="s">
        <v>137</v>
      </c>
      <c r="B98" s="66"/>
      <c r="C98" s="202">
        <f t="shared" ref="C98:N98" si="32">C91*C152*C157</f>
        <v>99531.25</v>
      </c>
      <c r="D98" s="202">
        <f t="shared" si="32"/>
        <v>114460.93749999999</v>
      </c>
      <c r="E98" s="202">
        <f t="shared" si="32"/>
        <v>131630.078125</v>
      </c>
      <c r="F98" s="202">
        <f t="shared" si="32"/>
        <v>151374.58984374997</v>
      </c>
      <c r="G98" s="202">
        <f t="shared" si="32"/>
        <v>174080.77832031247</v>
      </c>
      <c r="H98" s="202">
        <f t="shared" si="32"/>
        <v>200192.8950683593</v>
      </c>
      <c r="I98" s="202">
        <f t="shared" si="32"/>
        <v>230221.82932861318</v>
      </c>
      <c r="J98" s="202">
        <f t="shared" si="32"/>
        <v>264755.10372790514</v>
      </c>
      <c r="K98" s="202">
        <f t="shared" si="32"/>
        <v>304468.36928709078</v>
      </c>
      <c r="L98" s="202">
        <f t="shared" si="32"/>
        <v>350138.62468015437</v>
      </c>
      <c r="M98" s="202">
        <f t="shared" si="32"/>
        <v>402659.4183821776</v>
      </c>
      <c r="N98" s="202">
        <f t="shared" si="32"/>
        <v>463058.33113950415</v>
      </c>
    </row>
    <row r="99" spans="1:14" ht="21" x14ac:dyDescent="0.35">
      <c r="A99" s="78" t="s">
        <v>142</v>
      </c>
      <c r="B99" s="66"/>
      <c r="C99" s="202">
        <f>SUM(C96:C98)</f>
        <v>1536505</v>
      </c>
      <c r="D99" s="202">
        <f t="shared" ref="D99:N99" si="33">SUM(D96:D98)</f>
        <v>1766980.75</v>
      </c>
      <c r="E99" s="202">
        <f t="shared" si="33"/>
        <v>2032027.8625</v>
      </c>
      <c r="F99" s="202">
        <f t="shared" si="33"/>
        <v>2336832.0418749996</v>
      </c>
      <c r="G99" s="202">
        <f t="shared" si="33"/>
        <v>2687356.8481562492</v>
      </c>
      <c r="H99" s="202">
        <f t="shared" si="33"/>
        <v>3090460.3753796862</v>
      </c>
      <c r="I99" s="202">
        <f t="shared" si="33"/>
        <v>3554029.4316866389</v>
      </c>
      <c r="J99" s="202">
        <f t="shared" si="33"/>
        <v>4087133.8464396344</v>
      </c>
      <c r="K99" s="202">
        <f t="shared" si="33"/>
        <v>4700203.9234055784</v>
      </c>
      <c r="L99" s="202">
        <f t="shared" si="33"/>
        <v>5405234.5119164148</v>
      </c>
      <c r="M99" s="202">
        <f t="shared" si="33"/>
        <v>6216019.688703876</v>
      </c>
      <c r="N99" s="202">
        <f t="shared" si="33"/>
        <v>7148422.6420094585</v>
      </c>
    </row>
    <row r="100" spans="1:14" ht="21" x14ac:dyDescent="0.35">
      <c r="A100" s="78" t="s">
        <v>178</v>
      </c>
      <c r="B100" s="66"/>
      <c r="C100" s="202">
        <f>C99+C72+C95</f>
        <v>4946948.75</v>
      </c>
      <c r="D100" s="202">
        <f t="shared" ref="D100:N100" si="34">D99+D72+D95</f>
        <v>5688991.0625</v>
      </c>
      <c r="E100" s="202">
        <f t="shared" si="34"/>
        <v>6542339.7218749998</v>
      </c>
      <c r="F100" s="202">
        <f t="shared" si="34"/>
        <v>7523690.6801562486</v>
      </c>
      <c r="G100" s="202">
        <f t="shared" si="34"/>
        <v>8652244.2821796853</v>
      </c>
      <c r="H100" s="202">
        <f t="shared" si="34"/>
        <v>9950080.9245066382</v>
      </c>
      <c r="I100" s="202">
        <f t="shared" si="34"/>
        <v>11442593.063182632</v>
      </c>
      <c r="J100" s="202">
        <f t="shared" si="34"/>
        <v>13158982.022660024</v>
      </c>
      <c r="K100" s="202">
        <f t="shared" si="34"/>
        <v>15132829.326059025</v>
      </c>
      <c r="L100" s="202">
        <f t="shared" si="34"/>
        <v>17402753.724967878</v>
      </c>
      <c r="M100" s="202">
        <f t="shared" si="34"/>
        <v>20013166.783713058</v>
      </c>
      <c r="N100" s="202">
        <f t="shared" si="34"/>
        <v>23015141.801270019</v>
      </c>
    </row>
    <row r="101" spans="1:14" ht="21" x14ac:dyDescent="0.35">
      <c r="A101" s="78"/>
      <c r="B101" s="66"/>
      <c r="C101" s="201"/>
      <c r="D101" s="201"/>
      <c r="E101" s="201"/>
      <c r="F101" s="201"/>
      <c r="G101" s="201"/>
      <c r="H101" s="201"/>
      <c r="I101" s="201"/>
      <c r="J101" s="201"/>
      <c r="K101" s="201"/>
      <c r="L101" s="201"/>
      <c r="M101" s="201"/>
      <c r="N101" s="201"/>
    </row>
    <row r="102" spans="1:14" ht="21" x14ac:dyDescent="0.35">
      <c r="A102" s="78" t="s">
        <v>230</v>
      </c>
      <c r="B102" s="66"/>
      <c r="C102" s="202">
        <f t="shared" ref="C102:N102" si="35">C100/(C91+C88+C85)</f>
        <v>113.07311428571428</v>
      </c>
      <c r="D102" s="202">
        <f t="shared" si="35"/>
        <v>113.07311428571428</v>
      </c>
      <c r="E102" s="202">
        <f t="shared" si="35"/>
        <v>113.07311428571428</v>
      </c>
      <c r="F102" s="202">
        <f t="shared" si="35"/>
        <v>113.07311428571428</v>
      </c>
      <c r="G102" s="202">
        <f t="shared" si="35"/>
        <v>113.0731142857143</v>
      </c>
      <c r="H102" s="202">
        <f t="shared" si="35"/>
        <v>113.0731142857143</v>
      </c>
      <c r="I102" s="202">
        <f t="shared" si="35"/>
        <v>113.07311428571428</v>
      </c>
      <c r="J102" s="202">
        <f t="shared" si="35"/>
        <v>113.07311428571428</v>
      </c>
      <c r="K102" s="202">
        <f t="shared" si="35"/>
        <v>113.0731142857143</v>
      </c>
      <c r="L102" s="202">
        <f t="shared" si="35"/>
        <v>113.0731142857143</v>
      </c>
      <c r="M102" s="202">
        <f t="shared" si="35"/>
        <v>113.07311428571428</v>
      </c>
      <c r="N102" s="202">
        <f t="shared" si="35"/>
        <v>113.0731142857143</v>
      </c>
    </row>
    <row r="103" spans="1:14" ht="21" x14ac:dyDescent="0.35">
      <c r="A103" s="81" t="s">
        <v>144</v>
      </c>
      <c r="B103" s="66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</row>
    <row r="104" spans="1:14" ht="21" x14ac:dyDescent="0.35">
      <c r="A104" s="75"/>
      <c r="B104" s="66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</row>
    <row r="105" spans="1:14" ht="21" x14ac:dyDescent="0.35">
      <c r="A105" s="78" t="s">
        <v>145</v>
      </c>
      <c r="B105" s="66"/>
      <c r="C105" s="203">
        <f t="shared" ref="C105:N105" si="36">C79+C49+C16</f>
        <v>137251.319484115</v>
      </c>
      <c r="D105" s="203">
        <f t="shared" si="36"/>
        <v>217366.46987941879</v>
      </c>
      <c r="E105" s="203">
        <f t="shared" si="36"/>
        <v>296641.31812701537</v>
      </c>
      <c r="F105" s="203">
        <f t="shared" si="36"/>
        <v>384627.39203051711</v>
      </c>
      <c r="G105" s="203">
        <f t="shared" si="36"/>
        <v>483626.94791201665</v>
      </c>
      <c r="H105" s="203">
        <f t="shared" si="36"/>
        <v>595955.23464027722</v>
      </c>
      <c r="I105" s="203">
        <f t="shared" si="36"/>
        <v>724034.76711026626</v>
      </c>
      <c r="J105" s="203">
        <f t="shared" si="36"/>
        <v>870526.86763799761</v>
      </c>
      <c r="K105" s="203">
        <f t="shared" si="36"/>
        <v>1038370.341092105</v>
      </c>
      <c r="L105" s="203">
        <f t="shared" si="36"/>
        <v>1230886.3416886162</v>
      </c>
      <c r="M105" s="203">
        <f t="shared" si="36"/>
        <v>1451858.5693945021</v>
      </c>
      <c r="N105" s="203">
        <f t="shared" si="36"/>
        <v>1705608.1606765126</v>
      </c>
    </row>
    <row r="106" spans="1:14" ht="21" x14ac:dyDescent="0.35">
      <c r="A106" s="78"/>
      <c r="B106" s="66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</row>
    <row r="107" spans="1:14" ht="21" x14ac:dyDescent="0.35">
      <c r="A107" s="51" t="s">
        <v>146</v>
      </c>
      <c r="B107" s="66"/>
      <c r="C107" s="196">
        <f t="shared" ref="C107:N107" si="37">C85+C53+C17</f>
        <v>42062.868849692</v>
      </c>
      <c r="D107" s="196">
        <f t="shared" si="37"/>
        <v>101450.31548813501</v>
      </c>
      <c r="E107" s="196">
        <f t="shared" si="37"/>
        <v>157347.57630583231</v>
      </c>
      <c r="F107" s="196">
        <f t="shared" si="37"/>
        <v>218333.72415303867</v>
      </c>
      <c r="G107" s="196">
        <f t="shared" si="37"/>
        <v>286230.16023482208</v>
      </c>
      <c r="H107" s="196">
        <f t="shared" si="37"/>
        <v>362774.64930512581</v>
      </c>
      <c r="I107" s="196">
        <f t="shared" si="37"/>
        <v>449714.02338534675</v>
      </c>
      <c r="J107" s="196">
        <f t="shared" si="37"/>
        <v>548919.04373180994</v>
      </c>
      <c r="K107" s="196">
        <f t="shared" si="37"/>
        <v>662418.37615231972</v>
      </c>
      <c r="L107" s="196">
        <f t="shared" si="37"/>
        <v>792481.70238204999</v>
      </c>
      <c r="M107" s="196">
        <f t="shared" si="37"/>
        <v>941679.98804481421</v>
      </c>
      <c r="N107" s="196">
        <f t="shared" si="37"/>
        <v>1112938.6986022824</v>
      </c>
    </row>
    <row r="108" spans="1:14" ht="21" x14ac:dyDescent="0.35">
      <c r="A108" s="52" t="s">
        <v>147</v>
      </c>
      <c r="B108" s="66"/>
      <c r="C108" s="196">
        <f t="shared" ref="C108:N108" si="38">C88+C54+C18</f>
        <v>13682.8954911807</v>
      </c>
      <c r="D108" s="196">
        <f t="shared" si="38"/>
        <v>27677.883484830378</v>
      </c>
      <c r="E108" s="196">
        <f t="shared" si="38"/>
        <v>40982.501543812265</v>
      </c>
      <c r="F108" s="196">
        <f t="shared" si="38"/>
        <v>55541.279340683686</v>
      </c>
      <c r="G108" s="196">
        <f t="shared" si="38"/>
        <v>71780.40617002247</v>
      </c>
      <c r="H108" s="196">
        <f t="shared" si="38"/>
        <v>90109.709228418928</v>
      </c>
      <c r="I108" s="196">
        <f t="shared" si="38"/>
        <v>110943.88036668346</v>
      </c>
      <c r="J108" s="196">
        <f t="shared" si="38"/>
        <v>134728.74371038476</v>
      </c>
      <c r="K108" s="196">
        <f t="shared" si="38"/>
        <v>161949.38733560857</v>
      </c>
      <c r="L108" s="196">
        <f t="shared" si="38"/>
        <v>193149.42364249838</v>
      </c>
      <c r="M108" s="196">
        <f t="shared" si="38"/>
        <v>228945.19400760089</v>
      </c>
      <c r="N108" s="196">
        <f t="shared" si="38"/>
        <v>270038.48338765895</v>
      </c>
    </row>
    <row r="109" spans="1:14" ht="21" x14ac:dyDescent="0.35">
      <c r="A109" s="52" t="s">
        <v>148</v>
      </c>
      <c r="B109" s="66"/>
      <c r="C109" s="196">
        <f t="shared" ref="C109:N109" si="39">C91+C55+C19</f>
        <v>1520.3217212422999</v>
      </c>
      <c r="D109" s="196">
        <f t="shared" si="39"/>
        <v>3075.3203872033755</v>
      </c>
      <c r="E109" s="196">
        <f t="shared" si="39"/>
        <v>4553.6112826458075</v>
      </c>
      <c r="F109" s="196">
        <f t="shared" si="39"/>
        <v>6171.253260075966</v>
      </c>
      <c r="G109" s="196">
        <f t="shared" si="39"/>
        <v>7975.6006855580526</v>
      </c>
      <c r="H109" s="196">
        <f t="shared" si="39"/>
        <v>10012.189914268771</v>
      </c>
      <c r="I109" s="196">
        <f t="shared" si="39"/>
        <v>12327.097818520386</v>
      </c>
      <c r="J109" s="196">
        <f t="shared" si="39"/>
        <v>14969.860412264974</v>
      </c>
      <c r="K109" s="196">
        <f t="shared" si="39"/>
        <v>17994.376370623177</v>
      </c>
      <c r="L109" s="196">
        <f t="shared" si="39"/>
        <v>21461.047071388712</v>
      </c>
      <c r="M109" s="196">
        <f t="shared" si="39"/>
        <v>25438.354889733437</v>
      </c>
      <c r="N109" s="196">
        <f t="shared" si="39"/>
        <v>30004.275931962104</v>
      </c>
    </row>
    <row r="110" spans="1:14" ht="21" x14ac:dyDescent="0.35">
      <c r="A110" s="52" t="s">
        <v>177</v>
      </c>
      <c r="B110" s="66"/>
      <c r="C110" s="203">
        <f>SUM(C107:C109)</f>
        <v>57266.086062114999</v>
      </c>
      <c r="D110" s="203">
        <f t="shared" ref="D110:N110" si="40">SUM(D107:D109)</f>
        <v>132203.51936016875</v>
      </c>
      <c r="E110" s="203">
        <f t="shared" si="40"/>
        <v>202883.6891322904</v>
      </c>
      <c r="F110" s="203">
        <f t="shared" si="40"/>
        <v>280046.25675379834</v>
      </c>
      <c r="G110" s="203">
        <f t="shared" si="40"/>
        <v>365986.16709040257</v>
      </c>
      <c r="H110" s="203">
        <f t="shared" si="40"/>
        <v>462896.54844781355</v>
      </c>
      <c r="I110" s="203">
        <f t="shared" si="40"/>
        <v>572985.00157055061</v>
      </c>
      <c r="J110" s="203">
        <f t="shared" si="40"/>
        <v>698617.6478544597</v>
      </c>
      <c r="K110" s="203">
        <f t="shared" si="40"/>
        <v>842362.13985855144</v>
      </c>
      <c r="L110" s="203">
        <f t="shared" si="40"/>
        <v>1007092.1730959371</v>
      </c>
      <c r="M110" s="203">
        <f t="shared" si="40"/>
        <v>1196063.5369421486</v>
      </c>
      <c r="N110" s="203">
        <f t="shared" si="40"/>
        <v>1412981.4579219033</v>
      </c>
    </row>
    <row r="111" spans="1:14" ht="21" x14ac:dyDescent="0.35">
      <c r="A111" s="52"/>
      <c r="B111" s="66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</row>
    <row r="112" spans="1:14" ht="21" x14ac:dyDescent="0.35">
      <c r="A112" s="52" t="s">
        <v>231</v>
      </c>
      <c r="B112" s="66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</row>
    <row r="113" spans="1:14" ht="21" x14ac:dyDescent="0.35">
      <c r="A113" s="52" t="s">
        <v>180</v>
      </c>
      <c r="B113" s="66"/>
      <c r="C113" s="201">
        <f>(C72+C59)/C105</f>
        <v>14.49319150647746</v>
      </c>
      <c r="D113" s="201">
        <f t="shared" ref="D113:N113" si="41">(D72+D59)/D105</f>
        <v>35.06409625782242</v>
      </c>
      <c r="E113" s="201">
        <f t="shared" si="41"/>
        <v>40.567963573013593</v>
      </c>
      <c r="F113" s="201">
        <f t="shared" si="41"/>
        <v>42.569661287030797</v>
      </c>
      <c r="G113" s="201">
        <f t="shared" si="41"/>
        <v>43.183155666982692</v>
      </c>
      <c r="H113" s="201">
        <f t="shared" si="41"/>
        <v>43.224665683044698</v>
      </c>
      <c r="I113" s="201">
        <f t="shared" si="41"/>
        <v>43.04071329693511</v>
      </c>
      <c r="J113" s="201">
        <f t="shared" si="41"/>
        <v>42.78293409794918</v>
      </c>
      <c r="K113" s="201">
        <f t="shared" si="41"/>
        <v>42.518560365240134</v>
      </c>
      <c r="L113" s="201">
        <f t="shared" si="41"/>
        <v>42.27511082260763</v>
      </c>
      <c r="M113" s="201">
        <f t="shared" si="41"/>
        <v>42.061821874150908</v>
      </c>
      <c r="N113" s="201">
        <f t="shared" si="41"/>
        <v>41.879828538202055</v>
      </c>
    </row>
    <row r="114" spans="1:14" ht="21" x14ac:dyDescent="0.35">
      <c r="A114" s="52" t="s">
        <v>181</v>
      </c>
      <c r="B114" s="66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</row>
    <row r="115" spans="1:14" ht="21" x14ac:dyDescent="0.35">
      <c r="A115" s="52" t="s">
        <v>182</v>
      </c>
      <c r="B115" s="66"/>
      <c r="C115" s="129">
        <f t="shared" ref="C115:N115" si="42">C99+C65</f>
        <v>2791524.9871055065</v>
      </c>
      <c r="D115" s="129">
        <f t="shared" si="42"/>
        <v>9977764.5920717157</v>
      </c>
      <c r="E115" s="129">
        <f t="shared" si="42"/>
        <v>15621983.130865529</v>
      </c>
      <c r="F115" s="129">
        <f t="shared" si="42"/>
        <v>21180449.396121323</v>
      </c>
      <c r="G115" s="129">
        <f t="shared" si="42"/>
        <v>26964793.223949924</v>
      </c>
      <c r="H115" s="129">
        <f t="shared" si="42"/>
        <v>33220552.832270216</v>
      </c>
      <c r="I115" s="129">
        <f t="shared" si="42"/>
        <v>40156195.594621561</v>
      </c>
      <c r="J115" s="129">
        <f t="shared" si="42"/>
        <v>47963779.625386462</v>
      </c>
      <c r="K115" s="129">
        <f t="shared" si="42"/>
        <v>56832744.570841707</v>
      </c>
      <c r="L115" s="129">
        <f t="shared" si="42"/>
        <v>66960471.484356135</v>
      </c>
      <c r="M115" s="129">
        <f t="shared" si="42"/>
        <v>78560718.24211596</v>
      </c>
      <c r="N115" s="129">
        <f t="shared" si="42"/>
        <v>91870561.55308874</v>
      </c>
    </row>
    <row r="116" spans="1:14" ht="21" x14ac:dyDescent="0.35">
      <c r="A116" s="82" t="s">
        <v>183</v>
      </c>
      <c r="B116" s="66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</row>
    <row r="117" spans="1:14" ht="21" x14ac:dyDescent="0.35">
      <c r="A117" s="72" t="s">
        <v>25</v>
      </c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</row>
    <row r="118" spans="1:14" ht="21" x14ac:dyDescent="0.35">
      <c r="A118" s="60" t="s">
        <v>26</v>
      </c>
      <c r="B118" s="66"/>
      <c r="C118" s="113">
        <v>2.9000000000000001E-2</v>
      </c>
      <c r="D118" s="113">
        <v>2.9000000000000001E-2</v>
      </c>
      <c r="E118" s="113">
        <v>2.9000000000000001E-2</v>
      </c>
      <c r="F118" s="113">
        <v>2.9000000000000001E-2</v>
      </c>
      <c r="G118" s="113">
        <v>2.9000000000000001E-2</v>
      </c>
      <c r="H118" s="113">
        <v>2.9000000000000001E-2</v>
      </c>
      <c r="I118" s="113">
        <v>2.9000000000000001E-2</v>
      </c>
      <c r="J118" s="113">
        <v>2.9000000000000001E-2</v>
      </c>
      <c r="K118" s="113">
        <v>2.9000000000000001E-2</v>
      </c>
      <c r="L118" s="113">
        <v>2.9000000000000001E-2</v>
      </c>
      <c r="M118" s="113">
        <v>2.9000000000000001E-2</v>
      </c>
      <c r="N118" s="113">
        <v>2.9000000000000001E-2</v>
      </c>
    </row>
    <row r="119" spans="1:14" ht="21" x14ac:dyDescent="0.35">
      <c r="A119" s="60" t="s">
        <v>27</v>
      </c>
      <c r="B119" s="66"/>
      <c r="C119" s="104">
        <v>0.3</v>
      </c>
      <c r="D119" s="104">
        <v>0.3</v>
      </c>
      <c r="E119" s="104">
        <v>0.3</v>
      </c>
      <c r="F119" s="104">
        <v>0.3</v>
      </c>
      <c r="G119" s="104">
        <v>0.3</v>
      </c>
      <c r="H119" s="104">
        <v>0.3</v>
      </c>
      <c r="I119" s="104">
        <v>0.3</v>
      </c>
      <c r="J119" s="104">
        <v>0.3</v>
      </c>
      <c r="K119" s="104">
        <v>0.3</v>
      </c>
      <c r="L119" s="104">
        <v>0.3</v>
      </c>
      <c r="M119" s="104">
        <v>0.3</v>
      </c>
      <c r="N119" s="104">
        <v>0.3</v>
      </c>
    </row>
    <row r="120" spans="1:14" ht="21" x14ac:dyDescent="0.35">
      <c r="A120" s="75"/>
      <c r="B120" s="66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</row>
    <row r="121" spans="1:14" ht="21" x14ac:dyDescent="0.35">
      <c r="A121" s="75" t="s">
        <v>150</v>
      </c>
      <c r="B121" s="66"/>
      <c r="C121" s="104">
        <f>(C126*C118)+C119</f>
        <v>3.2</v>
      </c>
      <c r="D121" s="104">
        <f t="shared" ref="D121:N121" si="43">(D126*D118)+D119</f>
        <v>3.2</v>
      </c>
      <c r="E121" s="104">
        <f t="shared" si="43"/>
        <v>3.2</v>
      </c>
      <c r="F121" s="104">
        <f t="shared" si="43"/>
        <v>3.2</v>
      </c>
      <c r="G121" s="104">
        <f t="shared" si="43"/>
        <v>3.2</v>
      </c>
      <c r="H121" s="104">
        <f t="shared" si="43"/>
        <v>3.2</v>
      </c>
      <c r="I121" s="104">
        <f t="shared" si="43"/>
        <v>3.2</v>
      </c>
      <c r="J121" s="104">
        <f t="shared" si="43"/>
        <v>3.2</v>
      </c>
      <c r="K121" s="104">
        <f t="shared" si="43"/>
        <v>3.2</v>
      </c>
      <c r="L121" s="104">
        <f t="shared" si="43"/>
        <v>3.2</v>
      </c>
      <c r="M121" s="104">
        <f t="shared" si="43"/>
        <v>3.2</v>
      </c>
      <c r="N121" s="104">
        <f t="shared" si="43"/>
        <v>3.2</v>
      </c>
    </row>
    <row r="122" spans="1:14" ht="21" x14ac:dyDescent="0.35">
      <c r="A122" s="75" t="s">
        <v>151</v>
      </c>
      <c r="B122" s="66"/>
      <c r="C122" s="104">
        <f>(C127*C118)+C119</f>
        <v>22.05</v>
      </c>
      <c r="D122" s="104">
        <f t="shared" ref="D122:N122" si="44">(D127*D118)+D119</f>
        <v>22.05</v>
      </c>
      <c r="E122" s="104">
        <f t="shared" si="44"/>
        <v>22.05</v>
      </c>
      <c r="F122" s="104">
        <f t="shared" si="44"/>
        <v>22.05</v>
      </c>
      <c r="G122" s="104">
        <f t="shared" si="44"/>
        <v>22.05</v>
      </c>
      <c r="H122" s="104">
        <f t="shared" si="44"/>
        <v>22.05</v>
      </c>
      <c r="I122" s="104">
        <f t="shared" si="44"/>
        <v>22.05</v>
      </c>
      <c r="J122" s="104">
        <f t="shared" si="44"/>
        <v>22.05</v>
      </c>
      <c r="K122" s="104">
        <f t="shared" si="44"/>
        <v>22.05</v>
      </c>
      <c r="L122" s="104">
        <f t="shared" si="44"/>
        <v>22.05</v>
      </c>
      <c r="M122" s="104">
        <f t="shared" si="44"/>
        <v>22.05</v>
      </c>
      <c r="N122" s="104">
        <f t="shared" si="44"/>
        <v>22.05</v>
      </c>
    </row>
    <row r="123" spans="1:14" ht="21" x14ac:dyDescent="0.35">
      <c r="A123" s="75" t="s">
        <v>152</v>
      </c>
      <c r="B123" s="66"/>
      <c r="C123" s="104">
        <f>(C128*C118)+C119</f>
        <v>35.1</v>
      </c>
      <c r="D123" s="104">
        <f t="shared" ref="D123:N123" si="45">(D128*D118)+D119</f>
        <v>35.1</v>
      </c>
      <c r="E123" s="104">
        <f t="shared" si="45"/>
        <v>35.1</v>
      </c>
      <c r="F123" s="104">
        <f t="shared" si="45"/>
        <v>35.1</v>
      </c>
      <c r="G123" s="104">
        <f t="shared" si="45"/>
        <v>35.1</v>
      </c>
      <c r="H123" s="104">
        <f t="shared" si="45"/>
        <v>35.1</v>
      </c>
      <c r="I123" s="104">
        <f t="shared" si="45"/>
        <v>35.1</v>
      </c>
      <c r="J123" s="104">
        <f t="shared" si="45"/>
        <v>35.1</v>
      </c>
      <c r="K123" s="104">
        <f t="shared" si="45"/>
        <v>35.1</v>
      </c>
      <c r="L123" s="104">
        <f t="shared" si="45"/>
        <v>35.1</v>
      </c>
      <c r="M123" s="104">
        <f t="shared" si="45"/>
        <v>35.1</v>
      </c>
      <c r="N123" s="104">
        <f t="shared" si="45"/>
        <v>35.1</v>
      </c>
    </row>
    <row r="124" spans="1:14" ht="21" x14ac:dyDescent="0.35">
      <c r="A124" s="60"/>
      <c r="B124" s="60"/>
      <c r="C124" s="60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</row>
    <row r="125" spans="1:14" ht="21" x14ac:dyDescent="0.35">
      <c r="A125" s="75" t="s">
        <v>149</v>
      </c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</row>
    <row r="126" spans="1:14" ht="21" x14ac:dyDescent="0.35">
      <c r="A126" s="75" t="s">
        <v>62</v>
      </c>
      <c r="B126" s="51"/>
      <c r="C126" s="114">
        <v>100</v>
      </c>
      <c r="D126" s="114">
        <v>100</v>
      </c>
      <c r="E126" s="114">
        <v>100</v>
      </c>
      <c r="F126" s="114">
        <v>100</v>
      </c>
      <c r="G126" s="114">
        <v>100</v>
      </c>
      <c r="H126" s="114">
        <v>100</v>
      </c>
      <c r="I126" s="114">
        <v>100</v>
      </c>
      <c r="J126" s="114">
        <v>100</v>
      </c>
      <c r="K126" s="114">
        <v>100</v>
      </c>
      <c r="L126" s="114">
        <v>100</v>
      </c>
      <c r="M126" s="114">
        <v>100</v>
      </c>
      <c r="N126" s="114">
        <v>100</v>
      </c>
    </row>
    <row r="127" spans="1:14" ht="21" x14ac:dyDescent="0.35">
      <c r="A127" s="75" t="s">
        <v>81</v>
      </c>
      <c r="B127" s="51"/>
      <c r="C127" s="114">
        <v>750</v>
      </c>
      <c r="D127" s="114">
        <v>750</v>
      </c>
      <c r="E127" s="114">
        <v>750</v>
      </c>
      <c r="F127" s="114">
        <v>750</v>
      </c>
      <c r="G127" s="114">
        <v>750</v>
      </c>
      <c r="H127" s="114">
        <v>750</v>
      </c>
      <c r="I127" s="114">
        <v>750</v>
      </c>
      <c r="J127" s="114">
        <v>750</v>
      </c>
      <c r="K127" s="114">
        <v>750</v>
      </c>
      <c r="L127" s="114">
        <v>750</v>
      </c>
      <c r="M127" s="114">
        <v>750</v>
      </c>
      <c r="N127" s="114">
        <v>750</v>
      </c>
    </row>
    <row r="128" spans="1:14" ht="21" x14ac:dyDescent="0.35">
      <c r="A128" s="75" t="s">
        <v>64</v>
      </c>
      <c r="B128" s="51"/>
      <c r="C128" s="114">
        <v>1200</v>
      </c>
      <c r="D128" s="114">
        <v>1200</v>
      </c>
      <c r="E128" s="114">
        <v>1200</v>
      </c>
      <c r="F128" s="114">
        <v>1200</v>
      </c>
      <c r="G128" s="114">
        <v>1200</v>
      </c>
      <c r="H128" s="114">
        <v>1200</v>
      </c>
      <c r="I128" s="114">
        <v>1200</v>
      </c>
      <c r="J128" s="114">
        <v>1200</v>
      </c>
      <c r="K128" s="114">
        <v>1200</v>
      </c>
      <c r="L128" s="114">
        <v>1200</v>
      </c>
      <c r="M128" s="114">
        <v>1200</v>
      </c>
      <c r="N128" s="114">
        <v>1200</v>
      </c>
    </row>
    <row r="129" spans="1:14" ht="21" x14ac:dyDescent="0.35">
      <c r="A129" s="75"/>
      <c r="B129" s="51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</row>
    <row r="130" spans="1:14" ht="21" x14ac:dyDescent="0.35">
      <c r="A130" s="75" t="s">
        <v>155</v>
      </c>
      <c r="B130" s="51"/>
      <c r="C130" s="204">
        <f t="shared" ref="C130:N131" si="46">C121*C107</f>
        <v>134601.18031901441</v>
      </c>
      <c r="D130" s="204">
        <f t="shared" si="46"/>
        <v>324641.00956203206</v>
      </c>
      <c r="E130" s="204">
        <f t="shared" si="46"/>
        <v>503512.24417866342</v>
      </c>
      <c r="F130" s="204">
        <f t="shared" si="46"/>
        <v>698667.91728972376</v>
      </c>
      <c r="G130" s="204">
        <f t="shared" si="46"/>
        <v>915936.51275143074</v>
      </c>
      <c r="H130" s="204">
        <f t="shared" si="46"/>
        <v>1160878.8777764027</v>
      </c>
      <c r="I130" s="204">
        <f t="shared" si="46"/>
        <v>1439084.8748331098</v>
      </c>
      <c r="J130" s="204">
        <f t="shared" si="46"/>
        <v>1756540.9399417918</v>
      </c>
      <c r="K130" s="204">
        <f t="shared" si="46"/>
        <v>2119738.803687423</v>
      </c>
      <c r="L130" s="204">
        <f t="shared" si="46"/>
        <v>2535941.44762256</v>
      </c>
      <c r="M130" s="204">
        <f t="shared" si="46"/>
        <v>3013375.9617434056</v>
      </c>
      <c r="N130" s="204">
        <f t="shared" si="46"/>
        <v>3561403.8355273041</v>
      </c>
    </row>
    <row r="131" spans="1:14" ht="21" x14ac:dyDescent="0.35">
      <c r="A131" s="75" t="s">
        <v>154</v>
      </c>
      <c r="B131" s="51"/>
      <c r="C131" s="204">
        <f t="shared" si="46"/>
        <v>301707.84558053443</v>
      </c>
      <c r="D131" s="204">
        <f t="shared" si="46"/>
        <v>610297.33084050985</v>
      </c>
      <c r="E131" s="204">
        <f t="shared" si="46"/>
        <v>903664.15904106048</v>
      </c>
      <c r="F131" s="204">
        <f t="shared" si="46"/>
        <v>1224685.2094620753</v>
      </c>
      <c r="G131" s="204">
        <f t="shared" si="46"/>
        <v>1582757.9560489955</v>
      </c>
      <c r="H131" s="204">
        <f t="shared" si="46"/>
        <v>1986919.0884866375</v>
      </c>
      <c r="I131" s="204">
        <f t="shared" si="46"/>
        <v>2446312.5620853705</v>
      </c>
      <c r="J131" s="204">
        <f t="shared" si="46"/>
        <v>2970768.7988139843</v>
      </c>
      <c r="K131" s="204">
        <f t="shared" si="46"/>
        <v>3570983.9907501689</v>
      </c>
      <c r="L131" s="204">
        <f t="shared" si="46"/>
        <v>4258944.7913170895</v>
      </c>
      <c r="M131" s="204">
        <f t="shared" si="46"/>
        <v>5048241.5278675994</v>
      </c>
      <c r="N131" s="204">
        <f t="shared" si="46"/>
        <v>5954348.5586978802</v>
      </c>
    </row>
    <row r="132" spans="1:14" ht="21" x14ac:dyDescent="0.35">
      <c r="A132" s="75" t="s">
        <v>153</v>
      </c>
      <c r="B132" s="51"/>
      <c r="C132" s="204">
        <f t="shared" ref="C132:N132" si="47">C109*C123</f>
        <v>53363.29241560473</v>
      </c>
      <c r="D132" s="204">
        <f t="shared" si="47"/>
        <v>107943.74559083849</v>
      </c>
      <c r="E132" s="204">
        <f t="shared" si="47"/>
        <v>159831.75602086785</v>
      </c>
      <c r="F132" s="204">
        <f t="shared" si="47"/>
        <v>216610.98942866642</v>
      </c>
      <c r="G132" s="204">
        <f t="shared" si="47"/>
        <v>279943.58406308765</v>
      </c>
      <c r="H132" s="204">
        <f t="shared" si="47"/>
        <v>351427.86599083384</v>
      </c>
      <c r="I132" s="204">
        <f t="shared" si="47"/>
        <v>432681.13343006559</v>
      </c>
      <c r="J132" s="204">
        <f t="shared" si="47"/>
        <v>525442.10047050065</v>
      </c>
      <c r="K132" s="204">
        <f t="shared" si="47"/>
        <v>631602.61060887354</v>
      </c>
      <c r="L132" s="204">
        <f t="shared" si="47"/>
        <v>753282.7522057438</v>
      </c>
      <c r="M132" s="204">
        <f t="shared" si="47"/>
        <v>892886.25662964361</v>
      </c>
      <c r="N132" s="204">
        <f t="shared" si="47"/>
        <v>1053150.0852118698</v>
      </c>
    </row>
    <row r="133" spans="1:14" ht="21" x14ac:dyDescent="0.35">
      <c r="A133" s="75" t="s">
        <v>156</v>
      </c>
      <c r="B133" s="51"/>
      <c r="C133" s="204">
        <f>SUM(C130:C132)</f>
        <v>489672.31831515359</v>
      </c>
      <c r="D133" s="204">
        <f t="shared" ref="D133:N133" si="48">SUM(D130:D132)</f>
        <v>1042882.0859933804</v>
      </c>
      <c r="E133" s="204">
        <f t="shared" si="48"/>
        <v>1567008.1592405918</v>
      </c>
      <c r="F133" s="204">
        <f t="shared" si="48"/>
        <v>2139964.1161804656</v>
      </c>
      <c r="G133" s="204">
        <f t="shared" si="48"/>
        <v>2778638.0528635141</v>
      </c>
      <c r="H133" s="204">
        <f t="shared" si="48"/>
        <v>3499225.8322538738</v>
      </c>
      <c r="I133" s="204">
        <f t="shared" si="48"/>
        <v>4318078.5703485459</v>
      </c>
      <c r="J133" s="204">
        <f t="shared" si="48"/>
        <v>5252751.8392262766</v>
      </c>
      <c r="K133" s="204">
        <f t="shared" si="48"/>
        <v>6322325.4050464658</v>
      </c>
      <c r="L133" s="204">
        <f t="shared" si="48"/>
        <v>7548168.9911453929</v>
      </c>
      <c r="M133" s="204">
        <f t="shared" si="48"/>
        <v>8954503.7462406494</v>
      </c>
      <c r="N133" s="204">
        <f t="shared" si="48"/>
        <v>10568902.479437053</v>
      </c>
    </row>
    <row r="134" spans="1:14" ht="21" x14ac:dyDescent="0.35">
      <c r="A134" s="75"/>
      <c r="B134" s="51"/>
      <c r="C134" s="290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</row>
    <row r="135" spans="1:14" ht="21" x14ac:dyDescent="0.35">
      <c r="A135" s="78" t="s">
        <v>157</v>
      </c>
      <c r="B135" s="51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</row>
    <row r="136" spans="1:14" ht="21" x14ac:dyDescent="0.35">
      <c r="A136" s="75" t="s">
        <v>158</v>
      </c>
      <c r="B136" s="51"/>
      <c r="C136" s="204">
        <f t="shared" ref="C136:N138" si="49">C107*C126</f>
        <v>4206286.8849692</v>
      </c>
      <c r="D136" s="204">
        <f t="shared" si="49"/>
        <v>10145031.548813501</v>
      </c>
      <c r="E136" s="204">
        <f t="shared" si="49"/>
        <v>15734757.63058323</v>
      </c>
      <c r="F136" s="204">
        <f t="shared" si="49"/>
        <v>21833372.415303867</v>
      </c>
      <c r="G136" s="204">
        <f t="shared" si="49"/>
        <v>28623016.023482207</v>
      </c>
      <c r="H136" s="204">
        <f t="shared" si="49"/>
        <v>36277464.930512585</v>
      </c>
      <c r="I136" s="204">
        <f t="shared" si="49"/>
        <v>44971402.338534676</v>
      </c>
      <c r="J136" s="204">
        <f t="shared" si="49"/>
        <v>54891904.373180993</v>
      </c>
      <c r="K136" s="204">
        <f t="shared" si="49"/>
        <v>66241837.615231968</v>
      </c>
      <c r="L136" s="204">
        <f t="shared" si="49"/>
        <v>79248170.238205001</v>
      </c>
      <c r="M136" s="204">
        <f t="shared" si="49"/>
        <v>94167998.804481417</v>
      </c>
      <c r="N136" s="204">
        <f t="shared" si="49"/>
        <v>111293869.86022824</v>
      </c>
    </row>
    <row r="137" spans="1:14" ht="21" x14ac:dyDescent="0.35">
      <c r="A137" s="75" t="s">
        <v>159</v>
      </c>
      <c r="B137" s="51"/>
      <c r="C137" s="204">
        <f t="shared" si="49"/>
        <v>10262171.618385525</v>
      </c>
      <c r="D137" s="204">
        <f t="shared" si="49"/>
        <v>20758412.613622785</v>
      </c>
      <c r="E137" s="204">
        <f t="shared" si="49"/>
        <v>30736876.157859199</v>
      </c>
      <c r="F137" s="204">
        <f t="shared" si="49"/>
        <v>41655959.505512767</v>
      </c>
      <c r="G137" s="204">
        <f t="shared" si="49"/>
        <v>53835304.627516851</v>
      </c>
      <c r="H137" s="204">
        <f t="shared" si="49"/>
        <v>67582281.921314195</v>
      </c>
      <c r="I137" s="204">
        <f t="shared" si="49"/>
        <v>83207910.275012597</v>
      </c>
      <c r="J137" s="204">
        <f t="shared" si="49"/>
        <v>101046557.78278857</v>
      </c>
      <c r="K137" s="204">
        <f t="shared" si="49"/>
        <v>121462040.50170642</v>
      </c>
      <c r="L137" s="204">
        <f t="shared" si="49"/>
        <v>144862067.73187378</v>
      </c>
      <c r="M137" s="204">
        <f t="shared" si="49"/>
        <v>171708895.50570068</v>
      </c>
      <c r="N137" s="204">
        <f t="shared" si="49"/>
        <v>202528862.54074422</v>
      </c>
    </row>
    <row r="138" spans="1:14" ht="21" x14ac:dyDescent="0.35">
      <c r="A138" s="75" t="s">
        <v>160</v>
      </c>
      <c r="B138" s="51"/>
      <c r="C138" s="204">
        <f t="shared" si="49"/>
        <v>1824386.0654907599</v>
      </c>
      <c r="D138" s="204">
        <f t="shared" si="49"/>
        <v>3690384.4646440507</v>
      </c>
      <c r="E138" s="204">
        <f t="shared" si="49"/>
        <v>5464333.5391749693</v>
      </c>
      <c r="F138" s="204">
        <f t="shared" si="49"/>
        <v>7405503.9120911593</v>
      </c>
      <c r="G138" s="204">
        <f t="shared" si="49"/>
        <v>9570720.8226696625</v>
      </c>
      <c r="H138" s="204">
        <f t="shared" si="49"/>
        <v>12014627.897122525</v>
      </c>
      <c r="I138" s="204">
        <f t="shared" si="49"/>
        <v>14792517.382224463</v>
      </c>
      <c r="J138" s="204">
        <f t="shared" si="49"/>
        <v>17963832.49471797</v>
      </c>
      <c r="K138" s="204">
        <f t="shared" si="49"/>
        <v>21593251.644747812</v>
      </c>
      <c r="L138" s="204">
        <f t="shared" si="49"/>
        <v>25753256.485666454</v>
      </c>
      <c r="M138" s="204">
        <f t="shared" si="49"/>
        <v>30526025.867680125</v>
      </c>
      <c r="N138" s="204">
        <f t="shared" si="49"/>
        <v>36005131.118354522</v>
      </c>
    </row>
    <row r="139" spans="1:14" ht="21" x14ac:dyDescent="0.35">
      <c r="A139" s="75" t="s">
        <v>161</v>
      </c>
      <c r="B139" s="51"/>
      <c r="C139" s="204">
        <f>SUM(C136:C138)</f>
        <v>16292844.568845484</v>
      </c>
      <c r="D139" s="204">
        <f t="shared" ref="D139:N139" si="50">SUM(D136:D138)</f>
        <v>34593828.627080336</v>
      </c>
      <c r="E139" s="204">
        <f t="shared" si="50"/>
        <v>51935967.327617399</v>
      </c>
      <c r="F139" s="204">
        <f t="shared" si="50"/>
        <v>70894835.832907796</v>
      </c>
      <c r="G139" s="204">
        <f t="shared" si="50"/>
        <v>92029041.473668724</v>
      </c>
      <c r="H139" s="204">
        <f t="shared" si="50"/>
        <v>115874374.74894932</v>
      </c>
      <c r="I139" s="204">
        <f t="shared" si="50"/>
        <v>142971829.99577174</v>
      </c>
      <c r="J139" s="204">
        <f t="shared" si="50"/>
        <v>173902294.65068752</v>
      </c>
      <c r="K139" s="204">
        <f t="shared" si="50"/>
        <v>209297129.76168621</v>
      </c>
      <c r="L139" s="204">
        <f t="shared" si="50"/>
        <v>249863494.45574522</v>
      </c>
      <c r="M139" s="204">
        <f t="shared" si="50"/>
        <v>296402920.17786223</v>
      </c>
      <c r="N139" s="204">
        <f t="shared" si="50"/>
        <v>349827863.51932698</v>
      </c>
    </row>
    <row r="140" spans="1:14" ht="21" x14ac:dyDescent="0.35">
      <c r="A140" s="75"/>
      <c r="B140" s="51"/>
      <c r="C140" s="290"/>
      <c r="D140" s="290"/>
      <c r="E140" s="290"/>
      <c r="F140" s="290"/>
      <c r="G140" s="290"/>
      <c r="H140" s="290"/>
      <c r="I140" s="290"/>
      <c r="J140" s="290"/>
      <c r="K140" s="290"/>
      <c r="L140" s="290"/>
      <c r="M140" s="290"/>
      <c r="N140" s="290"/>
    </row>
    <row r="141" spans="1:14" ht="21" x14ac:dyDescent="0.35">
      <c r="A141" s="78" t="s">
        <v>162</v>
      </c>
      <c r="B141" s="51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</row>
    <row r="142" spans="1:14" ht="21" x14ac:dyDescent="0.35">
      <c r="A142" s="75" t="s">
        <v>163</v>
      </c>
      <c r="B142" s="51"/>
      <c r="C142" s="204">
        <f>C139-C133</f>
        <v>15803172.25053033</v>
      </c>
      <c r="D142" s="204">
        <f t="shared" ref="D142:N142" si="51">D139-D133</f>
        <v>33550946.541086957</v>
      </c>
      <c r="E142" s="204">
        <f t="shared" si="51"/>
        <v>50368959.168376811</v>
      </c>
      <c r="F142" s="204">
        <f t="shared" si="51"/>
        <v>68754871.716727331</v>
      </c>
      <c r="G142" s="204">
        <f t="shared" si="51"/>
        <v>89250403.420805216</v>
      </c>
      <c r="H142" s="204">
        <f t="shared" si="51"/>
        <v>112375148.91669545</v>
      </c>
      <c r="I142" s="204">
        <f t="shared" si="51"/>
        <v>138653751.4254232</v>
      </c>
      <c r="J142" s="204">
        <f t="shared" si="51"/>
        <v>168649542.81146124</v>
      </c>
      <c r="K142" s="204">
        <f t="shared" si="51"/>
        <v>202974804.35663974</v>
      </c>
      <c r="L142" s="204">
        <f t="shared" si="51"/>
        <v>242315325.46459982</v>
      </c>
      <c r="M142" s="204">
        <f t="shared" si="51"/>
        <v>287448416.43162155</v>
      </c>
      <c r="N142" s="204">
        <f t="shared" si="51"/>
        <v>339258961.03988993</v>
      </c>
    </row>
    <row r="143" spans="1:14" ht="21" x14ac:dyDescent="0.35">
      <c r="A143" s="75" t="s">
        <v>184</v>
      </c>
      <c r="B143" s="51"/>
      <c r="C143" s="204">
        <f t="shared" ref="C143:N143" si="52">C142/C110</f>
        <v>275.96040409307966</v>
      </c>
      <c r="D143" s="204">
        <f t="shared" si="52"/>
        <v>253.78255210954265</v>
      </c>
      <c r="E143" s="204">
        <f t="shared" si="52"/>
        <v>248.26519758093372</v>
      </c>
      <c r="F143" s="204">
        <f t="shared" si="52"/>
        <v>245.51255393916202</v>
      </c>
      <c r="G143" s="204">
        <f t="shared" si="52"/>
        <v>243.86277801247991</v>
      </c>
      <c r="H143" s="204">
        <f t="shared" si="52"/>
        <v>242.76514761994278</v>
      </c>
      <c r="I143" s="204">
        <f t="shared" si="52"/>
        <v>241.9849578005944</v>
      </c>
      <c r="J143" s="204">
        <f t="shared" si="52"/>
        <v>241.40464147936231</v>
      </c>
      <c r="K143" s="204">
        <f t="shared" si="52"/>
        <v>240.95907775570618</v>
      </c>
      <c r="L143" s="204">
        <f t="shared" si="52"/>
        <v>240.60888559950757</v>
      </c>
      <c r="M143" s="204">
        <f t="shared" si="52"/>
        <v>240.32871795967552</v>
      </c>
      <c r="N143" s="204">
        <f t="shared" si="52"/>
        <v>240.10149541441544</v>
      </c>
    </row>
    <row r="144" spans="1:14" ht="21" x14ac:dyDescent="0.35">
      <c r="A144" s="75" t="s">
        <v>162</v>
      </c>
      <c r="B144" s="51"/>
      <c r="C144" s="205">
        <f>C142/C139</f>
        <v>0.96994556007417598</v>
      </c>
      <c r="D144" s="205">
        <f t="shared" ref="D144:N144" si="53">D142/D139</f>
        <v>0.96985352222109922</v>
      </c>
      <c r="E144" s="205">
        <f t="shared" si="53"/>
        <v>0.96982807407137062</v>
      </c>
      <c r="F144" s="205">
        <f t="shared" si="53"/>
        <v>0.96981495067956502</v>
      </c>
      <c r="G144" s="205">
        <f t="shared" si="53"/>
        <v>0.96980694345644647</v>
      </c>
      <c r="H144" s="205">
        <f t="shared" si="53"/>
        <v>0.96980155586741923</v>
      </c>
      <c r="I144" s="205">
        <f t="shared" si="53"/>
        <v>0.96979769671776439</v>
      </c>
      <c r="J144" s="205">
        <f t="shared" si="53"/>
        <v>0.96979481006977319</v>
      </c>
      <c r="K144" s="205">
        <f t="shared" si="53"/>
        <v>0.9697925842927454</v>
      </c>
      <c r="L144" s="205">
        <f t="shared" si="53"/>
        <v>0.96979082915818937</v>
      </c>
      <c r="M144" s="205">
        <f t="shared" si="53"/>
        <v>0.96978942130236989</v>
      </c>
      <c r="N144" s="205">
        <f t="shared" si="53"/>
        <v>0.96978827708830251</v>
      </c>
    </row>
    <row r="145" spans="1:14" ht="21" x14ac:dyDescent="0.35">
      <c r="A145" s="75"/>
      <c r="B145" s="51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</row>
    <row r="146" spans="1:14" ht="21" x14ac:dyDescent="0.35">
      <c r="A146" s="60"/>
      <c r="B146" s="60"/>
      <c r="C146" s="60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</row>
    <row r="147" spans="1:14" ht="21" x14ac:dyDescent="0.35">
      <c r="A147" s="72" t="s">
        <v>28</v>
      </c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</row>
    <row r="148" spans="1:14" ht="21" x14ac:dyDescent="0.35">
      <c r="A148" s="72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</row>
    <row r="149" spans="1:14" ht="21" x14ac:dyDescent="0.35">
      <c r="A149" s="60" t="s">
        <v>29</v>
      </c>
      <c r="B149" s="66"/>
      <c r="C149" s="115">
        <v>0.31</v>
      </c>
      <c r="D149" s="115">
        <v>0.31</v>
      </c>
      <c r="E149" s="115">
        <v>0.31</v>
      </c>
      <c r="F149" s="115">
        <v>0.31</v>
      </c>
      <c r="G149" s="115">
        <v>0.31</v>
      </c>
      <c r="H149" s="115">
        <v>0.31</v>
      </c>
      <c r="I149" s="115">
        <v>0.31</v>
      </c>
      <c r="J149" s="115">
        <v>0.31</v>
      </c>
      <c r="K149" s="115">
        <v>0.31</v>
      </c>
      <c r="L149" s="115">
        <v>0.31</v>
      </c>
      <c r="M149" s="115">
        <v>0.31</v>
      </c>
      <c r="N149" s="115">
        <v>0.31</v>
      </c>
    </row>
    <row r="150" spans="1:14" ht="21" x14ac:dyDescent="0.35">
      <c r="A150" s="60" t="s">
        <v>30</v>
      </c>
      <c r="B150" s="66"/>
      <c r="C150" s="115">
        <v>0.33</v>
      </c>
      <c r="D150" s="115">
        <v>0.33</v>
      </c>
      <c r="E150" s="115">
        <v>0.33</v>
      </c>
      <c r="F150" s="115">
        <v>0.33</v>
      </c>
      <c r="G150" s="115">
        <v>0.33</v>
      </c>
      <c r="H150" s="115">
        <v>0.33</v>
      </c>
      <c r="I150" s="115">
        <v>0.33</v>
      </c>
      <c r="J150" s="115">
        <v>0.33</v>
      </c>
      <c r="K150" s="115">
        <v>0.33</v>
      </c>
      <c r="L150" s="115">
        <v>0.33</v>
      </c>
      <c r="M150" s="115">
        <v>0.33</v>
      </c>
      <c r="N150" s="115">
        <v>0.33</v>
      </c>
    </row>
    <row r="151" spans="1:14" ht="21" x14ac:dyDescent="0.35">
      <c r="A151" s="60" t="s">
        <v>31</v>
      </c>
      <c r="B151" s="66"/>
      <c r="C151" s="115">
        <v>0.34</v>
      </c>
      <c r="D151" s="115">
        <v>0.34</v>
      </c>
      <c r="E151" s="115">
        <v>0.34</v>
      </c>
      <c r="F151" s="115">
        <v>0.34</v>
      </c>
      <c r="G151" s="115">
        <v>0.34</v>
      </c>
      <c r="H151" s="115">
        <v>0.34</v>
      </c>
      <c r="I151" s="115">
        <v>0.34</v>
      </c>
      <c r="J151" s="115">
        <v>0.34</v>
      </c>
      <c r="K151" s="115">
        <v>0.34</v>
      </c>
      <c r="L151" s="115">
        <v>0.34</v>
      </c>
      <c r="M151" s="115">
        <v>0.34</v>
      </c>
      <c r="N151" s="115">
        <v>0.34</v>
      </c>
    </row>
    <row r="152" spans="1:14" ht="21" x14ac:dyDescent="0.35">
      <c r="A152" s="60" t="s">
        <v>32</v>
      </c>
      <c r="B152" s="66"/>
      <c r="C152" s="115">
        <v>0.35</v>
      </c>
      <c r="D152" s="115">
        <v>0.35</v>
      </c>
      <c r="E152" s="115">
        <v>0.35</v>
      </c>
      <c r="F152" s="115">
        <v>0.35</v>
      </c>
      <c r="G152" s="115">
        <v>0.35</v>
      </c>
      <c r="H152" s="115">
        <v>0.35</v>
      </c>
      <c r="I152" s="115">
        <v>0.35</v>
      </c>
      <c r="J152" s="115">
        <v>0.35</v>
      </c>
      <c r="K152" s="115">
        <v>0.35</v>
      </c>
      <c r="L152" s="115">
        <v>0.35</v>
      </c>
      <c r="M152" s="115">
        <v>0.35</v>
      </c>
      <c r="N152" s="115">
        <v>0.35</v>
      </c>
    </row>
    <row r="153" spans="1:14" ht="21" x14ac:dyDescent="0.35">
      <c r="A153" s="60"/>
      <c r="B153" s="6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</row>
    <row r="154" spans="1:14" ht="21" x14ac:dyDescent="0.35">
      <c r="A154" s="60" t="s">
        <v>33</v>
      </c>
      <c r="B154" s="60"/>
      <c r="C154" s="117">
        <v>95.7</v>
      </c>
      <c r="D154" s="117">
        <v>95.7</v>
      </c>
      <c r="E154" s="117">
        <v>95.7</v>
      </c>
      <c r="F154" s="117">
        <v>95.7</v>
      </c>
      <c r="G154" s="117">
        <v>95.7</v>
      </c>
      <c r="H154" s="117">
        <v>95.7</v>
      </c>
      <c r="I154" s="117">
        <v>95.7</v>
      </c>
      <c r="J154" s="117">
        <v>95.7</v>
      </c>
      <c r="K154" s="117">
        <v>95.7</v>
      </c>
      <c r="L154" s="117">
        <v>95.7</v>
      </c>
      <c r="M154" s="117">
        <v>95.7</v>
      </c>
      <c r="N154" s="117">
        <v>95.7</v>
      </c>
    </row>
    <row r="155" spans="1:14" ht="21" x14ac:dyDescent="0.35">
      <c r="A155" s="60" t="s">
        <v>34</v>
      </c>
      <c r="B155" s="60"/>
      <c r="C155" s="75">
        <v>23.1</v>
      </c>
      <c r="D155" s="117">
        <v>23.1</v>
      </c>
      <c r="E155" s="117">
        <v>23.1</v>
      </c>
      <c r="F155" s="117">
        <v>23.1</v>
      </c>
      <c r="G155" s="117">
        <v>23.1</v>
      </c>
      <c r="H155" s="117">
        <v>23.1</v>
      </c>
      <c r="I155" s="117">
        <v>23.1</v>
      </c>
      <c r="J155" s="117">
        <v>23.1</v>
      </c>
      <c r="K155" s="117">
        <v>23.1</v>
      </c>
      <c r="L155" s="117">
        <v>23.1</v>
      </c>
      <c r="M155" s="117">
        <v>23.1</v>
      </c>
      <c r="N155" s="117">
        <v>23.1</v>
      </c>
    </row>
    <row r="156" spans="1:14" ht="21" x14ac:dyDescent="0.35">
      <c r="A156" s="60" t="s">
        <v>35</v>
      </c>
      <c r="B156" s="60"/>
      <c r="C156" s="117">
        <v>313.39999999999998</v>
      </c>
      <c r="D156" s="117">
        <v>313.39999999999998</v>
      </c>
      <c r="E156" s="117">
        <v>313.39999999999998</v>
      </c>
      <c r="F156" s="117">
        <v>313.39999999999998</v>
      </c>
      <c r="G156" s="117">
        <v>313.39999999999998</v>
      </c>
      <c r="H156" s="117">
        <v>313.39999999999998</v>
      </c>
      <c r="I156" s="117">
        <v>313.39999999999998</v>
      </c>
      <c r="J156" s="117">
        <v>313.39999999999998</v>
      </c>
      <c r="K156" s="117">
        <v>313.39999999999998</v>
      </c>
      <c r="L156" s="117">
        <v>313.39999999999998</v>
      </c>
      <c r="M156" s="117">
        <v>313.39999999999998</v>
      </c>
      <c r="N156" s="117">
        <v>313.39999999999998</v>
      </c>
    </row>
    <row r="157" spans="1:14" ht="21" x14ac:dyDescent="0.35">
      <c r="A157" s="60" t="s">
        <v>36</v>
      </c>
      <c r="B157" s="60"/>
      <c r="C157" s="117">
        <v>227.5</v>
      </c>
      <c r="D157" s="117">
        <v>227.5</v>
      </c>
      <c r="E157" s="117">
        <v>227.5</v>
      </c>
      <c r="F157" s="117">
        <v>227.5</v>
      </c>
      <c r="G157" s="117">
        <v>227.5</v>
      </c>
      <c r="H157" s="117">
        <v>227.5</v>
      </c>
      <c r="I157" s="117">
        <v>227.5</v>
      </c>
      <c r="J157" s="117">
        <v>227.5</v>
      </c>
      <c r="K157" s="117">
        <v>227.5</v>
      </c>
      <c r="L157" s="117">
        <v>227.5</v>
      </c>
      <c r="M157" s="117">
        <v>227.5</v>
      </c>
      <c r="N157" s="117">
        <v>227.5</v>
      </c>
    </row>
    <row r="158" spans="1:14" ht="21" x14ac:dyDescent="0.35">
      <c r="A158" s="60"/>
      <c r="B158" s="60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</row>
    <row r="159" spans="1:14" ht="21" x14ac:dyDescent="0.35">
      <c r="A159" s="60"/>
      <c r="B159" s="60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</row>
    <row r="160" spans="1:14" ht="21" x14ac:dyDescent="0.35">
      <c r="A160" s="60" t="s">
        <v>185</v>
      </c>
      <c r="B160" s="60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</row>
    <row r="161" spans="1:14" ht="21" x14ac:dyDescent="0.35">
      <c r="A161" s="60"/>
      <c r="B161" s="60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</row>
    <row r="162" spans="1:14" ht="21" x14ac:dyDescent="0.35">
      <c r="A162" s="53" t="s">
        <v>186</v>
      </c>
      <c r="B162" s="60"/>
      <c r="C162" s="206">
        <f t="shared" ref="C162:N162" si="54">C105*C149*C154</f>
        <v>4071834.8951352397</v>
      </c>
      <c r="D162" s="206">
        <f t="shared" si="54"/>
        <v>6448611.0619127173</v>
      </c>
      <c r="E162" s="206">
        <f t="shared" si="54"/>
        <v>8800457.9848741647</v>
      </c>
      <c r="F162" s="206">
        <f t="shared" si="54"/>
        <v>11410740.839369351</v>
      </c>
      <c r="G162" s="206">
        <f t="shared" si="54"/>
        <v>14347760.663705798</v>
      </c>
      <c r="H162" s="206">
        <f t="shared" si="54"/>
        <v>17680203.946073107</v>
      </c>
      <c r="I162" s="206">
        <f t="shared" si="54"/>
        <v>21479939.435860272</v>
      </c>
      <c r="J162" s="206">
        <f t="shared" si="54"/>
        <v>25825920.582216475</v>
      </c>
      <c r="K162" s="206">
        <f t="shared" si="54"/>
        <v>30805332.909179479</v>
      </c>
      <c r="L162" s="206">
        <f t="shared" si="54"/>
        <v>36516705.098876178</v>
      </c>
      <c r="M162" s="206">
        <f t="shared" si="54"/>
        <v>43072288.178226694</v>
      </c>
      <c r="N162" s="206">
        <f t="shared" si="54"/>
        <v>50600277.302790105</v>
      </c>
    </row>
    <row r="163" spans="1:14" ht="21" x14ac:dyDescent="0.35">
      <c r="A163" s="53" t="s">
        <v>187</v>
      </c>
      <c r="B163" s="60"/>
      <c r="C163" s="206">
        <f t="shared" ref="C163:N165" si="55">C107*C150*C155</f>
        <v>320645.2492412022</v>
      </c>
      <c r="D163" s="206">
        <f t="shared" si="55"/>
        <v>773355.7549660533</v>
      </c>
      <c r="E163" s="206">
        <f t="shared" si="55"/>
        <v>1199460.5741793599</v>
      </c>
      <c r="F163" s="206">
        <f t="shared" si="55"/>
        <v>1664357.9792186138</v>
      </c>
      <c r="G163" s="206">
        <f t="shared" si="55"/>
        <v>2181932.5114700492</v>
      </c>
      <c r="H163" s="206">
        <f t="shared" si="55"/>
        <v>2765431.1516529745</v>
      </c>
      <c r="I163" s="206">
        <f t="shared" si="55"/>
        <v>3428170.0002664984</v>
      </c>
      <c r="J163" s="206">
        <f t="shared" si="55"/>
        <v>4184409.8703675875</v>
      </c>
      <c r="K163" s="206">
        <f t="shared" si="55"/>
        <v>5049615.2814091342</v>
      </c>
      <c r="L163" s="206">
        <f t="shared" si="55"/>
        <v>6041088.0172583675</v>
      </c>
      <c r="M163" s="206">
        <f t="shared" si="55"/>
        <v>7178426.54886562</v>
      </c>
      <c r="N163" s="206">
        <f t="shared" si="55"/>
        <v>8483931.6994452011</v>
      </c>
    </row>
    <row r="164" spans="1:14" ht="21" x14ac:dyDescent="0.35">
      <c r="A164" s="53" t="s">
        <v>188</v>
      </c>
      <c r="B164" s="60"/>
      <c r="C164" s="206">
        <f t="shared" si="55"/>
        <v>1457994.6119582506</v>
      </c>
      <c r="D164" s="206">
        <f t="shared" si="55"/>
        <v>2949244.5526095857</v>
      </c>
      <c r="E164" s="206">
        <f t="shared" si="55"/>
        <v>4366931.4345024601</v>
      </c>
      <c r="F164" s="206">
        <f t="shared" si="55"/>
        <v>5918256.5614258908</v>
      </c>
      <c r="G164" s="206">
        <f t="shared" si="55"/>
        <v>7648632.9598529143</v>
      </c>
      <c r="H164" s="206">
        <f t="shared" si="55"/>
        <v>9601730.1765434071</v>
      </c>
      <c r="I164" s="206">
        <f t="shared" si="55"/>
        <v>11821736.116352323</v>
      </c>
      <c r="J164" s="206">
        <f t="shared" si="55"/>
        <v>14356156.014803758</v>
      </c>
      <c r="K164" s="206">
        <f t="shared" si="55"/>
        <v>17256678.916933108</v>
      </c>
      <c r="L164" s="206">
        <f t="shared" si="55"/>
        <v>20581229.985650055</v>
      </c>
      <c r="M164" s="206">
        <f t="shared" si="55"/>
        <v>24395484.092673924</v>
      </c>
      <c r="N164" s="206">
        <f t="shared" si="55"/>
        <v>28774220.635855388</v>
      </c>
    </row>
    <row r="165" spans="1:14" ht="21" x14ac:dyDescent="0.35">
      <c r="A165" s="53" t="s">
        <v>189</v>
      </c>
      <c r="B165" s="60"/>
      <c r="C165" s="206">
        <f t="shared" si="55"/>
        <v>121055.61705391812</v>
      </c>
      <c r="D165" s="206">
        <f t="shared" si="55"/>
        <v>244872.38583106874</v>
      </c>
      <c r="E165" s="206">
        <f t="shared" si="55"/>
        <v>362581.29838067241</v>
      </c>
      <c r="F165" s="206">
        <f t="shared" si="55"/>
        <v>491386.04083354876</v>
      </c>
      <c r="G165" s="206">
        <f t="shared" si="55"/>
        <v>635057.20458755991</v>
      </c>
      <c r="H165" s="206">
        <f t="shared" si="55"/>
        <v>797220.62192365085</v>
      </c>
      <c r="I165" s="206">
        <f t="shared" si="55"/>
        <v>981545.16379968554</v>
      </c>
      <c r="J165" s="206">
        <f t="shared" si="55"/>
        <v>1191975.1353265985</v>
      </c>
      <c r="K165" s="206">
        <f t="shared" si="55"/>
        <v>1432802.2185108704</v>
      </c>
      <c r="L165" s="206">
        <f t="shared" si="55"/>
        <v>1708835.8730593259</v>
      </c>
      <c r="M165" s="206">
        <f t="shared" si="55"/>
        <v>2025529.0080950246</v>
      </c>
      <c r="N165" s="206">
        <f t="shared" si="55"/>
        <v>2389090.4710824825</v>
      </c>
    </row>
    <row r="166" spans="1:14" ht="21" x14ac:dyDescent="0.35">
      <c r="A166" s="53" t="s">
        <v>190</v>
      </c>
      <c r="B166" s="60"/>
      <c r="C166" s="206">
        <f>SUM(C163:C165)</f>
        <v>1899695.4782533708</v>
      </c>
      <c r="D166" s="206">
        <f t="shared" ref="D166:N166" si="56">SUM(D163:D165)</f>
        <v>3967472.6934067076</v>
      </c>
      <c r="E166" s="206">
        <f t="shared" si="56"/>
        <v>5928973.3070624918</v>
      </c>
      <c r="F166" s="206">
        <f t="shared" si="56"/>
        <v>8074000.5814780528</v>
      </c>
      <c r="G166" s="206">
        <f t="shared" si="56"/>
        <v>10465622.675910523</v>
      </c>
      <c r="H166" s="206">
        <f t="shared" si="56"/>
        <v>13164381.950120034</v>
      </c>
      <c r="I166" s="206">
        <f t="shared" si="56"/>
        <v>16231451.280418508</v>
      </c>
      <c r="J166" s="206">
        <f t="shared" si="56"/>
        <v>19732541.020497944</v>
      </c>
      <c r="K166" s="206">
        <f t="shared" si="56"/>
        <v>23739096.416853111</v>
      </c>
      <c r="L166" s="206">
        <f t="shared" si="56"/>
        <v>28331153.875967748</v>
      </c>
      <c r="M166" s="206">
        <f t="shared" si="56"/>
        <v>33599439.64963457</v>
      </c>
      <c r="N166" s="206">
        <f t="shared" si="56"/>
        <v>39647242.806383073</v>
      </c>
    </row>
    <row r="167" spans="1:14" ht="21" x14ac:dyDescent="0.35">
      <c r="A167" s="53" t="s">
        <v>191</v>
      </c>
      <c r="B167" s="60"/>
      <c r="C167" s="206">
        <f t="shared" ref="C167:N167" si="57">C162+C166+C72</f>
        <v>6971530.3733886108</v>
      </c>
      <c r="D167" s="206">
        <f t="shared" si="57"/>
        <v>11566083.755319424</v>
      </c>
      <c r="E167" s="206">
        <f t="shared" si="57"/>
        <v>16051931.291936656</v>
      </c>
      <c r="F167" s="206">
        <f t="shared" si="57"/>
        <v>21005616.420847405</v>
      </c>
      <c r="G167" s="206">
        <f t="shared" si="57"/>
        <v>26562389.589616321</v>
      </c>
      <c r="H167" s="206">
        <f t="shared" si="57"/>
        <v>32855943.083693139</v>
      </c>
      <c r="I167" s="206">
        <f t="shared" si="57"/>
        <v>40024451.481903777</v>
      </c>
      <c r="J167" s="206">
        <f t="shared" si="57"/>
        <v>48218481.483183168</v>
      </c>
      <c r="K167" s="206">
        <f t="shared" si="57"/>
        <v>57603452.188571654</v>
      </c>
      <c r="L167" s="206">
        <f t="shared" si="57"/>
        <v>68365735.266763851</v>
      </c>
      <c r="M167" s="206">
        <f t="shared" si="57"/>
        <v>80717285.563569173</v>
      </c>
      <c r="N167" s="206">
        <f t="shared" si="57"/>
        <v>94899911.505237266</v>
      </c>
    </row>
    <row r="168" spans="1:14" ht="21" x14ac:dyDescent="0.35">
      <c r="A168" s="53" t="s">
        <v>192</v>
      </c>
      <c r="B168" s="60"/>
      <c r="C168" s="206">
        <f t="shared" ref="C168:N168" si="58">(C72+C59)/C105</f>
        <v>14.49319150647746</v>
      </c>
      <c r="D168" s="206">
        <f t="shared" si="58"/>
        <v>35.06409625782242</v>
      </c>
      <c r="E168" s="206">
        <f t="shared" si="58"/>
        <v>40.567963573013593</v>
      </c>
      <c r="F168" s="206">
        <f t="shared" si="58"/>
        <v>42.569661287030797</v>
      </c>
      <c r="G168" s="206">
        <f t="shared" si="58"/>
        <v>43.183155666982692</v>
      </c>
      <c r="H168" s="206">
        <f t="shared" si="58"/>
        <v>43.224665683044698</v>
      </c>
      <c r="I168" s="206">
        <f t="shared" si="58"/>
        <v>43.04071329693511</v>
      </c>
      <c r="J168" s="206">
        <f t="shared" si="58"/>
        <v>42.78293409794918</v>
      </c>
      <c r="K168" s="206">
        <f t="shared" si="58"/>
        <v>42.518560365240134</v>
      </c>
      <c r="L168" s="206">
        <f t="shared" si="58"/>
        <v>42.27511082260763</v>
      </c>
      <c r="M168" s="206">
        <f t="shared" si="58"/>
        <v>42.061821874150908</v>
      </c>
      <c r="N168" s="206">
        <f t="shared" si="58"/>
        <v>41.879828538202055</v>
      </c>
    </row>
    <row r="169" spans="1:14" ht="21" x14ac:dyDescent="0.35">
      <c r="A169" s="53" t="s">
        <v>193</v>
      </c>
      <c r="B169" s="60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</row>
    <row r="170" spans="1:14" ht="21" x14ac:dyDescent="0.35">
      <c r="A170" s="53" t="s">
        <v>194</v>
      </c>
      <c r="B170" s="60"/>
      <c r="C170" s="119"/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</row>
    <row r="171" spans="1:14" ht="21" x14ac:dyDescent="0.35">
      <c r="A171" s="53" t="s">
        <v>195</v>
      </c>
      <c r="B171" s="60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</row>
    <row r="172" spans="1:14" ht="21" x14ac:dyDescent="0.35">
      <c r="A172" s="53"/>
      <c r="B172" s="60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</row>
    <row r="173" spans="1:14" ht="21" x14ac:dyDescent="0.35">
      <c r="A173" s="131" t="s">
        <v>196</v>
      </c>
      <c r="B173" s="60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</row>
    <row r="174" spans="1:14" ht="21" x14ac:dyDescent="0.35">
      <c r="A174" s="53" t="s">
        <v>197</v>
      </c>
      <c r="B174" s="60"/>
      <c r="C174" s="206">
        <f>C142-C167</f>
        <v>8831641.8771417197</v>
      </c>
      <c r="D174" s="206">
        <f t="shared" ref="D174:N174" si="59">D142-D167</f>
        <v>21984862.785767533</v>
      </c>
      <c r="E174" s="206">
        <f t="shared" si="59"/>
        <v>34317027.876440153</v>
      </c>
      <c r="F174" s="206">
        <f t="shared" si="59"/>
        <v>47749255.29587993</v>
      </c>
      <c r="G174" s="206">
        <f t="shared" si="59"/>
        <v>62688013.831188895</v>
      </c>
      <c r="H174" s="206">
        <f t="shared" si="59"/>
        <v>79519205.833002299</v>
      </c>
      <c r="I174" s="206">
        <f t="shared" si="59"/>
        <v>98629299.943519428</v>
      </c>
      <c r="J174" s="206">
        <f t="shared" si="59"/>
        <v>120431061.32827806</v>
      </c>
      <c r="K174" s="206">
        <f t="shared" si="59"/>
        <v>145371352.16806808</v>
      </c>
      <c r="L174" s="206">
        <f t="shared" si="59"/>
        <v>173949590.19783598</v>
      </c>
      <c r="M174" s="206">
        <f t="shared" si="59"/>
        <v>206731130.86805236</v>
      </c>
      <c r="N174" s="206">
        <f t="shared" si="59"/>
        <v>244359049.53465265</v>
      </c>
    </row>
    <row r="175" spans="1:14" ht="21" x14ac:dyDescent="0.35">
      <c r="A175" s="53" t="s">
        <v>198</v>
      </c>
      <c r="B175" s="60"/>
      <c r="C175" s="206">
        <f t="shared" ref="C175:N175" si="60">C174/C110</f>
        <v>154.22115399264885</v>
      </c>
      <c r="D175" s="206">
        <f t="shared" si="60"/>
        <v>166.29559403689592</v>
      </c>
      <c r="E175" s="206">
        <f t="shared" si="60"/>
        <v>169.14631246705949</v>
      </c>
      <c r="F175" s="206">
        <f t="shared" si="60"/>
        <v>170.50488676182704</v>
      </c>
      <c r="G175" s="206">
        <f t="shared" si="60"/>
        <v>171.28520001059022</v>
      </c>
      <c r="H175" s="206">
        <f t="shared" si="60"/>
        <v>171.78612823890435</v>
      </c>
      <c r="I175" s="206">
        <f t="shared" si="60"/>
        <v>172.1324287253187</v>
      </c>
      <c r="J175" s="206">
        <f t="shared" si="60"/>
        <v>172.38479688873676</v>
      </c>
      <c r="K175" s="206">
        <f t="shared" si="60"/>
        <v>172.57583797923147</v>
      </c>
      <c r="L175" s="206">
        <f t="shared" si="60"/>
        <v>172.72459745476075</v>
      </c>
      <c r="M175" s="206">
        <f t="shared" si="60"/>
        <v>172.84293391016701</v>
      </c>
      <c r="N175" s="206">
        <f t="shared" si="60"/>
        <v>172.93861017400454</v>
      </c>
    </row>
    <row r="176" spans="1:14" ht="21" x14ac:dyDescent="0.35">
      <c r="A176" s="53" t="s">
        <v>199</v>
      </c>
      <c r="B176" s="60"/>
      <c r="C176" s="207">
        <f>C174/C139</f>
        <v>0.54205647392163958</v>
      </c>
      <c r="D176" s="207">
        <f t="shared" ref="D176:N176" si="61">D174/D139</f>
        <v>0.63551401097470894</v>
      </c>
      <c r="E176" s="207">
        <f t="shared" si="61"/>
        <v>0.66075649770735623</v>
      </c>
      <c r="F176" s="207">
        <f t="shared" si="61"/>
        <v>0.67352233395984251</v>
      </c>
      <c r="G176" s="207">
        <f t="shared" si="61"/>
        <v>0.6811764289550396</v>
      </c>
      <c r="H176" s="207">
        <f t="shared" si="61"/>
        <v>0.68625359148894427</v>
      </c>
      <c r="I176" s="207">
        <f t="shared" si="61"/>
        <v>0.68985128011886188</v>
      </c>
      <c r="J176" s="207">
        <f t="shared" si="61"/>
        <v>0.69252140444831067</v>
      </c>
      <c r="K176" s="207">
        <f t="shared" si="61"/>
        <v>0.69456925822916693</v>
      </c>
      <c r="L176" s="207">
        <f t="shared" si="61"/>
        <v>0.69617848968587615</v>
      </c>
      <c r="M176" s="207">
        <f t="shared" si="61"/>
        <v>0.69746657942505896</v>
      </c>
      <c r="N176" s="207">
        <f t="shared" si="61"/>
        <v>0.69851225421657281</v>
      </c>
    </row>
    <row r="177" spans="1:14" ht="21" x14ac:dyDescent="0.35">
      <c r="B177" s="60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</row>
    <row r="178" spans="1:14" ht="21" x14ac:dyDescent="0.35">
      <c r="A178" s="60"/>
      <c r="B178" s="60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</row>
    <row r="179" spans="1:14" ht="21" x14ac:dyDescent="0.35">
      <c r="A179" s="60"/>
      <c r="B179" s="60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</row>
    <row r="180" spans="1:14" ht="21" x14ac:dyDescent="0.35">
      <c r="A180" s="66"/>
      <c r="B180" s="60"/>
      <c r="C180" s="60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</row>
    <row r="181" spans="1:14" ht="21" x14ac:dyDescent="0.35">
      <c r="A181" s="72" t="s">
        <v>37</v>
      </c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</row>
    <row r="182" spans="1:14" ht="21" x14ac:dyDescent="0.35">
      <c r="A182" s="60" t="s">
        <v>38</v>
      </c>
      <c r="B182" s="60"/>
      <c r="C182" s="75">
        <v>1.1000000000000001</v>
      </c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</row>
    <row r="183" spans="1:14" ht="21" x14ac:dyDescent="0.35">
      <c r="A183" s="60" t="s">
        <v>39</v>
      </c>
      <c r="B183" s="60"/>
      <c r="C183" s="75">
        <v>3.9</v>
      </c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</row>
    <row r="184" spans="1:14" ht="21" x14ac:dyDescent="0.35">
      <c r="A184" s="60" t="s">
        <v>40</v>
      </c>
      <c r="B184" s="60"/>
      <c r="C184" s="75">
        <v>2.9</v>
      </c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</row>
    <row r="185" spans="1:14" ht="21" x14ac:dyDescent="0.35">
      <c r="A185" s="66"/>
      <c r="B185" s="60"/>
      <c r="C185" s="60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</row>
    <row r="186" spans="1:14" ht="21" x14ac:dyDescent="0.35">
      <c r="A186" s="72" t="s">
        <v>41</v>
      </c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</row>
    <row r="187" spans="1:14" ht="21" x14ac:dyDescent="0.35">
      <c r="A187" s="83" t="s">
        <v>42</v>
      </c>
      <c r="B187" s="60"/>
      <c r="C187" s="60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</row>
    <row r="188" spans="1:14" ht="21" x14ac:dyDescent="0.35">
      <c r="A188" s="60" t="s">
        <v>43</v>
      </c>
      <c r="B188" s="66"/>
      <c r="C188" s="97">
        <v>1</v>
      </c>
      <c r="D188" s="97">
        <v>1</v>
      </c>
      <c r="E188" s="97">
        <v>1</v>
      </c>
      <c r="F188" s="97">
        <v>1</v>
      </c>
      <c r="G188" s="97">
        <v>1</v>
      </c>
      <c r="H188" s="97">
        <v>1</v>
      </c>
      <c r="I188" s="97">
        <v>1</v>
      </c>
      <c r="J188" s="97">
        <v>1</v>
      </c>
      <c r="K188" s="97">
        <v>1</v>
      </c>
      <c r="L188" s="97">
        <v>1</v>
      </c>
      <c r="M188" s="97">
        <v>1</v>
      </c>
      <c r="N188" s="97">
        <v>1</v>
      </c>
    </row>
    <row r="189" spans="1:14" ht="21" x14ac:dyDescent="0.35">
      <c r="A189" s="60" t="s">
        <v>44</v>
      </c>
      <c r="B189" s="66"/>
      <c r="C189" s="293">
        <v>0.75</v>
      </c>
      <c r="D189" s="293">
        <v>0.75</v>
      </c>
      <c r="E189" s="293">
        <v>0.75</v>
      </c>
      <c r="F189" s="293">
        <v>0.75</v>
      </c>
      <c r="G189" s="293">
        <v>0.75</v>
      </c>
      <c r="H189" s="293">
        <v>0.75</v>
      </c>
      <c r="I189" s="293">
        <v>0.75</v>
      </c>
      <c r="J189" s="293">
        <v>0.75</v>
      </c>
      <c r="K189" s="293">
        <v>0.75</v>
      </c>
      <c r="L189" s="293">
        <v>0.75</v>
      </c>
      <c r="M189" s="293">
        <v>0.75</v>
      </c>
      <c r="N189" s="293">
        <v>0.75</v>
      </c>
    </row>
    <row r="190" spans="1:14" ht="21" x14ac:dyDescent="0.35">
      <c r="A190" s="75" t="s">
        <v>14</v>
      </c>
      <c r="B190" s="66"/>
      <c r="C190" s="283">
        <v>0.7</v>
      </c>
      <c r="D190" s="283">
        <v>0.7</v>
      </c>
      <c r="E190" s="283">
        <v>0.7</v>
      </c>
      <c r="F190" s="283">
        <v>0.7</v>
      </c>
      <c r="G190" s="283">
        <v>0.7</v>
      </c>
      <c r="H190" s="283">
        <v>0.7</v>
      </c>
      <c r="I190" s="283">
        <v>0.7</v>
      </c>
      <c r="J190" s="283">
        <v>0.7</v>
      </c>
      <c r="K190" s="283">
        <v>0.7</v>
      </c>
      <c r="L190" s="283">
        <v>0.7</v>
      </c>
      <c r="M190" s="283">
        <v>0.7</v>
      </c>
      <c r="N190" s="283">
        <v>0.7</v>
      </c>
    </row>
    <row r="191" spans="1:14" ht="21" x14ac:dyDescent="0.35">
      <c r="A191" s="75" t="s">
        <v>15</v>
      </c>
      <c r="B191" s="66"/>
      <c r="C191" s="283">
        <v>0.28000000000000003</v>
      </c>
      <c r="D191" s="283">
        <v>0.28000000000000003</v>
      </c>
      <c r="E191" s="283">
        <v>0.28000000000000003</v>
      </c>
      <c r="F191" s="283">
        <v>0.28000000000000003</v>
      </c>
      <c r="G191" s="283">
        <v>0.28000000000000003</v>
      </c>
      <c r="H191" s="283">
        <v>0.28000000000000003</v>
      </c>
      <c r="I191" s="283">
        <v>0.28000000000000003</v>
      </c>
      <c r="J191" s="283">
        <v>0.28000000000000003</v>
      </c>
      <c r="K191" s="283">
        <v>0.28000000000000003</v>
      </c>
      <c r="L191" s="283">
        <v>0.28000000000000003</v>
      </c>
      <c r="M191" s="283">
        <v>0.28000000000000003</v>
      </c>
      <c r="N191" s="283">
        <v>0.28000000000000003</v>
      </c>
    </row>
    <row r="192" spans="1:14" ht="21" x14ac:dyDescent="0.35">
      <c r="A192" s="75" t="s">
        <v>16</v>
      </c>
      <c r="B192" s="66"/>
      <c r="C192" s="98">
        <v>0.02</v>
      </c>
      <c r="D192" s="98">
        <v>0.02</v>
      </c>
      <c r="E192" s="98">
        <v>0.02</v>
      </c>
      <c r="F192" s="98">
        <v>0.02</v>
      </c>
      <c r="G192" s="98">
        <v>0.02</v>
      </c>
      <c r="H192" s="98">
        <v>0.02</v>
      </c>
      <c r="I192" s="98">
        <v>0.02</v>
      </c>
      <c r="J192" s="98">
        <v>0.02</v>
      </c>
      <c r="K192" s="98">
        <v>0.02</v>
      </c>
      <c r="L192" s="98">
        <v>0.02</v>
      </c>
      <c r="M192" s="98">
        <v>0.02</v>
      </c>
      <c r="N192" s="98">
        <v>0.02</v>
      </c>
    </row>
    <row r="193" spans="1:14" ht="21" x14ac:dyDescent="0.35">
      <c r="A193" s="75" t="s">
        <v>129</v>
      </c>
      <c r="B193" s="66"/>
      <c r="C193" s="196">
        <f>C267*C188*C189</f>
        <v>74891.25</v>
      </c>
      <c r="D193" s="196">
        <f t="shared" ref="D193:N193" si="62">D267*D188*D189</f>
        <v>123955.125</v>
      </c>
      <c r="E193" s="196">
        <f t="shared" si="62"/>
        <v>171874.21875</v>
      </c>
      <c r="F193" s="196">
        <f t="shared" si="62"/>
        <v>221436.5390625</v>
      </c>
      <c r="G193" s="196">
        <f t="shared" si="62"/>
        <v>274819.107421875</v>
      </c>
      <c r="H193" s="196">
        <f t="shared" si="62"/>
        <v>333851.43603515625</v>
      </c>
      <c r="I193" s="196">
        <f t="shared" si="62"/>
        <v>400202.57644042966</v>
      </c>
      <c r="J193" s="196">
        <f t="shared" si="62"/>
        <v>475505.28790649405</v>
      </c>
      <c r="K193" s="196">
        <f t="shared" si="62"/>
        <v>561450.49359246797</v>
      </c>
      <c r="L193" s="196">
        <f t="shared" si="62"/>
        <v>659862.08013133798</v>
      </c>
      <c r="M193" s="196">
        <f t="shared" si="62"/>
        <v>772757.75465103844</v>
      </c>
      <c r="N193" s="196">
        <f t="shared" si="62"/>
        <v>902407.85534869414</v>
      </c>
    </row>
    <row r="194" spans="1:14" ht="21" x14ac:dyDescent="0.35">
      <c r="A194" s="75" t="s">
        <v>126</v>
      </c>
      <c r="B194" s="66"/>
      <c r="C194" s="196">
        <f>C267*C188*C189*C190</f>
        <v>52423.875</v>
      </c>
      <c r="D194" s="196">
        <f t="shared" ref="D194:N194" si="63">D267*D188*D189*D190</f>
        <v>86768.587499999994</v>
      </c>
      <c r="E194" s="196">
        <f t="shared" si="63"/>
        <v>120311.95312499999</v>
      </c>
      <c r="F194" s="196">
        <f t="shared" si="63"/>
        <v>155005.57734374999</v>
      </c>
      <c r="G194" s="196">
        <f t="shared" si="63"/>
        <v>192373.37519531249</v>
      </c>
      <c r="H194" s="196">
        <f t="shared" si="63"/>
        <v>233696.00522460937</v>
      </c>
      <c r="I194" s="196">
        <f t="shared" si="63"/>
        <v>280141.80350830074</v>
      </c>
      <c r="J194" s="196">
        <f t="shared" si="63"/>
        <v>332853.70153454581</v>
      </c>
      <c r="K194" s="196">
        <f t="shared" si="63"/>
        <v>393015.34551472758</v>
      </c>
      <c r="L194" s="196">
        <f t="shared" si="63"/>
        <v>461903.45609193656</v>
      </c>
      <c r="M194" s="196">
        <f t="shared" si="63"/>
        <v>540930.42825572693</v>
      </c>
      <c r="N194" s="196">
        <f t="shared" si="63"/>
        <v>631685.4987440859</v>
      </c>
    </row>
    <row r="195" spans="1:14" ht="21" x14ac:dyDescent="0.35">
      <c r="A195" s="75" t="s">
        <v>127</v>
      </c>
      <c r="B195" s="66"/>
      <c r="C195" s="196">
        <f>C267*C188*C189*C191</f>
        <v>20969.550000000003</v>
      </c>
      <c r="D195" s="196">
        <f t="shared" ref="D195:N195" si="64">D267*D188*D189*D191</f>
        <v>34707.435000000005</v>
      </c>
      <c r="E195" s="196">
        <f t="shared" si="64"/>
        <v>48124.781250000007</v>
      </c>
      <c r="F195" s="196">
        <f t="shared" si="64"/>
        <v>62002.230937500004</v>
      </c>
      <c r="G195" s="196">
        <f t="shared" si="64"/>
        <v>76949.350078125004</v>
      </c>
      <c r="H195" s="196">
        <f t="shared" si="64"/>
        <v>93478.402089843759</v>
      </c>
      <c r="I195" s="196">
        <f t="shared" si="64"/>
        <v>112056.72140332032</v>
      </c>
      <c r="J195" s="196">
        <f t="shared" si="64"/>
        <v>133141.48061381833</v>
      </c>
      <c r="K195" s="196">
        <f t="shared" si="64"/>
        <v>157206.13820589104</v>
      </c>
      <c r="L195" s="196">
        <f t="shared" si="64"/>
        <v>184761.38243677464</v>
      </c>
      <c r="M195" s="196">
        <f t="shared" si="64"/>
        <v>216372.17130229078</v>
      </c>
      <c r="N195" s="196">
        <f t="shared" si="64"/>
        <v>252674.19949763437</v>
      </c>
    </row>
    <row r="196" spans="1:14" ht="21" x14ac:dyDescent="0.35">
      <c r="A196" s="75" t="s">
        <v>128</v>
      </c>
      <c r="B196" s="66"/>
      <c r="C196" s="196">
        <f>C267*C188*C189*C192</f>
        <v>1497.825</v>
      </c>
      <c r="D196" s="196">
        <f t="shared" ref="D196:N196" si="65">D267*D188*D189*D192</f>
        <v>2479.1025</v>
      </c>
      <c r="E196" s="196">
        <f t="shared" si="65"/>
        <v>3437.484375</v>
      </c>
      <c r="F196" s="196">
        <f t="shared" si="65"/>
        <v>4428.7307812500003</v>
      </c>
      <c r="G196" s="196">
        <f t="shared" si="65"/>
        <v>5496.3821484375003</v>
      </c>
      <c r="H196" s="196">
        <f t="shared" si="65"/>
        <v>6677.0287207031251</v>
      </c>
      <c r="I196" s="196">
        <f t="shared" si="65"/>
        <v>8004.0515288085935</v>
      </c>
      <c r="J196" s="196">
        <f t="shared" si="65"/>
        <v>9510.105758129881</v>
      </c>
      <c r="K196" s="196">
        <f t="shared" si="65"/>
        <v>11229.009871849359</v>
      </c>
      <c r="L196" s="196">
        <f t="shared" si="65"/>
        <v>13197.24160262676</v>
      </c>
      <c r="M196" s="196">
        <f t="shared" si="65"/>
        <v>15455.155093020769</v>
      </c>
      <c r="N196" s="196">
        <f t="shared" si="65"/>
        <v>18048.157106973882</v>
      </c>
    </row>
    <row r="197" spans="1:14" ht="21" x14ac:dyDescent="0.35">
      <c r="A197" s="75"/>
      <c r="B197" s="66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</row>
    <row r="198" spans="1:14" ht="21" x14ac:dyDescent="0.35">
      <c r="A198" s="83" t="s">
        <v>38</v>
      </c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</row>
    <row r="199" spans="1:14" ht="21" x14ac:dyDescent="0.35">
      <c r="A199" s="60" t="s">
        <v>43</v>
      </c>
      <c r="B199" s="66"/>
      <c r="C199" s="97">
        <v>1</v>
      </c>
      <c r="D199" s="97">
        <v>1</v>
      </c>
      <c r="E199" s="97">
        <v>1</v>
      </c>
      <c r="F199" s="97">
        <v>1</v>
      </c>
      <c r="G199" s="97">
        <v>1</v>
      </c>
      <c r="H199" s="97">
        <v>1</v>
      </c>
      <c r="I199" s="97">
        <v>1</v>
      </c>
      <c r="J199" s="97">
        <v>1</v>
      </c>
      <c r="K199" s="97">
        <v>1</v>
      </c>
      <c r="L199" s="97">
        <v>1</v>
      </c>
      <c r="M199" s="97">
        <v>1</v>
      </c>
      <c r="N199" s="97">
        <v>1</v>
      </c>
    </row>
    <row r="200" spans="1:14" ht="21" x14ac:dyDescent="0.35">
      <c r="A200" s="60" t="s">
        <v>44</v>
      </c>
      <c r="B200" s="66"/>
      <c r="C200" s="293">
        <v>0.85</v>
      </c>
      <c r="D200" s="293">
        <v>0.85</v>
      </c>
      <c r="E200" s="293">
        <v>0.85</v>
      </c>
      <c r="F200" s="293">
        <v>0.85</v>
      </c>
      <c r="G200" s="293">
        <v>0.85</v>
      </c>
      <c r="H200" s="293">
        <v>0.85</v>
      </c>
      <c r="I200" s="293">
        <v>0.85</v>
      </c>
      <c r="J200" s="293">
        <v>0.85</v>
      </c>
      <c r="K200" s="293">
        <v>0.85</v>
      </c>
      <c r="L200" s="293">
        <v>0.85</v>
      </c>
      <c r="M200" s="293">
        <v>0.85</v>
      </c>
      <c r="N200" s="293">
        <v>0.85</v>
      </c>
    </row>
    <row r="201" spans="1:14" ht="21" x14ac:dyDescent="0.35">
      <c r="A201" s="75" t="s">
        <v>15</v>
      </c>
      <c r="B201" s="66"/>
      <c r="C201" s="98">
        <v>0.95</v>
      </c>
      <c r="D201" s="98">
        <v>0.95</v>
      </c>
      <c r="E201" s="98">
        <v>0.95</v>
      </c>
      <c r="F201" s="98">
        <v>0.95</v>
      </c>
      <c r="G201" s="98">
        <v>0.95</v>
      </c>
      <c r="H201" s="98">
        <v>0.95</v>
      </c>
      <c r="I201" s="98">
        <v>0.95</v>
      </c>
      <c r="J201" s="98">
        <v>0.95</v>
      </c>
      <c r="K201" s="98">
        <v>0.95</v>
      </c>
      <c r="L201" s="98">
        <v>0.95</v>
      </c>
      <c r="M201" s="98">
        <v>0.95</v>
      </c>
      <c r="N201" s="98">
        <v>0.95</v>
      </c>
    </row>
    <row r="202" spans="1:14" ht="21" x14ac:dyDescent="0.35">
      <c r="A202" s="75" t="s">
        <v>16</v>
      </c>
      <c r="B202" s="66"/>
      <c r="C202" s="283">
        <v>0.05</v>
      </c>
      <c r="D202" s="283">
        <v>0.05</v>
      </c>
      <c r="E202" s="283">
        <v>0.05</v>
      </c>
      <c r="F202" s="283">
        <v>0.05</v>
      </c>
      <c r="G202" s="283">
        <v>0.05</v>
      </c>
      <c r="H202" s="283">
        <v>0.05</v>
      </c>
      <c r="I202" s="283">
        <v>0.05</v>
      </c>
      <c r="J202" s="283">
        <v>0.05</v>
      </c>
      <c r="K202" s="283">
        <v>0.05</v>
      </c>
      <c r="L202" s="283">
        <v>0.05</v>
      </c>
      <c r="M202" s="283">
        <v>0.05</v>
      </c>
      <c r="N202" s="283">
        <v>0.05</v>
      </c>
    </row>
    <row r="203" spans="1:14" ht="21" x14ac:dyDescent="0.35">
      <c r="A203" s="75"/>
      <c r="B203" s="66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</row>
    <row r="204" spans="1:14" ht="21" x14ac:dyDescent="0.35">
      <c r="A204" s="75" t="s">
        <v>127</v>
      </c>
      <c r="B204" s="66"/>
      <c r="C204" s="196">
        <f>B326*C199*C200*C201</f>
        <v>5558.0225</v>
      </c>
      <c r="D204" s="196">
        <f t="shared" ref="D204:N204" si="66">C326*D199*D200*D201</f>
        <v>21915.552180249997</v>
      </c>
      <c r="E204" s="196">
        <f t="shared" si="66"/>
        <v>35825.072623789936</v>
      </c>
      <c r="F204" s="196">
        <f t="shared" si="66"/>
        <v>48222.655565879322</v>
      </c>
      <c r="G204" s="196">
        <f t="shared" si="66"/>
        <v>60289.540944279368</v>
      </c>
      <c r="H204" s="196">
        <f t="shared" si="66"/>
        <v>72813.726971479235</v>
      </c>
      <c r="I204" s="196">
        <f t="shared" si="66"/>
        <v>86680.459647505486</v>
      </c>
      <c r="J204" s="196">
        <f t="shared" si="66"/>
        <v>101667.82170271463</v>
      </c>
      <c r="K204" s="196">
        <f t="shared" si="66"/>
        <v>118401.66015799736</v>
      </c>
      <c r="L204" s="196">
        <f t="shared" si="66"/>
        <v>137446.41574643308</v>
      </c>
      <c r="M204" s="196">
        <f t="shared" si="66"/>
        <v>159246.09909833071</v>
      </c>
      <c r="N204" s="196">
        <f t="shared" si="66"/>
        <v>184250.17132338733</v>
      </c>
    </row>
    <row r="205" spans="1:14" ht="21" x14ac:dyDescent="0.35">
      <c r="A205" s="75" t="s">
        <v>128</v>
      </c>
      <c r="B205" s="66"/>
      <c r="C205" s="196">
        <f>C202*C200*C199*B326</f>
        <v>292.52750000000003</v>
      </c>
      <c r="D205" s="196">
        <f t="shared" ref="D205:N205" si="67">D202*D200*D199*C326</f>
        <v>1153.45011475</v>
      </c>
      <c r="E205" s="196">
        <f t="shared" si="67"/>
        <v>1885.5301380942076</v>
      </c>
      <c r="F205" s="196">
        <f t="shared" si="67"/>
        <v>2538.0345034673333</v>
      </c>
      <c r="G205" s="196">
        <f t="shared" si="67"/>
        <v>3173.1337339094412</v>
      </c>
      <c r="H205" s="196">
        <f t="shared" si="67"/>
        <v>3832.3014195515393</v>
      </c>
      <c r="I205" s="196">
        <f t="shared" si="67"/>
        <v>4562.1294551318688</v>
      </c>
      <c r="J205" s="196">
        <f t="shared" si="67"/>
        <v>5350.9379843534025</v>
      </c>
      <c r="K205" s="196">
        <f t="shared" si="67"/>
        <v>6231.6663241051247</v>
      </c>
      <c r="L205" s="196">
        <f t="shared" si="67"/>
        <v>7234.0218813912152</v>
      </c>
      <c r="M205" s="196">
        <f t="shared" si="67"/>
        <v>8381.3736367542497</v>
      </c>
      <c r="N205" s="196">
        <f t="shared" si="67"/>
        <v>9697.3774380730174</v>
      </c>
    </row>
    <row r="206" spans="1:14" ht="21" x14ac:dyDescent="0.35">
      <c r="A206" s="75"/>
      <c r="B206" s="66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</row>
    <row r="207" spans="1:14" ht="21" x14ac:dyDescent="0.35">
      <c r="A207" s="83" t="s">
        <v>39</v>
      </c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</row>
    <row r="208" spans="1:14" ht="21" x14ac:dyDescent="0.35">
      <c r="A208" s="60" t="s">
        <v>43</v>
      </c>
      <c r="B208" s="66"/>
      <c r="C208" s="97">
        <v>1</v>
      </c>
      <c r="D208" s="97">
        <v>1</v>
      </c>
      <c r="E208" s="97">
        <v>1</v>
      </c>
      <c r="F208" s="97">
        <v>1</v>
      </c>
      <c r="G208" s="97">
        <v>1</v>
      </c>
      <c r="H208" s="97">
        <v>1</v>
      </c>
      <c r="I208" s="97">
        <v>1</v>
      </c>
      <c r="J208" s="97">
        <v>1</v>
      </c>
      <c r="K208" s="97">
        <v>1</v>
      </c>
      <c r="L208" s="97">
        <v>1</v>
      </c>
      <c r="M208" s="97">
        <v>1</v>
      </c>
      <c r="N208" s="97">
        <v>1</v>
      </c>
    </row>
    <row r="209" spans="1:14" ht="21" x14ac:dyDescent="0.35">
      <c r="A209" s="60" t="s">
        <v>45</v>
      </c>
      <c r="B209" s="66"/>
      <c r="C209" s="284">
        <v>0.02</v>
      </c>
      <c r="D209" s="284">
        <v>0.02</v>
      </c>
      <c r="E209" s="284">
        <v>0.02</v>
      </c>
      <c r="F209" s="284">
        <v>0.02</v>
      </c>
      <c r="G209" s="284">
        <v>0.02</v>
      </c>
      <c r="H209" s="284">
        <v>0.02</v>
      </c>
      <c r="I209" s="284">
        <v>0.02</v>
      </c>
      <c r="J209" s="284">
        <v>0.02</v>
      </c>
      <c r="K209" s="284">
        <v>0.02</v>
      </c>
      <c r="L209" s="284">
        <v>0.02</v>
      </c>
      <c r="M209" s="284">
        <v>0.02</v>
      </c>
      <c r="N209" s="284">
        <v>0.02</v>
      </c>
    </row>
    <row r="210" spans="1:14" ht="21" x14ac:dyDescent="0.35">
      <c r="A210" s="60"/>
      <c r="B210" s="66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</row>
    <row r="211" spans="1:14" ht="21" x14ac:dyDescent="0.35">
      <c r="A211" s="67" t="s">
        <v>128</v>
      </c>
      <c r="B211" s="68"/>
      <c r="C211" s="208">
        <f>C209*C208*B327</f>
        <v>40.300000000000004</v>
      </c>
      <c r="D211" s="208">
        <f t="shared" ref="D211:N211" si="68">D209*D208*C327</f>
        <v>338.68795799999998</v>
      </c>
      <c r="E211" s="208">
        <f t="shared" si="68"/>
        <v>1064.1181810793883</v>
      </c>
      <c r="F211" s="208">
        <f t="shared" si="68"/>
        <v>2153.9834822422495</v>
      </c>
      <c r="G211" s="208">
        <f t="shared" si="68"/>
        <v>3573.295831247699</v>
      </c>
      <c r="H211" s="208">
        <f t="shared" si="68"/>
        <v>5301.7324913008042</v>
      </c>
      <c r="I211" s="208">
        <f t="shared" si="68"/>
        <v>7353.0254282536243</v>
      </c>
      <c r="J211" s="208">
        <f t="shared" si="68"/>
        <v>9749.5761643826681</v>
      </c>
      <c r="K211" s="208">
        <f t="shared" si="68"/>
        <v>12523.597502552399</v>
      </c>
      <c r="L211" s="208">
        <f t="shared" si="68"/>
        <v>15720.101057239224</v>
      </c>
      <c r="M211" s="208">
        <f t="shared" si="68"/>
        <v>19394.203184605583</v>
      </c>
      <c r="N211" s="208">
        <f t="shared" si="68"/>
        <v>23615.414344172776</v>
      </c>
    </row>
    <row r="212" spans="1:14" ht="21" x14ac:dyDescent="0.35">
      <c r="A212" s="66"/>
      <c r="B212" s="60"/>
      <c r="C212" s="60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</row>
    <row r="213" spans="1:14" ht="21" x14ac:dyDescent="0.35">
      <c r="A213" s="72" t="s">
        <v>46</v>
      </c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</row>
    <row r="214" spans="1:14" ht="21" x14ac:dyDescent="0.35">
      <c r="A214" s="83" t="s">
        <v>39</v>
      </c>
      <c r="B214" s="60"/>
      <c r="C214" s="60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</row>
    <row r="215" spans="1:14" ht="21" x14ac:dyDescent="0.35">
      <c r="A215" s="60" t="s">
        <v>47</v>
      </c>
      <c r="B215" s="66"/>
      <c r="C215" s="97">
        <v>0.04</v>
      </c>
      <c r="D215" s="97">
        <v>0.04</v>
      </c>
      <c r="E215" s="97">
        <v>0.04</v>
      </c>
      <c r="F215" s="97">
        <v>0.04</v>
      </c>
      <c r="G215" s="97">
        <v>0.04</v>
      </c>
      <c r="H215" s="97">
        <v>0.04</v>
      </c>
      <c r="I215" s="97">
        <v>0.04</v>
      </c>
      <c r="J215" s="97">
        <v>0.04</v>
      </c>
      <c r="K215" s="97">
        <v>0.04</v>
      </c>
      <c r="L215" s="97">
        <v>0.04</v>
      </c>
      <c r="M215" s="97">
        <v>0.04</v>
      </c>
      <c r="N215" s="97">
        <v>0.04</v>
      </c>
    </row>
    <row r="216" spans="1:14" ht="21" x14ac:dyDescent="0.35">
      <c r="A216" s="60" t="s">
        <v>48</v>
      </c>
      <c r="B216" s="66"/>
      <c r="C216" s="97">
        <v>0.3</v>
      </c>
      <c r="D216" s="97">
        <v>0.3</v>
      </c>
      <c r="E216" s="97">
        <v>0.3</v>
      </c>
      <c r="F216" s="97">
        <v>0.3</v>
      </c>
      <c r="G216" s="97">
        <v>0.3</v>
      </c>
      <c r="H216" s="97">
        <v>0.3</v>
      </c>
      <c r="I216" s="97">
        <v>0.3</v>
      </c>
      <c r="J216" s="97">
        <v>0.3</v>
      </c>
      <c r="K216" s="97">
        <v>0.3</v>
      </c>
      <c r="L216" s="97">
        <v>0.3</v>
      </c>
      <c r="M216" s="97">
        <v>0.3</v>
      </c>
      <c r="N216" s="97">
        <v>0.3</v>
      </c>
    </row>
    <row r="217" spans="1:14" ht="21" x14ac:dyDescent="0.35">
      <c r="A217" s="60"/>
      <c r="B217" s="66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</row>
    <row r="218" spans="1:14" ht="21" x14ac:dyDescent="0.35">
      <c r="A218" s="68" t="s">
        <v>123</v>
      </c>
      <c r="B218" s="68"/>
      <c r="C218" s="208">
        <f>B327*C215*C216</f>
        <v>24.180000000000003</v>
      </c>
      <c r="D218" s="208">
        <f t="shared" ref="D218:N218" si="69">C327*D215*D216</f>
        <v>203.21277479999998</v>
      </c>
      <c r="E218" s="208">
        <f t="shared" si="69"/>
        <v>638.47090864763288</v>
      </c>
      <c r="F218" s="208">
        <f t="shared" si="69"/>
        <v>1292.3900893453497</v>
      </c>
      <c r="G218" s="208">
        <f t="shared" si="69"/>
        <v>2143.9774987486194</v>
      </c>
      <c r="H218" s="208">
        <f t="shared" si="69"/>
        <v>3181.0394947804825</v>
      </c>
      <c r="I218" s="208">
        <f t="shared" si="69"/>
        <v>4411.8152569521744</v>
      </c>
      <c r="J218" s="208">
        <f t="shared" si="69"/>
        <v>5849.7456986296011</v>
      </c>
      <c r="K218" s="208">
        <f t="shared" si="69"/>
        <v>7514.1585015314386</v>
      </c>
      <c r="L218" s="208">
        <f t="shared" si="69"/>
        <v>9432.0606343435338</v>
      </c>
      <c r="M218" s="208">
        <f t="shared" si="69"/>
        <v>11636.521910763349</v>
      </c>
      <c r="N218" s="208">
        <f t="shared" si="69"/>
        <v>14169.248606503665</v>
      </c>
    </row>
    <row r="219" spans="1:14" ht="21" x14ac:dyDescent="0.35">
      <c r="A219" s="60"/>
      <c r="B219" s="66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</row>
    <row r="220" spans="1:14" ht="21" x14ac:dyDescent="0.35">
      <c r="A220" s="66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</row>
    <row r="221" spans="1:14" ht="21" x14ac:dyDescent="0.35">
      <c r="A221" s="83" t="s">
        <v>40</v>
      </c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</row>
    <row r="222" spans="1:14" ht="21" x14ac:dyDescent="0.35">
      <c r="A222" s="60" t="s">
        <v>47</v>
      </c>
      <c r="B222" s="66"/>
      <c r="C222" s="97">
        <v>0.82</v>
      </c>
      <c r="D222" s="97">
        <v>0.82</v>
      </c>
      <c r="E222" s="97">
        <v>0.82</v>
      </c>
      <c r="F222" s="97">
        <v>0.82</v>
      </c>
      <c r="G222" s="97">
        <v>0.82</v>
      </c>
      <c r="H222" s="97">
        <v>0.82</v>
      </c>
      <c r="I222" s="97">
        <v>0.82</v>
      </c>
      <c r="J222" s="97">
        <v>0.82</v>
      </c>
      <c r="K222" s="97">
        <v>0.82</v>
      </c>
      <c r="L222" s="97">
        <v>0.82</v>
      </c>
      <c r="M222" s="97">
        <v>0.82</v>
      </c>
      <c r="N222" s="97">
        <v>0.82</v>
      </c>
    </row>
    <row r="223" spans="1:14" ht="21" x14ac:dyDescent="0.35">
      <c r="A223" s="60" t="s">
        <v>49</v>
      </c>
      <c r="B223" s="66"/>
      <c r="C223" s="97">
        <v>0.95</v>
      </c>
      <c r="D223" s="97">
        <v>0.95</v>
      </c>
      <c r="E223" s="97">
        <v>0.95</v>
      </c>
      <c r="F223" s="97">
        <v>0.95</v>
      </c>
      <c r="G223" s="97">
        <v>0.95</v>
      </c>
      <c r="H223" s="97">
        <v>0.95</v>
      </c>
      <c r="I223" s="97">
        <v>0.95</v>
      </c>
      <c r="J223" s="97">
        <v>0.95</v>
      </c>
      <c r="K223" s="97">
        <v>0.95</v>
      </c>
      <c r="L223" s="97">
        <v>0.95</v>
      </c>
      <c r="M223" s="97">
        <v>0.95</v>
      </c>
      <c r="N223" s="97">
        <v>0.95</v>
      </c>
    </row>
    <row r="224" spans="1:14" ht="21" x14ac:dyDescent="0.35">
      <c r="A224" s="75" t="s">
        <v>14</v>
      </c>
      <c r="B224" s="66"/>
      <c r="C224" s="98">
        <v>0.1</v>
      </c>
      <c r="D224" s="98">
        <v>0.1</v>
      </c>
      <c r="E224" s="98">
        <v>0.1</v>
      </c>
      <c r="F224" s="98">
        <v>0.1</v>
      </c>
      <c r="G224" s="98">
        <v>0.1</v>
      </c>
      <c r="H224" s="98">
        <v>0.1</v>
      </c>
      <c r="I224" s="98">
        <v>0.1</v>
      </c>
      <c r="J224" s="98">
        <v>0.1</v>
      </c>
      <c r="K224" s="98">
        <v>0.1</v>
      </c>
      <c r="L224" s="98">
        <v>0.1</v>
      </c>
      <c r="M224" s="98">
        <v>0.1</v>
      </c>
      <c r="N224" s="98">
        <v>0.1</v>
      </c>
    </row>
    <row r="225" spans="1:14" ht="21" x14ac:dyDescent="0.35">
      <c r="A225" s="75" t="s">
        <v>15</v>
      </c>
      <c r="B225" s="66"/>
      <c r="C225" s="283">
        <v>0.7</v>
      </c>
      <c r="D225" s="283">
        <v>0.7</v>
      </c>
      <c r="E225" s="283">
        <v>0.7</v>
      </c>
      <c r="F225" s="283">
        <v>0.7</v>
      </c>
      <c r="G225" s="283">
        <v>0.7</v>
      </c>
      <c r="H225" s="283">
        <v>0.7</v>
      </c>
      <c r="I225" s="283">
        <v>0.7</v>
      </c>
      <c r="J225" s="283">
        <v>0.7</v>
      </c>
      <c r="K225" s="283">
        <v>0.7</v>
      </c>
      <c r="L225" s="283">
        <v>0.7</v>
      </c>
      <c r="M225" s="283">
        <v>0.7</v>
      </c>
      <c r="N225" s="283">
        <v>0.7</v>
      </c>
    </row>
    <row r="226" spans="1:14" ht="21" x14ac:dyDescent="0.35">
      <c r="A226" s="75"/>
      <c r="B226" s="66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</row>
    <row r="227" spans="1:14" ht="21" x14ac:dyDescent="0.35">
      <c r="A227" s="67" t="s">
        <v>124</v>
      </c>
      <c r="B227" s="68"/>
      <c r="C227" s="209">
        <f>B328*C222*C223*C224</f>
        <v>69.564700000000002</v>
      </c>
      <c r="D227" s="209">
        <f t="shared" ref="D227:N227" si="70">C328*D222*D223*D224</f>
        <v>183.56189898134619</v>
      </c>
      <c r="E227" s="209">
        <f t="shared" si="70"/>
        <v>379.94570470441977</v>
      </c>
      <c r="F227" s="209">
        <f t="shared" si="70"/>
        <v>637.05429824421572</v>
      </c>
      <c r="G227" s="209">
        <f t="shared" si="70"/>
        <v>917.41236193253451</v>
      </c>
      <c r="H227" s="209">
        <f t="shared" si="70"/>
        <v>1248.5364174165397</v>
      </c>
      <c r="I227" s="209">
        <f t="shared" si="70"/>
        <v>1576.235872619272</v>
      </c>
      <c r="J227" s="209">
        <f t="shared" si="70"/>
        <v>1974.7399031726538</v>
      </c>
      <c r="K227" s="209">
        <f t="shared" si="70"/>
        <v>2439.063252679608</v>
      </c>
      <c r="L227" s="209">
        <f t="shared" si="70"/>
        <v>2964.9835938672004</v>
      </c>
      <c r="M227" s="209">
        <f t="shared" si="70"/>
        <v>3565.7571443420948</v>
      </c>
      <c r="N227" s="209">
        <f t="shared" si="70"/>
        <v>4245.0671633480733</v>
      </c>
    </row>
    <row r="228" spans="1:14" ht="21" x14ac:dyDescent="0.35">
      <c r="A228" s="67" t="s">
        <v>125</v>
      </c>
      <c r="B228" s="68"/>
      <c r="C228" s="209">
        <f>B328*C222*C223*C225</f>
        <v>486.95289999999994</v>
      </c>
      <c r="D228" s="209">
        <f t="shared" ref="D228:N228" si="71">C328*D222*D223*D225</f>
        <v>1284.9332928694232</v>
      </c>
      <c r="E228" s="209">
        <f t="shared" si="71"/>
        <v>2659.6199329309384</v>
      </c>
      <c r="F228" s="209">
        <f t="shared" si="71"/>
        <v>4459.38008770951</v>
      </c>
      <c r="G228" s="209">
        <f t="shared" si="71"/>
        <v>6421.8865335277405</v>
      </c>
      <c r="H228" s="209">
        <f t="shared" si="71"/>
        <v>8739.7549219157754</v>
      </c>
      <c r="I228" s="209">
        <f t="shared" si="71"/>
        <v>11033.651108334903</v>
      </c>
      <c r="J228" s="209">
        <f t="shared" si="71"/>
        <v>13823.179322208576</v>
      </c>
      <c r="K228" s="209">
        <f t="shared" si="71"/>
        <v>17073.442768757253</v>
      </c>
      <c r="L228" s="209">
        <f t="shared" si="71"/>
        <v>20754.885157070403</v>
      </c>
      <c r="M228" s="209">
        <f t="shared" si="71"/>
        <v>24960.300010394658</v>
      </c>
      <c r="N228" s="209">
        <f t="shared" si="71"/>
        <v>29715.470143436509</v>
      </c>
    </row>
    <row r="229" spans="1:14" ht="21" x14ac:dyDescent="0.35">
      <c r="A229" s="75"/>
      <c r="B229" s="66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</row>
    <row r="230" spans="1:14" ht="21" x14ac:dyDescent="0.35">
      <c r="A230" s="75"/>
      <c r="B230" s="66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</row>
    <row r="231" spans="1:14" ht="21" x14ac:dyDescent="0.35">
      <c r="A231" s="66"/>
      <c r="B231" s="60"/>
      <c r="C231" s="60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</row>
    <row r="232" spans="1:14" ht="21" x14ac:dyDescent="0.35">
      <c r="A232" s="72" t="s">
        <v>50</v>
      </c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</row>
    <row r="233" spans="1:14" ht="21" x14ac:dyDescent="0.35">
      <c r="A233" s="83" t="s">
        <v>38</v>
      </c>
      <c r="B233" s="60"/>
      <c r="C233" s="60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</row>
    <row r="234" spans="1:14" ht="21" x14ac:dyDescent="0.35">
      <c r="A234" s="60" t="s">
        <v>51</v>
      </c>
      <c r="B234" s="66"/>
      <c r="C234" s="97">
        <v>0.12</v>
      </c>
      <c r="D234" s="97">
        <v>0.12</v>
      </c>
      <c r="E234" s="97">
        <v>0.12</v>
      </c>
      <c r="F234" s="97">
        <v>0.12</v>
      </c>
      <c r="G234" s="97">
        <v>0.12</v>
      </c>
      <c r="H234" s="97">
        <v>0.12</v>
      </c>
      <c r="I234" s="97">
        <v>0.12</v>
      </c>
      <c r="J234" s="97">
        <v>0.12</v>
      </c>
      <c r="K234" s="97">
        <v>0.12</v>
      </c>
      <c r="L234" s="97">
        <v>0.12</v>
      </c>
      <c r="M234" s="97">
        <v>0.12</v>
      </c>
      <c r="N234" s="97">
        <v>0.12</v>
      </c>
    </row>
    <row r="235" spans="1:14" ht="21" x14ac:dyDescent="0.35">
      <c r="A235" s="69" t="s">
        <v>52</v>
      </c>
      <c r="B235" s="66"/>
      <c r="C235" s="97">
        <v>0.6</v>
      </c>
      <c r="D235" s="97">
        <v>0.6</v>
      </c>
      <c r="E235" s="97">
        <v>0.6</v>
      </c>
      <c r="F235" s="97">
        <v>0.6</v>
      </c>
      <c r="G235" s="97">
        <v>0.6</v>
      </c>
      <c r="H235" s="97">
        <v>0.6</v>
      </c>
      <c r="I235" s="97">
        <v>0.6</v>
      </c>
      <c r="J235" s="97">
        <v>0.6</v>
      </c>
      <c r="K235" s="97">
        <v>0.6</v>
      </c>
      <c r="L235" s="97">
        <v>0.6</v>
      </c>
      <c r="M235" s="97">
        <v>0.6</v>
      </c>
      <c r="N235" s="97">
        <v>0.6</v>
      </c>
    </row>
    <row r="236" spans="1:14" ht="21" x14ac:dyDescent="0.35">
      <c r="A236" s="60" t="s">
        <v>53</v>
      </c>
      <c r="B236" s="66"/>
      <c r="C236" s="284">
        <v>0.2</v>
      </c>
      <c r="D236" s="284">
        <v>0.2</v>
      </c>
      <c r="E236" s="284">
        <v>0.2</v>
      </c>
      <c r="F236" s="284">
        <v>0.2</v>
      </c>
      <c r="G236" s="284">
        <v>0.2</v>
      </c>
      <c r="H236" s="284">
        <v>0.2</v>
      </c>
      <c r="I236" s="284">
        <v>0.2</v>
      </c>
      <c r="J236" s="284">
        <v>0.2</v>
      </c>
      <c r="K236" s="284">
        <v>0.2</v>
      </c>
      <c r="L236" s="284">
        <v>0.2</v>
      </c>
      <c r="M236" s="284">
        <v>0.2</v>
      </c>
      <c r="N236" s="284">
        <v>0.2</v>
      </c>
    </row>
    <row r="237" spans="1:14" ht="21" x14ac:dyDescent="0.35">
      <c r="A237" s="60"/>
      <c r="B237" s="66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</row>
    <row r="238" spans="1:14" ht="21" x14ac:dyDescent="0.35">
      <c r="A238" s="68" t="s">
        <v>120</v>
      </c>
      <c r="B238" s="68"/>
      <c r="C238" s="208">
        <f>B326*C234*C236</f>
        <v>165.19200000000001</v>
      </c>
      <c r="D238" s="208">
        <f t="shared" ref="D238:N238" si="72">C326*D234*D236</f>
        <v>651.36006480000003</v>
      </c>
      <c r="E238" s="208">
        <f t="shared" si="72"/>
        <v>1064.7699603355525</v>
      </c>
      <c r="F238" s="208">
        <f t="shared" si="72"/>
        <v>1433.2430137227293</v>
      </c>
      <c r="G238" s="208">
        <f t="shared" si="72"/>
        <v>1791.8872850312137</v>
      </c>
      <c r="H238" s="208">
        <f t="shared" si="72"/>
        <v>2164.1231545702808</v>
      </c>
      <c r="I238" s="208">
        <f t="shared" si="72"/>
        <v>2576.2613393685842</v>
      </c>
      <c r="J238" s="208">
        <f t="shared" si="72"/>
        <v>3021.7061558701566</v>
      </c>
      <c r="K238" s="208">
        <f t="shared" si="72"/>
        <v>3519.0586300828941</v>
      </c>
      <c r="L238" s="208">
        <f t="shared" si="72"/>
        <v>4085.0947094915095</v>
      </c>
      <c r="M238" s="208">
        <f t="shared" si="72"/>
        <v>4733.0109948729878</v>
      </c>
      <c r="N238" s="208">
        <f t="shared" si="72"/>
        <v>5476.1660826765274</v>
      </c>
    </row>
    <row r="239" spans="1:14" ht="21" x14ac:dyDescent="0.35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</row>
    <row r="240" spans="1:14" ht="21" x14ac:dyDescent="0.35">
      <c r="A240" s="83" t="s">
        <v>39</v>
      </c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</row>
    <row r="241" spans="1:14" ht="21" x14ac:dyDescent="0.35">
      <c r="A241" s="60" t="s">
        <v>51</v>
      </c>
      <c r="B241" s="66"/>
      <c r="C241" s="97">
        <v>0.13</v>
      </c>
      <c r="D241" s="97">
        <v>0.13</v>
      </c>
      <c r="E241" s="97">
        <v>0.13</v>
      </c>
      <c r="F241" s="97">
        <v>0.13</v>
      </c>
      <c r="G241" s="97">
        <v>0.13</v>
      </c>
      <c r="H241" s="97">
        <v>0.13</v>
      </c>
      <c r="I241" s="97">
        <v>0.13</v>
      </c>
      <c r="J241" s="97">
        <v>0.13</v>
      </c>
      <c r="K241" s="97">
        <v>0.13</v>
      </c>
      <c r="L241" s="97">
        <v>0.13</v>
      </c>
      <c r="M241" s="97">
        <v>0.13</v>
      </c>
      <c r="N241" s="97">
        <v>0.13</v>
      </c>
    </row>
    <row r="242" spans="1:14" ht="21" x14ac:dyDescent="0.35">
      <c r="A242" s="69" t="s">
        <v>52</v>
      </c>
      <c r="B242" s="66"/>
      <c r="C242" s="97">
        <v>0.9</v>
      </c>
      <c r="D242" s="97">
        <v>0.9</v>
      </c>
      <c r="E242" s="97">
        <v>0.9</v>
      </c>
      <c r="F242" s="97">
        <v>0.9</v>
      </c>
      <c r="G242" s="97">
        <v>0.9</v>
      </c>
      <c r="H242" s="97">
        <v>0.9</v>
      </c>
      <c r="I242" s="97">
        <v>0.9</v>
      </c>
      <c r="J242" s="97">
        <v>0.9</v>
      </c>
      <c r="K242" s="97">
        <v>0.9</v>
      </c>
      <c r="L242" s="97">
        <v>0.9</v>
      </c>
      <c r="M242" s="97">
        <v>0.9</v>
      </c>
      <c r="N242" s="97">
        <v>0.9</v>
      </c>
    </row>
    <row r="243" spans="1:14" ht="21" x14ac:dyDescent="0.35">
      <c r="A243" s="60" t="s">
        <v>53</v>
      </c>
      <c r="B243" s="66"/>
      <c r="C243" s="284">
        <v>0.05</v>
      </c>
      <c r="D243" s="284">
        <v>0.05</v>
      </c>
      <c r="E243" s="284">
        <v>0.05</v>
      </c>
      <c r="F243" s="284">
        <v>0.05</v>
      </c>
      <c r="G243" s="284">
        <v>0.05</v>
      </c>
      <c r="H243" s="284">
        <v>0.05</v>
      </c>
      <c r="I243" s="284">
        <v>0.05</v>
      </c>
      <c r="J243" s="284">
        <v>0.05</v>
      </c>
      <c r="K243" s="284">
        <v>0.05</v>
      </c>
      <c r="L243" s="284">
        <v>0.05</v>
      </c>
      <c r="M243" s="284">
        <v>0.05</v>
      </c>
      <c r="N243" s="284">
        <v>0.05</v>
      </c>
    </row>
    <row r="244" spans="1:14" ht="21" x14ac:dyDescent="0.35">
      <c r="A244" s="60"/>
      <c r="B244" s="66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</row>
    <row r="245" spans="1:14" ht="21" x14ac:dyDescent="0.35">
      <c r="A245" s="68" t="s">
        <v>121</v>
      </c>
      <c r="B245" s="68"/>
      <c r="C245" s="209">
        <f>B327*C241*C243</f>
        <v>13.0975</v>
      </c>
      <c r="D245" s="209">
        <f t="shared" ref="D245:N245" si="73">C327*D241*D243</f>
        <v>110.07358635000001</v>
      </c>
      <c r="E245" s="209">
        <f t="shared" si="73"/>
        <v>345.83840885080122</v>
      </c>
      <c r="F245" s="209">
        <f t="shared" si="73"/>
        <v>700.04463172873102</v>
      </c>
      <c r="G245" s="209">
        <f t="shared" si="73"/>
        <v>1161.3211451555023</v>
      </c>
      <c r="H245" s="209">
        <f t="shared" si="73"/>
        <v>1723.0630596727617</v>
      </c>
      <c r="I245" s="209">
        <f t="shared" si="73"/>
        <v>2389.7332641824282</v>
      </c>
      <c r="J245" s="209">
        <f t="shared" si="73"/>
        <v>3168.6122534243673</v>
      </c>
      <c r="K245" s="209">
        <f t="shared" si="73"/>
        <v>4070.1691883295302</v>
      </c>
      <c r="L245" s="209">
        <f t="shared" si="73"/>
        <v>5109.0328436027485</v>
      </c>
      <c r="M245" s="209">
        <f t="shared" si="73"/>
        <v>6303.116034996815</v>
      </c>
      <c r="N245" s="209">
        <f t="shared" si="73"/>
        <v>7675.0096618561529</v>
      </c>
    </row>
    <row r="246" spans="1:14" ht="21" x14ac:dyDescent="0.35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</row>
    <row r="247" spans="1:14" ht="21" x14ac:dyDescent="0.35">
      <c r="A247" s="83" t="s">
        <v>40</v>
      </c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</row>
    <row r="248" spans="1:14" ht="21" x14ac:dyDescent="0.35">
      <c r="A248" s="60" t="s">
        <v>51</v>
      </c>
      <c r="B248" s="66"/>
      <c r="C248" s="97">
        <v>0.15</v>
      </c>
      <c r="D248" s="97">
        <v>0.15</v>
      </c>
      <c r="E248" s="97">
        <v>0.15</v>
      </c>
      <c r="F248" s="97">
        <v>0.15</v>
      </c>
      <c r="G248" s="97">
        <v>0.15</v>
      </c>
      <c r="H248" s="97">
        <v>0.15</v>
      </c>
      <c r="I248" s="97">
        <v>0.15</v>
      </c>
      <c r="J248" s="97">
        <v>0.15</v>
      </c>
      <c r="K248" s="97">
        <v>0.15</v>
      </c>
      <c r="L248" s="97">
        <v>0.15</v>
      </c>
      <c r="M248" s="97">
        <v>0.15</v>
      </c>
      <c r="N248" s="97">
        <v>0.15</v>
      </c>
    </row>
    <row r="249" spans="1:14" ht="21" x14ac:dyDescent="0.35">
      <c r="A249" s="69" t="s">
        <v>52</v>
      </c>
      <c r="B249" s="66"/>
      <c r="C249" s="97">
        <v>0.2</v>
      </c>
      <c r="D249" s="97">
        <v>0.2</v>
      </c>
      <c r="E249" s="97">
        <v>0.2</v>
      </c>
      <c r="F249" s="97">
        <v>0.2</v>
      </c>
      <c r="G249" s="97">
        <v>0.2</v>
      </c>
      <c r="H249" s="97">
        <v>0.2</v>
      </c>
      <c r="I249" s="97">
        <v>0.2</v>
      </c>
      <c r="J249" s="97">
        <v>0.2</v>
      </c>
      <c r="K249" s="97">
        <v>0.2</v>
      </c>
      <c r="L249" s="97">
        <v>0.2</v>
      </c>
      <c r="M249" s="97">
        <v>0.2</v>
      </c>
      <c r="N249" s="97">
        <v>0.2</v>
      </c>
    </row>
    <row r="250" spans="1:14" ht="21" x14ac:dyDescent="0.35">
      <c r="A250" s="60" t="s">
        <v>53</v>
      </c>
      <c r="B250" s="66"/>
      <c r="C250" s="284">
        <v>0.6</v>
      </c>
      <c r="D250" s="284">
        <v>0.6</v>
      </c>
      <c r="E250" s="284">
        <v>0.6</v>
      </c>
      <c r="F250" s="284">
        <v>0.6</v>
      </c>
      <c r="G250" s="284">
        <v>0.6</v>
      </c>
      <c r="H250" s="284">
        <v>0.6</v>
      </c>
      <c r="I250" s="284">
        <v>0.6</v>
      </c>
      <c r="J250" s="284">
        <v>0.6</v>
      </c>
      <c r="K250" s="284">
        <v>0.6</v>
      </c>
      <c r="L250" s="284">
        <v>0.6</v>
      </c>
      <c r="M250" s="284">
        <v>0.6</v>
      </c>
      <c r="N250" s="284">
        <v>0.6</v>
      </c>
    </row>
    <row r="251" spans="1:14" ht="21" x14ac:dyDescent="0.35">
      <c r="A251" s="60"/>
      <c r="B251" s="66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</row>
    <row r="252" spans="1:14" ht="21" x14ac:dyDescent="0.35">
      <c r="A252" s="68" t="s">
        <v>122</v>
      </c>
      <c r="B252" s="68"/>
      <c r="C252" s="208">
        <f>B328*C248*C250</f>
        <v>80.36999999999999</v>
      </c>
      <c r="D252" s="208">
        <f t="shared" ref="D252:N252" si="74">C328*D248*D250</f>
        <v>212.07408097973243</v>
      </c>
      <c r="E252" s="208">
        <f t="shared" si="74"/>
        <v>438.96166140433616</v>
      </c>
      <c r="F252" s="208">
        <f t="shared" si="74"/>
        <v>736.00624957611569</v>
      </c>
      <c r="G252" s="208">
        <f t="shared" si="74"/>
        <v>1059.9115863148663</v>
      </c>
      <c r="H252" s="208">
        <f t="shared" si="74"/>
        <v>1442.4682614568494</v>
      </c>
      <c r="I252" s="208">
        <f t="shared" si="74"/>
        <v>1821.0684022558987</v>
      </c>
      <c r="J252" s="208">
        <f t="shared" si="74"/>
        <v>2281.4710049491505</v>
      </c>
      <c r="K252" s="208">
        <f t="shared" si="74"/>
        <v>2817.9164665104586</v>
      </c>
      <c r="L252" s="208">
        <f t="shared" si="74"/>
        <v>3425.5266167913746</v>
      </c>
      <c r="M252" s="208">
        <f t="shared" si="74"/>
        <v>4119.616726454281</v>
      </c>
      <c r="N252" s="208">
        <f t="shared" si="74"/>
        <v>4904.4421656139484</v>
      </c>
    </row>
    <row r="253" spans="1:14" ht="21" x14ac:dyDescent="0.35">
      <c r="A253" s="60"/>
      <c r="B253" s="66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</row>
    <row r="254" spans="1:14" ht="21" x14ac:dyDescent="0.35">
      <c r="A254" s="66"/>
      <c r="B254" s="60"/>
      <c r="C254" s="60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</row>
    <row r="255" spans="1:14" ht="21" x14ac:dyDescent="0.35">
      <c r="A255" s="72" t="s">
        <v>54</v>
      </c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</row>
    <row r="256" spans="1:14" ht="21" x14ac:dyDescent="0.35">
      <c r="A256" s="73" t="s">
        <v>61</v>
      </c>
      <c r="B256" s="66"/>
      <c r="C256" s="196">
        <f t="shared" ref="C256:N256" si="75">C82</f>
        <v>81250</v>
      </c>
      <c r="D256" s="196">
        <f t="shared" si="75"/>
        <v>93437.5</v>
      </c>
      <c r="E256" s="196">
        <f t="shared" si="75"/>
        <v>107453.125</v>
      </c>
      <c r="F256" s="196">
        <f t="shared" si="75"/>
        <v>123571.09374999999</v>
      </c>
      <c r="G256" s="196">
        <f t="shared" si="75"/>
        <v>142106.75781249997</v>
      </c>
      <c r="H256" s="196">
        <f t="shared" si="75"/>
        <v>163422.77148437497</v>
      </c>
      <c r="I256" s="196">
        <f t="shared" si="75"/>
        <v>187936.18720703118</v>
      </c>
      <c r="J256" s="196">
        <f t="shared" si="75"/>
        <v>216126.61528808583</v>
      </c>
      <c r="K256" s="196">
        <f t="shared" si="75"/>
        <v>248545.60758129862</v>
      </c>
      <c r="L256" s="196">
        <f t="shared" si="75"/>
        <v>285827.4487184934</v>
      </c>
      <c r="M256" s="196">
        <f t="shared" si="75"/>
        <v>328701.56602626742</v>
      </c>
      <c r="N256" s="196">
        <f t="shared" si="75"/>
        <v>378006.80093020754</v>
      </c>
    </row>
    <row r="257" spans="1:14" ht="21" x14ac:dyDescent="0.35">
      <c r="A257" s="73" t="s">
        <v>78</v>
      </c>
      <c r="B257" s="66"/>
      <c r="C257" s="194">
        <f>B267-C260</f>
        <v>18156</v>
      </c>
      <c r="D257" s="194">
        <f t="shared" ref="D257:N257" si="76">C267-D260</f>
        <v>71389</v>
      </c>
      <c r="E257" s="194">
        <f t="shared" si="76"/>
        <v>121267.5</v>
      </c>
      <c r="F257" s="194">
        <f t="shared" si="76"/>
        <v>171234.625</v>
      </c>
      <c r="G257" s="194">
        <f t="shared" si="76"/>
        <v>223877.71875</v>
      </c>
      <c r="H257" s="194">
        <f t="shared" si="76"/>
        <v>281274.4765625</v>
      </c>
      <c r="I257" s="194">
        <f t="shared" si="76"/>
        <v>345231.248046875</v>
      </c>
      <c r="J257" s="194">
        <f t="shared" si="76"/>
        <v>417446.43525390618</v>
      </c>
      <c r="K257" s="194">
        <f t="shared" si="76"/>
        <v>499623.05054199207</v>
      </c>
      <c r="L257" s="194">
        <f t="shared" si="76"/>
        <v>593558.65812329063</v>
      </c>
      <c r="M257" s="194">
        <f t="shared" si="76"/>
        <v>701215.10684178397</v>
      </c>
      <c r="N257" s="194">
        <f t="shared" si="76"/>
        <v>824778.67286805133</v>
      </c>
    </row>
    <row r="258" spans="1:14" ht="21" x14ac:dyDescent="0.35">
      <c r="A258" s="60" t="s">
        <v>55</v>
      </c>
      <c r="B258" s="66"/>
      <c r="C258" s="210">
        <v>449</v>
      </c>
      <c r="D258" s="210">
        <v>447</v>
      </c>
      <c r="E258" s="210">
        <v>445</v>
      </c>
      <c r="F258" s="210">
        <v>443</v>
      </c>
      <c r="G258" s="210">
        <v>441</v>
      </c>
      <c r="H258" s="210">
        <v>438</v>
      </c>
      <c r="I258" s="210">
        <v>436</v>
      </c>
      <c r="J258" s="210">
        <v>434</v>
      </c>
      <c r="K258" s="210">
        <v>432</v>
      </c>
      <c r="L258" s="210">
        <v>430</v>
      </c>
      <c r="M258" s="210">
        <v>427</v>
      </c>
      <c r="N258" s="210">
        <v>425</v>
      </c>
    </row>
    <row r="259" spans="1:14" ht="21" x14ac:dyDescent="0.35">
      <c r="A259" s="60"/>
      <c r="B259" s="66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0"/>
    </row>
    <row r="260" spans="1:14" ht="21" x14ac:dyDescent="0.35">
      <c r="A260" s="60" t="s">
        <v>56</v>
      </c>
      <c r="B260" s="66"/>
      <c r="C260" s="211">
        <v>6410</v>
      </c>
      <c r="D260" s="211">
        <v>28466</v>
      </c>
      <c r="E260" s="211">
        <v>44006</v>
      </c>
      <c r="F260" s="211">
        <v>57931</v>
      </c>
      <c r="G260" s="211">
        <v>71371</v>
      </c>
      <c r="H260" s="211">
        <v>85151</v>
      </c>
      <c r="I260" s="211">
        <v>99904</v>
      </c>
      <c r="J260" s="211">
        <v>116157</v>
      </c>
      <c r="K260" s="211">
        <v>134384</v>
      </c>
      <c r="L260" s="211">
        <v>155042</v>
      </c>
      <c r="M260" s="211">
        <v>178601</v>
      </c>
      <c r="N260" s="211">
        <v>205565</v>
      </c>
    </row>
    <row r="261" spans="1:14" ht="21" x14ac:dyDescent="0.35">
      <c r="A261" s="60"/>
      <c r="B261" s="66"/>
      <c r="C261" s="211"/>
      <c r="D261" s="211"/>
      <c r="E261" s="211"/>
      <c r="F261" s="211"/>
      <c r="G261" s="211"/>
      <c r="H261" s="211"/>
      <c r="I261" s="211"/>
      <c r="J261" s="211"/>
      <c r="K261" s="211"/>
      <c r="L261" s="211"/>
      <c r="M261" s="211"/>
      <c r="N261" s="211"/>
    </row>
    <row r="262" spans="1:14" ht="21" x14ac:dyDescent="0.35">
      <c r="A262" s="60" t="s">
        <v>171</v>
      </c>
      <c r="B262" s="66"/>
      <c r="C262" s="212">
        <f>C260/B269</f>
        <v>0.23998502433545488</v>
      </c>
      <c r="D262" s="212">
        <f t="shared" ref="D262:N262" si="77">D260/C269</f>
        <v>0.16289906078098959</v>
      </c>
      <c r="E262" s="212">
        <f t="shared" si="77"/>
        <v>0.15214953222558797</v>
      </c>
      <c r="F262" s="212">
        <f t="shared" si="77"/>
        <v>0.14445198127523956</v>
      </c>
      <c r="G262" s="212">
        <f t="shared" si="77"/>
        <v>0.13813244895386551</v>
      </c>
      <c r="H262" s="212">
        <f t="shared" si="77"/>
        <v>0.13279020537049066</v>
      </c>
      <c r="I262" s="212">
        <f t="shared" si="77"/>
        <v>0.12824866206503679</v>
      </c>
      <c r="J262" s="212">
        <f t="shared" si="77"/>
        <v>0.1243909318909181</v>
      </c>
      <c r="K262" s="212">
        <f t="shared" si="77"/>
        <v>0.1211198788360652</v>
      </c>
      <c r="L262" s="212">
        <f t="shared" si="77"/>
        <v>0.11834805060622502</v>
      </c>
      <c r="M262" s="212">
        <f t="shared" si="77"/>
        <v>0.11599891555982525</v>
      </c>
      <c r="N262" s="212">
        <f t="shared" si="77"/>
        <v>0.11400634310563411</v>
      </c>
    </row>
    <row r="263" spans="1:14" ht="21" x14ac:dyDescent="0.35">
      <c r="A263" s="60" t="s">
        <v>173</v>
      </c>
      <c r="B263" s="66"/>
      <c r="C263" s="213">
        <f>C257/B267</f>
        <v>0.73907025970854023</v>
      </c>
      <c r="D263" s="213">
        <f t="shared" ref="D263:N263" si="78">D257/C267</f>
        <v>0.71492664363326819</v>
      </c>
      <c r="E263" s="213">
        <f t="shared" si="78"/>
        <v>0.7337383186052211</v>
      </c>
      <c r="F263" s="213">
        <f t="shared" si="78"/>
        <v>0.74720903276833073</v>
      </c>
      <c r="G263" s="213">
        <f t="shared" si="78"/>
        <v>0.75826821433073532</v>
      </c>
      <c r="H263" s="213">
        <f t="shared" si="78"/>
        <v>0.76761714060164132</v>
      </c>
      <c r="I263" s="213">
        <f t="shared" si="78"/>
        <v>0.77556484138618564</v>
      </c>
      <c r="J263" s="213">
        <f t="shared" si="78"/>
        <v>0.78231586919089335</v>
      </c>
      <c r="K263" s="213">
        <f t="shared" si="78"/>
        <v>0.7880402120368859</v>
      </c>
      <c r="L263" s="213">
        <f t="shared" si="78"/>
        <v>0.79289091143910617</v>
      </c>
      <c r="M263" s="213">
        <f t="shared" si="78"/>
        <v>0.79700189777030583</v>
      </c>
      <c r="N263" s="213">
        <f t="shared" si="78"/>
        <v>0.80048889956514035</v>
      </c>
    </row>
    <row r="264" spans="1:14" ht="21" x14ac:dyDescent="0.35">
      <c r="A264" s="60" t="s">
        <v>211</v>
      </c>
      <c r="B264" s="66"/>
      <c r="C264" s="119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</row>
    <row r="265" spans="1:14" ht="21" x14ac:dyDescent="0.35">
      <c r="A265" s="60" t="s">
        <v>212</v>
      </c>
      <c r="B265" s="66"/>
      <c r="C265" s="118"/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</row>
    <row r="266" spans="1:14" ht="21" x14ac:dyDescent="0.35">
      <c r="A266" s="60"/>
      <c r="B266" s="66"/>
      <c r="C266" s="118"/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</row>
    <row r="267" spans="1:14" ht="21" x14ac:dyDescent="0.35">
      <c r="A267" s="218" t="s">
        <v>57</v>
      </c>
      <c r="B267" s="235">
        <v>24566</v>
      </c>
      <c r="C267" s="203">
        <f>C256+C257+C258</f>
        <v>99855</v>
      </c>
      <c r="D267" s="203">
        <f t="shared" ref="D267:N267" si="79">D256+D257+D258</f>
        <v>165273.5</v>
      </c>
      <c r="E267" s="203">
        <f t="shared" si="79"/>
        <v>229165.625</v>
      </c>
      <c r="F267" s="203">
        <f t="shared" si="79"/>
        <v>295248.71875</v>
      </c>
      <c r="G267" s="203">
        <f t="shared" si="79"/>
        <v>366425.4765625</v>
      </c>
      <c r="H267" s="203">
        <f t="shared" si="79"/>
        <v>445135.248046875</v>
      </c>
      <c r="I267" s="203">
        <f t="shared" si="79"/>
        <v>533603.43525390618</v>
      </c>
      <c r="J267" s="203">
        <f t="shared" si="79"/>
        <v>634007.05054199207</v>
      </c>
      <c r="K267" s="203">
        <f t="shared" si="79"/>
        <v>748600.65812329063</v>
      </c>
      <c r="L267" s="203">
        <f t="shared" si="79"/>
        <v>879816.10684178397</v>
      </c>
      <c r="M267" s="203">
        <f t="shared" si="79"/>
        <v>1030343.6728680513</v>
      </c>
      <c r="N267" s="203">
        <f t="shared" si="79"/>
        <v>1203210.4737982589</v>
      </c>
    </row>
    <row r="268" spans="1:14" ht="21" x14ac:dyDescent="0.35">
      <c r="A268" s="218" t="s">
        <v>58</v>
      </c>
      <c r="B268" s="235">
        <v>2143</v>
      </c>
      <c r="C268" s="203">
        <f>C193</f>
        <v>74891.25</v>
      </c>
      <c r="D268" s="203">
        <f t="shared" ref="D268:N268" si="80">D193</f>
        <v>123955.125</v>
      </c>
      <c r="E268" s="203">
        <f t="shared" si="80"/>
        <v>171874.21875</v>
      </c>
      <c r="F268" s="203">
        <f t="shared" si="80"/>
        <v>221436.5390625</v>
      </c>
      <c r="G268" s="203">
        <f t="shared" si="80"/>
        <v>274819.107421875</v>
      </c>
      <c r="H268" s="203">
        <f t="shared" si="80"/>
        <v>333851.43603515625</v>
      </c>
      <c r="I268" s="203">
        <f t="shared" si="80"/>
        <v>400202.57644042966</v>
      </c>
      <c r="J268" s="203">
        <f t="shared" si="80"/>
        <v>475505.28790649405</v>
      </c>
      <c r="K268" s="203">
        <f t="shared" si="80"/>
        <v>561450.49359246797</v>
      </c>
      <c r="L268" s="203">
        <f t="shared" si="80"/>
        <v>659862.08013133798</v>
      </c>
      <c r="M268" s="203">
        <f t="shared" si="80"/>
        <v>772757.75465103844</v>
      </c>
      <c r="N268" s="203">
        <f t="shared" si="80"/>
        <v>902407.85534869414</v>
      </c>
    </row>
    <row r="269" spans="1:14" ht="21" x14ac:dyDescent="0.35">
      <c r="A269" s="218" t="s">
        <v>59</v>
      </c>
      <c r="B269" s="235">
        <v>26710</v>
      </c>
      <c r="C269" s="203">
        <f>C267+C268</f>
        <v>174746.25</v>
      </c>
      <c r="D269" s="203">
        <f t="shared" ref="D269:N269" si="81">D267+D268</f>
        <v>289228.625</v>
      </c>
      <c r="E269" s="203">
        <f t="shared" si="81"/>
        <v>401039.84375</v>
      </c>
      <c r="F269" s="203">
        <f t="shared" si="81"/>
        <v>516685.2578125</v>
      </c>
      <c r="G269" s="203">
        <f t="shared" si="81"/>
        <v>641244.583984375</v>
      </c>
      <c r="H269" s="203">
        <f t="shared" si="81"/>
        <v>778986.68408203125</v>
      </c>
      <c r="I269" s="203">
        <f t="shared" si="81"/>
        <v>933806.01169433584</v>
      </c>
      <c r="J269" s="203">
        <f t="shared" si="81"/>
        <v>1109512.3384484861</v>
      </c>
      <c r="K269" s="203">
        <f t="shared" si="81"/>
        <v>1310051.1517157587</v>
      </c>
      <c r="L269" s="203">
        <f t="shared" si="81"/>
        <v>1539678.1869731219</v>
      </c>
      <c r="M269" s="203">
        <f t="shared" si="81"/>
        <v>1803101.4275190898</v>
      </c>
      <c r="N269" s="203">
        <f t="shared" si="81"/>
        <v>2105618.3291469533</v>
      </c>
    </row>
    <row r="270" spans="1:14" ht="21" x14ac:dyDescent="0.35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</row>
    <row r="271" spans="1:14" ht="21" x14ac:dyDescent="0.35">
      <c r="A271" s="72" t="s">
        <v>60</v>
      </c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</row>
    <row r="272" spans="1:14" ht="21" x14ac:dyDescent="0.35">
      <c r="A272" s="60" t="s">
        <v>61</v>
      </c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</row>
    <row r="273" spans="1:14" ht="21" x14ac:dyDescent="0.35">
      <c r="A273" s="75" t="s">
        <v>62</v>
      </c>
      <c r="B273" s="66"/>
      <c r="C273" s="216">
        <v>26135</v>
      </c>
      <c r="D273" s="216">
        <v>40516</v>
      </c>
      <c r="E273" s="216">
        <v>53067</v>
      </c>
      <c r="F273" s="216">
        <v>65165</v>
      </c>
      <c r="G273" s="216">
        <v>77660</v>
      </c>
      <c r="H273" s="216">
        <v>91510</v>
      </c>
      <c r="I273" s="216">
        <v>106348</v>
      </c>
      <c r="J273" s="216">
        <v>122897</v>
      </c>
      <c r="K273" s="216">
        <v>141742</v>
      </c>
      <c r="L273" s="216">
        <v>163323</v>
      </c>
      <c r="M273" s="216">
        <v>188081</v>
      </c>
      <c r="N273" s="216">
        <v>216327</v>
      </c>
    </row>
    <row r="274" spans="1:14" ht="21" x14ac:dyDescent="0.35">
      <c r="A274" s="75" t="s">
        <v>63</v>
      </c>
      <c r="B274" s="66"/>
      <c r="C274" s="216">
        <v>8908</v>
      </c>
      <c r="D274" s="216">
        <v>13680</v>
      </c>
      <c r="E274" s="216">
        <v>18014</v>
      </c>
      <c r="F274" s="216">
        <v>22387</v>
      </c>
      <c r="G274" s="216">
        <v>26546</v>
      </c>
      <c r="H274" s="216">
        <v>31174</v>
      </c>
      <c r="I274" s="216">
        <v>36225</v>
      </c>
      <c r="J274" s="216">
        <v>41936</v>
      </c>
      <c r="K274" s="216">
        <v>48416</v>
      </c>
      <c r="L274" s="216">
        <v>55723</v>
      </c>
      <c r="M274" s="216">
        <v>64146</v>
      </c>
      <c r="N274" s="216">
        <v>73796</v>
      </c>
    </row>
    <row r="275" spans="1:14" ht="21" x14ac:dyDescent="0.35">
      <c r="A275" s="75" t="s">
        <v>64</v>
      </c>
      <c r="B275" s="66"/>
      <c r="C275" s="216">
        <v>1767</v>
      </c>
      <c r="D275" s="216">
        <v>2709</v>
      </c>
      <c r="E275" s="216">
        <v>3829</v>
      </c>
      <c r="F275" s="216">
        <v>4739</v>
      </c>
      <c r="G275" s="216">
        <v>5903</v>
      </c>
      <c r="H275" s="216">
        <v>6503</v>
      </c>
      <c r="I275" s="216">
        <v>7631</v>
      </c>
      <c r="J275" s="216">
        <v>8939</v>
      </c>
      <c r="K275" s="216">
        <v>10326</v>
      </c>
      <c r="L275" s="216">
        <v>11903</v>
      </c>
      <c r="M275" s="216">
        <v>13590</v>
      </c>
      <c r="N275" s="216">
        <v>15683</v>
      </c>
    </row>
    <row r="276" spans="1:14" ht="21" x14ac:dyDescent="0.35">
      <c r="A276" s="75"/>
      <c r="B276" s="66"/>
      <c r="C276" s="214"/>
      <c r="D276" s="214"/>
      <c r="E276" s="214"/>
      <c r="F276" s="214"/>
      <c r="G276" s="214"/>
      <c r="H276" s="214"/>
      <c r="I276" s="214"/>
      <c r="J276" s="214"/>
      <c r="K276" s="214"/>
      <c r="L276" s="214"/>
      <c r="M276" s="214"/>
      <c r="N276" s="214"/>
    </row>
    <row r="277" spans="1:14" ht="21" x14ac:dyDescent="0.35">
      <c r="A277" s="78" t="s">
        <v>77</v>
      </c>
      <c r="B277" s="66"/>
      <c r="C277" s="214"/>
      <c r="D277" s="214"/>
      <c r="E277" s="214"/>
      <c r="F277" s="214"/>
      <c r="G277" s="214"/>
      <c r="H277" s="214"/>
      <c r="I277" s="214"/>
      <c r="J277" s="214"/>
      <c r="K277" s="214"/>
      <c r="L277" s="214"/>
      <c r="M277" s="214"/>
      <c r="N277" s="214"/>
    </row>
    <row r="278" spans="1:14" ht="21" x14ac:dyDescent="0.35">
      <c r="A278" s="75" t="s">
        <v>62</v>
      </c>
      <c r="B278" s="66"/>
      <c r="C278" s="216">
        <f>B326-C283</f>
        <v>6717.808</v>
      </c>
      <c r="D278" s="216">
        <f t="shared" ref="D278:N280" si="82">C326-D283</f>
        <v>26488.642635200002</v>
      </c>
      <c r="E278" s="216">
        <f t="shared" si="82"/>
        <v>43300.6450536458</v>
      </c>
      <c r="F278" s="216">
        <f t="shared" si="82"/>
        <v>58285.215891390988</v>
      </c>
      <c r="G278" s="216">
        <f t="shared" si="82"/>
        <v>72870.082924602684</v>
      </c>
      <c r="H278" s="216">
        <f t="shared" si="82"/>
        <v>88007.674952524758</v>
      </c>
      <c r="I278" s="216">
        <f t="shared" si="82"/>
        <v>104767.96113432242</v>
      </c>
      <c r="J278" s="216">
        <f t="shared" si="82"/>
        <v>122882.71700538637</v>
      </c>
      <c r="K278" s="216">
        <f t="shared" si="82"/>
        <v>143108.38429003768</v>
      </c>
      <c r="L278" s="216">
        <f t="shared" si="82"/>
        <v>166127.18485265473</v>
      </c>
      <c r="M278" s="216">
        <f t="shared" si="82"/>
        <v>192475.78045816818</v>
      </c>
      <c r="N278" s="216">
        <f t="shared" si="82"/>
        <v>222697.42069551212</v>
      </c>
    </row>
    <row r="279" spans="1:14" ht="21" x14ac:dyDescent="0.35">
      <c r="A279" s="75" t="s">
        <v>63</v>
      </c>
      <c r="B279" s="66"/>
      <c r="C279" s="216">
        <f>B327-C284</f>
        <v>2001.9024999999999</v>
      </c>
      <c r="D279" s="216">
        <f t="shared" si="82"/>
        <v>16824.324313649999</v>
      </c>
      <c r="E279" s="216">
        <f t="shared" si="82"/>
        <v>52860.070645118612</v>
      </c>
      <c r="F279" s="216">
        <f t="shared" si="82"/>
        <v>106999.12948038374</v>
      </c>
      <c r="G279" s="216">
        <f t="shared" si="82"/>
        <v>177503.47041722946</v>
      </c>
      <c r="H279" s="216">
        <f t="shared" si="82"/>
        <v>263363.56150536746</v>
      </c>
      <c r="I279" s="216">
        <f t="shared" si="82"/>
        <v>365261.5381484988</v>
      </c>
      <c r="J279" s="216">
        <f t="shared" si="82"/>
        <v>484310.19596570899</v>
      </c>
      <c r="K279" s="216">
        <f t="shared" si="82"/>
        <v>622109.70593929046</v>
      </c>
      <c r="L279" s="216">
        <f t="shared" si="82"/>
        <v>780896.02001835848</v>
      </c>
      <c r="M279" s="216">
        <f t="shared" si="82"/>
        <v>963407.04319528234</v>
      </c>
      <c r="N279" s="216">
        <f t="shared" si="82"/>
        <v>1173095.7075467827</v>
      </c>
    </row>
    <row r="280" spans="1:14" ht="21" x14ac:dyDescent="0.35">
      <c r="A280" s="75" t="s">
        <v>64</v>
      </c>
      <c r="B280" s="66"/>
      <c r="C280" s="195">
        <f>B328-C285</f>
        <v>812.63</v>
      </c>
      <c r="D280" s="195">
        <f t="shared" si="82"/>
        <v>2144.3045965728502</v>
      </c>
      <c r="E280" s="195">
        <f t="shared" si="82"/>
        <v>4438.3901319771767</v>
      </c>
      <c r="F280" s="195">
        <f t="shared" si="82"/>
        <v>7441.8409679362812</v>
      </c>
      <c r="G280" s="195">
        <f t="shared" si="82"/>
        <v>10716.883817183651</v>
      </c>
      <c r="H280" s="195">
        <f t="shared" si="82"/>
        <v>14584.956865841477</v>
      </c>
      <c r="I280" s="195">
        <f t="shared" si="82"/>
        <v>18413.024956142974</v>
      </c>
      <c r="J280" s="195">
        <f t="shared" si="82"/>
        <v>23068.206827819191</v>
      </c>
      <c r="K280" s="195">
        <f t="shared" si="82"/>
        <v>28492.26649471686</v>
      </c>
      <c r="L280" s="195">
        <f t="shared" si="82"/>
        <v>34635.880236446123</v>
      </c>
      <c r="M280" s="195">
        <f t="shared" si="82"/>
        <v>41653.90245637107</v>
      </c>
      <c r="N280" s="195">
        <f t="shared" si="82"/>
        <v>49589.35967454104</v>
      </c>
    </row>
    <row r="281" spans="1:14" ht="21" x14ac:dyDescent="0.35">
      <c r="A281" s="75"/>
      <c r="B281" s="66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</row>
    <row r="282" spans="1:14" ht="21" x14ac:dyDescent="0.35">
      <c r="A282" s="78" t="s">
        <v>56</v>
      </c>
      <c r="B282" s="66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</row>
    <row r="283" spans="1:14" ht="21" x14ac:dyDescent="0.35">
      <c r="A283" s="75" t="s">
        <v>62</v>
      </c>
      <c r="B283" s="66"/>
      <c r="C283" s="195">
        <f>C238</f>
        <v>165.19200000000001</v>
      </c>
      <c r="D283" s="195">
        <f t="shared" ref="D283:N283" si="83">D238</f>
        <v>651.36006480000003</v>
      </c>
      <c r="E283" s="195">
        <f t="shared" si="83"/>
        <v>1064.7699603355525</v>
      </c>
      <c r="F283" s="195">
        <f t="shared" si="83"/>
        <v>1433.2430137227293</v>
      </c>
      <c r="G283" s="195">
        <f t="shared" si="83"/>
        <v>1791.8872850312137</v>
      </c>
      <c r="H283" s="195">
        <f t="shared" si="83"/>
        <v>2164.1231545702808</v>
      </c>
      <c r="I283" s="195">
        <f t="shared" si="83"/>
        <v>2576.2613393685842</v>
      </c>
      <c r="J283" s="195">
        <f t="shared" si="83"/>
        <v>3021.7061558701566</v>
      </c>
      <c r="K283" s="195">
        <f t="shared" si="83"/>
        <v>3519.0586300828941</v>
      </c>
      <c r="L283" s="195">
        <f t="shared" si="83"/>
        <v>4085.0947094915095</v>
      </c>
      <c r="M283" s="195">
        <f t="shared" si="83"/>
        <v>4733.0109948729878</v>
      </c>
      <c r="N283" s="195">
        <f t="shared" si="83"/>
        <v>5476.1660826765274</v>
      </c>
    </row>
    <row r="284" spans="1:14" ht="21" x14ac:dyDescent="0.35">
      <c r="A284" s="75" t="s">
        <v>63</v>
      </c>
      <c r="B284" s="66"/>
      <c r="C284" s="195">
        <f>C245</f>
        <v>13.0975</v>
      </c>
      <c r="D284" s="195">
        <f t="shared" ref="D284:N284" si="84">D245</f>
        <v>110.07358635000001</v>
      </c>
      <c r="E284" s="195">
        <f t="shared" si="84"/>
        <v>345.83840885080122</v>
      </c>
      <c r="F284" s="195">
        <f t="shared" si="84"/>
        <v>700.04463172873102</v>
      </c>
      <c r="G284" s="195">
        <f t="shared" si="84"/>
        <v>1161.3211451555023</v>
      </c>
      <c r="H284" s="195">
        <f t="shared" si="84"/>
        <v>1723.0630596727617</v>
      </c>
      <c r="I284" s="195">
        <f t="shared" si="84"/>
        <v>2389.7332641824282</v>
      </c>
      <c r="J284" s="195">
        <f t="shared" si="84"/>
        <v>3168.6122534243673</v>
      </c>
      <c r="K284" s="195">
        <f t="shared" si="84"/>
        <v>4070.1691883295302</v>
      </c>
      <c r="L284" s="195">
        <f t="shared" si="84"/>
        <v>5109.0328436027485</v>
      </c>
      <c r="M284" s="195">
        <f t="shared" si="84"/>
        <v>6303.116034996815</v>
      </c>
      <c r="N284" s="195">
        <f t="shared" si="84"/>
        <v>7675.0096618561529</v>
      </c>
    </row>
    <row r="285" spans="1:14" ht="21" x14ac:dyDescent="0.35">
      <c r="A285" s="75" t="s">
        <v>64</v>
      </c>
      <c r="B285" s="66"/>
      <c r="C285" s="195">
        <f>C252</f>
        <v>80.36999999999999</v>
      </c>
      <c r="D285" s="195">
        <f t="shared" ref="D285:N285" si="85">D252</f>
        <v>212.07408097973243</v>
      </c>
      <c r="E285" s="195">
        <f t="shared" si="85"/>
        <v>438.96166140433616</v>
      </c>
      <c r="F285" s="195">
        <f t="shared" si="85"/>
        <v>736.00624957611569</v>
      </c>
      <c r="G285" s="195">
        <f t="shared" si="85"/>
        <v>1059.9115863148663</v>
      </c>
      <c r="H285" s="195">
        <f t="shared" si="85"/>
        <v>1442.4682614568494</v>
      </c>
      <c r="I285" s="195">
        <f t="shared" si="85"/>
        <v>1821.0684022558987</v>
      </c>
      <c r="J285" s="195">
        <f t="shared" si="85"/>
        <v>2281.4710049491505</v>
      </c>
      <c r="K285" s="195">
        <f t="shared" si="85"/>
        <v>2817.9164665104586</v>
      </c>
      <c r="L285" s="195">
        <f t="shared" si="85"/>
        <v>3425.5266167913746</v>
      </c>
      <c r="M285" s="195">
        <f t="shared" si="85"/>
        <v>4119.616726454281</v>
      </c>
      <c r="N285" s="195">
        <f t="shared" si="85"/>
        <v>4904.4421656139484</v>
      </c>
    </row>
    <row r="286" spans="1:14" ht="21" x14ac:dyDescent="0.35">
      <c r="A286" s="75"/>
      <c r="B286" s="66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</row>
    <row r="287" spans="1:14" ht="21" x14ac:dyDescent="0.35">
      <c r="A287" s="60" t="s">
        <v>55</v>
      </c>
      <c r="B287" s="66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</row>
    <row r="288" spans="1:14" ht="21" x14ac:dyDescent="0.35">
      <c r="A288" s="75" t="s">
        <v>62</v>
      </c>
      <c r="B288" s="66"/>
      <c r="C288" s="101">
        <v>44</v>
      </c>
      <c r="D288" s="101">
        <v>43</v>
      </c>
      <c r="E288" s="101">
        <v>43</v>
      </c>
      <c r="F288" s="101">
        <v>43</v>
      </c>
      <c r="G288" s="101">
        <v>43</v>
      </c>
      <c r="H288" s="101">
        <v>43</v>
      </c>
      <c r="I288" s="101">
        <v>43</v>
      </c>
      <c r="J288" s="101">
        <v>42</v>
      </c>
      <c r="K288" s="101">
        <v>42</v>
      </c>
      <c r="L288" s="101">
        <v>42</v>
      </c>
      <c r="M288" s="101">
        <v>42</v>
      </c>
      <c r="N288" s="101">
        <v>41</v>
      </c>
    </row>
    <row r="289" spans="1:14" ht="21" x14ac:dyDescent="0.35">
      <c r="A289" s="75" t="s">
        <v>63</v>
      </c>
      <c r="B289" s="66"/>
      <c r="C289" s="101">
        <v>11</v>
      </c>
      <c r="D289" s="101">
        <v>11</v>
      </c>
      <c r="E289" s="101">
        <v>11</v>
      </c>
      <c r="F289" s="101">
        <v>10</v>
      </c>
      <c r="G289" s="101">
        <v>10</v>
      </c>
      <c r="H289" s="101">
        <v>10</v>
      </c>
      <c r="I289" s="101">
        <v>10</v>
      </c>
      <c r="J289" s="101">
        <v>10</v>
      </c>
      <c r="K289" s="101">
        <v>10</v>
      </c>
      <c r="L289" s="101">
        <v>10</v>
      </c>
      <c r="M289" s="101">
        <v>10</v>
      </c>
      <c r="N289" s="101">
        <v>10</v>
      </c>
    </row>
    <row r="290" spans="1:14" ht="21" x14ac:dyDescent="0.35">
      <c r="A290" s="75" t="s">
        <v>64</v>
      </c>
      <c r="B290" s="66"/>
      <c r="C290" s="215">
        <v>0.43877755258275425</v>
      </c>
      <c r="D290" s="215">
        <v>0.40431590943283968</v>
      </c>
      <c r="E290" s="215">
        <v>0.37440399698198795</v>
      </c>
      <c r="F290" s="215">
        <v>0.37083580637726565</v>
      </c>
      <c r="G290" s="215">
        <v>0.41064041781196414</v>
      </c>
      <c r="H290" s="215">
        <v>0.39392103737000239</v>
      </c>
      <c r="I290" s="215">
        <v>0.38497419405047489</v>
      </c>
      <c r="J290" s="215">
        <v>0.38121005328542223</v>
      </c>
      <c r="K290" s="215">
        <v>0.38255329997678333</v>
      </c>
      <c r="L290" s="215">
        <v>0.38475868639332461</v>
      </c>
      <c r="M290" s="215">
        <v>0.37971716082901691</v>
      </c>
      <c r="N290" s="215">
        <v>0.37693948733814386</v>
      </c>
    </row>
    <row r="291" spans="1:14" ht="21" x14ac:dyDescent="0.35">
      <c r="A291" s="75"/>
      <c r="B291" s="66"/>
      <c r="C291" s="215"/>
      <c r="D291" s="215"/>
      <c r="E291" s="215"/>
      <c r="F291" s="215"/>
      <c r="G291" s="215"/>
      <c r="H291" s="215"/>
      <c r="I291" s="215"/>
      <c r="J291" s="215"/>
      <c r="K291" s="215"/>
      <c r="L291" s="215"/>
      <c r="M291" s="215"/>
      <c r="N291" s="215"/>
    </row>
    <row r="292" spans="1:14" ht="21" x14ac:dyDescent="0.35">
      <c r="A292" s="78" t="s">
        <v>174</v>
      </c>
      <c r="B292" s="66"/>
      <c r="C292" s="215"/>
      <c r="D292" s="215"/>
      <c r="E292" s="215"/>
      <c r="F292" s="215"/>
      <c r="G292" s="215"/>
      <c r="H292" s="215"/>
      <c r="I292" s="215"/>
      <c r="J292" s="215"/>
      <c r="K292" s="215"/>
      <c r="L292" s="215"/>
      <c r="M292" s="215"/>
      <c r="N292" s="215"/>
    </row>
    <row r="293" spans="1:14" ht="21" x14ac:dyDescent="0.35">
      <c r="A293" s="75" t="s">
        <v>62</v>
      </c>
      <c r="B293" s="66"/>
      <c r="C293" s="217">
        <f>C283/B326</f>
        <v>2.4E-2</v>
      </c>
      <c r="D293" s="217">
        <f t="shared" ref="D293:N295" si="86">D283/C326</f>
        <v>2.4E-2</v>
      </c>
      <c r="E293" s="217">
        <f t="shared" si="86"/>
        <v>2.4E-2</v>
      </c>
      <c r="F293" s="217">
        <f t="shared" si="86"/>
        <v>2.4E-2</v>
      </c>
      <c r="G293" s="217">
        <f t="shared" si="86"/>
        <v>2.4E-2</v>
      </c>
      <c r="H293" s="217">
        <f t="shared" si="86"/>
        <v>2.4E-2</v>
      </c>
      <c r="I293" s="217">
        <f t="shared" si="86"/>
        <v>2.4E-2</v>
      </c>
      <c r="J293" s="217">
        <f t="shared" si="86"/>
        <v>2.4E-2</v>
      </c>
      <c r="K293" s="217">
        <f t="shared" si="86"/>
        <v>2.4E-2</v>
      </c>
      <c r="L293" s="217">
        <f t="shared" si="86"/>
        <v>2.4E-2</v>
      </c>
      <c r="M293" s="217">
        <f t="shared" si="86"/>
        <v>2.4E-2</v>
      </c>
      <c r="N293" s="217">
        <f t="shared" si="86"/>
        <v>2.4E-2</v>
      </c>
    </row>
    <row r="294" spans="1:14" ht="21" x14ac:dyDescent="0.35">
      <c r="A294" s="75" t="s">
        <v>63</v>
      </c>
      <c r="B294" s="66"/>
      <c r="C294" s="217">
        <f>C284/B327</f>
        <v>6.4999999999999997E-3</v>
      </c>
      <c r="D294" s="217">
        <f t="shared" si="86"/>
        <v>6.5000000000000006E-3</v>
      </c>
      <c r="E294" s="217">
        <f t="shared" si="86"/>
        <v>6.5000000000000006E-3</v>
      </c>
      <c r="F294" s="217">
        <f t="shared" si="86"/>
        <v>6.4999999999999997E-3</v>
      </c>
      <c r="G294" s="217">
        <f t="shared" si="86"/>
        <v>6.5000000000000006E-3</v>
      </c>
      <c r="H294" s="217">
        <f t="shared" si="86"/>
        <v>6.5000000000000006E-3</v>
      </c>
      <c r="I294" s="217">
        <f t="shared" si="86"/>
        <v>6.5000000000000014E-3</v>
      </c>
      <c r="J294" s="217">
        <f t="shared" si="86"/>
        <v>6.5000000000000014E-3</v>
      </c>
      <c r="K294" s="217">
        <f t="shared" si="86"/>
        <v>6.5000000000000006E-3</v>
      </c>
      <c r="L294" s="217">
        <f t="shared" si="86"/>
        <v>6.5000000000000006E-3</v>
      </c>
      <c r="M294" s="217">
        <f t="shared" si="86"/>
        <v>6.5000000000000006E-3</v>
      </c>
      <c r="N294" s="217">
        <f t="shared" si="86"/>
        <v>6.5000000000000006E-3</v>
      </c>
    </row>
    <row r="295" spans="1:14" ht="21" x14ac:dyDescent="0.35">
      <c r="A295" s="75" t="s">
        <v>64</v>
      </c>
      <c r="B295" s="66"/>
      <c r="C295" s="217">
        <f>C285/B328</f>
        <v>8.9999999999999983E-2</v>
      </c>
      <c r="D295" s="217">
        <f t="shared" si="86"/>
        <v>0.09</v>
      </c>
      <c r="E295" s="217">
        <f t="shared" si="86"/>
        <v>0.09</v>
      </c>
      <c r="F295" s="217">
        <f t="shared" si="86"/>
        <v>0.09</v>
      </c>
      <c r="G295" s="217">
        <f t="shared" si="86"/>
        <v>0.09</v>
      </c>
      <c r="H295" s="217">
        <f t="shared" si="86"/>
        <v>0.09</v>
      </c>
      <c r="I295" s="217">
        <f t="shared" si="86"/>
        <v>9.0000000000000011E-2</v>
      </c>
      <c r="J295" s="217">
        <f t="shared" si="86"/>
        <v>8.9999999999999983E-2</v>
      </c>
      <c r="K295" s="217">
        <f t="shared" si="86"/>
        <v>0.09</v>
      </c>
      <c r="L295" s="217">
        <f t="shared" si="86"/>
        <v>0.09</v>
      </c>
      <c r="M295" s="217">
        <f t="shared" si="86"/>
        <v>8.9999999999999983E-2</v>
      </c>
      <c r="N295" s="217">
        <f t="shared" si="86"/>
        <v>0.09</v>
      </c>
    </row>
    <row r="296" spans="1:14" ht="21" x14ac:dyDescent="0.35">
      <c r="A296" s="78" t="s">
        <v>172</v>
      </c>
      <c r="B296" s="66"/>
      <c r="C296" s="215"/>
      <c r="D296" s="215"/>
      <c r="E296" s="215"/>
      <c r="F296" s="215"/>
      <c r="G296" s="215"/>
      <c r="H296" s="215"/>
      <c r="I296" s="215"/>
      <c r="J296" s="215"/>
      <c r="K296" s="215"/>
      <c r="L296" s="215"/>
      <c r="M296" s="215"/>
      <c r="N296" s="215"/>
    </row>
    <row r="297" spans="1:14" ht="21" x14ac:dyDescent="0.35">
      <c r="A297" s="75" t="s">
        <v>62</v>
      </c>
      <c r="B297" s="66"/>
      <c r="C297" s="217">
        <f>C278/B326</f>
        <v>0.97599999999999998</v>
      </c>
      <c r="D297" s="217">
        <f t="shared" ref="D297:N297" si="87">D278/C326</f>
        <v>0.97599999999999998</v>
      </c>
      <c r="E297" s="217">
        <f t="shared" si="87"/>
        <v>0.97600000000000009</v>
      </c>
      <c r="F297" s="217">
        <f t="shared" si="87"/>
        <v>0.97599999999999998</v>
      </c>
      <c r="G297" s="217">
        <f t="shared" si="87"/>
        <v>0.97599999999999998</v>
      </c>
      <c r="H297" s="217">
        <f t="shared" si="87"/>
        <v>0.97600000000000009</v>
      </c>
      <c r="I297" s="217">
        <f t="shared" si="87"/>
        <v>0.97599999999999998</v>
      </c>
      <c r="J297" s="217">
        <f t="shared" si="87"/>
        <v>0.97599999999999998</v>
      </c>
      <c r="K297" s="217">
        <f t="shared" si="87"/>
        <v>0.97599999999999998</v>
      </c>
      <c r="L297" s="217">
        <f t="shared" si="87"/>
        <v>0.97600000000000009</v>
      </c>
      <c r="M297" s="217">
        <f t="shared" si="87"/>
        <v>0.97600000000000009</v>
      </c>
      <c r="N297" s="217">
        <f t="shared" si="87"/>
        <v>0.97599999999999998</v>
      </c>
    </row>
    <row r="298" spans="1:14" ht="21" x14ac:dyDescent="0.35">
      <c r="A298" s="75" t="s">
        <v>63</v>
      </c>
      <c r="B298" s="66"/>
      <c r="C298" s="217">
        <f t="shared" ref="C298:N299" si="88">C279/B327</f>
        <v>0.99349999999999994</v>
      </c>
      <c r="D298" s="217">
        <f t="shared" si="88"/>
        <v>0.99349999999999994</v>
      </c>
      <c r="E298" s="217">
        <f t="shared" si="88"/>
        <v>0.99349999999999994</v>
      </c>
      <c r="F298" s="217">
        <f t="shared" si="88"/>
        <v>0.99350000000000005</v>
      </c>
      <c r="G298" s="217">
        <f t="shared" si="88"/>
        <v>0.99350000000000005</v>
      </c>
      <c r="H298" s="217">
        <f t="shared" si="88"/>
        <v>0.99349999999999994</v>
      </c>
      <c r="I298" s="217">
        <f t="shared" si="88"/>
        <v>0.99350000000000005</v>
      </c>
      <c r="J298" s="217">
        <f t="shared" si="88"/>
        <v>0.99350000000000005</v>
      </c>
      <c r="K298" s="217">
        <f t="shared" si="88"/>
        <v>0.99350000000000005</v>
      </c>
      <c r="L298" s="217">
        <f t="shared" si="88"/>
        <v>0.99350000000000005</v>
      </c>
      <c r="M298" s="217">
        <f t="shared" si="88"/>
        <v>0.99350000000000005</v>
      </c>
      <c r="N298" s="217">
        <f t="shared" si="88"/>
        <v>0.99350000000000005</v>
      </c>
    </row>
    <row r="299" spans="1:14" ht="21" x14ac:dyDescent="0.35">
      <c r="A299" s="75" t="s">
        <v>64</v>
      </c>
      <c r="B299" s="66"/>
      <c r="C299" s="217">
        <f t="shared" si="88"/>
        <v>0.91</v>
      </c>
      <c r="D299" s="217">
        <f t="shared" si="88"/>
        <v>0.90999999999999992</v>
      </c>
      <c r="E299" s="217">
        <f t="shared" si="88"/>
        <v>0.91</v>
      </c>
      <c r="F299" s="217">
        <f t="shared" si="88"/>
        <v>0.91</v>
      </c>
      <c r="G299" s="217">
        <f t="shared" si="88"/>
        <v>0.91</v>
      </c>
      <c r="H299" s="217">
        <f t="shared" si="88"/>
        <v>0.90999999999999992</v>
      </c>
      <c r="I299" s="217">
        <f t="shared" si="88"/>
        <v>0.90999999999999992</v>
      </c>
      <c r="J299" s="217">
        <f t="shared" si="88"/>
        <v>0.91</v>
      </c>
      <c r="K299" s="217">
        <f t="shared" si="88"/>
        <v>0.91</v>
      </c>
      <c r="L299" s="217">
        <f t="shared" si="88"/>
        <v>0.91</v>
      </c>
      <c r="M299" s="217">
        <f t="shared" si="88"/>
        <v>0.91</v>
      </c>
      <c r="N299" s="217">
        <f t="shared" si="88"/>
        <v>0.91</v>
      </c>
    </row>
    <row r="300" spans="1:14" ht="21" x14ac:dyDescent="0.35">
      <c r="A300" s="75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</row>
    <row r="301" spans="1:14" ht="21" x14ac:dyDescent="0.35">
      <c r="A301" s="75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</row>
    <row r="302" spans="1:14" ht="21" x14ac:dyDescent="0.35">
      <c r="A302" s="218" t="s">
        <v>57</v>
      </c>
      <c r="B302" s="219">
        <f>SUM(B303:B305)</f>
        <v>9791</v>
      </c>
      <c r="C302" s="219">
        <f t="shared" ref="C302:N302" si="89">SUM(C303:C305)</f>
        <v>46397.779277552581</v>
      </c>
      <c r="D302" s="219">
        <f t="shared" si="89"/>
        <v>102416.67586133227</v>
      </c>
      <c r="E302" s="219">
        <f t="shared" si="89"/>
        <v>175563.48023473858</v>
      </c>
      <c r="F302" s="219">
        <f t="shared" si="89"/>
        <v>265070.55717551737</v>
      </c>
      <c r="G302" s="219">
        <f t="shared" si="89"/>
        <v>371252.84779943357</v>
      </c>
      <c r="H302" s="219">
        <f t="shared" si="89"/>
        <v>495196.58724477107</v>
      </c>
      <c r="I302" s="219">
        <f t="shared" si="89"/>
        <v>638699.90921315819</v>
      </c>
      <c r="J302" s="219">
        <f t="shared" si="89"/>
        <v>804085.50100896775</v>
      </c>
      <c r="K302" s="219">
        <f t="shared" si="89"/>
        <v>994246.73927734501</v>
      </c>
      <c r="L302" s="219">
        <f t="shared" si="89"/>
        <v>1212660.4698661459</v>
      </c>
      <c r="M302" s="219">
        <f t="shared" si="89"/>
        <v>1463406.1058269823</v>
      </c>
      <c r="N302" s="219">
        <f t="shared" si="89"/>
        <v>1751239.8648563232</v>
      </c>
    </row>
    <row r="303" spans="1:14" ht="21" x14ac:dyDescent="0.35">
      <c r="A303" s="220" t="s">
        <v>62</v>
      </c>
      <c r="B303" s="219">
        <v>6961</v>
      </c>
      <c r="C303" s="219">
        <f>C288+C278+C273</f>
        <v>32896.807999999997</v>
      </c>
      <c r="D303" s="219">
        <f t="shared" ref="D303:N305" si="90">D288+D278+D273</f>
        <v>67047.642635199998</v>
      </c>
      <c r="E303" s="219">
        <f t="shared" si="90"/>
        <v>96410.6450536458</v>
      </c>
      <c r="F303" s="219">
        <f t="shared" si="90"/>
        <v>123493.21589139098</v>
      </c>
      <c r="G303" s="219">
        <f t="shared" si="90"/>
        <v>150573.08292460267</v>
      </c>
      <c r="H303" s="219">
        <f t="shared" si="90"/>
        <v>179560.67495252477</v>
      </c>
      <c r="I303" s="219">
        <f t="shared" si="90"/>
        <v>211158.96113432242</v>
      </c>
      <c r="J303" s="219">
        <f t="shared" si="90"/>
        <v>245821.71700538637</v>
      </c>
      <c r="K303" s="219">
        <f t="shared" si="90"/>
        <v>284892.38429003768</v>
      </c>
      <c r="L303" s="219">
        <f t="shared" si="90"/>
        <v>329492.1848526547</v>
      </c>
      <c r="M303" s="219">
        <f t="shared" si="90"/>
        <v>380598.78045816818</v>
      </c>
      <c r="N303" s="219">
        <f t="shared" si="90"/>
        <v>439065.42069551209</v>
      </c>
    </row>
    <row r="304" spans="1:14" ht="21" x14ac:dyDescent="0.35">
      <c r="A304" s="220" t="s">
        <v>63</v>
      </c>
      <c r="B304" s="219">
        <v>2037</v>
      </c>
      <c r="C304" s="219">
        <f>C289+C279+C274</f>
        <v>10920.9025</v>
      </c>
      <c r="D304" s="219">
        <f t="shared" si="90"/>
        <v>30515.324313649999</v>
      </c>
      <c r="E304" s="219">
        <f t="shared" si="90"/>
        <v>70885.070645118612</v>
      </c>
      <c r="F304" s="219">
        <f t="shared" si="90"/>
        <v>129396.12948038374</v>
      </c>
      <c r="G304" s="219">
        <f t="shared" si="90"/>
        <v>204059.47041722946</v>
      </c>
      <c r="H304" s="219">
        <f t="shared" si="90"/>
        <v>294547.56150536746</v>
      </c>
      <c r="I304" s="219">
        <f t="shared" si="90"/>
        <v>401496.5381484988</v>
      </c>
      <c r="J304" s="219">
        <f t="shared" si="90"/>
        <v>526256.19596570893</v>
      </c>
      <c r="K304" s="219">
        <f t="shared" si="90"/>
        <v>670535.70593929046</v>
      </c>
      <c r="L304" s="219">
        <f t="shared" si="90"/>
        <v>836629.02001835848</v>
      </c>
      <c r="M304" s="219">
        <f t="shared" si="90"/>
        <v>1027563.0431952823</v>
      </c>
      <c r="N304" s="219">
        <f t="shared" si="90"/>
        <v>1246901.7075467827</v>
      </c>
    </row>
    <row r="305" spans="1:14" ht="21" x14ac:dyDescent="0.35">
      <c r="A305" s="220" t="s">
        <v>64</v>
      </c>
      <c r="B305" s="218">
        <v>793</v>
      </c>
      <c r="C305" s="221">
        <f>C290+C280+C275</f>
        <v>2580.068777552583</v>
      </c>
      <c r="D305" s="221">
        <f t="shared" si="90"/>
        <v>4853.7089124822833</v>
      </c>
      <c r="E305" s="221">
        <f t="shared" si="90"/>
        <v>8267.7645359741582</v>
      </c>
      <c r="F305" s="221">
        <f t="shared" si="90"/>
        <v>12181.211803742659</v>
      </c>
      <c r="G305" s="221">
        <f t="shared" si="90"/>
        <v>16620.294457601463</v>
      </c>
      <c r="H305" s="221">
        <f t="shared" si="90"/>
        <v>21088.350786878847</v>
      </c>
      <c r="I305" s="221">
        <f t="shared" si="90"/>
        <v>26044.409930337024</v>
      </c>
      <c r="J305" s="221">
        <f t="shared" si="90"/>
        <v>32007.588037872476</v>
      </c>
      <c r="K305" s="221">
        <f t="shared" si="90"/>
        <v>38818.649048016836</v>
      </c>
      <c r="L305" s="221">
        <f t="shared" si="90"/>
        <v>46539.264995132515</v>
      </c>
      <c r="M305" s="221">
        <f t="shared" si="90"/>
        <v>55244.282173531901</v>
      </c>
      <c r="N305" s="221">
        <f t="shared" si="90"/>
        <v>65272.736614028378</v>
      </c>
    </row>
    <row r="306" spans="1:14" ht="21" x14ac:dyDescent="0.35">
      <c r="A306" s="84" t="s">
        <v>104</v>
      </c>
      <c r="B306" s="120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</row>
    <row r="307" spans="1:14" ht="21" x14ac:dyDescent="0.35">
      <c r="A307" s="76" t="s">
        <v>105</v>
      </c>
      <c r="B307" s="120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</row>
    <row r="308" spans="1:14" ht="21" x14ac:dyDescent="0.35">
      <c r="A308" s="77" t="s">
        <v>106</v>
      </c>
      <c r="B308" s="120"/>
      <c r="C308" s="196">
        <f t="shared" ref="C308:N308" si="91">C204</f>
        <v>5558.0225</v>
      </c>
      <c r="D308" s="196">
        <f t="shared" si="91"/>
        <v>21915.552180249997</v>
      </c>
      <c r="E308" s="196">
        <f t="shared" si="91"/>
        <v>35825.072623789936</v>
      </c>
      <c r="F308" s="196">
        <f t="shared" si="91"/>
        <v>48222.655565879322</v>
      </c>
      <c r="G308" s="196">
        <f t="shared" si="91"/>
        <v>60289.540944279368</v>
      </c>
      <c r="H308" s="196">
        <f t="shared" si="91"/>
        <v>72813.726971479235</v>
      </c>
      <c r="I308" s="196">
        <f t="shared" si="91"/>
        <v>86680.459647505486</v>
      </c>
      <c r="J308" s="196">
        <f t="shared" si="91"/>
        <v>101667.82170271463</v>
      </c>
      <c r="K308" s="196">
        <f t="shared" si="91"/>
        <v>118401.66015799736</v>
      </c>
      <c r="L308" s="196">
        <f t="shared" si="91"/>
        <v>137446.41574643308</v>
      </c>
      <c r="M308" s="196">
        <f t="shared" si="91"/>
        <v>159246.09909833071</v>
      </c>
      <c r="N308" s="196">
        <f t="shared" si="91"/>
        <v>184250.17132338733</v>
      </c>
    </row>
    <row r="309" spans="1:14" ht="21" x14ac:dyDescent="0.35">
      <c r="A309" s="77" t="s">
        <v>107</v>
      </c>
      <c r="B309" s="120"/>
      <c r="C309" s="196">
        <f t="shared" ref="C309:N309" si="92">C205</f>
        <v>292.52750000000003</v>
      </c>
      <c r="D309" s="196">
        <f t="shared" si="92"/>
        <v>1153.45011475</v>
      </c>
      <c r="E309" s="196">
        <f t="shared" si="92"/>
        <v>1885.5301380942076</v>
      </c>
      <c r="F309" s="196">
        <f t="shared" si="92"/>
        <v>2538.0345034673333</v>
      </c>
      <c r="G309" s="196">
        <f t="shared" si="92"/>
        <v>3173.1337339094412</v>
      </c>
      <c r="H309" s="196">
        <f t="shared" si="92"/>
        <v>3832.3014195515393</v>
      </c>
      <c r="I309" s="196">
        <f t="shared" si="92"/>
        <v>4562.1294551318688</v>
      </c>
      <c r="J309" s="196">
        <f t="shared" si="92"/>
        <v>5350.9379843534025</v>
      </c>
      <c r="K309" s="196">
        <f t="shared" si="92"/>
        <v>6231.6663241051247</v>
      </c>
      <c r="L309" s="196">
        <f t="shared" si="92"/>
        <v>7234.0218813912152</v>
      </c>
      <c r="M309" s="196">
        <f t="shared" si="92"/>
        <v>8381.3736367542497</v>
      </c>
      <c r="N309" s="196">
        <f t="shared" si="92"/>
        <v>9697.3774380730174</v>
      </c>
    </row>
    <row r="310" spans="1:14" ht="21" x14ac:dyDescent="0.35">
      <c r="A310" s="77" t="s">
        <v>108</v>
      </c>
      <c r="B310" s="120"/>
      <c r="C310" s="196">
        <f>C211</f>
        <v>40.300000000000004</v>
      </c>
      <c r="D310" s="196">
        <f t="shared" ref="D310:N310" si="93">D211</f>
        <v>338.68795799999998</v>
      </c>
      <c r="E310" s="196">
        <f t="shared" si="93"/>
        <v>1064.1181810793883</v>
      </c>
      <c r="F310" s="196">
        <f t="shared" si="93"/>
        <v>2153.9834822422495</v>
      </c>
      <c r="G310" s="196">
        <f t="shared" si="93"/>
        <v>3573.295831247699</v>
      </c>
      <c r="H310" s="196">
        <f t="shared" si="93"/>
        <v>5301.7324913008042</v>
      </c>
      <c r="I310" s="196">
        <f t="shared" si="93"/>
        <v>7353.0254282536243</v>
      </c>
      <c r="J310" s="196">
        <f t="shared" si="93"/>
        <v>9749.5761643826681</v>
      </c>
      <c r="K310" s="196">
        <f t="shared" si="93"/>
        <v>12523.597502552399</v>
      </c>
      <c r="L310" s="196">
        <f t="shared" si="93"/>
        <v>15720.101057239224</v>
      </c>
      <c r="M310" s="196">
        <f t="shared" si="93"/>
        <v>19394.203184605583</v>
      </c>
      <c r="N310" s="196">
        <f t="shared" si="93"/>
        <v>23615.414344172776</v>
      </c>
    </row>
    <row r="311" spans="1:14" ht="21" x14ac:dyDescent="0.35">
      <c r="A311" s="77"/>
      <c r="B311" s="120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</row>
    <row r="312" spans="1:14" ht="21" x14ac:dyDescent="0.35">
      <c r="A312" s="76" t="s">
        <v>79</v>
      </c>
      <c r="B312" s="120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</row>
    <row r="313" spans="1:14" ht="21" x14ac:dyDescent="0.35">
      <c r="A313" s="77" t="s">
        <v>109</v>
      </c>
      <c r="B313" s="120"/>
      <c r="C313" s="196">
        <f>C218</f>
        <v>24.180000000000003</v>
      </c>
      <c r="D313" s="196">
        <f t="shared" ref="D313:N313" si="94">D218</f>
        <v>203.21277479999998</v>
      </c>
      <c r="E313" s="196">
        <f t="shared" si="94"/>
        <v>638.47090864763288</v>
      </c>
      <c r="F313" s="196">
        <f t="shared" si="94"/>
        <v>1292.3900893453497</v>
      </c>
      <c r="G313" s="196">
        <f t="shared" si="94"/>
        <v>2143.9774987486194</v>
      </c>
      <c r="H313" s="196">
        <f t="shared" si="94"/>
        <v>3181.0394947804825</v>
      </c>
      <c r="I313" s="196">
        <f t="shared" si="94"/>
        <v>4411.8152569521744</v>
      </c>
      <c r="J313" s="196">
        <f t="shared" si="94"/>
        <v>5849.7456986296011</v>
      </c>
      <c r="K313" s="196">
        <f t="shared" si="94"/>
        <v>7514.1585015314386</v>
      </c>
      <c r="L313" s="196">
        <f t="shared" si="94"/>
        <v>9432.0606343435338</v>
      </c>
      <c r="M313" s="196">
        <f t="shared" si="94"/>
        <v>11636.521910763349</v>
      </c>
      <c r="N313" s="196">
        <f t="shared" si="94"/>
        <v>14169.248606503665</v>
      </c>
    </row>
    <row r="314" spans="1:14" ht="21" x14ac:dyDescent="0.35">
      <c r="A314" s="77" t="s">
        <v>110</v>
      </c>
      <c r="B314" s="120"/>
      <c r="C314" s="196">
        <f>C228</f>
        <v>486.95289999999994</v>
      </c>
      <c r="D314" s="196">
        <f t="shared" ref="D314:N314" si="95">D228</f>
        <v>1284.9332928694232</v>
      </c>
      <c r="E314" s="196">
        <f t="shared" si="95"/>
        <v>2659.6199329309384</v>
      </c>
      <c r="F314" s="196">
        <f t="shared" si="95"/>
        <v>4459.38008770951</v>
      </c>
      <c r="G314" s="196">
        <f t="shared" si="95"/>
        <v>6421.8865335277405</v>
      </c>
      <c r="H314" s="196">
        <f t="shared" si="95"/>
        <v>8739.7549219157754</v>
      </c>
      <c r="I314" s="196">
        <f t="shared" si="95"/>
        <v>11033.651108334903</v>
      </c>
      <c r="J314" s="196">
        <f t="shared" si="95"/>
        <v>13823.179322208576</v>
      </c>
      <c r="K314" s="196">
        <f t="shared" si="95"/>
        <v>17073.442768757253</v>
      </c>
      <c r="L314" s="196">
        <f t="shared" si="95"/>
        <v>20754.885157070403</v>
      </c>
      <c r="M314" s="196">
        <f t="shared" si="95"/>
        <v>24960.300010394658</v>
      </c>
      <c r="N314" s="196">
        <f t="shared" si="95"/>
        <v>29715.470143436509</v>
      </c>
    </row>
    <row r="315" spans="1:14" ht="21" x14ac:dyDescent="0.35">
      <c r="A315" s="77" t="s">
        <v>80</v>
      </c>
      <c r="B315" s="120"/>
      <c r="C315" s="196">
        <f>C227</f>
        <v>69.564700000000002</v>
      </c>
      <c r="D315" s="196">
        <f t="shared" ref="D315:N315" si="96">D227</f>
        <v>183.56189898134619</v>
      </c>
      <c r="E315" s="196">
        <f t="shared" si="96"/>
        <v>379.94570470441977</v>
      </c>
      <c r="F315" s="196">
        <f t="shared" si="96"/>
        <v>637.05429824421572</v>
      </c>
      <c r="G315" s="196">
        <f t="shared" si="96"/>
        <v>917.41236193253451</v>
      </c>
      <c r="H315" s="196">
        <f t="shared" si="96"/>
        <v>1248.5364174165397</v>
      </c>
      <c r="I315" s="196">
        <f t="shared" si="96"/>
        <v>1576.235872619272</v>
      </c>
      <c r="J315" s="196">
        <f t="shared" si="96"/>
        <v>1974.7399031726538</v>
      </c>
      <c r="K315" s="196">
        <f t="shared" si="96"/>
        <v>2439.063252679608</v>
      </c>
      <c r="L315" s="196">
        <f t="shared" si="96"/>
        <v>2964.9835938672004</v>
      </c>
      <c r="M315" s="196">
        <f t="shared" si="96"/>
        <v>3565.7571443420948</v>
      </c>
      <c r="N315" s="196">
        <f t="shared" si="96"/>
        <v>4245.0671633480733</v>
      </c>
    </row>
    <row r="316" spans="1:14" ht="21" x14ac:dyDescent="0.35">
      <c r="A316" s="77"/>
      <c r="B316" s="120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</row>
    <row r="317" spans="1:14" ht="21" x14ac:dyDescent="0.35">
      <c r="A317" s="76" t="s">
        <v>111</v>
      </c>
      <c r="B317" s="120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</row>
    <row r="318" spans="1:14" ht="21" x14ac:dyDescent="0.35">
      <c r="A318" s="77" t="s">
        <v>62</v>
      </c>
      <c r="B318" s="120"/>
      <c r="C318" s="194">
        <f>C278-C308-C309</f>
        <v>867.25799999999992</v>
      </c>
      <c r="D318" s="194">
        <f t="shared" ref="D318:N318" si="97">D278-D308-D309</f>
        <v>3419.6403402000046</v>
      </c>
      <c r="E318" s="194">
        <f t="shared" si="97"/>
        <v>5590.0422917616561</v>
      </c>
      <c r="F318" s="194">
        <f t="shared" si="97"/>
        <v>7524.525822044332</v>
      </c>
      <c r="G318" s="194">
        <f t="shared" si="97"/>
        <v>9407.4082464138755</v>
      </c>
      <c r="H318" s="194">
        <f t="shared" si="97"/>
        <v>11361.646561493984</v>
      </c>
      <c r="I318" s="194">
        <f t="shared" si="97"/>
        <v>13525.37203168507</v>
      </c>
      <c r="J318" s="194">
        <f t="shared" si="97"/>
        <v>15863.957318318333</v>
      </c>
      <c r="K318" s="194">
        <f t="shared" si="97"/>
        <v>18475.057807935187</v>
      </c>
      <c r="L318" s="194">
        <f t="shared" si="97"/>
        <v>21446.747224830433</v>
      </c>
      <c r="M318" s="194">
        <f t="shared" si="97"/>
        <v>24848.30772308322</v>
      </c>
      <c r="N318" s="194">
        <f t="shared" si="97"/>
        <v>28749.871934051771</v>
      </c>
    </row>
    <row r="319" spans="1:14" ht="21" x14ac:dyDescent="0.35">
      <c r="A319" s="77" t="s">
        <v>81</v>
      </c>
      <c r="B319" s="120"/>
      <c r="C319" s="194">
        <f>C279-C310-C313</f>
        <v>1937.4224999999999</v>
      </c>
      <c r="D319" s="194">
        <f t="shared" ref="D319:N319" si="98">D279-D310-D313</f>
        <v>16282.42358085</v>
      </c>
      <c r="E319" s="194">
        <f t="shared" si="98"/>
        <v>51157.481555391591</v>
      </c>
      <c r="F319" s="194">
        <f t="shared" si="98"/>
        <v>103552.75590879613</v>
      </c>
      <c r="G319" s="194">
        <f t="shared" si="98"/>
        <v>171786.19708723313</v>
      </c>
      <c r="H319" s="194">
        <f t="shared" si="98"/>
        <v>254880.78951928619</v>
      </c>
      <c r="I319" s="194">
        <f t="shared" si="98"/>
        <v>353496.69746329298</v>
      </c>
      <c r="J319" s="194">
        <f t="shared" si="98"/>
        <v>468710.87410269672</v>
      </c>
      <c r="K319" s="194">
        <f t="shared" si="98"/>
        <v>602071.94993520656</v>
      </c>
      <c r="L319" s="194">
        <f t="shared" si="98"/>
        <v>755743.85832677572</v>
      </c>
      <c r="M319" s="194">
        <f t="shared" si="98"/>
        <v>932376.31809991342</v>
      </c>
      <c r="N319" s="194">
        <f t="shared" si="98"/>
        <v>1135311.0445961063</v>
      </c>
    </row>
    <row r="320" spans="1:14" ht="21" x14ac:dyDescent="0.35">
      <c r="A320" s="77" t="s">
        <v>64</v>
      </c>
      <c r="B320" s="120"/>
      <c r="C320" s="196">
        <f>C280-C314-C315</f>
        <v>256.11240000000004</v>
      </c>
      <c r="D320" s="196">
        <f t="shared" ref="D320:N320" si="99">D280-D314-D315</f>
        <v>675.80940472208079</v>
      </c>
      <c r="E320" s="196">
        <f t="shared" si="99"/>
        <v>1398.8244943418185</v>
      </c>
      <c r="F320" s="196">
        <f t="shared" si="99"/>
        <v>2345.4065819825555</v>
      </c>
      <c r="G320" s="196">
        <f t="shared" si="99"/>
        <v>3377.5849217233754</v>
      </c>
      <c r="H320" s="196">
        <f t="shared" si="99"/>
        <v>4596.6655265091622</v>
      </c>
      <c r="I320" s="196">
        <f t="shared" si="99"/>
        <v>5803.137975188798</v>
      </c>
      <c r="J320" s="196">
        <f t="shared" si="99"/>
        <v>7270.2876024379611</v>
      </c>
      <c r="K320" s="196">
        <f t="shared" si="99"/>
        <v>8979.7604732799991</v>
      </c>
      <c r="L320" s="196">
        <f t="shared" si="99"/>
        <v>10916.011485508519</v>
      </c>
      <c r="M320" s="196">
        <f t="shared" si="99"/>
        <v>13127.845301634317</v>
      </c>
      <c r="N320" s="196">
        <f t="shared" si="99"/>
        <v>15628.822367756457</v>
      </c>
    </row>
    <row r="321" spans="1:14" ht="21" x14ac:dyDescent="0.35">
      <c r="A321" s="85"/>
      <c r="B321" s="120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</row>
    <row r="322" spans="1:14" ht="21" x14ac:dyDescent="0.35">
      <c r="A322" s="85"/>
      <c r="B322" s="120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</row>
    <row r="323" spans="1:14" ht="21" x14ac:dyDescent="0.35">
      <c r="A323" s="75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</row>
    <row r="324" spans="1:14" ht="21" x14ac:dyDescent="0.35">
      <c r="A324" s="72" t="s">
        <v>65</v>
      </c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</row>
    <row r="325" spans="1:14" ht="21" x14ac:dyDescent="0.35">
      <c r="A325" s="218" t="s">
        <v>57</v>
      </c>
      <c r="B325" s="219">
        <f>B326+B327+B328</f>
        <v>9791</v>
      </c>
      <c r="C325" s="219">
        <f>C326+C327+C328</f>
        <v>46430.779277552581</v>
      </c>
      <c r="D325" s="219">
        <f t="shared" ref="D325:N325" si="100">D326+D327+D328</f>
        <v>102448.67586133229</v>
      </c>
      <c r="E325" s="219">
        <f t="shared" si="100"/>
        <v>175595.48023473858</v>
      </c>
      <c r="F325" s="219">
        <f t="shared" si="100"/>
        <v>265103.55717551737</v>
      </c>
      <c r="G325" s="219">
        <f t="shared" si="100"/>
        <v>371285.84779943363</v>
      </c>
      <c r="H325" s="219">
        <f t="shared" si="100"/>
        <v>495229.58724477107</v>
      </c>
      <c r="I325" s="219">
        <f t="shared" si="100"/>
        <v>638732.90921315819</v>
      </c>
      <c r="J325" s="219">
        <f t="shared" si="100"/>
        <v>804117.50100896787</v>
      </c>
      <c r="K325" s="219">
        <f t="shared" si="100"/>
        <v>994278.73927734501</v>
      </c>
      <c r="L325" s="219">
        <f t="shared" si="100"/>
        <v>1212692.4698661459</v>
      </c>
      <c r="M325" s="219">
        <f t="shared" si="100"/>
        <v>1463438.1058269823</v>
      </c>
      <c r="N325" s="219">
        <f t="shared" si="100"/>
        <v>1751270.8648563232</v>
      </c>
    </row>
    <row r="326" spans="1:14" ht="21" x14ac:dyDescent="0.35">
      <c r="A326" s="220" t="s">
        <v>62</v>
      </c>
      <c r="B326" s="219">
        <v>6883</v>
      </c>
      <c r="C326" s="219">
        <f>C273+C288+C313+C315+C318</f>
        <v>27140.002700000001</v>
      </c>
      <c r="D326" s="219">
        <f t="shared" ref="D326:N326" si="101">D273+D288+D313+D315+D318</f>
        <v>44365.41501398135</v>
      </c>
      <c r="E326" s="219">
        <f t="shared" si="101"/>
        <v>59718.458905113715</v>
      </c>
      <c r="F326" s="219">
        <f t="shared" si="101"/>
        <v>74661.970209633902</v>
      </c>
      <c r="G326" s="219">
        <f t="shared" si="101"/>
        <v>90171.798107095034</v>
      </c>
      <c r="H326" s="219">
        <f t="shared" si="101"/>
        <v>107344.22247369101</v>
      </c>
      <c r="I326" s="219">
        <f t="shared" si="101"/>
        <v>125904.42316125652</v>
      </c>
      <c r="J326" s="219">
        <f t="shared" si="101"/>
        <v>146627.44292012058</v>
      </c>
      <c r="K326" s="219">
        <f t="shared" si="101"/>
        <v>170212.27956214623</v>
      </c>
      <c r="L326" s="219">
        <f t="shared" si="101"/>
        <v>197208.79145304117</v>
      </c>
      <c r="M326" s="219">
        <f t="shared" si="101"/>
        <v>228173.58677818865</v>
      </c>
      <c r="N326" s="219">
        <f t="shared" si="101"/>
        <v>263532.18770390353</v>
      </c>
    </row>
    <row r="327" spans="1:14" ht="21" x14ac:dyDescent="0.35">
      <c r="A327" s="220" t="s">
        <v>63</v>
      </c>
      <c r="B327" s="219">
        <v>2015</v>
      </c>
      <c r="C327" s="219">
        <f>C319+C314+C308+C288+C274</f>
        <v>16934.3979</v>
      </c>
      <c r="D327" s="219">
        <f t="shared" ref="D327:N327" si="102">D319+D314+D308+D288+D274</f>
        <v>53205.909053969415</v>
      </c>
      <c r="E327" s="219">
        <f t="shared" si="102"/>
        <v>107699.17411211247</v>
      </c>
      <c r="F327" s="219">
        <f t="shared" si="102"/>
        <v>178664.79156238495</v>
      </c>
      <c r="G327" s="219">
        <f t="shared" si="102"/>
        <v>265086.62456504023</v>
      </c>
      <c r="H327" s="219">
        <f t="shared" si="102"/>
        <v>367651.27141268121</v>
      </c>
      <c r="I327" s="219">
        <f t="shared" si="102"/>
        <v>487478.80821913335</v>
      </c>
      <c r="J327" s="219">
        <f t="shared" si="102"/>
        <v>626179.87512761995</v>
      </c>
      <c r="K327" s="219">
        <f t="shared" si="102"/>
        <v>786005.05286196119</v>
      </c>
      <c r="L327" s="219">
        <f t="shared" si="102"/>
        <v>969710.15923027915</v>
      </c>
      <c r="M327" s="219">
        <f t="shared" si="102"/>
        <v>1180770.7172086388</v>
      </c>
      <c r="N327" s="219">
        <f t="shared" si="102"/>
        <v>1423113.6860629302</v>
      </c>
    </row>
    <row r="328" spans="1:14" ht="21" x14ac:dyDescent="0.35">
      <c r="A328" s="220" t="s">
        <v>64</v>
      </c>
      <c r="B328" s="218">
        <v>893</v>
      </c>
      <c r="C328" s="221">
        <f>C320+C310+C309+C290+C275</f>
        <v>2356.3786775525828</v>
      </c>
      <c r="D328" s="221">
        <f t="shared" ref="D328:N328" si="103">D320+D310+D309+D290+D275</f>
        <v>4877.3517933815128</v>
      </c>
      <c r="E328" s="221">
        <f t="shared" si="103"/>
        <v>8177.847217512397</v>
      </c>
      <c r="F328" s="221">
        <f t="shared" si="103"/>
        <v>11776.795403498516</v>
      </c>
      <c r="G328" s="221">
        <f t="shared" si="103"/>
        <v>16027.425127298327</v>
      </c>
      <c r="H328" s="221">
        <f t="shared" si="103"/>
        <v>20234.093358398874</v>
      </c>
      <c r="I328" s="221">
        <f t="shared" si="103"/>
        <v>25349.677832768342</v>
      </c>
      <c r="J328" s="221">
        <f t="shared" si="103"/>
        <v>31310.182961227318</v>
      </c>
      <c r="K328" s="221">
        <f t="shared" si="103"/>
        <v>38061.406853237495</v>
      </c>
      <c r="L328" s="221">
        <f t="shared" si="103"/>
        <v>45773.519182825352</v>
      </c>
      <c r="M328" s="221">
        <f t="shared" si="103"/>
        <v>54493.801840154985</v>
      </c>
      <c r="N328" s="221">
        <f t="shared" si="103"/>
        <v>64624.991089489587</v>
      </c>
    </row>
    <row r="329" spans="1:14" ht="21" x14ac:dyDescent="0.35">
      <c r="A329" s="85"/>
      <c r="B329" s="12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</row>
    <row r="330" spans="1:14" ht="21" x14ac:dyDescent="0.35">
      <c r="A330" s="75" t="s">
        <v>149</v>
      </c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</row>
    <row r="331" spans="1:14" ht="21" x14ac:dyDescent="0.35">
      <c r="A331" s="75" t="s">
        <v>62</v>
      </c>
      <c r="B331" s="51"/>
      <c r="C331" s="114">
        <v>100</v>
      </c>
      <c r="D331" s="114">
        <v>100</v>
      </c>
      <c r="E331" s="114">
        <v>100</v>
      </c>
      <c r="F331" s="114">
        <v>100</v>
      </c>
      <c r="G331" s="114">
        <v>100</v>
      </c>
      <c r="H331" s="114">
        <v>100</v>
      </c>
      <c r="I331" s="114">
        <v>100</v>
      </c>
      <c r="J331" s="114">
        <v>100</v>
      </c>
      <c r="K331" s="114">
        <v>100</v>
      </c>
      <c r="L331" s="114">
        <v>100</v>
      </c>
      <c r="M331" s="114">
        <v>100</v>
      </c>
      <c r="N331" s="114">
        <v>100</v>
      </c>
    </row>
    <row r="332" spans="1:14" ht="21" x14ac:dyDescent="0.35">
      <c r="A332" s="75" t="s">
        <v>81</v>
      </c>
      <c r="B332" s="51"/>
      <c r="C332" s="114">
        <v>750</v>
      </c>
      <c r="D332" s="114">
        <v>750</v>
      </c>
      <c r="E332" s="114">
        <v>750</v>
      </c>
      <c r="F332" s="114">
        <v>750</v>
      </c>
      <c r="G332" s="114">
        <v>750</v>
      </c>
      <c r="H332" s="114">
        <v>750</v>
      </c>
      <c r="I332" s="114">
        <v>750</v>
      </c>
      <c r="J332" s="114">
        <v>750</v>
      </c>
      <c r="K332" s="114">
        <v>750</v>
      </c>
      <c r="L332" s="114">
        <v>750</v>
      </c>
      <c r="M332" s="114">
        <v>750</v>
      </c>
      <c r="N332" s="114">
        <v>750</v>
      </c>
    </row>
    <row r="333" spans="1:14" ht="21" x14ac:dyDescent="0.35">
      <c r="A333" s="75" t="s">
        <v>64</v>
      </c>
      <c r="B333" s="51"/>
      <c r="C333" s="114">
        <v>1200</v>
      </c>
      <c r="D333" s="114">
        <v>1200</v>
      </c>
      <c r="E333" s="114">
        <v>1200</v>
      </c>
      <c r="F333" s="114">
        <v>1200</v>
      </c>
      <c r="G333" s="114">
        <v>1200</v>
      </c>
      <c r="H333" s="114">
        <v>1200</v>
      </c>
      <c r="I333" s="114">
        <v>1200</v>
      </c>
      <c r="J333" s="114">
        <v>1200</v>
      </c>
      <c r="K333" s="114">
        <v>1200</v>
      </c>
      <c r="L333" s="114">
        <v>1200</v>
      </c>
      <c r="M333" s="114">
        <v>1200</v>
      </c>
      <c r="N333" s="114">
        <v>1200</v>
      </c>
    </row>
    <row r="334" spans="1:14" ht="21" x14ac:dyDescent="0.3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</row>
    <row r="335" spans="1:14" ht="21" x14ac:dyDescent="0.35">
      <c r="A335" s="72" t="s">
        <v>66</v>
      </c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</row>
    <row r="336" spans="1:14" ht="63" x14ac:dyDescent="0.35">
      <c r="A336" s="218" t="s">
        <v>57</v>
      </c>
      <c r="B336" s="222" t="s">
        <v>116</v>
      </c>
      <c r="C336" s="223">
        <f>SUM(C337:C339)</f>
        <v>18242453.108063098</v>
      </c>
      <c r="D336" s="223">
        <f t="shared" ref="D336:N336" si="104">SUM(D337:D339)</f>
        <v>50193795.44393301</v>
      </c>
      <c r="E336" s="223">
        <f t="shared" si="104"/>
        <v>96559643.13561061</v>
      </c>
      <c r="F336" s="223">
        <f t="shared" si="104"/>
        <v>155596945.17695034</v>
      </c>
      <c r="G336" s="223">
        <f t="shared" si="104"/>
        <v>227065058.38724768</v>
      </c>
      <c r="H336" s="223">
        <f t="shared" si="104"/>
        <v>310753787.83695865</v>
      </c>
      <c r="I336" s="223">
        <f t="shared" si="104"/>
        <v>408619161.8797977</v>
      </c>
      <c r="J336" s="223">
        <f t="shared" si="104"/>
        <v>521869870.19119978</v>
      </c>
      <c r="K336" s="223">
        <f t="shared" si="104"/>
        <v>652198705.82657051</v>
      </c>
      <c r="L336" s="223">
        <f t="shared" si="104"/>
        <v>801931721.58740389</v>
      </c>
      <c r="M336" s="223">
        <f t="shared" si="104"/>
        <v>973787958.79248405</v>
      </c>
      <c r="N336" s="223">
        <f t="shared" si="104"/>
        <v>1171238472.6249754</v>
      </c>
    </row>
    <row r="337" spans="1:14" ht="63" x14ac:dyDescent="0.35">
      <c r="A337" s="220" t="s">
        <v>62</v>
      </c>
      <c r="B337" s="222" t="s">
        <v>117</v>
      </c>
      <c r="C337" s="223">
        <f>C326*C331</f>
        <v>2714000.27</v>
      </c>
      <c r="D337" s="223">
        <f t="shared" ref="D337:N337" si="105">D326*D331</f>
        <v>4436541.501398135</v>
      </c>
      <c r="E337" s="223">
        <f t="shared" si="105"/>
        <v>5971845.8905113712</v>
      </c>
      <c r="F337" s="223">
        <f t="shared" si="105"/>
        <v>7466197.0209633904</v>
      </c>
      <c r="G337" s="223">
        <f t="shared" si="105"/>
        <v>9017179.8107095025</v>
      </c>
      <c r="H337" s="223">
        <f t="shared" si="105"/>
        <v>10734422.247369101</v>
      </c>
      <c r="I337" s="223">
        <f t="shared" si="105"/>
        <v>12590442.316125652</v>
      </c>
      <c r="J337" s="223">
        <f t="shared" si="105"/>
        <v>14662744.292012058</v>
      </c>
      <c r="K337" s="223">
        <f t="shared" si="105"/>
        <v>17021227.956214622</v>
      </c>
      <c r="L337" s="223">
        <f t="shared" si="105"/>
        <v>19720879.145304117</v>
      </c>
      <c r="M337" s="223">
        <f t="shared" si="105"/>
        <v>22817358.677818865</v>
      </c>
      <c r="N337" s="223">
        <f t="shared" si="105"/>
        <v>26353218.770390354</v>
      </c>
    </row>
    <row r="338" spans="1:14" ht="63" x14ac:dyDescent="0.35">
      <c r="A338" s="220" t="s">
        <v>63</v>
      </c>
      <c r="B338" s="222" t="s">
        <v>118</v>
      </c>
      <c r="C338" s="223">
        <f t="shared" ref="C338:N339" si="106">C327*C332</f>
        <v>12700798.425000001</v>
      </c>
      <c r="D338" s="223">
        <f t="shared" si="106"/>
        <v>39904431.79047706</v>
      </c>
      <c r="E338" s="223">
        <f t="shared" si="106"/>
        <v>80774380.584084347</v>
      </c>
      <c r="F338" s="223">
        <f t="shared" si="106"/>
        <v>133998593.67178872</v>
      </c>
      <c r="G338" s="223">
        <f t="shared" si="106"/>
        <v>198814968.42378017</v>
      </c>
      <c r="H338" s="223">
        <f t="shared" si="106"/>
        <v>275738453.55951089</v>
      </c>
      <c r="I338" s="223">
        <f t="shared" si="106"/>
        <v>365609106.16435003</v>
      </c>
      <c r="J338" s="223">
        <f t="shared" si="106"/>
        <v>469634906.34571499</v>
      </c>
      <c r="K338" s="223">
        <f t="shared" si="106"/>
        <v>589503789.6464709</v>
      </c>
      <c r="L338" s="223">
        <f t="shared" si="106"/>
        <v>727282619.42270935</v>
      </c>
      <c r="M338" s="223">
        <f t="shared" si="106"/>
        <v>885578037.90647912</v>
      </c>
      <c r="N338" s="223">
        <f t="shared" si="106"/>
        <v>1067335264.5471976</v>
      </c>
    </row>
    <row r="339" spans="1:14" ht="63" x14ac:dyDescent="0.35">
      <c r="A339" s="220" t="s">
        <v>64</v>
      </c>
      <c r="B339" s="222" t="s">
        <v>119</v>
      </c>
      <c r="C339" s="223">
        <f t="shared" si="106"/>
        <v>2827654.4130630991</v>
      </c>
      <c r="D339" s="223">
        <f t="shared" si="106"/>
        <v>5852822.1520578153</v>
      </c>
      <c r="E339" s="223">
        <f t="shared" si="106"/>
        <v>9813416.6610148773</v>
      </c>
      <c r="F339" s="223">
        <f t="shared" si="106"/>
        <v>14132154.48419822</v>
      </c>
      <c r="G339" s="223">
        <f t="shared" si="106"/>
        <v>19232910.152757991</v>
      </c>
      <c r="H339" s="223">
        <f t="shared" si="106"/>
        <v>24280912.03007865</v>
      </c>
      <c r="I339" s="223">
        <f t="shared" si="106"/>
        <v>30419613.399322011</v>
      </c>
      <c r="J339" s="223">
        <f t="shared" si="106"/>
        <v>37572219.55347278</v>
      </c>
      <c r="K339" s="223">
        <f t="shared" si="106"/>
        <v>45673688.223884992</v>
      </c>
      <c r="L339" s="223">
        <f t="shared" si="106"/>
        <v>54928223.019390419</v>
      </c>
      <c r="M339" s="223">
        <f t="shared" si="106"/>
        <v>65392562.208185986</v>
      </c>
      <c r="N339" s="223">
        <f t="shared" si="106"/>
        <v>77549989.307387501</v>
      </c>
    </row>
    <row r="340" spans="1:14" s="288" customFormat="1" ht="21" x14ac:dyDescent="0.35">
      <c r="A340" s="286"/>
      <c r="B340" s="287"/>
      <c r="C340" s="291"/>
      <c r="D340" s="291"/>
      <c r="E340" s="291"/>
      <c r="F340" s="291"/>
      <c r="G340" s="291"/>
      <c r="H340" s="291"/>
      <c r="I340" s="291"/>
      <c r="J340" s="291"/>
      <c r="K340" s="291"/>
      <c r="L340" s="291"/>
      <c r="M340" s="291"/>
      <c r="N340" s="291"/>
    </row>
    <row r="341" spans="1:14" ht="21" x14ac:dyDescent="0.35">
      <c r="A341" s="60" t="s">
        <v>164</v>
      </c>
      <c r="B341" s="201" t="s">
        <v>57</v>
      </c>
      <c r="C341" s="201">
        <f>SUM(C342:C344)</f>
        <v>11414900</v>
      </c>
      <c r="D341" s="201">
        <f t="shared" ref="D341:N341" si="107">SUM(D342:D344)</f>
        <v>17562400</v>
      </c>
      <c r="E341" s="201">
        <f t="shared" si="107"/>
        <v>23412000</v>
      </c>
      <c r="F341" s="201">
        <f t="shared" si="107"/>
        <v>28993550</v>
      </c>
      <c r="G341" s="201">
        <f t="shared" si="107"/>
        <v>34759100</v>
      </c>
      <c r="H341" s="201">
        <f t="shared" si="107"/>
        <v>40335100</v>
      </c>
      <c r="I341" s="201">
        <f t="shared" si="107"/>
        <v>46960750</v>
      </c>
      <c r="J341" s="201">
        <f t="shared" si="107"/>
        <v>54468500</v>
      </c>
      <c r="K341" s="201">
        <f t="shared" si="107"/>
        <v>62877400</v>
      </c>
      <c r="L341" s="201">
        <f t="shared" si="107"/>
        <v>72408150</v>
      </c>
      <c r="M341" s="201">
        <f t="shared" si="107"/>
        <v>83225600</v>
      </c>
      <c r="N341" s="201">
        <f t="shared" si="107"/>
        <v>95799300</v>
      </c>
    </row>
    <row r="342" spans="1:14" ht="21" x14ac:dyDescent="0.35">
      <c r="A342" s="75" t="s">
        <v>165</v>
      </c>
      <c r="B342" s="201"/>
      <c r="C342" s="202">
        <f>C331*C273</f>
        <v>2613500</v>
      </c>
      <c r="D342" s="202">
        <f t="shared" ref="D342:N344" si="108">D331*D273</f>
        <v>4051600</v>
      </c>
      <c r="E342" s="202">
        <f t="shared" si="108"/>
        <v>5306700</v>
      </c>
      <c r="F342" s="202">
        <f t="shared" si="108"/>
        <v>6516500</v>
      </c>
      <c r="G342" s="202">
        <f t="shared" si="108"/>
        <v>7766000</v>
      </c>
      <c r="H342" s="202">
        <f t="shared" si="108"/>
        <v>9151000</v>
      </c>
      <c r="I342" s="202">
        <f t="shared" si="108"/>
        <v>10634800</v>
      </c>
      <c r="J342" s="202">
        <f t="shared" si="108"/>
        <v>12289700</v>
      </c>
      <c r="K342" s="202">
        <f t="shared" si="108"/>
        <v>14174200</v>
      </c>
      <c r="L342" s="202">
        <f t="shared" si="108"/>
        <v>16332300</v>
      </c>
      <c r="M342" s="202">
        <f t="shared" si="108"/>
        <v>18808100</v>
      </c>
      <c r="N342" s="202">
        <f t="shared" si="108"/>
        <v>21632700</v>
      </c>
    </row>
    <row r="343" spans="1:14" ht="21" x14ac:dyDescent="0.35">
      <c r="A343" s="75" t="s">
        <v>166</v>
      </c>
      <c r="B343" s="201"/>
      <c r="C343" s="202">
        <f>C332*C274</f>
        <v>6681000</v>
      </c>
      <c r="D343" s="202">
        <f t="shared" si="108"/>
        <v>10260000</v>
      </c>
      <c r="E343" s="202">
        <f t="shared" si="108"/>
        <v>13510500</v>
      </c>
      <c r="F343" s="202">
        <f t="shared" si="108"/>
        <v>16790250</v>
      </c>
      <c r="G343" s="202">
        <f t="shared" si="108"/>
        <v>19909500</v>
      </c>
      <c r="H343" s="202">
        <f t="shared" si="108"/>
        <v>23380500</v>
      </c>
      <c r="I343" s="202">
        <f t="shared" si="108"/>
        <v>27168750</v>
      </c>
      <c r="J343" s="202">
        <f t="shared" si="108"/>
        <v>31452000</v>
      </c>
      <c r="K343" s="202">
        <f t="shared" si="108"/>
        <v>36312000</v>
      </c>
      <c r="L343" s="202">
        <f t="shared" si="108"/>
        <v>41792250</v>
      </c>
      <c r="M343" s="202">
        <f t="shared" si="108"/>
        <v>48109500</v>
      </c>
      <c r="N343" s="202">
        <f t="shared" si="108"/>
        <v>55347000</v>
      </c>
    </row>
    <row r="344" spans="1:14" ht="21" x14ac:dyDescent="0.35">
      <c r="A344" s="75" t="s">
        <v>167</v>
      </c>
      <c r="B344" s="201"/>
      <c r="C344" s="202">
        <f>C333*C275</f>
        <v>2120400</v>
      </c>
      <c r="D344" s="202">
        <f t="shared" si="108"/>
        <v>3250800</v>
      </c>
      <c r="E344" s="202">
        <f t="shared" si="108"/>
        <v>4594800</v>
      </c>
      <c r="F344" s="202">
        <f t="shared" si="108"/>
        <v>5686800</v>
      </c>
      <c r="G344" s="202">
        <f t="shared" si="108"/>
        <v>7083600</v>
      </c>
      <c r="H344" s="202">
        <f t="shared" si="108"/>
        <v>7803600</v>
      </c>
      <c r="I344" s="202">
        <f t="shared" si="108"/>
        <v>9157200</v>
      </c>
      <c r="J344" s="202">
        <f t="shared" si="108"/>
        <v>10726800</v>
      </c>
      <c r="K344" s="202">
        <f t="shared" si="108"/>
        <v>12391200</v>
      </c>
      <c r="L344" s="202">
        <f t="shared" si="108"/>
        <v>14283600</v>
      </c>
      <c r="M344" s="202">
        <f t="shared" si="108"/>
        <v>16308000</v>
      </c>
      <c r="N344" s="202">
        <f t="shared" si="108"/>
        <v>18819600</v>
      </c>
    </row>
    <row r="345" spans="1:14" ht="21" x14ac:dyDescent="0.35">
      <c r="A345" s="75"/>
      <c r="B345" s="201"/>
      <c r="C345" s="201"/>
      <c r="D345" s="201"/>
      <c r="E345" s="201"/>
      <c r="F345" s="201"/>
      <c r="G345" s="201"/>
      <c r="H345" s="201"/>
      <c r="I345" s="201"/>
      <c r="J345" s="201"/>
      <c r="K345" s="201"/>
      <c r="L345" s="201"/>
      <c r="M345" s="201"/>
      <c r="N345" s="201"/>
    </row>
    <row r="346" spans="1:14" ht="21" x14ac:dyDescent="0.35">
      <c r="A346" s="78" t="s">
        <v>168</v>
      </c>
      <c r="B346" s="201"/>
      <c r="C346" s="201">
        <f>SUM(C347:C349)</f>
        <v>3148363.6749999998</v>
      </c>
      <c r="D346" s="201">
        <f t="shared" ref="D346:N346" si="109">SUM(D347:D349)</f>
        <v>17840273.014644921</v>
      </c>
      <c r="E346" s="201">
        <f t="shared" si="109"/>
        <v>49301185.647576153</v>
      </c>
      <c r="F346" s="201">
        <f t="shared" si="109"/>
        <v>95008077.86095044</v>
      </c>
      <c r="G346" s="201">
        <f t="shared" si="109"/>
        <v>153274871.68600273</v>
      </c>
      <c r="H346" s="201">
        <f t="shared" si="109"/>
        <v>223825386.86328784</v>
      </c>
      <c r="I346" s="201">
        <f t="shared" si="109"/>
        <v>306518579.67217785</v>
      </c>
      <c r="J346" s="201">
        <f t="shared" si="109"/>
        <v>403202766.8682034</v>
      </c>
      <c r="K346" s="201">
        <f t="shared" si="109"/>
        <v>515083837.67713183</v>
      </c>
      <c r="L346" s="201">
        <f t="shared" si="109"/>
        <v>643847789.7827698</v>
      </c>
      <c r="M346" s="201">
        <f t="shared" si="109"/>
        <v>791787543.38992381</v>
      </c>
      <c r="N346" s="201">
        <f t="shared" si="109"/>
        <v>961598754.33908749</v>
      </c>
    </row>
    <row r="347" spans="1:14" ht="21" x14ac:dyDescent="0.35">
      <c r="A347" s="75" t="s">
        <v>165</v>
      </c>
      <c r="B347" s="201"/>
      <c r="C347" s="202">
        <f>C331*C278</f>
        <v>671780.8</v>
      </c>
      <c r="D347" s="202">
        <f t="shared" ref="D347:N349" si="110">D331*D278</f>
        <v>2648864.26352</v>
      </c>
      <c r="E347" s="202">
        <f t="shared" si="110"/>
        <v>4330064.5053645801</v>
      </c>
      <c r="F347" s="202">
        <f t="shared" si="110"/>
        <v>5828521.5891390992</v>
      </c>
      <c r="G347" s="202">
        <f t="shared" si="110"/>
        <v>7287008.2924602684</v>
      </c>
      <c r="H347" s="202">
        <f t="shared" si="110"/>
        <v>8800767.4952524751</v>
      </c>
      <c r="I347" s="202">
        <f t="shared" si="110"/>
        <v>10476796.113432242</v>
      </c>
      <c r="J347" s="202">
        <f t="shared" si="110"/>
        <v>12288271.700538637</v>
      </c>
      <c r="K347" s="202">
        <f t="shared" si="110"/>
        <v>14310838.429003768</v>
      </c>
      <c r="L347" s="202">
        <f t="shared" si="110"/>
        <v>16612718.485265473</v>
      </c>
      <c r="M347" s="202">
        <f t="shared" si="110"/>
        <v>19247578.04581682</v>
      </c>
      <c r="N347" s="202">
        <f t="shared" si="110"/>
        <v>22269742.069551211</v>
      </c>
    </row>
    <row r="348" spans="1:14" ht="21" x14ac:dyDescent="0.35">
      <c r="A348" s="75" t="s">
        <v>166</v>
      </c>
      <c r="B348" s="201"/>
      <c r="C348" s="202">
        <f>C332*C279</f>
        <v>1501426.875</v>
      </c>
      <c r="D348" s="202">
        <f t="shared" si="110"/>
        <v>12618243.2352375</v>
      </c>
      <c r="E348" s="202">
        <f t="shared" si="110"/>
        <v>39645052.983838961</v>
      </c>
      <c r="F348" s="202">
        <f t="shared" si="110"/>
        <v>80249347.1102878</v>
      </c>
      <c r="G348" s="202">
        <f t="shared" si="110"/>
        <v>133127602.81292209</v>
      </c>
      <c r="H348" s="202">
        <f t="shared" si="110"/>
        <v>197522671.12902558</v>
      </c>
      <c r="I348" s="202">
        <f t="shared" si="110"/>
        <v>273946153.61137408</v>
      </c>
      <c r="J348" s="202">
        <f t="shared" si="110"/>
        <v>363232646.97428173</v>
      </c>
      <c r="K348" s="202">
        <f t="shared" si="110"/>
        <v>466582279.45446783</v>
      </c>
      <c r="L348" s="202">
        <f t="shared" si="110"/>
        <v>585672015.01376891</v>
      </c>
      <c r="M348" s="202">
        <f t="shared" si="110"/>
        <v>722555282.39646173</v>
      </c>
      <c r="N348" s="202">
        <f t="shared" si="110"/>
        <v>879821780.66008699</v>
      </c>
    </row>
    <row r="349" spans="1:14" ht="21" x14ac:dyDescent="0.35">
      <c r="A349" s="75" t="s">
        <v>167</v>
      </c>
      <c r="B349" s="201"/>
      <c r="C349" s="202">
        <f>C333*C280</f>
        <v>975156</v>
      </c>
      <c r="D349" s="202">
        <f t="shared" si="110"/>
        <v>2573165.5158874202</v>
      </c>
      <c r="E349" s="202">
        <f t="shared" si="110"/>
        <v>5326068.1583726117</v>
      </c>
      <c r="F349" s="202">
        <f t="shared" si="110"/>
        <v>8930209.1615235377</v>
      </c>
      <c r="G349" s="202">
        <f t="shared" si="110"/>
        <v>12860260.58062038</v>
      </c>
      <c r="H349" s="202">
        <f t="shared" si="110"/>
        <v>17501948.239009771</v>
      </c>
      <c r="I349" s="202">
        <f t="shared" si="110"/>
        <v>22095629.947371569</v>
      </c>
      <c r="J349" s="202">
        <f t="shared" si="110"/>
        <v>27681848.193383031</v>
      </c>
      <c r="K349" s="202">
        <f t="shared" si="110"/>
        <v>34190719.793660231</v>
      </c>
      <c r="L349" s="202">
        <f t="shared" si="110"/>
        <v>41563056.28373535</v>
      </c>
      <c r="M349" s="202">
        <f t="shared" si="110"/>
        <v>49984682.947645284</v>
      </c>
      <c r="N349" s="202">
        <f t="shared" si="110"/>
        <v>59507231.609449245</v>
      </c>
    </row>
    <row r="350" spans="1:14" ht="21" x14ac:dyDescent="0.35">
      <c r="A350" s="51"/>
      <c r="B350" s="201"/>
      <c r="C350" s="201"/>
      <c r="D350" s="201"/>
      <c r="E350" s="201"/>
      <c r="F350" s="201"/>
      <c r="G350" s="201"/>
      <c r="H350" s="201"/>
      <c r="I350" s="201"/>
      <c r="J350" s="201"/>
      <c r="K350" s="201"/>
      <c r="L350" s="201"/>
      <c r="M350" s="201"/>
      <c r="N350" s="201"/>
    </row>
    <row r="351" spans="1:14" ht="21" x14ac:dyDescent="0.35">
      <c r="A351" s="60" t="s">
        <v>169</v>
      </c>
      <c r="B351" s="201"/>
      <c r="C351" s="201">
        <f>SUM(C352:C354)</f>
        <v>13176.533063099305</v>
      </c>
      <c r="D351" s="201">
        <f t="shared" ref="D351:N351" si="111">SUM(D352:D354)</f>
        <v>13035.179091319407</v>
      </c>
      <c r="E351" s="201">
        <f t="shared" si="111"/>
        <v>12999.284796378386</v>
      </c>
      <c r="F351" s="201">
        <f t="shared" si="111"/>
        <v>12245.002967652719</v>
      </c>
      <c r="G351" s="201">
        <f t="shared" si="111"/>
        <v>12292.768501374358</v>
      </c>
      <c r="H351" s="201">
        <f t="shared" si="111"/>
        <v>12272.705244844003</v>
      </c>
      <c r="I351" s="201">
        <f t="shared" si="111"/>
        <v>12261.96903286057</v>
      </c>
      <c r="J351" s="201">
        <f t="shared" si="111"/>
        <v>12157.452063942506</v>
      </c>
      <c r="K351" s="201">
        <f t="shared" si="111"/>
        <v>12159.06395997214</v>
      </c>
      <c r="L351" s="201">
        <f t="shared" si="111"/>
        <v>12161.71042367199</v>
      </c>
      <c r="M351" s="201">
        <f t="shared" si="111"/>
        <v>12155.66059299482</v>
      </c>
      <c r="N351" s="201">
        <f t="shared" si="111"/>
        <v>12052.327384805772</v>
      </c>
    </row>
    <row r="352" spans="1:14" ht="21" x14ac:dyDescent="0.35">
      <c r="A352" s="75" t="s">
        <v>165</v>
      </c>
      <c r="B352" s="224"/>
      <c r="C352" s="225">
        <f>C331*C288</f>
        <v>4400</v>
      </c>
      <c r="D352" s="225">
        <f t="shared" ref="D352:N354" si="112">D331*D288</f>
        <v>4300</v>
      </c>
      <c r="E352" s="225">
        <f t="shared" si="112"/>
        <v>4300</v>
      </c>
      <c r="F352" s="225">
        <f t="shared" si="112"/>
        <v>4300</v>
      </c>
      <c r="G352" s="225">
        <f t="shared" si="112"/>
        <v>4300</v>
      </c>
      <c r="H352" s="225">
        <f t="shared" si="112"/>
        <v>4300</v>
      </c>
      <c r="I352" s="225">
        <f t="shared" si="112"/>
        <v>4300</v>
      </c>
      <c r="J352" s="225">
        <f t="shared" si="112"/>
        <v>4200</v>
      </c>
      <c r="K352" s="225">
        <f t="shared" si="112"/>
        <v>4200</v>
      </c>
      <c r="L352" s="225">
        <f t="shared" si="112"/>
        <v>4200</v>
      </c>
      <c r="M352" s="225">
        <f t="shared" si="112"/>
        <v>4200</v>
      </c>
      <c r="N352" s="225">
        <f t="shared" si="112"/>
        <v>4100</v>
      </c>
    </row>
    <row r="353" spans="1:14" ht="21" x14ac:dyDescent="0.35">
      <c r="A353" s="75" t="s">
        <v>166</v>
      </c>
      <c r="B353" s="224"/>
      <c r="C353" s="225">
        <f>C332*C289</f>
        <v>8250</v>
      </c>
      <c r="D353" s="225">
        <f t="shared" si="112"/>
        <v>8250</v>
      </c>
      <c r="E353" s="225">
        <f t="shared" si="112"/>
        <v>8250</v>
      </c>
      <c r="F353" s="225">
        <f t="shared" si="112"/>
        <v>7500</v>
      </c>
      <c r="G353" s="225">
        <f t="shared" si="112"/>
        <v>7500</v>
      </c>
      <c r="H353" s="225">
        <f t="shared" si="112"/>
        <v>7500</v>
      </c>
      <c r="I353" s="225">
        <f t="shared" si="112"/>
        <v>7500</v>
      </c>
      <c r="J353" s="225">
        <f t="shared" si="112"/>
        <v>7500</v>
      </c>
      <c r="K353" s="225">
        <f t="shared" si="112"/>
        <v>7500</v>
      </c>
      <c r="L353" s="225">
        <f t="shared" si="112"/>
        <v>7500</v>
      </c>
      <c r="M353" s="225">
        <f t="shared" si="112"/>
        <v>7500</v>
      </c>
      <c r="N353" s="225">
        <f t="shared" si="112"/>
        <v>7500</v>
      </c>
    </row>
    <row r="354" spans="1:14" ht="21" x14ac:dyDescent="0.35">
      <c r="A354" s="75" t="s">
        <v>167</v>
      </c>
      <c r="B354" s="224"/>
      <c r="C354" s="225">
        <f>C333*C290</f>
        <v>526.53306309930508</v>
      </c>
      <c r="D354" s="225">
        <f t="shared" si="112"/>
        <v>485.17909131940763</v>
      </c>
      <c r="E354" s="225">
        <f t="shared" si="112"/>
        <v>449.28479637838552</v>
      </c>
      <c r="F354" s="225">
        <f t="shared" si="112"/>
        <v>445.00296765271878</v>
      </c>
      <c r="G354" s="225">
        <f t="shared" si="112"/>
        <v>492.76850137435696</v>
      </c>
      <c r="H354" s="225">
        <f t="shared" si="112"/>
        <v>472.70524484400289</v>
      </c>
      <c r="I354" s="225">
        <f t="shared" si="112"/>
        <v>461.96903286056988</v>
      </c>
      <c r="J354" s="225">
        <f t="shared" si="112"/>
        <v>457.4520639425067</v>
      </c>
      <c r="K354" s="225">
        <f t="shared" si="112"/>
        <v>459.06395997214003</v>
      </c>
      <c r="L354" s="225">
        <f t="shared" si="112"/>
        <v>461.71042367198953</v>
      </c>
      <c r="M354" s="225">
        <f t="shared" si="112"/>
        <v>455.66059299482026</v>
      </c>
      <c r="N354" s="225">
        <f t="shared" si="112"/>
        <v>452.32738480577262</v>
      </c>
    </row>
    <row r="355" spans="1:14" ht="21" x14ac:dyDescent="0.35">
      <c r="A355" s="61"/>
      <c r="B355" s="224"/>
      <c r="C355" s="224"/>
      <c r="D355" s="226"/>
      <c r="E355" s="226"/>
      <c r="F355" s="226"/>
      <c r="G355" s="226"/>
      <c r="H355" s="226"/>
      <c r="I355" s="226"/>
      <c r="J355" s="226"/>
      <c r="K355" s="226"/>
      <c r="L355" s="226"/>
      <c r="M355" s="226"/>
      <c r="N355" s="226"/>
    </row>
    <row r="356" spans="1:14" ht="21" x14ac:dyDescent="0.35">
      <c r="A356" s="76" t="s">
        <v>175</v>
      </c>
      <c r="B356" s="224"/>
      <c r="C356" s="289">
        <f>SUM(C357:C359)</f>
        <v>3952629.875</v>
      </c>
      <c r="D356" s="289">
        <f t="shared" ref="D356:N356" si="113">SUM(D357:D359)</f>
        <v>15666313.624487499</v>
      </c>
      <c r="E356" s="289">
        <f t="shared" si="113"/>
        <v>25839233.538852811</v>
      </c>
      <c r="F356" s="289">
        <f t="shared" si="113"/>
        <v>35105856.638644636</v>
      </c>
      <c r="G356" s="289">
        <f t="shared" si="113"/>
        <v>44286631.845143437</v>
      </c>
      <c r="H356" s="289">
        <f t="shared" si="113"/>
        <v>53930233.714053556</v>
      </c>
      <c r="I356" s="289">
        <f t="shared" si="113"/>
        <v>64669502.614237756</v>
      </c>
      <c r="J356" s="289">
        <f t="shared" si="113"/>
        <v>76357425.163525447</v>
      </c>
      <c r="K356" s="289">
        <f t="shared" si="113"/>
        <v>89451530.935362503</v>
      </c>
      <c r="L356" s="289">
        <f t="shared" si="113"/>
        <v>104371639.78046948</v>
      </c>
      <c r="M356" s="289">
        <f t="shared" si="113"/>
        <v>121456866.84741715</v>
      </c>
      <c r="N356" s="289">
        <f t="shared" si="113"/>
        <v>141056662.99695984</v>
      </c>
    </row>
    <row r="357" spans="1:14" ht="21" x14ac:dyDescent="0.35">
      <c r="A357" s="77" t="s">
        <v>106</v>
      </c>
      <c r="B357" s="224"/>
      <c r="C357" s="227">
        <f>(C332-C331)*C308</f>
        <v>3612714.625</v>
      </c>
      <c r="D357" s="227">
        <f t="shared" ref="D357:N357" si="114">(D332-D331)*D308</f>
        <v>14245108.917162498</v>
      </c>
      <c r="E357" s="227">
        <f t="shared" si="114"/>
        <v>23286297.205463458</v>
      </c>
      <c r="F357" s="227">
        <f t="shared" si="114"/>
        <v>31344726.117821559</v>
      </c>
      <c r="G357" s="227">
        <f t="shared" si="114"/>
        <v>39188201.613781586</v>
      </c>
      <c r="H357" s="227">
        <f t="shared" si="114"/>
        <v>47328922.5314615</v>
      </c>
      <c r="I357" s="227">
        <f t="shared" si="114"/>
        <v>56342298.770878568</v>
      </c>
      <c r="J357" s="227">
        <f t="shared" si="114"/>
        <v>66084084.10676451</v>
      </c>
      <c r="K357" s="227">
        <f t="shared" si="114"/>
        <v>76961079.102698281</v>
      </c>
      <c r="L357" s="227">
        <f t="shared" si="114"/>
        <v>89340170.235181496</v>
      </c>
      <c r="M357" s="227">
        <f t="shared" si="114"/>
        <v>103509964.41391496</v>
      </c>
      <c r="N357" s="227">
        <f t="shared" si="114"/>
        <v>119762611.36020176</v>
      </c>
    </row>
    <row r="358" spans="1:14" ht="21" x14ac:dyDescent="0.35">
      <c r="A358" s="77" t="s">
        <v>107</v>
      </c>
      <c r="B358" s="224"/>
      <c r="C358" s="227">
        <f>(C333-C331)*C309</f>
        <v>321780.25000000006</v>
      </c>
      <c r="D358" s="227">
        <f t="shared" ref="D358:N358" si="115">(D333-D331)*D309</f>
        <v>1268795.126225</v>
      </c>
      <c r="E358" s="227">
        <f t="shared" si="115"/>
        <v>2074083.1519036284</v>
      </c>
      <c r="F358" s="227">
        <f t="shared" si="115"/>
        <v>2791837.9538140665</v>
      </c>
      <c r="G358" s="227">
        <f t="shared" si="115"/>
        <v>3490447.1073003854</v>
      </c>
      <c r="H358" s="227">
        <f t="shared" si="115"/>
        <v>4215531.5615066933</v>
      </c>
      <c r="I358" s="227">
        <f t="shared" si="115"/>
        <v>5018342.4006450558</v>
      </c>
      <c r="J358" s="227">
        <f t="shared" si="115"/>
        <v>5886031.7827887423</v>
      </c>
      <c r="K358" s="227">
        <f t="shared" si="115"/>
        <v>6854832.9565156372</v>
      </c>
      <c r="L358" s="227">
        <f t="shared" si="115"/>
        <v>7957424.0695303371</v>
      </c>
      <c r="M358" s="227">
        <f t="shared" si="115"/>
        <v>9219511.000429675</v>
      </c>
      <c r="N358" s="227">
        <f t="shared" si="115"/>
        <v>10667115.181880319</v>
      </c>
    </row>
    <row r="359" spans="1:14" ht="21" x14ac:dyDescent="0.35">
      <c r="A359" s="77" t="s">
        <v>108</v>
      </c>
      <c r="B359" s="224"/>
      <c r="C359" s="227">
        <f>(C333-C332)*C310</f>
        <v>18135.000000000004</v>
      </c>
      <c r="D359" s="227">
        <f t="shared" ref="D359:N359" si="116">(D333-D332)*D310</f>
        <v>152409.58109999998</v>
      </c>
      <c r="E359" s="227">
        <f t="shared" si="116"/>
        <v>478853.18148572469</v>
      </c>
      <c r="F359" s="227">
        <f t="shared" si="116"/>
        <v>969292.56700901221</v>
      </c>
      <c r="G359" s="227">
        <f t="shared" si="116"/>
        <v>1607983.1240614646</v>
      </c>
      <c r="H359" s="227">
        <f t="shared" si="116"/>
        <v>2385779.621085362</v>
      </c>
      <c r="I359" s="227">
        <f t="shared" si="116"/>
        <v>3308861.442714131</v>
      </c>
      <c r="J359" s="227">
        <f t="shared" si="116"/>
        <v>4387309.2739722002</v>
      </c>
      <c r="K359" s="227">
        <f t="shared" si="116"/>
        <v>5635618.8761485796</v>
      </c>
      <c r="L359" s="227">
        <f t="shared" si="116"/>
        <v>7074045.475757651</v>
      </c>
      <c r="M359" s="227">
        <f t="shared" si="116"/>
        <v>8727391.433072513</v>
      </c>
      <c r="N359" s="227">
        <f t="shared" si="116"/>
        <v>10626936.454877749</v>
      </c>
    </row>
    <row r="360" spans="1:14" ht="21" x14ac:dyDescent="0.35">
      <c r="A360" s="74"/>
      <c r="B360" s="228"/>
      <c r="C360" s="228"/>
      <c r="D360" s="228"/>
      <c r="E360" s="228"/>
      <c r="F360" s="228"/>
      <c r="G360" s="228"/>
      <c r="H360" s="228"/>
      <c r="I360" s="228"/>
      <c r="J360" s="228"/>
      <c r="K360" s="228"/>
      <c r="L360" s="228"/>
      <c r="M360" s="228"/>
      <c r="N360" s="228"/>
    </row>
    <row r="361" spans="1:14" ht="21" x14ac:dyDescent="0.35">
      <c r="A361" s="76" t="s">
        <v>176</v>
      </c>
      <c r="B361" s="228"/>
      <c r="C361" s="228">
        <f>SUM(C362:C364)</f>
        <v>-311366.97499999998</v>
      </c>
      <c r="D361" s="228">
        <f t="shared" ref="D361:N361" si="117">SUM(D362:D364)</f>
        <v>-912226.37429072126</v>
      </c>
      <c r="E361" s="228">
        <f t="shared" si="117"/>
        <v>-2029775.3356147455</v>
      </c>
      <c r="F361" s="228">
        <f t="shared" si="117"/>
        <v>-3547534.3256123941</v>
      </c>
      <c r="G361" s="228">
        <f t="shared" si="117"/>
        <v>-5292587.9123998731</v>
      </c>
      <c r="H361" s="228">
        <f t="shared" si="117"/>
        <v>-7373955.4456276065</v>
      </c>
      <c r="I361" s="228">
        <f t="shared" si="117"/>
        <v>-9566682.3756508194</v>
      </c>
      <c r="J361" s="228">
        <f t="shared" si="117"/>
        <v>-12194979.292593019</v>
      </c>
      <c r="K361" s="228">
        <f t="shared" si="117"/>
        <v>-15250221.849883769</v>
      </c>
      <c r="L361" s="228">
        <f t="shared" si="117"/>
        <v>-18732019.686258901</v>
      </c>
      <c r="M361" s="228">
        <f t="shared" si="117"/>
        <v>-22718207.105450079</v>
      </c>
      <c r="N361" s="228">
        <f t="shared" si="117"/>
        <v>-27251547.03845669</v>
      </c>
    </row>
    <row r="362" spans="1:14" ht="21" x14ac:dyDescent="0.35">
      <c r="A362" s="77" t="s">
        <v>109</v>
      </c>
      <c r="B362" s="228"/>
      <c r="C362" s="229">
        <f>(C331-C332)*C313</f>
        <v>-15717.000000000002</v>
      </c>
      <c r="D362" s="229">
        <f t="shared" ref="D362:N363" si="118">(D331-D332)*D313</f>
        <v>-132088.30361999999</v>
      </c>
      <c r="E362" s="229">
        <f t="shared" si="118"/>
        <v>-415006.09062096139</v>
      </c>
      <c r="F362" s="229">
        <f t="shared" si="118"/>
        <v>-840053.55807447725</v>
      </c>
      <c r="G362" s="229">
        <f t="shared" si="118"/>
        <v>-1393585.3741866027</v>
      </c>
      <c r="H362" s="229">
        <f t="shared" si="118"/>
        <v>-2067675.6716073137</v>
      </c>
      <c r="I362" s="229">
        <f t="shared" si="118"/>
        <v>-2867679.9170189132</v>
      </c>
      <c r="J362" s="229">
        <f t="shared" si="118"/>
        <v>-3802334.7041092408</v>
      </c>
      <c r="K362" s="229">
        <f t="shared" si="118"/>
        <v>-4884203.0259954352</v>
      </c>
      <c r="L362" s="229">
        <f t="shared" si="118"/>
        <v>-6130839.412323297</v>
      </c>
      <c r="M362" s="229">
        <f t="shared" si="118"/>
        <v>-7563739.2419961775</v>
      </c>
      <c r="N362" s="229">
        <f t="shared" si="118"/>
        <v>-9210011.5942273829</v>
      </c>
    </row>
    <row r="363" spans="1:14" ht="21" x14ac:dyDescent="0.35">
      <c r="A363" s="77" t="s">
        <v>110</v>
      </c>
      <c r="B363" s="228"/>
      <c r="C363" s="229">
        <f>(C332-C333)*C314</f>
        <v>-219128.80499999996</v>
      </c>
      <c r="D363" s="229">
        <f t="shared" si="118"/>
        <v>-578219.9817912404</v>
      </c>
      <c r="E363" s="229">
        <f t="shared" si="118"/>
        <v>-1196828.9698189222</v>
      </c>
      <c r="F363" s="229">
        <f t="shared" si="118"/>
        <v>-2006721.0394692796</v>
      </c>
      <c r="G363" s="229">
        <f t="shared" si="118"/>
        <v>-2889848.9400874833</v>
      </c>
      <c r="H363" s="229">
        <f t="shared" si="118"/>
        <v>-3932889.7148620989</v>
      </c>
      <c r="I363" s="229">
        <f t="shared" si="118"/>
        <v>-4965142.9987507062</v>
      </c>
      <c r="J363" s="229">
        <f t="shared" si="118"/>
        <v>-6220430.6949938592</v>
      </c>
      <c r="K363" s="229">
        <f t="shared" si="118"/>
        <v>-7683049.2459407644</v>
      </c>
      <c r="L363" s="229">
        <f t="shared" si="118"/>
        <v>-9339698.3206816819</v>
      </c>
      <c r="M363" s="229">
        <f t="shared" si="118"/>
        <v>-11232135.004677596</v>
      </c>
      <c r="N363" s="229">
        <f t="shared" si="118"/>
        <v>-13371961.564546429</v>
      </c>
    </row>
    <row r="364" spans="1:14" ht="21" x14ac:dyDescent="0.35">
      <c r="A364" s="77" t="s">
        <v>80</v>
      </c>
      <c r="B364" s="228"/>
      <c r="C364" s="230">
        <f>(C331-C333)*C315</f>
        <v>-76521.17</v>
      </c>
      <c r="D364" s="230">
        <f t="shared" ref="D364:N364" si="119">(D331-D333)*D315</f>
        <v>-201918.08887948081</v>
      </c>
      <c r="E364" s="230">
        <f t="shared" si="119"/>
        <v>-417940.27517486177</v>
      </c>
      <c r="F364" s="230">
        <f t="shared" si="119"/>
        <v>-700759.72806863731</v>
      </c>
      <c r="G364" s="230">
        <f t="shared" si="119"/>
        <v>-1009153.5981257879</v>
      </c>
      <c r="H364" s="230">
        <f t="shared" si="119"/>
        <v>-1373390.0591581936</v>
      </c>
      <c r="I364" s="230">
        <f t="shared" si="119"/>
        <v>-1733859.4598811991</v>
      </c>
      <c r="J364" s="230">
        <f t="shared" si="119"/>
        <v>-2172213.8934899191</v>
      </c>
      <c r="K364" s="230">
        <f t="shared" si="119"/>
        <v>-2682969.5779475686</v>
      </c>
      <c r="L364" s="230">
        <f t="shared" si="119"/>
        <v>-3261481.9532539207</v>
      </c>
      <c r="M364" s="230">
        <f t="shared" si="119"/>
        <v>-3922332.8587763044</v>
      </c>
      <c r="N364" s="230">
        <f t="shared" si="119"/>
        <v>-4669573.8796828808</v>
      </c>
    </row>
    <row r="365" spans="1:14" ht="21" x14ac:dyDescent="0.35">
      <c r="A365" s="51"/>
      <c r="B365" s="226"/>
      <c r="C365" s="226"/>
      <c r="D365" s="226"/>
      <c r="E365" s="226"/>
      <c r="F365" s="226"/>
      <c r="G365" s="226"/>
      <c r="H365" s="226"/>
      <c r="I365" s="226"/>
      <c r="J365" s="226"/>
      <c r="K365" s="226"/>
      <c r="L365" s="226"/>
      <c r="M365" s="226"/>
      <c r="N365" s="226"/>
    </row>
    <row r="366" spans="1:14" ht="21" x14ac:dyDescent="0.35">
      <c r="A366" s="71"/>
      <c r="B366" s="231"/>
      <c r="C366" s="232"/>
      <c r="D366" s="232"/>
      <c r="E366" s="232"/>
      <c r="F366" s="232"/>
      <c r="G366" s="232"/>
      <c r="H366" s="232"/>
      <c r="I366" s="232"/>
      <c r="J366" s="232"/>
      <c r="K366" s="232"/>
      <c r="L366" s="232"/>
      <c r="M366" s="232"/>
      <c r="N366" s="232"/>
    </row>
    <row r="367" spans="1:14" ht="21" x14ac:dyDescent="0.35">
      <c r="A367" s="71"/>
      <c r="B367" s="231"/>
      <c r="C367" s="232"/>
      <c r="D367" s="232"/>
      <c r="E367" s="232"/>
      <c r="F367" s="232"/>
      <c r="G367" s="232"/>
      <c r="H367" s="232"/>
      <c r="I367" s="232"/>
      <c r="J367" s="232"/>
      <c r="K367" s="232"/>
      <c r="L367" s="232"/>
      <c r="M367" s="232"/>
      <c r="N367" s="232"/>
    </row>
    <row r="368" spans="1:14" ht="21" x14ac:dyDescent="0.35">
      <c r="A368" s="71"/>
      <c r="B368" s="231"/>
      <c r="C368" s="232"/>
      <c r="D368" s="232"/>
      <c r="E368" s="232"/>
      <c r="F368" s="232"/>
      <c r="G368" s="232"/>
      <c r="H368" s="232"/>
      <c r="I368" s="232"/>
      <c r="J368" s="232"/>
      <c r="K368" s="232"/>
      <c r="L368" s="232"/>
      <c r="M368" s="232"/>
      <c r="N368" s="232"/>
    </row>
    <row r="369" spans="1:14" ht="21" x14ac:dyDescent="0.35">
      <c r="A369" s="70"/>
      <c r="B369" s="228"/>
      <c r="C369" s="292"/>
      <c r="D369" s="292"/>
      <c r="E369" s="292"/>
      <c r="F369" s="292"/>
      <c r="G369" s="292"/>
      <c r="H369" s="292"/>
      <c r="I369" s="292"/>
      <c r="J369" s="292"/>
      <c r="K369" s="292"/>
      <c r="L369" s="292"/>
      <c r="M369" s="292"/>
      <c r="N369" s="292"/>
    </row>
    <row r="370" spans="1:14" ht="21" x14ac:dyDescent="0.35">
      <c r="A370" s="78" t="s">
        <v>170</v>
      </c>
      <c r="B370" s="228"/>
      <c r="C370" s="233">
        <f>SUM(C371:C373)</f>
        <v>-122786.32499999998</v>
      </c>
      <c r="D370" s="233">
        <f t="shared" ref="D370:N370" si="120">SUM(D371:D373)</f>
        <v>-402180.09341817896</v>
      </c>
      <c r="E370" s="233">
        <f t="shared" si="120"/>
        <v>-892609.7963568595</v>
      </c>
      <c r="F370" s="233">
        <f t="shared" si="120"/>
        <v>-1551565.2746601601</v>
      </c>
      <c r="G370" s="233">
        <f t="shared" si="120"/>
        <v>-2322073.4909475874</v>
      </c>
      <c r="H370" s="233">
        <f t="shared" si="120"/>
        <v>-3239671.5239598188</v>
      </c>
      <c r="I370" s="233">
        <f t="shared" si="120"/>
        <v>-4235208.1647807583</v>
      </c>
      <c r="J370" s="233">
        <f t="shared" si="120"/>
        <v>-5416395.0115942713</v>
      </c>
      <c r="K370" s="233">
        <f t="shared" si="120"/>
        <v>-6786032.514067987</v>
      </c>
      <c r="L370" s="233">
        <f t="shared" si="120"/>
        <v>-8350916.0438008625</v>
      </c>
      <c r="M370" s="233">
        <f t="shared" si="120"/>
        <v>-10144178.197480047</v>
      </c>
      <c r="N370" s="233">
        <f t="shared" si="120"/>
        <v>-12189204.453396507</v>
      </c>
    </row>
    <row r="371" spans="1:14" ht="21" x14ac:dyDescent="0.35">
      <c r="A371" s="75" t="s">
        <v>62</v>
      </c>
      <c r="B371" s="234"/>
      <c r="C371" s="229">
        <f>-(C283*C331)</f>
        <v>-16519.2</v>
      </c>
      <c r="D371" s="229">
        <f t="shared" ref="D371:N371" si="121">-(D283*D331)</f>
        <v>-65136.006480000004</v>
      </c>
      <c r="E371" s="229">
        <f t="shared" si="121"/>
        <v>-106476.99603355525</v>
      </c>
      <c r="F371" s="229">
        <f t="shared" si="121"/>
        <v>-143324.30137227292</v>
      </c>
      <c r="G371" s="229">
        <f t="shared" si="121"/>
        <v>-179188.72850312135</v>
      </c>
      <c r="H371" s="229">
        <f t="shared" si="121"/>
        <v>-216412.31545702807</v>
      </c>
      <c r="I371" s="229">
        <f t="shared" si="121"/>
        <v>-257626.13393685842</v>
      </c>
      <c r="J371" s="229">
        <f t="shared" si="121"/>
        <v>-302170.61558701564</v>
      </c>
      <c r="K371" s="229">
        <f t="shared" si="121"/>
        <v>-351905.86300828942</v>
      </c>
      <c r="L371" s="229">
        <f t="shared" si="121"/>
        <v>-408509.47094915097</v>
      </c>
      <c r="M371" s="229">
        <f t="shared" si="121"/>
        <v>-473301.09948729875</v>
      </c>
      <c r="N371" s="229">
        <f t="shared" si="121"/>
        <v>-547616.60826765269</v>
      </c>
    </row>
    <row r="372" spans="1:14" ht="21" x14ac:dyDescent="0.35">
      <c r="A372" s="75" t="s">
        <v>63</v>
      </c>
      <c r="B372" s="234"/>
      <c r="C372" s="229">
        <f t="shared" ref="C372:N373" si="122">-(C284*C332)</f>
        <v>-9823.125</v>
      </c>
      <c r="D372" s="229">
        <f t="shared" si="122"/>
        <v>-82555.189762500013</v>
      </c>
      <c r="E372" s="229">
        <f t="shared" si="122"/>
        <v>-259378.80663810091</v>
      </c>
      <c r="F372" s="229">
        <f t="shared" si="122"/>
        <v>-525033.47379654832</v>
      </c>
      <c r="G372" s="229">
        <f t="shared" si="122"/>
        <v>-870990.85886662675</v>
      </c>
      <c r="H372" s="229">
        <f t="shared" si="122"/>
        <v>-1292297.2947545713</v>
      </c>
      <c r="I372" s="229">
        <f t="shared" si="122"/>
        <v>-1792299.9481368212</v>
      </c>
      <c r="J372" s="229">
        <f t="shared" si="122"/>
        <v>-2376459.1900682757</v>
      </c>
      <c r="K372" s="229">
        <f t="shared" si="122"/>
        <v>-3052626.8912471477</v>
      </c>
      <c r="L372" s="229">
        <f t="shared" si="122"/>
        <v>-3831774.6327020614</v>
      </c>
      <c r="M372" s="229">
        <f t="shared" si="122"/>
        <v>-4727337.0262476113</v>
      </c>
      <c r="N372" s="229">
        <f t="shared" si="122"/>
        <v>-5756257.246392115</v>
      </c>
    </row>
    <row r="373" spans="1:14" ht="21" x14ac:dyDescent="0.35">
      <c r="A373" s="75" t="s">
        <v>64</v>
      </c>
      <c r="B373" s="234"/>
      <c r="C373" s="229">
        <f t="shared" si="122"/>
        <v>-96443.999999999985</v>
      </c>
      <c r="D373" s="229">
        <f t="shared" si="122"/>
        <v>-254488.89717567893</v>
      </c>
      <c r="E373" s="229">
        <f t="shared" si="122"/>
        <v>-526753.99368520337</v>
      </c>
      <c r="F373" s="229">
        <f t="shared" si="122"/>
        <v>-883207.49949133885</v>
      </c>
      <c r="G373" s="229">
        <f t="shared" si="122"/>
        <v>-1271893.9035778395</v>
      </c>
      <c r="H373" s="229">
        <f t="shared" si="122"/>
        <v>-1730961.9137482194</v>
      </c>
      <c r="I373" s="229">
        <f t="shared" si="122"/>
        <v>-2185282.0827070787</v>
      </c>
      <c r="J373" s="229">
        <f t="shared" si="122"/>
        <v>-2737765.2059389804</v>
      </c>
      <c r="K373" s="229">
        <f t="shared" si="122"/>
        <v>-3381499.7598125502</v>
      </c>
      <c r="L373" s="229">
        <f t="shared" si="122"/>
        <v>-4110631.9401496495</v>
      </c>
      <c r="M373" s="229">
        <f t="shared" si="122"/>
        <v>-4943540.0717451368</v>
      </c>
      <c r="N373" s="229">
        <f t="shared" si="122"/>
        <v>-5885330.5987367379</v>
      </c>
    </row>
    <row r="374" spans="1:14" ht="21" x14ac:dyDescent="0.35">
      <c r="A374" s="71"/>
      <c r="B374" s="121"/>
      <c r="C374" s="122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</row>
    <row r="375" spans="1:14" ht="21" x14ac:dyDescent="0.35">
      <c r="A375" s="71"/>
      <c r="B375" s="121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</row>
    <row r="376" spans="1:14" ht="18.75" x14ac:dyDescent="0.3">
      <c r="A376" s="135"/>
      <c r="B376" s="28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225"/>
  <sheetViews>
    <sheetView tabSelected="1" topLeftCell="A139" zoomScaleNormal="100" workbookViewId="0">
      <selection activeCell="A303" sqref="A303"/>
    </sheetView>
  </sheetViews>
  <sheetFormatPr defaultColWidth="14.42578125" defaultRowHeight="15" customHeight="1" x14ac:dyDescent="0.2"/>
  <cols>
    <col min="1" max="1" width="77.5703125" customWidth="1"/>
    <col min="2" max="2" width="19.7109375" bestFit="1" customWidth="1"/>
    <col min="3" max="6" width="24.42578125" bestFit="1" customWidth="1"/>
    <col min="7" max="8" width="24.7109375" bestFit="1" customWidth="1"/>
    <col min="9" max="14" width="26" bestFit="1" customWidth="1"/>
  </cols>
  <sheetData>
    <row r="1" spans="1:15" ht="18.75" x14ac:dyDescent="0.3">
      <c r="A1" s="58"/>
      <c r="B1" s="159">
        <v>43435</v>
      </c>
      <c r="C1" s="159">
        <v>43831</v>
      </c>
      <c r="D1" s="159">
        <v>43862</v>
      </c>
      <c r="E1" s="159">
        <v>43891</v>
      </c>
      <c r="F1" s="159">
        <v>43922</v>
      </c>
      <c r="G1" s="159">
        <v>43952</v>
      </c>
      <c r="H1" s="159">
        <v>43983</v>
      </c>
      <c r="I1" s="159">
        <v>44013</v>
      </c>
      <c r="J1" s="159">
        <v>44044</v>
      </c>
      <c r="K1" s="159">
        <v>44075</v>
      </c>
      <c r="L1" s="159">
        <v>44105</v>
      </c>
      <c r="M1" s="159">
        <v>44136</v>
      </c>
      <c r="N1" s="159">
        <v>44166</v>
      </c>
      <c r="O1" s="130"/>
    </row>
    <row r="2" spans="1:15" ht="18.75" x14ac:dyDescent="0.3">
      <c r="A2" s="137" t="s">
        <v>7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30"/>
    </row>
    <row r="3" spans="1:15" ht="18.75" x14ac:dyDescent="0.3">
      <c r="A3" s="48" t="s">
        <v>8</v>
      </c>
      <c r="B3" s="47"/>
      <c r="C3" s="47">
        <v>0.45</v>
      </c>
      <c r="D3" s="47">
        <v>0.45</v>
      </c>
      <c r="E3" s="47">
        <v>0.45</v>
      </c>
      <c r="F3" s="47">
        <v>0.45</v>
      </c>
      <c r="G3" s="47">
        <v>0.45</v>
      </c>
      <c r="H3" s="47">
        <v>0.45</v>
      </c>
      <c r="I3" s="47">
        <v>0.45</v>
      </c>
      <c r="J3" s="47">
        <v>0.45</v>
      </c>
      <c r="K3" s="47">
        <v>0.45</v>
      </c>
      <c r="L3" s="47">
        <v>0.45</v>
      </c>
      <c r="M3" s="47">
        <v>0.45</v>
      </c>
      <c r="N3" s="47">
        <v>0.45</v>
      </c>
      <c r="O3" s="130"/>
    </row>
    <row r="4" spans="1:15" ht="18.75" x14ac:dyDescent="0.3">
      <c r="A4" s="48" t="s">
        <v>9</v>
      </c>
      <c r="B4" s="47"/>
      <c r="C4" s="47">
        <v>0.65</v>
      </c>
      <c r="D4" s="47">
        <v>0.65</v>
      </c>
      <c r="E4" s="47">
        <v>0.65</v>
      </c>
      <c r="F4" s="47">
        <v>0.65</v>
      </c>
      <c r="G4" s="47">
        <v>0.65</v>
      </c>
      <c r="H4" s="47">
        <v>0.65</v>
      </c>
      <c r="I4" s="47">
        <v>0.65</v>
      </c>
      <c r="J4" s="47">
        <v>0.65</v>
      </c>
      <c r="K4" s="47">
        <v>0.65</v>
      </c>
      <c r="L4" s="47">
        <v>0.65</v>
      </c>
      <c r="M4" s="47">
        <v>0.65</v>
      </c>
      <c r="N4" s="47">
        <v>0.65</v>
      </c>
      <c r="O4" s="130"/>
    </row>
    <row r="5" spans="1:15" ht="18.75" x14ac:dyDescent="0.3">
      <c r="A5" s="48"/>
      <c r="B5" s="47"/>
      <c r="C5" s="47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</row>
    <row r="6" spans="1:15" ht="18.75" x14ac:dyDescent="0.3">
      <c r="A6" s="48" t="s">
        <v>10</v>
      </c>
      <c r="B6" s="48"/>
      <c r="C6" s="48">
        <v>3.3</v>
      </c>
      <c r="D6" s="48">
        <v>3.3</v>
      </c>
      <c r="E6" s="48">
        <v>3.3</v>
      </c>
      <c r="F6" s="48">
        <v>3.3</v>
      </c>
      <c r="G6" s="48">
        <v>3.3</v>
      </c>
      <c r="H6" s="48">
        <v>3.3</v>
      </c>
      <c r="I6" s="48">
        <v>3.3</v>
      </c>
      <c r="J6" s="48">
        <v>3.3</v>
      </c>
      <c r="K6" s="48">
        <v>3.3</v>
      </c>
      <c r="L6" s="48">
        <v>3.3</v>
      </c>
      <c r="M6" s="48">
        <v>3.3</v>
      </c>
      <c r="N6" s="48">
        <v>3.3</v>
      </c>
      <c r="O6" s="130"/>
    </row>
    <row r="7" spans="1:15" ht="18.75" x14ac:dyDescent="0.3">
      <c r="A7" s="48"/>
      <c r="B7" s="48"/>
      <c r="C7" s="48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</row>
    <row r="8" spans="1:15" ht="18.75" x14ac:dyDescent="0.3">
      <c r="A8" s="48" t="s">
        <v>11</v>
      </c>
      <c r="B8" s="47"/>
      <c r="C8" s="47">
        <v>0.77</v>
      </c>
      <c r="D8" s="47">
        <v>0.77</v>
      </c>
      <c r="E8" s="47">
        <v>0.77</v>
      </c>
      <c r="F8" s="47">
        <v>0.77</v>
      </c>
      <c r="G8" s="47">
        <v>0.77</v>
      </c>
      <c r="H8" s="47">
        <v>0.77</v>
      </c>
      <c r="I8" s="47">
        <v>0.77</v>
      </c>
      <c r="J8" s="47">
        <v>0.77</v>
      </c>
      <c r="K8" s="47">
        <v>0.77</v>
      </c>
      <c r="L8" s="47">
        <v>0.77</v>
      </c>
      <c r="M8" s="47">
        <v>0.77</v>
      </c>
      <c r="N8" s="47">
        <v>0.77</v>
      </c>
      <c r="O8" s="130"/>
    </row>
    <row r="9" spans="1:15" ht="18.75" x14ac:dyDescent="0.3">
      <c r="A9" s="48" t="s">
        <v>12</v>
      </c>
      <c r="B9" s="47"/>
      <c r="C9" s="47">
        <v>0.83</v>
      </c>
      <c r="D9" s="47">
        <v>0.83</v>
      </c>
      <c r="E9" s="47">
        <v>0.83</v>
      </c>
      <c r="F9" s="47">
        <v>0.83</v>
      </c>
      <c r="G9" s="47">
        <v>0.83</v>
      </c>
      <c r="H9" s="47">
        <v>0.83</v>
      </c>
      <c r="I9" s="47">
        <v>0.83</v>
      </c>
      <c r="J9" s="47">
        <v>0.83</v>
      </c>
      <c r="K9" s="47">
        <v>0.83</v>
      </c>
      <c r="L9" s="47">
        <v>0.83</v>
      </c>
      <c r="M9" s="47">
        <v>0.83</v>
      </c>
      <c r="N9" s="47">
        <v>0.83</v>
      </c>
      <c r="O9" s="130"/>
    </row>
    <row r="10" spans="1:15" ht="18.75" x14ac:dyDescent="0.3">
      <c r="A10" s="48" t="s">
        <v>13</v>
      </c>
      <c r="B10" s="47"/>
      <c r="C10" s="47">
        <v>0.6</v>
      </c>
      <c r="D10" s="47">
        <v>0.6</v>
      </c>
      <c r="E10" s="47">
        <v>0.6</v>
      </c>
      <c r="F10" s="47">
        <v>0.6</v>
      </c>
      <c r="G10" s="47">
        <v>0.6</v>
      </c>
      <c r="H10" s="47">
        <v>0.6</v>
      </c>
      <c r="I10" s="47">
        <v>0.6</v>
      </c>
      <c r="J10" s="47">
        <v>0.6</v>
      </c>
      <c r="K10" s="47">
        <v>0.6</v>
      </c>
      <c r="L10" s="47">
        <v>0.6</v>
      </c>
      <c r="M10" s="47">
        <v>0.6</v>
      </c>
      <c r="N10" s="47">
        <v>0.6</v>
      </c>
      <c r="O10" s="130"/>
    </row>
    <row r="11" spans="1:15" ht="18.75" x14ac:dyDescent="0.3">
      <c r="A11" s="161" t="s">
        <v>14</v>
      </c>
      <c r="B11" s="162"/>
      <c r="C11" s="162">
        <v>0.8</v>
      </c>
      <c r="D11" s="162">
        <v>0.8</v>
      </c>
      <c r="E11" s="162">
        <v>0.8</v>
      </c>
      <c r="F11" s="162">
        <v>0.8</v>
      </c>
      <c r="G11" s="162">
        <v>0.8</v>
      </c>
      <c r="H11" s="162">
        <v>0.8</v>
      </c>
      <c r="I11" s="162">
        <v>0.8</v>
      </c>
      <c r="J11" s="162">
        <v>0.8</v>
      </c>
      <c r="K11" s="162">
        <v>0.8</v>
      </c>
      <c r="L11" s="162">
        <v>0.8</v>
      </c>
      <c r="M11" s="162">
        <v>0.8</v>
      </c>
      <c r="N11" s="162">
        <v>0.8</v>
      </c>
      <c r="O11" s="130"/>
    </row>
    <row r="12" spans="1:15" ht="18.75" x14ac:dyDescent="0.3">
      <c r="A12" s="161" t="s">
        <v>15</v>
      </c>
      <c r="B12" s="162"/>
      <c r="C12" s="162">
        <v>0.18</v>
      </c>
      <c r="D12" s="162">
        <v>0.18</v>
      </c>
      <c r="E12" s="162">
        <v>0.18</v>
      </c>
      <c r="F12" s="162">
        <v>0.18</v>
      </c>
      <c r="G12" s="162">
        <v>0.18</v>
      </c>
      <c r="H12" s="162">
        <v>0.18</v>
      </c>
      <c r="I12" s="162">
        <v>0.18</v>
      </c>
      <c r="J12" s="162">
        <v>0.18</v>
      </c>
      <c r="K12" s="162">
        <v>0.18</v>
      </c>
      <c r="L12" s="162">
        <v>0.18</v>
      </c>
      <c r="M12" s="162">
        <v>0.18</v>
      </c>
      <c r="N12" s="162">
        <v>0.18</v>
      </c>
      <c r="O12" s="130"/>
    </row>
    <row r="13" spans="1:15" ht="18.75" x14ac:dyDescent="0.3">
      <c r="A13" s="161" t="s">
        <v>16</v>
      </c>
      <c r="B13" s="162"/>
      <c r="C13" s="162">
        <v>0.02</v>
      </c>
      <c r="D13" s="162">
        <v>0.02</v>
      </c>
      <c r="E13" s="162">
        <v>0.02</v>
      </c>
      <c r="F13" s="162">
        <v>0.02</v>
      </c>
      <c r="G13" s="162">
        <v>0.02</v>
      </c>
      <c r="H13" s="162">
        <v>0.02</v>
      </c>
      <c r="I13" s="162">
        <v>0.02</v>
      </c>
      <c r="J13" s="162">
        <v>0.02</v>
      </c>
      <c r="K13" s="162">
        <v>0.02</v>
      </c>
      <c r="L13" s="162">
        <v>0.02</v>
      </c>
      <c r="M13" s="162">
        <v>0.02</v>
      </c>
      <c r="N13" s="162">
        <v>0.02</v>
      </c>
      <c r="O13" s="130"/>
    </row>
    <row r="14" spans="1:15" ht="18.75" x14ac:dyDescent="0.3">
      <c r="A14" s="161"/>
      <c r="B14" s="162"/>
      <c r="C14" s="162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</row>
    <row r="15" spans="1:15" ht="18.75" x14ac:dyDescent="0.3">
      <c r="A15" s="161"/>
      <c r="B15" s="162"/>
      <c r="C15" s="162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</row>
    <row r="16" spans="1:15" ht="18.75" x14ac:dyDescent="0.3">
      <c r="A16" s="163" t="s">
        <v>82</v>
      </c>
      <c r="B16" s="236">
        <f>B372</f>
        <v>9790.8350974547211</v>
      </c>
      <c r="C16" s="236">
        <f>C372</f>
        <v>46191.533783333041</v>
      </c>
      <c r="D16" s="236">
        <f t="shared" ref="D16:N16" si="0">D372</f>
        <v>101355.00329079508</v>
      </c>
      <c r="E16" s="236">
        <f t="shared" si="0"/>
        <v>172944.56560623649</v>
      </c>
      <c r="F16" s="236">
        <f t="shared" si="0"/>
        <v>260147.97482442448</v>
      </c>
      <c r="G16" s="236">
        <f t="shared" si="0"/>
        <v>363204.95467715571</v>
      </c>
      <c r="H16" s="236">
        <f t="shared" si="0"/>
        <v>483086.12314538553</v>
      </c>
      <c r="I16" s="236">
        <f t="shared" si="0"/>
        <v>621472.58455082565</v>
      </c>
      <c r="J16" s="236">
        <f t="shared" si="0"/>
        <v>780530.62402094377</v>
      </c>
      <c r="K16" s="236">
        <f t="shared" si="0"/>
        <v>962988.75901247445</v>
      </c>
      <c r="L16" s="236">
        <f t="shared" si="0"/>
        <v>1172130.6053440175</v>
      </c>
      <c r="M16" s="236">
        <f t="shared" si="0"/>
        <v>1411810.3847372278</v>
      </c>
      <c r="N16" s="236">
        <f t="shared" si="0"/>
        <v>1686529.7167391409</v>
      </c>
      <c r="O16" s="130"/>
    </row>
    <row r="17" spans="1:15" ht="18.75" x14ac:dyDescent="0.3">
      <c r="A17" s="48" t="s">
        <v>83</v>
      </c>
      <c r="B17" s="237"/>
      <c r="C17" s="236">
        <f>B16*C3*C4</f>
        <v>2863.8192660055065</v>
      </c>
      <c r="D17" s="238">
        <f>C16*C3*C4</f>
        <v>13511.023631624916</v>
      </c>
      <c r="E17" s="238">
        <f t="shared" ref="E17:N17" si="1">D16*D3*D4</f>
        <v>29646.338462557564</v>
      </c>
      <c r="F17" s="238">
        <f t="shared" si="1"/>
        <v>50586.285439824169</v>
      </c>
      <c r="G17" s="238">
        <f t="shared" si="1"/>
        <v>76093.282636144169</v>
      </c>
      <c r="H17" s="238">
        <f t="shared" si="1"/>
        <v>106237.44924306805</v>
      </c>
      <c r="I17" s="238">
        <f t="shared" si="1"/>
        <v>141302.69102002526</v>
      </c>
      <c r="J17" s="238">
        <f t="shared" si="1"/>
        <v>181780.7309811165</v>
      </c>
      <c r="K17" s="238">
        <f t="shared" si="1"/>
        <v>228305.20752612606</v>
      </c>
      <c r="L17" s="238">
        <f t="shared" si="1"/>
        <v>281674.2120111488</v>
      </c>
      <c r="M17" s="238">
        <f t="shared" si="1"/>
        <v>342848.20206312509</v>
      </c>
      <c r="N17" s="238">
        <f t="shared" si="1"/>
        <v>412954.53753563913</v>
      </c>
      <c r="O17" s="130"/>
    </row>
    <row r="18" spans="1:15" ht="18.75" x14ac:dyDescent="0.3">
      <c r="A18" s="48" t="s">
        <v>84</v>
      </c>
      <c r="B18" s="237"/>
      <c r="C18" s="236">
        <f>C17*C6*C8*C9*C10</f>
        <v>3623.9284479501553</v>
      </c>
      <c r="D18" s="238">
        <f>D17*C8*C9*C10*C6</f>
        <v>17097.092501883537</v>
      </c>
      <c r="E18" s="238">
        <f t="shared" ref="E18:N18" si="2">E17*D8*D9*D10*D6</f>
        <v>37515.01032461266</v>
      </c>
      <c r="F18" s="238">
        <f t="shared" si="2"/>
        <v>64012.796148691414</v>
      </c>
      <c r="G18" s="238">
        <f t="shared" si="2"/>
        <v>96289.809526864279</v>
      </c>
      <c r="H18" s="238">
        <f t="shared" si="2"/>
        <v>134434.78054626466</v>
      </c>
      <c r="I18" s="238">
        <f t="shared" si="2"/>
        <v>178806.96866517831</v>
      </c>
      <c r="J18" s="238">
        <f t="shared" si="2"/>
        <v>230028.60903666247</v>
      </c>
      <c r="K18" s="238">
        <f t="shared" si="2"/>
        <v>288901.51909729536</v>
      </c>
      <c r="L18" s="238">
        <f t="shared" si="2"/>
        <v>356435.61801472388</v>
      </c>
      <c r="M18" s="238">
        <f t="shared" si="2"/>
        <v>433846.28615831555</v>
      </c>
      <c r="N18" s="238">
        <f t="shared" si="2"/>
        <v>522560.1049792734</v>
      </c>
      <c r="O18" s="130"/>
    </row>
    <row r="19" spans="1:15" ht="18.75" x14ac:dyDescent="0.3">
      <c r="A19" s="161" t="s">
        <v>14</v>
      </c>
      <c r="B19" s="237"/>
      <c r="C19" s="236">
        <f>C18*C11</f>
        <v>2899.1427583601244</v>
      </c>
      <c r="D19" s="238">
        <f>D18*D11</f>
        <v>13677.67400150683</v>
      </c>
      <c r="E19" s="238">
        <f t="shared" ref="E19:N19" si="3">E18*E11</f>
        <v>30012.00825969013</v>
      </c>
      <c r="F19" s="238">
        <f t="shared" si="3"/>
        <v>51210.236918953131</v>
      </c>
      <c r="G19" s="238">
        <f t="shared" si="3"/>
        <v>77031.847621491426</v>
      </c>
      <c r="H19" s="238">
        <f t="shared" si="3"/>
        <v>107547.82443701173</v>
      </c>
      <c r="I19" s="238">
        <f t="shared" si="3"/>
        <v>143045.57493214266</v>
      </c>
      <c r="J19" s="238">
        <f t="shared" si="3"/>
        <v>184022.88722932999</v>
      </c>
      <c r="K19" s="238">
        <f t="shared" si="3"/>
        <v>231121.21527783631</v>
      </c>
      <c r="L19" s="238">
        <f t="shared" si="3"/>
        <v>285148.4944117791</v>
      </c>
      <c r="M19" s="238">
        <f t="shared" si="3"/>
        <v>347077.02892665245</v>
      </c>
      <c r="N19" s="238">
        <f t="shared" si="3"/>
        <v>418048.08398341876</v>
      </c>
      <c r="O19" s="130"/>
    </row>
    <row r="20" spans="1:15" ht="18.75" x14ac:dyDescent="0.3">
      <c r="A20" s="161" t="s">
        <v>15</v>
      </c>
      <c r="B20" s="237"/>
      <c r="C20" s="236">
        <f>C18*C12</f>
        <v>652.30712063102794</v>
      </c>
      <c r="D20" s="238">
        <f>D18*D12</f>
        <v>3077.4766503390365</v>
      </c>
      <c r="E20" s="238">
        <f t="shared" ref="E20:N20" si="4">E18*E12</f>
        <v>6752.7018584302787</v>
      </c>
      <c r="F20" s="238">
        <f t="shared" si="4"/>
        <v>11522.303306764454</v>
      </c>
      <c r="G20" s="238">
        <f t="shared" si="4"/>
        <v>17332.16571483557</v>
      </c>
      <c r="H20" s="238">
        <f t="shared" si="4"/>
        <v>24198.26049832764</v>
      </c>
      <c r="I20" s="238">
        <f t="shared" si="4"/>
        <v>32185.254359732095</v>
      </c>
      <c r="J20" s="238">
        <f t="shared" si="4"/>
        <v>41405.149626599246</v>
      </c>
      <c r="K20" s="238">
        <f t="shared" si="4"/>
        <v>52002.273437513162</v>
      </c>
      <c r="L20" s="238">
        <f t="shared" si="4"/>
        <v>64158.411242650298</v>
      </c>
      <c r="M20" s="238">
        <f t="shared" si="4"/>
        <v>78092.331508496791</v>
      </c>
      <c r="N20" s="238">
        <f t="shared" si="4"/>
        <v>94060.818896269207</v>
      </c>
      <c r="O20" s="130"/>
    </row>
    <row r="21" spans="1:15" ht="18.75" x14ac:dyDescent="0.3">
      <c r="A21" s="161" t="s">
        <v>16</v>
      </c>
      <c r="B21" s="237"/>
      <c r="C21" s="236">
        <f>C18*C13</f>
        <v>72.478568959003113</v>
      </c>
      <c r="D21" s="238">
        <f>D18*D13</f>
        <v>341.94185003767075</v>
      </c>
      <c r="E21" s="238">
        <f t="shared" ref="E21:N21" si="5">E18*E13</f>
        <v>750.30020649225321</v>
      </c>
      <c r="F21" s="238">
        <f t="shared" si="5"/>
        <v>1280.2559229738283</v>
      </c>
      <c r="G21" s="238">
        <f t="shared" si="5"/>
        <v>1925.7961905372856</v>
      </c>
      <c r="H21" s="238">
        <f t="shared" si="5"/>
        <v>2688.6956109252933</v>
      </c>
      <c r="I21" s="238">
        <f t="shared" si="5"/>
        <v>3576.1393733035661</v>
      </c>
      <c r="J21" s="238">
        <f t="shared" si="5"/>
        <v>4600.5721807332493</v>
      </c>
      <c r="K21" s="238">
        <f t="shared" si="5"/>
        <v>5778.0303819459068</v>
      </c>
      <c r="L21" s="238">
        <f t="shared" si="5"/>
        <v>7128.7123602944775</v>
      </c>
      <c r="M21" s="238">
        <f t="shared" si="5"/>
        <v>8676.9257231663105</v>
      </c>
      <c r="N21" s="238">
        <f t="shared" si="5"/>
        <v>10451.202099585467</v>
      </c>
      <c r="O21" s="130"/>
    </row>
    <row r="22" spans="1:15" ht="18.75" x14ac:dyDescent="0.3">
      <c r="A22" s="161"/>
      <c r="B22" s="162"/>
      <c r="C22" s="162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</row>
    <row r="23" spans="1:15" ht="18.75" x14ac:dyDescent="0.3">
      <c r="A23" s="50" t="s">
        <v>131</v>
      </c>
      <c r="B23" s="165"/>
      <c r="C23" s="166" t="s">
        <v>132</v>
      </c>
      <c r="D23" s="166" t="s">
        <v>132</v>
      </c>
      <c r="E23" s="166" t="s">
        <v>132</v>
      </c>
      <c r="F23" s="166" t="s">
        <v>132</v>
      </c>
      <c r="G23" s="166" t="s">
        <v>132</v>
      </c>
      <c r="H23" s="166" t="s">
        <v>132</v>
      </c>
      <c r="I23" s="166" t="s">
        <v>132</v>
      </c>
      <c r="J23" s="166" t="s">
        <v>132</v>
      </c>
      <c r="K23" s="166" t="s">
        <v>132</v>
      </c>
      <c r="L23" s="166" t="s">
        <v>132</v>
      </c>
      <c r="M23" s="166" t="s">
        <v>132</v>
      </c>
      <c r="N23" s="166" t="s">
        <v>132</v>
      </c>
      <c r="O23" s="130"/>
    </row>
    <row r="24" spans="1:15" ht="18.75" x14ac:dyDescent="0.3">
      <c r="A24" s="57" t="s">
        <v>133</v>
      </c>
      <c r="B24" s="167"/>
      <c r="C24" s="168" t="s">
        <v>132</v>
      </c>
      <c r="D24" s="166" t="s">
        <v>132</v>
      </c>
      <c r="E24" s="166" t="s">
        <v>132</v>
      </c>
      <c r="F24" s="166" t="s">
        <v>132</v>
      </c>
      <c r="G24" s="166" t="s">
        <v>132</v>
      </c>
      <c r="H24" s="166" t="s">
        <v>132</v>
      </c>
      <c r="I24" s="166" t="s">
        <v>132</v>
      </c>
      <c r="J24" s="166" t="s">
        <v>132</v>
      </c>
      <c r="K24" s="166" t="s">
        <v>132</v>
      </c>
      <c r="L24" s="166" t="s">
        <v>132</v>
      </c>
      <c r="M24" s="166" t="s">
        <v>132</v>
      </c>
      <c r="N24" s="166" t="s">
        <v>132</v>
      </c>
      <c r="O24" s="130"/>
    </row>
    <row r="25" spans="1:15" ht="18.75" x14ac:dyDescent="0.3">
      <c r="A25" s="56"/>
      <c r="B25" s="167"/>
      <c r="C25" s="168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30"/>
    </row>
    <row r="26" spans="1:15" ht="18.75" x14ac:dyDescent="0.3">
      <c r="A26" s="57" t="s">
        <v>134</v>
      </c>
      <c r="B26" s="167"/>
      <c r="C26" s="166" t="s">
        <v>132</v>
      </c>
      <c r="D26" s="166" t="s">
        <v>132</v>
      </c>
      <c r="E26" s="166" t="s">
        <v>132</v>
      </c>
      <c r="F26" s="166" t="s">
        <v>132</v>
      </c>
      <c r="G26" s="166" t="s">
        <v>132</v>
      </c>
      <c r="H26" s="166" t="s">
        <v>132</v>
      </c>
      <c r="I26" s="166" t="s">
        <v>132</v>
      </c>
      <c r="J26" s="166" t="s">
        <v>132</v>
      </c>
      <c r="K26" s="166" t="s">
        <v>132</v>
      </c>
      <c r="L26" s="166" t="s">
        <v>132</v>
      </c>
      <c r="M26" s="166" t="s">
        <v>132</v>
      </c>
      <c r="N26" s="166" t="s">
        <v>132</v>
      </c>
      <c r="O26" s="130"/>
    </row>
    <row r="27" spans="1:15" ht="18.75" x14ac:dyDescent="0.3">
      <c r="A27" s="57"/>
      <c r="B27" s="167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30"/>
    </row>
    <row r="28" spans="1:15" ht="18.75" x14ac:dyDescent="0.3">
      <c r="A28" s="56" t="s">
        <v>135</v>
      </c>
      <c r="B28" s="169"/>
      <c r="C28" s="240">
        <f>C156*C152*C19</f>
        <v>22100.165246979232</v>
      </c>
      <c r="D28" s="240">
        <f t="shared" ref="D28:N28" si="6">D156*D152*D19</f>
        <v>104264.90891348658</v>
      </c>
      <c r="E28" s="240">
        <f t="shared" si="6"/>
        <v>228781.5389636179</v>
      </c>
      <c r="F28" s="240">
        <f t="shared" si="6"/>
        <v>390375.63603317976</v>
      </c>
      <c r="G28" s="240">
        <f t="shared" si="6"/>
        <v>587213.77441862924</v>
      </c>
      <c r="H28" s="240">
        <f t="shared" si="6"/>
        <v>819837.06568334054</v>
      </c>
      <c r="I28" s="240">
        <f t="shared" si="6"/>
        <v>1090436.4177077236</v>
      </c>
      <c r="J28" s="240">
        <f t="shared" si="6"/>
        <v>1402806.4693491827</v>
      </c>
      <c r="K28" s="240">
        <f t="shared" si="6"/>
        <v>1761837.0240629464</v>
      </c>
      <c r="L28" s="240">
        <f t="shared" si="6"/>
        <v>2173686.9729009923</v>
      </c>
      <c r="M28" s="240">
        <f t="shared" si="6"/>
        <v>2645768.1915078722</v>
      </c>
      <c r="N28" s="240">
        <f t="shared" si="6"/>
        <v>3186780.5442056018</v>
      </c>
      <c r="O28" s="130"/>
    </row>
    <row r="29" spans="1:15" ht="18.75" x14ac:dyDescent="0.3">
      <c r="A29" s="56" t="s">
        <v>136</v>
      </c>
      <c r="B29" s="167"/>
      <c r="C29" s="240">
        <f>C20*C153*C157</f>
        <v>69507.237545959812</v>
      </c>
      <c r="D29" s="240">
        <f t="shared" ref="D29:N29" si="7">D20*D153*D157</f>
        <v>327923.60195352632</v>
      </c>
      <c r="E29" s="240">
        <f t="shared" si="7"/>
        <v>719540.89922689681</v>
      </c>
      <c r="F29" s="240">
        <f t="shared" si="7"/>
        <v>1227770.5511555932</v>
      </c>
      <c r="G29" s="240">
        <f t="shared" si="7"/>
        <v>1846846.2499100191</v>
      </c>
      <c r="H29" s="240">
        <f t="shared" si="7"/>
        <v>2578469.8456597999</v>
      </c>
      <c r="I29" s="240">
        <f t="shared" si="7"/>
        <v>3429531.9635556135</v>
      </c>
      <c r="J29" s="240">
        <f t="shared" si="7"/>
        <v>4411967.1236119093</v>
      </c>
      <c r="K29" s="240">
        <f t="shared" si="7"/>
        <v>5541154.2484076526</v>
      </c>
      <c r="L29" s="240">
        <f t="shared" si="7"/>
        <v>6836463.668371846</v>
      </c>
      <c r="M29" s="240">
        <f t="shared" si="7"/>
        <v>8321206.476219384</v>
      </c>
      <c r="N29" s="240">
        <f t="shared" si="7"/>
        <v>10022744.618310861</v>
      </c>
      <c r="O29" s="130"/>
    </row>
    <row r="30" spans="1:15" ht="18.75" x14ac:dyDescent="0.3">
      <c r="A30" s="56" t="s">
        <v>137</v>
      </c>
      <c r="B30" s="167"/>
      <c r="C30" s="240">
        <f>C21*C154*C158</f>
        <v>5771.1060533606224</v>
      </c>
      <c r="D30" s="240">
        <f t="shared" ref="D30:N30" si="8">D21*D154*D158</f>
        <v>27227.119809249529</v>
      </c>
      <c r="E30" s="240">
        <f t="shared" si="8"/>
        <v>59742.65394194566</v>
      </c>
      <c r="F30" s="240">
        <f t="shared" si="8"/>
        <v>101940.37786679107</v>
      </c>
      <c r="G30" s="240">
        <f t="shared" si="8"/>
        <v>153341.52167153137</v>
      </c>
      <c r="H30" s="240">
        <f t="shared" si="8"/>
        <v>214087.38801992647</v>
      </c>
      <c r="I30" s="240">
        <f t="shared" si="8"/>
        <v>284750.09759929648</v>
      </c>
      <c r="J30" s="240">
        <f t="shared" si="8"/>
        <v>366320.55989088491</v>
      </c>
      <c r="K30" s="240">
        <f t="shared" si="8"/>
        <v>460075.66916244279</v>
      </c>
      <c r="L30" s="240">
        <f t="shared" si="8"/>
        <v>567623.72168844775</v>
      </c>
      <c r="M30" s="240">
        <f t="shared" si="8"/>
        <v>690900.21070711745</v>
      </c>
      <c r="N30" s="240">
        <f t="shared" si="8"/>
        <v>832176.96717949281</v>
      </c>
      <c r="O30" s="130"/>
    </row>
    <row r="31" spans="1:15" ht="18.75" x14ac:dyDescent="0.3">
      <c r="A31" s="57" t="s">
        <v>138</v>
      </c>
      <c r="B31" s="167"/>
      <c r="C31" s="241">
        <f>SUM(C28:C30)</f>
        <v>97378.508846299665</v>
      </c>
      <c r="D31" s="241">
        <f t="shared" ref="D31:N31" si="9">SUM(D28:D30)</f>
        <v>459415.63067626243</v>
      </c>
      <c r="E31" s="241">
        <f t="shared" si="9"/>
        <v>1008065.0921324603</v>
      </c>
      <c r="F31" s="241">
        <f t="shared" si="9"/>
        <v>1720086.565055564</v>
      </c>
      <c r="G31" s="241">
        <f t="shared" si="9"/>
        <v>2587401.5460001794</v>
      </c>
      <c r="H31" s="241">
        <f t="shared" si="9"/>
        <v>3612394.2993630669</v>
      </c>
      <c r="I31" s="241">
        <f t="shared" si="9"/>
        <v>4804718.4788626339</v>
      </c>
      <c r="J31" s="241">
        <f t="shared" si="9"/>
        <v>6181094.1528519765</v>
      </c>
      <c r="K31" s="241">
        <f t="shared" si="9"/>
        <v>7763066.9416330419</v>
      </c>
      <c r="L31" s="241">
        <f t="shared" si="9"/>
        <v>9577774.3629612867</v>
      </c>
      <c r="M31" s="241">
        <f t="shared" si="9"/>
        <v>11657874.878434373</v>
      </c>
      <c r="N31" s="241">
        <f t="shared" si="9"/>
        <v>14041702.129695956</v>
      </c>
      <c r="O31" s="130"/>
    </row>
    <row r="32" spans="1:15" ht="18.75" x14ac:dyDescent="0.3">
      <c r="A32" s="56"/>
      <c r="B32" s="167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130"/>
    </row>
    <row r="33" spans="1:15" ht="18.75" x14ac:dyDescent="0.3">
      <c r="A33" s="57" t="s">
        <v>139</v>
      </c>
      <c r="B33" s="167"/>
      <c r="C33" s="241">
        <f>C31/C18</f>
        <v>26.870979999999999</v>
      </c>
      <c r="D33" s="241">
        <f t="shared" ref="D33:N33" si="10">D31/D18</f>
        <v>26.870979999999996</v>
      </c>
      <c r="E33" s="241">
        <f t="shared" si="10"/>
        <v>26.870979999999999</v>
      </c>
      <c r="F33" s="241">
        <f t="shared" si="10"/>
        <v>26.870979999999999</v>
      </c>
      <c r="G33" s="241">
        <f t="shared" si="10"/>
        <v>26.870979999999999</v>
      </c>
      <c r="H33" s="241">
        <f t="shared" si="10"/>
        <v>26.870979999999999</v>
      </c>
      <c r="I33" s="241">
        <f t="shared" si="10"/>
        <v>26.870980000000003</v>
      </c>
      <c r="J33" s="241">
        <f t="shared" si="10"/>
        <v>26.870979999999999</v>
      </c>
      <c r="K33" s="241">
        <f t="shared" si="10"/>
        <v>26.870980000000003</v>
      </c>
      <c r="L33" s="241">
        <f t="shared" si="10"/>
        <v>26.870980000000003</v>
      </c>
      <c r="M33" s="241">
        <f t="shared" si="10"/>
        <v>26.870979999999999</v>
      </c>
      <c r="N33" s="241">
        <f t="shared" si="10"/>
        <v>26.870979999999999</v>
      </c>
      <c r="O33" s="239"/>
    </row>
    <row r="34" spans="1:15" ht="18.75" x14ac:dyDescent="0.3">
      <c r="A34" s="48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</row>
    <row r="35" spans="1:15" ht="18.75" x14ac:dyDescent="0.3">
      <c r="A35" s="137" t="s">
        <v>17</v>
      </c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30"/>
    </row>
    <row r="36" spans="1:15" ht="18.75" x14ac:dyDescent="0.3">
      <c r="A36" s="48" t="s">
        <v>8</v>
      </c>
      <c r="B36" s="47"/>
      <c r="C36" s="47">
        <v>0.38</v>
      </c>
      <c r="D36" s="47">
        <v>0.38</v>
      </c>
      <c r="E36" s="47">
        <v>0.38</v>
      </c>
      <c r="F36" s="47">
        <v>0.38</v>
      </c>
      <c r="G36" s="47">
        <v>0.38</v>
      </c>
      <c r="H36" s="47">
        <v>0.38</v>
      </c>
      <c r="I36" s="47">
        <v>0.38</v>
      </c>
      <c r="J36" s="47">
        <v>0.38</v>
      </c>
      <c r="K36" s="47">
        <v>0.38</v>
      </c>
      <c r="L36" s="47">
        <v>0.38</v>
      </c>
      <c r="M36" s="47">
        <v>0.38</v>
      </c>
      <c r="N36" s="47">
        <v>0.38</v>
      </c>
      <c r="O36" s="130"/>
    </row>
    <row r="37" spans="1:15" ht="18.75" x14ac:dyDescent="0.3">
      <c r="A37" s="48" t="s">
        <v>9</v>
      </c>
      <c r="B37" s="47"/>
      <c r="C37" s="47">
        <v>0.85</v>
      </c>
      <c r="D37" s="47">
        <v>0.85</v>
      </c>
      <c r="E37" s="47">
        <v>0.85</v>
      </c>
      <c r="F37" s="47">
        <v>0.85</v>
      </c>
      <c r="G37" s="47">
        <v>0.85</v>
      </c>
      <c r="H37" s="47">
        <v>0.85</v>
      </c>
      <c r="I37" s="47">
        <v>0.85</v>
      </c>
      <c r="J37" s="47">
        <v>0.85</v>
      </c>
      <c r="K37" s="47">
        <v>0.85</v>
      </c>
      <c r="L37" s="47">
        <v>0.85</v>
      </c>
      <c r="M37" s="47">
        <v>0.85</v>
      </c>
      <c r="N37" s="47">
        <v>0.85</v>
      </c>
      <c r="O37" s="130"/>
    </row>
    <row r="38" spans="1:15" ht="18.75" x14ac:dyDescent="0.3">
      <c r="A38" s="48" t="s">
        <v>10</v>
      </c>
      <c r="B38" s="48"/>
      <c r="C38" s="48">
        <v>7.8</v>
      </c>
      <c r="D38" s="48">
        <v>7.8</v>
      </c>
      <c r="E38" s="48">
        <v>7.8</v>
      </c>
      <c r="F38" s="48">
        <v>7.8</v>
      </c>
      <c r="G38" s="48">
        <v>7.8</v>
      </c>
      <c r="H38" s="48">
        <v>7.8</v>
      </c>
      <c r="I38" s="48">
        <v>7.8</v>
      </c>
      <c r="J38" s="48">
        <v>7.8</v>
      </c>
      <c r="K38" s="48">
        <v>7.8</v>
      </c>
      <c r="L38" s="48">
        <v>7.8</v>
      </c>
      <c r="M38" s="48">
        <v>7.8</v>
      </c>
      <c r="N38" s="48">
        <v>7.8</v>
      </c>
      <c r="O38" s="130"/>
    </row>
    <row r="39" spans="1:15" ht="18.75" x14ac:dyDescent="0.3">
      <c r="A39" s="48"/>
      <c r="B39" s="48"/>
      <c r="C39" s="48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</row>
    <row r="40" spans="1:15" ht="18.75" x14ac:dyDescent="0.3">
      <c r="A40" s="48" t="s">
        <v>11</v>
      </c>
      <c r="B40" s="47"/>
      <c r="C40" s="47">
        <v>0.7</v>
      </c>
      <c r="D40" s="47">
        <v>0.7</v>
      </c>
      <c r="E40" s="47">
        <v>0.7</v>
      </c>
      <c r="F40" s="47">
        <v>0.7</v>
      </c>
      <c r="G40" s="47">
        <v>0.7</v>
      </c>
      <c r="H40" s="47">
        <v>0.7</v>
      </c>
      <c r="I40" s="47">
        <v>0.7</v>
      </c>
      <c r="J40" s="47">
        <v>0.7</v>
      </c>
      <c r="K40" s="47">
        <v>0.7</v>
      </c>
      <c r="L40" s="47">
        <v>0.7</v>
      </c>
      <c r="M40" s="47">
        <v>0.7</v>
      </c>
      <c r="N40" s="47">
        <v>0.7</v>
      </c>
      <c r="O40" s="130"/>
    </row>
    <row r="41" spans="1:15" ht="18.75" x14ac:dyDescent="0.3">
      <c r="A41" s="48" t="s">
        <v>12</v>
      </c>
      <c r="B41" s="47"/>
      <c r="C41" s="47">
        <v>0.6</v>
      </c>
      <c r="D41" s="47">
        <v>0.6</v>
      </c>
      <c r="E41" s="47">
        <v>0.6</v>
      </c>
      <c r="F41" s="47">
        <v>0.6</v>
      </c>
      <c r="G41" s="47">
        <v>0.6</v>
      </c>
      <c r="H41" s="47">
        <v>0.6</v>
      </c>
      <c r="I41" s="47">
        <v>0.6</v>
      </c>
      <c r="J41" s="47">
        <v>0.6</v>
      </c>
      <c r="K41" s="47">
        <v>0.6</v>
      </c>
      <c r="L41" s="47">
        <v>0.6</v>
      </c>
      <c r="M41" s="47">
        <v>0.6</v>
      </c>
      <c r="N41" s="47">
        <v>0.6</v>
      </c>
      <c r="O41" s="130"/>
    </row>
    <row r="42" spans="1:15" ht="18.75" x14ac:dyDescent="0.3">
      <c r="A42" s="48" t="s">
        <v>13</v>
      </c>
      <c r="B42" s="47"/>
      <c r="C42" s="47">
        <v>0.35</v>
      </c>
      <c r="D42" s="47">
        <v>0.35</v>
      </c>
      <c r="E42" s="47">
        <v>0.35</v>
      </c>
      <c r="F42" s="47">
        <v>0.35</v>
      </c>
      <c r="G42" s="47">
        <v>0.35</v>
      </c>
      <c r="H42" s="47">
        <v>0.35</v>
      </c>
      <c r="I42" s="47">
        <v>0.35</v>
      </c>
      <c r="J42" s="47">
        <v>0.35</v>
      </c>
      <c r="K42" s="47">
        <v>0.35</v>
      </c>
      <c r="L42" s="47">
        <v>0.35</v>
      </c>
      <c r="M42" s="47">
        <v>0.35</v>
      </c>
      <c r="N42" s="47">
        <v>0.35</v>
      </c>
      <c r="O42" s="130"/>
    </row>
    <row r="43" spans="1:15" ht="18.75" x14ac:dyDescent="0.3">
      <c r="A43" s="161" t="s">
        <v>14</v>
      </c>
      <c r="B43" s="162"/>
      <c r="C43" s="162">
        <v>0.8</v>
      </c>
      <c r="D43" s="162">
        <v>0.8</v>
      </c>
      <c r="E43" s="162">
        <v>0.8</v>
      </c>
      <c r="F43" s="162">
        <v>0.8</v>
      </c>
      <c r="G43" s="162">
        <v>0.8</v>
      </c>
      <c r="H43" s="162">
        <v>0.8</v>
      </c>
      <c r="I43" s="162">
        <v>0.8</v>
      </c>
      <c r="J43" s="162">
        <v>0.8</v>
      </c>
      <c r="K43" s="162">
        <v>0.8</v>
      </c>
      <c r="L43" s="162">
        <v>0.8</v>
      </c>
      <c r="M43" s="162">
        <v>0.8</v>
      </c>
      <c r="N43" s="162">
        <v>0.8</v>
      </c>
      <c r="O43" s="130"/>
    </row>
    <row r="44" spans="1:15" ht="18.75" x14ac:dyDescent="0.3">
      <c r="A44" s="161" t="s">
        <v>15</v>
      </c>
      <c r="B44" s="162"/>
      <c r="C44" s="162">
        <v>0.18</v>
      </c>
      <c r="D44" s="162">
        <v>0.18</v>
      </c>
      <c r="E44" s="162">
        <v>0.18</v>
      </c>
      <c r="F44" s="162">
        <v>0.18</v>
      </c>
      <c r="G44" s="162">
        <v>0.18</v>
      </c>
      <c r="H44" s="162">
        <v>0.18</v>
      </c>
      <c r="I44" s="162">
        <v>0.18</v>
      </c>
      <c r="J44" s="162">
        <v>0.18</v>
      </c>
      <c r="K44" s="162">
        <v>0.18</v>
      </c>
      <c r="L44" s="162">
        <v>0.18</v>
      </c>
      <c r="M44" s="162">
        <v>0.18</v>
      </c>
      <c r="N44" s="162">
        <v>0.18</v>
      </c>
      <c r="O44" s="130"/>
    </row>
    <row r="45" spans="1:15" ht="18.75" x14ac:dyDescent="0.3">
      <c r="A45" s="161" t="s">
        <v>16</v>
      </c>
      <c r="B45" s="162"/>
      <c r="C45" s="162">
        <v>0.02</v>
      </c>
      <c r="D45" s="162">
        <v>0.02</v>
      </c>
      <c r="E45" s="162">
        <v>0.02</v>
      </c>
      <c r="F45" s="162">
        <v>0.02</v>
      </c>
      <c r="G45" s="162">
        <v>0.02</v>
      </c>
      <c r="H45" s="162">
        <v>0.02</v>
      </c>
      <c r="I45" s="162">
        <v>0.02</v>
      </c>
      <c r="J45" s="162">
        <v>0.02</v>
      </c>
      <c r="K45" s="162">
        <v>0.02</v>
      </c>
      <c r="L45" s="162">
        <v>0.02</v>
      </c>
      <c r="M45" s="162">
        <v>0.02</v>
      </c>
      <c r="N45" s="162">
        <v>0.02</v>
      </c>
      <c r="O45" s="130"/>
    </row>
    <row r="46" spans="1:15" ht="18.75" x14ac:dyDescent="0.3">
      <c r="A46" s="161"/>
      <c r="B46" s="162"/>
      <c r="C46" s="162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</row>
    <row r="47" spans="1:15" ht="18.75" x14ac:dyDescent="0.3">
      <c r="A47" s="161" t="s">
        <v>85</v>
      </c>
      <c r="B47" s="243">
        <f>B310</f>
        <v>26709.724162898594</v>
      </c>
      <c r="C47" s="245">
        <f>C310</f>
        <v>118608.78554137834</v>
      </c>
      <c r="D47" s="245">
        <f t="shared" ref="D47:N47" si="11">D310</f>
        <v>183357.86116592007</v>
      </c>
      <c r="E47" s="245">
        <f t="shared" si="11"/>
        <v>241378.1814372144</v>
      </c>
      <c r="F47" s="245">
        <f t="shared" si="11"/>
        <v>297381.00283864589</v>
      </c>
      <c r="G47" s="245">
        <f t="shared" si="11"/>
        <v>354795.98307514214</v>
      </c>
      <c r="H47" s="245">
        <f t="shared" si="11"/>
        <v>416267.15075038612</v>
      </c>
      <c r="I47" s="245">
        <f t="shared" si="11"/>
        <v>483988.73574637662</v>
      </c>
      <c r="J47" s="245">
        <f t="shared" si="11"/>
        <v>559932.64581448748</v>
      </c>
      <c r="K47" s="245">
        <f t="shared" si="11"/>
        <v>646006.34947399539</v>
      </c>
      <c r="L47" s="245">
        <f t="shared" si="11"/>
        <v>744168.88542501582</v>
      </c>
      <c r="M47" s="245">
        <f t="shared" si="11"/>
        <v>856520.23432671709</v>
      </c>
      <c r="N47" s="245">
        <f t="shared" si="11"/>
        <v>679569.35246147146</v>
      </c>
      <c r="O47" s="130"/>
    </row>
    <row r="48" spans="1:15" ht="18.75" x14ac:dyDescent="0.3">
      <c r="A48" s="161" t="s">
        <v>83</v>
      </c>
      <c r="B48" s="244"/>
      <c r="C48" s="245">
        <f>B47*C36*C37</f>
        <v>8627.2409046162466</v>
      </c>
      <c r="D48" s="238">
        <f>C47*D36*D37</f>
        <v>38310.637729865201</v>
      </c>
      <c r="E48" s="238">
        <f t="shared" ref="E48:N48" si="12">D47*E36*E37</f>
        <v>59224.589156592185</v>
      </c>
      <c r="F48" s="238">
        <f t="shared" si="12"/>
        <v>77965.152604220246</v>
      </c>
      <c r="G48" s="238">
        <f t="shared" si="12"/>
        <v>96054.063916882616</v>
      </c>
      <c r="H48" s="238">
        <f t="shared" si="12"/>
        <v>114599.1025332709</v>
      </c>
      <c r="I48" s="238">
        <f t="shared" si="12"/>
        <v>134454.2896923747</v>
      </c>
      <c r="J48" s="238">
        <f t="shared" si="12"/>
        <v>156328.36164607963</v>
      </c>
      <c r="K48" s="238">
        <f t="shared" si="12"/>
        <v>180858.24459807944</v>
      </c>
      <c r="L48" s="238">
        <f t="shared" si="12"/>
        <v>208660.05088010049</v>
      </c>
      <c r="M48" s="238">
        <f t="shared" si="12"/>
        <v>240366.54999228008</v>
      </c>
      <c r="N48" s="238">
        <f t="shared" si="12"/>
        <v>276656.0356875296</v>
      </c>
      <c r="O48" s="130"/>
    </row>
    <row r="49" spans="1:15" ht="18.75" x14ac:dyDescent="0.3">
      <c r="A49" s="161" t="s">
        <v>86</v>
      </c>
      <c r="B49" s="244"/>
      <c r="C49" s="245">
        <f>C48*C38*C40*C41</f>
        <v>28262.841203522821</v>
      </c>
      <c r="D49" s="238">
        <f>D48*D38*D40*D41</f>
        <v>125505.64920303838</v>
      </c>
      <c r="E49" s="238">
        <f t="shared" ref="E49:N49" si="13">E48*E38*E40*E41</f>
        <v>194019.75407699597</v>
      </c>
      <c r="F49" s="238">
        <f t="shared" si="13"/>
        <v>255413.83993142552</v>
      </c>
      <c r="G49" s="238">
        <f t="shared" si="13"/>
        <v>314673.11339170742</v>
      </c>
      <c r="H49" s="238">
        <f t="shared" si="13"/>
        <v>375426.65989899536</v>
      </c>
      <c r="I49" s="238">
        <f t="shared" si="13"/>
        <v>440472.25303221942</v>
      </c>
      <c r="J49" s="238">
        <f t="shared" si="13"/>
        <v>512131.71275255678</v>
      </c>
      <c r="K49" s="238">
        <f t="shared" si="13"/>
        <v>592491.60930330819</v>
      </c>
      <c r="L49" s="238">
        <f t="shared" si="13"/>
        <v>683570.32668320904</v>
      </c>
      <c r="M49" s="238">
        <f t="shared" si="13"/>
        <v>787440.81777470943</v>
      </c>
      <c r="N49" s="238">
        <f t="shared" si="13"/>
        <v>906325.17291234678</v>
      </c>
      <c r="O49" s="130"/>
    </row>
    <row r="50" spans="1:15" ht="18.75" x14ac:dyDescent="0.3">
      <c r="A50" s="161" t="s">
        <v>87</v>
      </c>
      <c r="B50" s="244"/>
      <c r="C50" s="245">
        <f>C49*C42</f>
        <v>9891.9944212329865</v>
      </c>
      <c r="D50" s="238">
        <f>D49*D42</f>
        <v>43926.977221063433</v>
      </c>
      <c r="E50" s="238">
        <f t="shared" ref="E50:N50" si="14">E49*E42</f>
        <v>67906.91392694859</v>
      </c>
      <c r="F50" s="238">
        <f t="shared" si="14"/>
        <v>89394.843975998927</v>
      </c>
      <c r="G50" s="238">
        <f t="shared" si="14"/>
        <v>110135.58968709758</v>
      </c>
      <c r="H50" s="238">
        <f t="shared" si="14"/>
        <v>131399.33096464837</v>
      </c>
      <c r="I50" s="238">
        <f t="shared" si="14"/>
        <v>154165.2885612768</v>
      </c>
      <c r="J50" s="238">
        <f t="shared" si="14"/>
        <v>179246.09946339487</v>
      </c>
      <c r="K50" s="238">
        <f t="shared" si="14"/>
        <v>207372.06325615785</v>
      </c>
      <c r="L50" s="238">
        <f t="shared" si="14"/>
        <v>239249.61433912316</v>
      </c>
      <c r="M50" s="238">
        <f t="shared" si="14"/>
        <v>275604.28622114827</v>
      </c>
      <c r="N50" s="238">
        <f t="shared" si="14"/>
        <v>317213.81051932136</v>
      </c>
      <c r="O50" s="130"/>
    </row>
    <row r="51" spans="1:15" ht="18.75" x14ac:dyDescent="0.3">
      <c r="A51" s="161"/>
      <c r="B51" s="244"/>
      <c r="C51" s="24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130"/>
    </row>
    <row r="52" spans="1:15" ht="18.75" x14ac:dyDescent="0.3">
      <c r="A52" s="161" t="s">
        <v>14</v>
      </c>
      <c r="B52" s="244"/>
      <c r="C52" s="245">
        <f>C50*C43</f>
        <v>7913.5955369863896</v>
      </c>
      <c r="D52" s="238">
        <f>D50*D43</f>
        <v>35141.581776850748</v>
      </c>
      <c r="E52" s="238">
        <f t="shared" ref="E52:N52" si="15">E50*E43</f>
        <v>54325.531141558873</v>
      </c>
      <c r="F52" s="238">
        <f t="shared" si="15"/>
        <v>71515.87518079915</v>
      </c>
      <c r="G52" s="238">
        <f t="shared" si="15"/>
        <v>88108.47174967808</v>
      </c>
      <c r="H52" s="238">
        <f t="shared" si="15"/>
        <v>105119.4647717187</v>
      </c>
      <c r="I52" s="238">
        <f t="shared" si="15"/>
        <v>123332.23084902145</v>
      </c>
      <c r="J52" s="238">
        <f t="shared" si="15"/>
        <v>143396.87957071592</v>
      </c>
      <c r="K52" s="238">
        <f t="shared" si="15"/>
        <v>165897.65060492628</v>
      </c>
      <c r="L52" s="238">
        <f t="shared" si="15"/>
        <v>191399.69147129855</v>
      </c>
      <c r="M52" s="238">
        <f t="shared" si="15"/>
        <v>220483.42897691863</v>
      </c>
      <c r="N52" s="238">
        <f t="shared" si="15"/>
        <v>253771.0484154571</v>
      </c>
      <c r="O52" s="130"/>
    </row>
    <row r="53" spans="1:15" ht="18.75" x14ac:dyDescent="0.3">
      <c r="A53" s="161" t="s">
        <v>15</v>
      </c>
      <c r="B53" s="244"/>
      <c r="C53" s="245">
        <f>C50*C44</f>
        <v>1780.5589958219375</v>
      </c>
      <c r="D53" s="238">
        <f>D50*D44</f>
        <v>7906.8558997914179</v>
      </c>
      <c r="E53" s="238">
        <f t="shared" ref="E53:N53" si="16">E50*E44</f>
        <v>12223.244506850746</v>
      </c>
      <c r="F53" s="238">
        <f t="shared" si="16"/>
        <v>16091.071915679806</v>
      </c>
      <c r="G53" s="238">
        <f t="shared" si="16"/>
        <v>19824.406143677563</v>
      </c>
      <c r="H53" s="238">
        <f t="shared" si="16"/>
        <v>23651.879573636706</v>
      </c>
      <c r="I53" s="238">
        <f t="shared" si="16"/>
        <v>27749.751941029823</v>
      </c>
      <c r="J53" s="238">
        <f t="shared" si="16"/>
        <v>32264.297903411076</v>
      </c>
      <c r="K53" s="238">
        <f t="shared" si="16"/>
        <v>37326.971386108409</v>
      </c>
      <c r="L53" s="238">
        <f t="shared" si="16"/>
        <v>43064.930581042165</v>
      </c>
      <c r="M53" s="238">
        <f t="shared" si="16"/>
        <v>49608.771519806687</v>
      </c>
      <c r="N53" s="238">
        <f t="shared" si="16"/>
        <v>57098.485893477839</v>
      </c>
      <c r="O53" s="130"/>
    </row>
    <row r="54" spans="1:15" ht="18.75" x14ac:dyDescent="0.3">
      <c r="A54" s="161" t="s">
        <v>16</v>
      </c>
      <c r="B54" s="244"/>
      <c r="C54" s="245">
        <f>C50*C45</f>
        <v>197.83988842465973</v>
      </c>
      <c r="D54" s="238">
        <f>D50*D45</f>
        <v>878.53954442126872</v>
      </c>
      <c r="E54" s="238">
        <f t="shared" ref="E54:N54" si="17">E50*E45</f>
        <v>1358.1382785389719</v>
      </c>
      <c r="F54" s="238">
        <f t="shared" si="17"/>
        <v>1787.8968795199785</v>
      </c>
      <c r="G54" s="238">
        <f t="shared" si="17"/>
        <v>2202.7117937419516</v>
      </c>
      <c r="H54" s="238">
        <f t="shared" si="17"/>
        <v>2627.9866192929676</v>
      </c>
      <c r="I54" s="238">
        <f t="shared" si="17"/>
        <v>3083.3057712255359</v>
      </c>
      <c r="J54" s="238">
        <f t="shared" si="17"/>
        <v>3584.9219892678975</v>
      </c>
      <c r="K54" s="238">
        <f t="shared" si="17"/>
        <v>4147.4412651231569</v>
      </c>
      <c r="L54" s="238">
        <f t="shared" si="17"/>
        <v>4784.9922867824635</v>
      </c>
      <c r="M54" s="238">
        <f t="shared" si="17"/>
        <v>5512.0857244229655</v>
      </c>
      <c r="N54" s="238">
        <f t="shared" si="17"/>
        <v>6344.276210386427</v>
      </c>
      <c r="O54" s="130"/>
    </row>
    <row r="55" spans="1:15" ht="18.75" x14ac:dyDescent="0.3">
      <c r="A55" s="161"/>
      <c r="B55" s="162"/>
      <c r="C55" s="164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</row>
    <row r="56" spans="1:15" ht="18.75" x14ac:dyDescent="0.3">
      <c r="A56" s="50" t="s">
        <v>131</v>
      </c>
      <c r="B56" s="162"/>
      <c r="C56" s="164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</row>
    <row r="57" spans="1:15" ht="18.75" x14ac:dyDescent="0.3">
      <c r="A57" s="57" t="s">
        <v>133</v>
      </c>
      <c r="B57" s="162"/>
      <c r="C57" s="246">
        <v>100</v>
      </c>
      <c r="D57" s="246">
        <v>100</v>
      </c>
      <c r="E57" s="246">
        <v>100</v>
      </c>
      <c r="F57" s="246">
        <v>100</v>
      </c>
      <c r="G57" s="246">
        <v>100</v>
      </c>
      <c r="H57" s="246">
        <v>100</v>
      </c>
      <c r="I57" s="246">
        <v>100</v>
      </c>
      <c r="J57" s="246">
        <v>100</v>
      </c>
      <c r="K57" s="246">
        <v>100</v>
      </c>
      <c r="L57" s="246">
        <v>100</v>
      </c>
      <c r="M57" s="246">
        <v>100</v>
      </c>
      <c r="N57" s="246">
        <v>100</v>
      </c>
      <c r="O57" s="130"/>
    </row>
    <row r="58" spans="1:15" ht="18.75" x14ac:dyDescent="0.3">
      <c r="A58" s="57" t="s">
        <v>140</v>
      </c>
      <c r="B58" s="162"/>
      <c r="C58" s="246">
        <f>C57*C50</f>
        <v>989199.44212329865</v>
      </c>
      <c r="D58" s="246">
        <f t="shared" ref="D58:N58" si="18">D57*D50</f>
        <v>4392697.7221063431</v>
      </c>
      <c r="E58" s="246">
        <f t="shared" si="18"/>
        <v>6790691.3926948588</v>
      </c>
      <c r="F58" s="246">
        <f t="shared" si="18"/>
        <v>8939484.3975998927</v>
      </c>
      <c r="G58" s="246">
        <f t="shared" si="18"/>
        <v>11013558.968709759</v>
      </c>
      <c r="H58" s="246">
        <f t="shared" si="18"/>
        <v>13139933.096464837</v>
      </c>
      <c r="I58" s="246">
        <f t="shared" si="18"/>
        <v>15416528.856127679</v>
      </c>
      <c r="J58" s="246">
        <f t="shared" si="18"/>
        <v>17924609.946339488</v>
      </c>
      <c r="K58" s="246">
        <f t="shared" si="18"/>
        <v>20737206.325615786</v>
      </c>
      <c r="L58" s="246">
        <f t="shared" si="18"/>
        <v>23924961.433912314</v>
      </c>
      <c r="M58" s="246">
        <f t="shared" si="18"/>
        <v>27560428.622114826</v>
      </c>
      <c r="N58" s="246">
        <f t="shared" si="18"/>
        <v>31721381.051932134</v>
      </c>
      <c r="O58" s="130"/>
    </row>
    <row r="59" spans="1:15" ht="18.75" x14ac:dyDescent="0.3">
      <c r="A59" s="57" t="s">
        <v>134</v>
      </c>
      <c r="B59" s="162"/>
      <c r="C59" s="164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</row>
    <row r="60" spans="1:15" ht="18.75" x14ac:dyDescent="0.3">
      <c r="A60" s="57"/>
      <c r="B60" s="162"/>
      <c r="C60" s="305">
        <f>C58/C49</f>
        <v>35</v>
      </c>
      <c r="D60" s="305">
        <f t="shared" ref="D60:N60" si="19">D58/D49</f>
        <v>35</v>
      </c>
      <c r="E60" s="305">
        <f t="shared" si="19"/>
        <v>35</v>
      </c>
      <c r="F60" s="305">
        <f t="shared" si="19"/>
        <v>35</v>
      </c>
      <c r="G60" s="305">
        <f t="shared" si="19"/>
        <v>35</v>
      </c>
      <c r="H60" s="305">
        <f t="shared" si="19"/>
        <v>35</v>
      </c>
      <c r="I60" s="305">
        <f t="shared" si="19"/>
        <v>35</v>
      </c>
      <c r="J60" s="305">
        <f t="shared" si="19"/>
        <v>35</v>
      </c>
      <c r="K60" s="305">
        <f t="shared" si="19"/>
        <v>35</v>
      </c>
      <c r="L60" s="305">
        <f t="shared" si="19"/>
        <v>35</v>
      </c>
      <c r="M60" s="305">
        <f t="shared" si="19"/>
        <v>34.999999999999993</v>
      </c>
      <c r="N60" s="305">
        <f t="shared" si="19"/>
        <v>34.999999999999993</v>
      </c>
      <c r="O60" s="130"/>
    </row>
    <row r="61" spans="1:15" ht="18.75" x14ac:dyDescent="0.3">
      <c r="A61" s="56" t="s">
        <v>135</v>
      </c>
      <c r="B61" s="162"/>
      <c r="C61" s="248">
        <f>C52*C152*C156</f>
        <v>60325.338778447251</v>
      </c>
      <c r="D61" s="248">
        <f t="shared" ref="D61:N61" si="20">D52*D152*D156</f>
        <v>267884.27788493328</v>
      </c>
      <c r="E61" s="248">
        <f t="shared" si="20"/>
        <v>414123.52389210329</v>
      </c>
      <c r="F61" s="248">
        <f t="shared" si="20"/>
        <v>545165.51650323207</v>
      </c>
      <c r="G61" s="248">
        <f t="shared" si="20"/>
        <v>671650.88014779601</v>
      </c>
      <c r="H61" s="248">
        <f t="shared" si="20"/>
        <v>801325.67995481181</v>
      </c>
      <c r="I61" s="248">
        <f t="shared" si="20"/>
        <v>940161.59576209064</v>
      </c>
      <c r="J61" s="248">
        <f t="shared" si="20"/>
        <v>1093114.4129675676</v>
      </c>
      <c r="K61" s="248">
        <f t="shared" si="20"/>
        <v>1264637.7905613531</v>
      </c>
      <c r="L61" s="248">
        <f t="shared" si="20"/>
        <v>1459039.8480857089</v>
      </c>
      <c r="M61" s="248">
        <f t="shared" si="20"/>
        <v>1680745.179091051</v>
      </c>
      <c r="N61" s="248">
        <f t="shared" si="20"/>
        <v>1934496.7020710295</v>
      </c>
      <c r="O61" s="130"/>
    </row>
    <row r="62" spans="1:15" ht="18.75" x14ac:dyDescent="0.3">
      <c r="A62" s="56" t="s">
        <v>136</v>
      </c>
      <c r="B62" s="162"/>
      <c r="C62" s="248">
        <f>C53*C157*C153</f>
        <v>189729.24435880236</v>
      </c>
      <c r="D62" s="248">
        <f t="shared" ref="D62:N62" si="21">D53*D157*D153</f>
        <v>842522.93725817429</v>
      </c>
      <c r="E62" s="248">
        <f t="shared" si="21"/>
        <v>1302460.0416719881</v>
      </c>
      <c r="F62" s="248">
        <f t="shared" si="21"/>
        <v>1714600.2590471774</v>
      </c>
      <c r="G62" s="248">
        <f t="shared" si="21"/>
        <v>2112409.4210457066</v>
      </c>
      <c r="H62" s="248">
        <f t="shared" si="21"/>
        <v>2520249.679848433</v>
      </c>
      <c r="I62" s="248">
        <f t="shared" si="21"/>
        <v>2956902.567828374</v>
      </c>
      <c r="J62" s="248">
        <f t="shared" si="21"/>
        <v>3437954.5273958705</v>
      </c>
      <c r="K62" s="248">
        <f t="shared" si="21"/>
        <v>3977412.7630181671</v>
      </c>
      <c r="L62" s="248">
        <f t="shared" si="21"/>
        <v>4588826.742993529</v>
      </c>
      <c r="M62" s="248">
        <f t="shared" si="21"/>
        <v>5286112.2580645215</v>
      </c>
      <c r="N62" s="248">
        <f t="shared" si="21"/>
        <v>6084186.2628654251</v>
      </c>
      <c r="O62" s="130"/>
    </row>
    <row r="63" spans="1:15" ht="18.75" x14ac:dyDescent="0.3">
      <c r="A63" s="56" t="s">
        <v>137</v>
      </c>
      <c r="B63" s="162"/>
      <c r="C63" s="248">
        <f>C54*C158*C154</f>
        <v>15753.001115813529</v>
      </c>
      <c r="D63" s="248">
        <f t="shared" ref="D63:N63" si="22">D54*D158*D154</f>
        <v>69953.711224543513</v>
      </c>
      <c r="E63" s="248">
        <f t="shared" si="22"/>
        <v>108141.76042866563</v>
      </c>
      <c r="F63" s="248">
        <f t="shared" si="22"/>
        <v>142361.28903177826</v>
      </c>
      <c r="G63" s="248">
        <f t="shared" si="22"/>
        <v>175390.92657670288</v>
      </c>
      <c r="H63" s="248">
        <f t="shared" si="22"/>
        <v>209253.43456120254</v>
      </c>
      <c r="I63" s="248">
        <f t="shared" si="22"/>
        <v>245508.22203383327</v>
      </c>
      <c r="J63" s="248">
        <f t="shared" si="22"/>
        <v>285449.41339545633</v>
      </c>
      <c r="K63" s="248">
        <f t="shared" si="22"/>
        <v>330240.01073543134</v>
      </c>
      <c r="L63" s="248">
        <f t="shared" si="22"/>
        <v>381005.01083505357</v>
      </c>
      <c r="M63" s="248">
        <f t="shared" si="22"/>
        <v>438899.82580717857</v>
      </c>
      <c r="N63" s="248">
        <f t="shared" si="22"/>
        <v>505162.99325201922</v>
      </c>
      <c r="O63" s="130"/>
    </row>
    <row r="64" spans="1:15" ht="18.75" x14ac:dyDescent="0.3">
      <c r="A64" s="57" t="s">
        <v>138</v>
      </c>
      <c r="B64" s="162"/>
      <c r="C64" s="247">
        <f>SUM(C61:C63)+C58</f>
        <v>1255007.0263763617</v>
      </c>
      <c r="D64" s="247">
        <f t="shared" ref="D64:N64" si="23">SUM(D61:D63)+D58</f>
        <v>5573058.6484739948</v>
      </c>
      <c r="E64" s="247">
        <f t="shared" si="23"/>
        <v>8615416.7186876163</v>
      </c>
      <c r="F64" s="247">
        <f t="shared" si="23"/>
        <v>11341611.46218208</v>
      </c>
      <c r="G64" s="247">
        <f t="shared" si="23"/>
        <v>13973010.196479965</v>
      </c>
      <c r="H64" s="247">
        <f t="shared" si="23"/>
        <v>16670761.890829284</v>
      </c>
      <c r="I64" s="247">
        <f t="shared" si="23"/>
        <v>19559101.241751976</v>
      </c>
      <c r="J64" s="247">
        <f t="shared" si="23"/>
        <v>22741128.300098382</v>
      </c>
      <c r="K64" s="247">
        <f t="shared" si="23"/>
        <v>26309496.88993074</v>
      </c>
      <c r="L64" s="247">
        <f t="shared" si="23"/>
        <v>30353833.035826605</v>
      </c>
      <c r="M64" s="247">
        <f t="shared" si="23"/>
        <v>34966185.885077581</v>
      </c>
      <c r="N64" s="247">
        <f t="shared" si="23"/>
        <v>40245227.010120608</v>
      </c>
      <c r="O64" s="130"/>
    </row>
    <row r="65" spans="1:15" ht="18.75" x14ac:dyDescent="0.3">
      <c r="A65" s="56"/>
      <c r="B65" s="162"/>
      <c r="C65" s="24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130"/>
    </row>
    <row r="66" spans="1:15" ht="18.75" x14ac:dyDescent="0.3">
      <c r="A66" s="57" t="s">
        <v>139</v>
      </c>
      <c r="B66" s="162"/>
      <c r="C66" s="248">
        <f>C64/C50</f>
        <v>126.87097999999999</v>
      </c>
      <c r="D66" s="248">
        <f t="shared" ref="D66:N66" si="24">D64/D50</f>
        <v>126.87098000000002</v>
      </c>
      <c r="E66" s="248">
        <f t="shared" si="24"/>
        <v>126.87098</v>
      </c>
      <c r="F66" s="248">
        <f t="shared" si="24"/>
        <v>126.87098</v>
      </c>
      <c r="G66" s="248">
        <f t="shared" si="24"/>
        <v>126.87098</v>
      </c>
      <c r="H66" s="248">
        <f t="shared" si="24"/>
        <v>126.87098</v>
      </c>
      <c r="I66" s="248">
        <f t="shared" si="24"/>
        <v>126.87097999999999</v>
      </c>
      <c r="J66" s="248">
        <f t="shared" si="24"/>
        <v>126.87098</v>
      </c>
      <c r="K66" s="248">
        <f t="shared" si="24"/>
        <v>126.87098000000002</v>
      </c>
      <c r="L66" s="248">
        <f t="shared" si="24"/>
        <v>126.87097999999999</v>
      </c>
      <c r="M66" s="248">
        <f t="shared" si="24"/>
        <v>126.87098000000002</v>
      </c>
      <c r="N66" s="248">
        <f t="shared" si="24"/>
        <v>126.87097999999999</v>
      </c>
      <c r="O66" s="130"/>
    </row>
    <row r="67" spans="1:15" ht="18.75" x14ac:dyDescent="0.3">
      <c r="A67" s="48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</row>
    <row r="68" spans="1:15" ht="18.75" x14ac:dyDescent="0.3">
      <c r="A68" s="137" t="s">
        <v>18</v>
      </c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30"/>
    </row>
    <row r="69" spans="1:15" ht="18.75" x14ac:dyDescent="0.3">
      <c r="A69" s="48" t="s">
        <v>19</v>
      </c>
      <c r="B69" s="87"/>
      <c r="C69" s="87">
        <v>1000000</v>
      </c>
      <c r="D69" s="87">
        <v>1150000</v>
      </c>
      <c r="E69" s="87">
        <v>1322500</v>
      </c>
      <c r="F69" s="87">
        <v>1520874.9999999998</v>
      </c>
      <c r="G69" s="87">
        <v>1749006.2499999995</v>
      </c>
      <c r="H69" s="87">
        <v>2011357.1874999993</v>
      </c>
      <c r="I69" s="87">
        <v>2313060.7656249991</v>
      </c>
      <c r="J69" s="87">
        <v>2660019.8804687485</v>
      </c>
      <c r="K69" s="87">
        <v>3059022.8625390604</v>
      </c>
      <c r="L69" s="87">
        <v>3517876.2919199192</v>
      </c>
      <c r="M69" s="87">
        <v>4045557.7357079065</v>
      </c>
      <c r="N69" s="87">
        <v>4652391.3960640924</v>
      </c>
      <c r="O69" s="130"/>
    </row>
    <row r="70" spans="1:15" ht="18.75" x14ac:dyDescent="0.3">
      <c r="A70" s="48" t="s">
        <v>20</v>
      </c>
      <c r="B70" s="88"/>
      <c r="C70" s="88">
        <v>2.7</v>
      </c>
      <c r="D70" s="88">
        <v>2.7</v>
      </c>
      <c r="E70" s="88">
        <v>2.7</v>
      </c>
      <c r="F70" s="88">
        <v>2.7</v>
      </c>
      <c r="G70" s="88">
        <v>2.7</v>
      </c>
      <c r="H70" s="88">
        <v>2.7</v>
      </c>
      <c r="I70" s="88">
        <v>2.7</v>
      </c>
      <c r="J70" s="88">
        <v>2.7</v>
      </c>
      <c r="K70" s="88">
        <v>2.7</v>
      </c>
      <c r="L70" s="88">
        <v>2.7</v>
      </c>
      <c r="M70" s="88">
        <v>2.7</v>
      </c>
      <c r="N70" s="88">
        <v>2.7</v>
      </c>
      <c r="O70" s="130"/>
    </row>
    <row r="71" spans="1:15" s="20" customFormat="1" ht="18.75" x14ac:dyDescent="0.3">
      <c r="A71" s="54" t="s">
        <v>90</v>
      </c>
      <c r="B71" s="138"/>
      <c r="C71" s="139">
        <f>C69/C70</f>
        <v>370370.37037037034</v>
      </c>
      <c r="D71" s="139">
        <f t="shared" ref="D71:N71" si="25">D69/D70</f>
        <v>425925.9259259259</v>
      </c>
      <c r="E71" s="139">
        <f t="shared" si="25"/>
        <v>489814.81481481477</v>
      </c>
      <c r="F71" s="139">
        <f t="shared" si="25"/>
        <v>563287.03703703696</v>
      </c>
      <c r="G71" s="139">
        <f t="shared" si="25"/>
        <v>647780.09259259235</v>
      </c>
      <c r="H71" s="139">
        <f t="shared" si="25"/>
        <v>744947.10648148123</v>
      </c>
      <c r="I71" s="139">
        <f t="shared" si="25"/>
        <v>856689.17245370336</v>
      </c>
      <c r="J71" s="139">
        <f t="shared" si="25"/>
        <v>985192.54832175863</v>
      </c>
      <c r="K71" s="139">
        <f t="shared" si="25"/>
        <v>1132971.4305700222</v>
      </c>
      <c r="L71" s="139">
        <f t="shared" si="25"/>
        <v>1302917.1451555255</v>
      </c>
      <c r="M71" s="139">
        <f t="shared" si="25"/>
        <v>1498354.7169288541</v>
      </c>
      <c r="N71" s="139">
        <f t="shared" si="25"/>
        <v>1723107.9244681823</v>
      </c>
      <c r="O71" s="54"/>
    </row>
    <row r="72" spans="1:15" ht="18.75" x14ac:dyDescent="0.3">
      <c r="A72" s="48" t="s">
        <v>21</v>
      </c>
      <c r="B72" s="89"/>
      <c r="C72" s="89">
        <v>3.1399999999999997E-2</v>
      </c>
      <c r="D72" s="89">
        <v>3.1399999999999997E-2</v>
      </c>
      <c r="E72" s="89">
        <v>3.1399999999999997E-2</v>
      </c>
      <c r="F72" s="89">
        <v>3.1399999999999997E-2</v>
      </c>
      <c r="G72" s="89">
        <v>3.1399999999999997E-2</v>
      </c>
      <c r="H72" s="89">
        <v>3.1399999999999997E-2</v>
      </c>
      <c r="I72" s="89">
        <v>3.1399999999999997E-2</v>
      </c>
      <c r="J72" s="89">
        <v>3.1399999999999997E-2</v>
      </c>
      <c r="K72" s="89">
        <v>3.1399999999999997E-2</v>
      </c>
      <c r="L72" s="89">
        <v>3.1399999999999997E-2</v>
      </c>
      <c r="M72" s="89">
        <v>3.1399999999999997E-2</v>
      </c>
      <c r="N72" s="89">
        <v>3.1399999999999997E-2</v>
      </c>
      <c r="O72" s="130"/>
    </row>
    <row r="73" spans="1:15" s="20" customFormat="1" ht="18.75" x14ac:dyDescent="0.3">
      <c r="A73" s="54" t="s">
        <v>89</v>
      </c>
      <c r="B73" s="90"/>
      <c r="C73" s="91">
        <f>C71/C72</f>
        <v>11795234.725171031</v>
      </c>
      <c r="D73" s="91">
        <f t="shared" ref="D73:N73" si="26">D71/D72</f>
        <v>13564519.933946686</v>
      </c>
      <c r="E73" s="91">
        <f t="shared" si="26"/>
        <v>15599197.924038688</v>
      </c>
      <c r="F73" s="91">
        <f t="shared" si="26"/>
        <v>17939077.61264449</v>
      </c>
      <c r="G73" s="91">
        <f t="shared" si="26"/>
        <v>20629939.254541159</v>
      </c>
      <c r="H73" s="91">
        <f t="shared" si="26"/>
        <v>23724430.142722335</v>
      </c>
      <c r="I73" s="91">
        <f t="shared" si="26"/>
        <v>27283094.664130684</v>
      </c>
      <c r="J73" s="91">
        <f t="shared" si="26"/>
        <v>31375558.863750279</v>
      </c>
      <c r="K73" s="91">
        <f t="shared" si="26"/>
        <v>36081892.693312809</v>
      </c>
      <c r="L73" s="91">
        <f t="shared" si="26"/>
        <v>41494176.597309731</v>
      </c>
      <c r="M73" s="91">
        <f t="shared" si="26"/>
        <v>47718303.086906187</v>
      </c>
      <c r="N73" s="91">
        <f t="shared" si="26"/>
        <v>54876048.549942113</v>
      </c>
      <c r="O73" s="54"/>
    </row>
    <row r="74" spans="1:15" ht="18.75" x14ac:dyDescent="0.3">
      <c r="A74" s="48" t="s">
        <v>22</v>
      </c>
      <c r="B74" s="47"/>
      <c r="C74" s="47">
        <v>0.35</v>
      </c>
      <c r="D74" s="47">
        <v>0.35</v>
      </c>
      <c r="E74" s="47">
        <v>0.35</v>
      </c>
      <c r="F74" s="47">
        <v>0.35</v>
      </c>
      <c r="G74" s="47">
        <v>0.35</v>
      </c>
      <c r="H74" s="47">
        <v>0.35</v>
      </c>
      <c r="I74" s="47">
        <v>0.35</v>
      </c>
      <c r="J74" s="47">
        <v>0.35</v>
      </c>
      <c r="K74" s="47">
        <v>0.35</v>
      </c>
      <c r="L74" s="47">
        <v>0.35</v>
      </c>
      <c r="M74" s="47">
        <v>0.35</v>
      </c>
      <c r="N74" s="47">
        <v>0.35</v>
      </c>
      <c r="O74" s="130"/>
    </row>
    <row r="75" spans="1:15" ht="18.75" x14ac:dyDescent="0.3">
      <c r="A75" s="48" t="s">
        <v>23</v>
      </c>
      <c r="B75" s="47"/>
      <c r="C75" s="47">
        <v>0.75</v>
      </c>
      <c r="D75" s="47">
        <v>0.75</v>
      </c>
      <c r="E75" s="47">
        <v>0.75</v>
      </c>
      <c r="F75" s="47">
        <v>0.75</v>
      </c>
      <c r="G75" s="47">
        <v>0.75</v>
      </c>
      <c r="H75" s="47">
        <v>0.75</v>
      </c>
      <c r="I75" s="47">
        <v>0.75</v>
      </c>
      <c r="J75" s="47">
        <v>0.75</v>
      </c>
      <c r="K75" s="47">
        <v>0.75</v>
      </c>
      <c r="L75" s="47">
        <v>0.75</v>
      </c>
      <c r="M75" s="47">
        <v>0.75</v>
      </c>
      <c r="N75" s="47">
        <v>0.75</v>
      </c>
      <c r="O75" s="130"/>
    </row>
    <row r="76" spans="1:15" s="21" customFormat="1" ht="18.75" x14ac:dyDescent="0.3">
      <c r="A76" s="55" t="s">
        <v>91</v>
      </c>
      <c r="B76" s="92"/>
      <c r="C76" s="93">
        <f>C71*C74*C75</f>
        <v>97222.222222222204</v>
      </c>
      <c r="D76" s="93">
        <f t="shared" ref="D76:N76" si="27">D71*D74*D75</f>
        <v>111805.55555555553</v>
      </c>
      <c r="E76" s="93">
        <f t="shared" si="27"/>
        <v>128576.38888888888</v>
      </c>
      <c r="F76" s="93">
        <f t="shared" si="27"/>
        <v>147862.84722222219</v>
      </c>
      <c r="G76" s="93">
        <f t="shared" si="27"/>
        <v>170042.27430555547</v>
      </c>
      <c r="H76" s="93">
        <f t="shared" si="27"/>
        <v>195548.61545138882</v>
      </c>
      <c r="I76" s="93">
        <f t="shared" si="27"/>
        <v>224880.90776909713</v>
      </c>
      <c r="J76" s="93">
        <f t="shared" si="27"/>
        <v>258613.04393446163</v>
      </c>
      <c r="K76" s="93">
        <f t="shared" si="27"/>
        <v>297405.00052463083</v>
      </c>
      <c r="L76" s="93">
        <f t="shared" si="27"/>
        <v>342015.75060332543</v>
      </c>
      <c r="M76" s="93">
        <f t="shared" si="27"/>
        <v>393318.11319382419</v>
      </c>
      <c r="N76" s="93">
        <f t="shared" si="27"/>
        <v>452315.83017289778</v>
      </c>
      <c r="O76" s="149"/>
    </row>
    <row r="77" spans="1:15" s="21" customFormat="1" ht="18.75" x14ac:dyDescent="0.3">
      <c r="A77" s="55"/>
      <c r="B77" s="92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149"/>
    </row>
    <row r="78" spans="1:15" ht="18.75" x14ac:dyDescent="0.3">
      <c r="A78" s="170" t="s">
        <v>24</v>
      </c>
      <c r="B78" s="162"/>
      <c r="C78" s="162">
        <v>0.65</v>
      </c>
      <c r="D78" s="162">
        <v>0.65</v>
      </c>
      <c r="E78" s="162">
        <v>0.65</v>
      </c>
      <c r="F78" s="162">
        <v>0.65</v>
      </c>
      <c r="G78" s="162">
        <v>0.65</v>
      </c>
      <c r="H78" s="162">
        <v>0.65</v>
      </c>
      <c r="I78" s="162">
        <v>0.65</v>
      </c>
      <c r="J78" s="162">
        <v>0.65</v>
      </c>
      <c r="K78" s="162">
        <v>0.65</v>
      </c>
      <c r="L78" s="162">
        <v>0.65</v>
      </c>
      <c r="M78" s="162">
        <v>0.65</v>
      </c>
      <c r="N78" s="162">
        <v>0.65</v>
      </c>
      <c r="O78" s="130"/>
    </row>
    <row r="79" spans="1:15" s="19" customFormat="1" ht="18.75" x14ac:dyDescent="0.3">
      <c r="A79" s="171"/>
      <c r="B79" s="172"/>
      <c r="C79" s="249">
        <f>C76*C78</f>
        <v>63194.444444444438</v>
      </c>
      <c r="D79" s="249">
        <f t="shared" ref="D79:N79" si="28">D76*D78</f>
        <v>72673.611111111095</v>
      </c>
      <c r="E79" s="249">
        <f t="shared" si="28"/>
        <v>83574.652777777766</v>
      </c>
      <c r="F79" s="249">
        <f t="shared" si="28"/>
        <v>96110.850694444423</v>
      </c>
      <c r="G79" s="249">
        <f t="shared" si="28"/>
        <v>110527.47829861107</v>
      </c>
      <c r="H79" s="249">
        <f t="shared" si="28"/>
        <v>127106.60004340274</v>
      </c>
      <c r="I79" s="249">
        <f t="shared" si="28"/>
        <v>146172.59004991315</v>
      </c>
      <c r="J79" s="249">
        <f t="shared" si="28"/>
        <v>168098.47855740006</v>
      </c>
      <c r="K79" s="249">
        <f t="shared" si="28"/>
        <v>193313.25034101005</v>
      </c>
      <c r="L79" s="249">
        <f t="shared" si="28"/>
        <v>222310.23789216153</v>
      </c>
      <c r="M79" s="249">
        <f t="shared" si="28"/>
        <v>255656.77357598575</v>
      </c>
      <c r="N79" s="249">
        <f t="shared" si="28"/>
        <v>294005.28961238358</v>
      </c>
      <c r="O79" s="55"/>
    </row>
    <row r="80" spans="1:15" ht="18.75" x14ac:dyDescent="0.3">
      <c r="A80" s="161"/>
      <c r="B80" s="162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30"/>
    </row>
    <row r="81" spans="1:15" ht="18.75" x14ac:dyDescent="0.3">
      <c r="A81" s="170" t="s">
        <v>14</v>
      </c>
      <c r="B81" s="162"/>
      <c r="C81" s="162">
        <v>0.25</v>
      </c>
      <c r="D81" s="162">
        <v>0.25</v>
      </c>
      <c r="E81" s="162">
        <v>0.25</v>
      </c>
      <c r="F81" s="162">
        <v>0.25</v>
      </c>
      <c r="G81" s="162">
        <v>0.25</v>
      </c>
      <c r="H81" s="162">
        <v>0.25</v>
      </c>
      <c r="I81" s="162">
        <v>0.25</v>
      </c>
      <c r="J81" s="162">
        <v>0.25</v>
      </c>
      <c r="K81" s="162">
        <v>0.25</v>
      </c>
      <c r="L81" s="162">
        <v>0.25</v>
      </c>
      <c r="M81" s="162">
        <v>0.25</v>
      </c>
      <c r="N81" s="162">
        <v>0.25</v>
      </c>
      <c r="O81" s="130"/>
    </row>
    <row r="82" spans="1:15" s="19" customFormat="1" ht="18.75" x14ac:dyDescent="0.3">
      <c r="A82" s="171"/>
      <c r="B82" s="172"/>
      <c r="C82" s="249">
        <f>C81*C76</f>
        <v>24305.555555555551</v>
      </c>
      <c r="D82" s="249">
        <f t="shared" ref="D82:N82" si="29">D81*D76</f>
        <v>27951.388888888883</v>
      </c>
      <c r="E82" s="249">
        <f t="shared" si="29"/>
        <v>32144.097222222219</v>
      </c>
      <c r="F82" s="249">
        <f t="shared" si="29"/>
        <v>36965.711805555547</v>
      </c>
      <c r="G82" s="249">
        <f t="shared" si="29"/>
        <v>42510.568576388869</v>
      </c>
      <c r="H82" s="249">
        <f t="shared" si="29"/>
        <v>48887.153862847204</v>
      </c>
      <c r="I82" s="249">
        <f t="shared" si="29"/>
        <v>56220.226942274283</v>
      </c>
      <c r="J82" s="249">
        <f t="shared" si="29"/>
        <v>64653.260983615408</v>
      </c>
      <c r="K82" s="249">
        <f t="shared" si="29"/>
        <v>74351.250131157707</v>
      </c>
      <c r="L82" s="249">
        <f t="shared" si="29"/>
        <v>85503.937650831358</v>
      </c>
      <c r="M82" s="249">
        <f t="shared" si="29"/>
        <v>98329.528298456047</v>
      </c>
      <c r="N82" s="249">
        <f t="shared" si="29"/>
        <v>113078.95754322445</v>
      </c>
      <c r="O82" s="55"/>
    </row>
    <row r="83" spans="1:15" ht="18.75" x14ac:dyDescent="0.3">
      <c r="A83" s="161"/>
      <c r="B83" s="162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30"/>
    </row>
    <row r="84" spans="1:15" ht="18.75" x14ac:dyDescent="0.3">
      <c r="A84" s="170" t="s">
        <v>15</v>
      </c>
      <c r="B84" s="162"/>
      <c r="C84" s="162">
        <v>0.09</v>
      </c>
      <c r="D84" s="162">
        <v>0.09</v>
      </c>
      <c r="E84" s="162">
        <v>0.09</v>
      </c>
      <c r="F84" s="162">
        <v>0.09</v>
      </c>
      <c r="G84" s="162">
        <v>0.09</v>
      </c>
      <c r="H84" s="162">
        <v>0.09</v>
      </c>
      <c r="I84" s="162">
        <v>0.09</v>
      </c>
      <c r="J84" s="162">
        <v>0.09</v>
      </c>
      <c r="K84" s="162">
        <v>0.09</v>
      </c>
      <c r="L84" s="162">
        <v>0.09</v>
      </c>
      <c r="M84" s="162">
        <v>0.09</v>
      </c>
      <c r="N84" s="162">
        <v>0.09</v>
      </c>
      <c r="O84" s="130"/>
    </row>
    <row r="85" spans="1:15" s="19" customFormat="1" ht="18.75" x14ac:dyDescent="0.3">
      <c r="A85" s="171"/>
      <c r="B85" s="172"/>
      <c r="C85" s="249">
        <f>C84*C76</f>
        <v>8749.9999999999982</v>
      </c>
      <c r="D85" s="249">
        <f t="shared" ref="D85:N85" si="30">D84*D76</f>
        <v>10062.499999999998</v>
      </c>
      <c r="E85" s="249">
        <f t="shared" si="30"/>
        <v>11571.874999999998</v>
      </c>
      <c r="F85" s="249">
        <f t="shared" si="30"/>
        <v>13307.656249999996</v>
      </c>
      <c r="G85" s="249">
        <f t="shared" si="30"/>
        <v>15303.804687499993</v>
      </c>
      <c r="H85" s="249">
        <f t="shared" si="30"/>
        <v>17599.375390624991</v>
      </c>
      <c r="I85" s="249">
        <f t="shared" si="30"/>
        <v>20239.28169921874</v>
      </c>
      <c r="J85" s="249">
        <f t="shared" si="30"/>
        <v>23275.173954101545</v>
      </c>
      <c r="K85" s="249">
        <f t="shared" si="30"/>
        <v>26766.450047216775</v>
      </c>
      <c r="L85" s="249">
        <f t="shared" si="30"/>
        <v>30781.417554299289</v>
      </c>
      <c r="M85" s="249">
        <f t="shared" si="30"/>
        <v>35398.630187444178</v>
      </c>
      <c r="N85" s="249">
        <f t="shared" si="30"/>
        <v>40708.424715560795</v>
      </c>
      <c r="O85" s="55"/>
    </row>
    <row r="86" spans="1:15" ht="18.75" x14ac:dyDescent="0.3">
      <c r="A86" s="161"/>
      <c r="B86" s="162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30"/>
    </row>
    <row r="87" spans="1:15" ht="18.75" x14ac:dyDescent="0.3">
      <c r="A87" s="170" t="s">
        <v>16</v>
      </c>
      <c r="B87" s="162"/>
      <c r="C87" s="162">
        <v>0.01</v>
      </c>
      <c r="D87" s="162">
        <v>0.01</v>
      </c>
      <c r="E87" s="162">
        <v>0.01</v>
      </c>
      <c r="F87" s="162">
        <v>0.01</v>
      </c>
      <c r="G87" s="162">
        <v>0.01</v>
      </c>
      <c r="H87" s="162">
        <v>0.01</v>
      </c>
      <c r="I87" s="162">
        <v>0.01</v>
      </c>
      <c r="J87" s="162">
        <v>0.01</v>
      </c>
      <c r="K87" s="162">
        <v>0.01</v>
      </c>
      <c r="L87" s="162">
        <v>0.01</v>
      </c>
      <c r="M87" s="162">
        <v>0.01</v>
      </c>
      <c r="N87" s="162">
        <v>0.01</v>
      </c>
      <c r="O87" s="130"/>
    </row>
    <row r="88" spans="1:15" s="19" customFormat="1" ht="18.75" x14ac:dyDescent="0.3">
      <c r="A88" s="171"/>
      <c r="B88" s="172"/>
      <c r="C88" s="249">
        <f>C76*C87</f>
        <v>972.22222222222206</v>
      </c>
      <c r="D88" s="249">
        <f t="shared" ref="D88:N88" si="31">D76*D87</f>
        <v>1118.0555555555554</v>
      </c>
      <c r="E88" s="249">
        <f t="shared" si="31"/>
        <v>1285.7638888888887</v>
      </c>
      <c r="F88" s="249">
        <f t="shared" si="31"/>
        <v>1478.6284722222219</v>
      </c>
      <c r="G88" s="249">
        <f t="shared" si="31"/>
        <v>1700.4227430555547</v>
      </c>
      <c r="H88" s="249">
        <f t="shared" si="31"/>
        <v>1955.4861545138883</v>
      </c>
      <c r="I88" s="249">
        <f t="shared" si="31"/>
        <v>2248.8090776909712</v>
      </c>
      <c r="J88" s="249">
        <f t="shared" si="31"/>
        <v>2586.1304393446162</v>
      </c>
      <c r="K88" s="249">
        <f t="shared" si="31"/>
        <v>2974.0500052463085</v>
      </c>
      <c r="L88" s="249">
        <f t="shared" si="31"/>
        <v>3420.1575060332543</v>
      </c>
      <c r="M88" s="249">
        <f t="shared" si="31"/>
        <v>3933.1811319382418</v>
      </c>
      <c r="N88" s="249">
        <f t="shared" si="31"/>
        <v>4523.1583017289777</v>
      </c>
      <c r="O88" s="55"/>
    </row>
    <row r="89" spans="1:15" ht="18.75" x14ac:dyDescent="0.3">
      <c r="A89" s="161"/>
      <c r="B89" s="162"/>
      <c r="C89" s="162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</row>
    <row r="90" spans="1:15" ht="18.75" x14ac:dyDescent="0.3">
      <c r="A90" s="57" t="s">
        <v>134</v>
      </c>
      <c r="B90" s="162"/>
      <c r="C90" s="162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</row>
    <row r="91" spans="1:15" ht="18.75" x14ac:dyDescent="0.3">
      <c r="A91" s="57"/>
      <c r="B91" s="162"/>
      <c r="C91" s="162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</row>
    <row r="92" spans="1:15" ht="18.75" x14ac:dyDescent="0.3">
      <c r="A92" s="56" t="s">
        <v>141</v>
      </c>
      <c r="B92" s="162"/>
      <c r="C92" s="250">
        <f>C79*C151*C155</f>
        <v>1874789.5833333333</v>
      </c>
      <c r="D92" s="250">
        <f t="shared" ref="D92:N92" si="32">D79*D151*D155</f>
        <v>2156008.0208333326</v>
      </c>
      <c r="E92" s="250">
        <f t="shared" si="32"/>
        <v>2479409.223958333</v>
      </c>
      <c r="F92" s="250">
        <f t="shared" si="32"/>
        <v>2851320.6075520827</v>
      </c>
      <c r="G92" s="250">
        <f t="shared" si="32"/>
        <v>3279018.6986848949</v>
      </c>
      <c r="H92" s="250">
        <f t="shared" si="32"/>
        <v>3770871.5034876289</v>
      </c>
      <c r="I92" s="250">
        <f t="shared" si="32"/>
        <v>4336502.2290107738</v>
      </c>
      <c r="J92" s="250">
        <f t="shared" si="32"/>
        <v>4986977.5633623879</v>
      </c>
      <c r="K92" s="250">
        <f t="shared" si="32"/>
        <v>5735024.1978667453</v>
      </c>
      <c r="L92" s="250">
        <f t="shared" si="32"/>
        <v>6595277.8275467558</v>
      </c>
      <c r="M92" s="250">
        <f t="shared" si="32"/>
        <v>7584569.5016787685</v>
      </c>
      <c r="N92" s="250">
        <f t="shared" si="32"/>
        <v>8722254.926930584</v>
      </c>
      <c r="O92" s="130"/>
    </row>
    <row r="93" spans="1:15" ht="18.75" x14ac:dyDescent="0.3">
      <c r="A93" s="56" t="s">
        <v>135</v>
      </c>
      <c r="B93" s="162"/>
      <c r="C93" s="250">
        <f>C152*C156*C82</f>
        <v>185281.25</v>
      </c>
      <c r="D93" s="250">
        <f t="shared" ref="D93:N93" si="33">D152*D156*D82</f>
        <v>213073.4375</v>
      </c>
      <c r="E93" s="250">
        <f t="shared" si="33"/>
        <v>245034.453125</v>
      </c>
      <c r="F93" s="250">
        <f t="shared" si="33"/>
        <v>281789.62109375</v>
      </c>
      <c r="G93" s="250">
        <f t="shared" si="33"/>
        <v>324058.0642578124</v>
      </c>
      <c r="H93" s="250">
        <f t="shared" si="33"/>
        <v>372666.77389648429</v>
      </c>
      <c r="I93" s="250">
        <f t="shared" si="33"/>
        <v>428566.78998095694</v>
      </c>
      <c r="J93" s="250">
        <f t="shared" si="33"/>
        <v>492851.80847810034</v>
      </c>
      <c r="K93" s="250">
        <f t="shared" si="33"/>
        <v>566779.57974981528</v>
      </c>
      <c r="L93" s="250">
        <f t="shared" si="33"/>
        <v>651796.51671228756</v>
      </c>
      <c r="M93" s="250">
        <f t="shared" si="33"/>
        <v>749565.9942191306</v>
      </c>
      <c r="N93" s="250">
        <f t="shared" si="33"/>
        <v>862000.89335200004</v>
      </c>
      <c r="O93" s="130"/>
    </row>
    <row r="94" spans="1:15" ht="18.75" x14ac:dyDescent="0.3">
      <c r="A94" s="56" t="s">
        <v>136</v>
      </c>
      <c r="B94" s="162"/>
      <c r="C94" s="250">
        <f>C85*C153*C157</f>
        <v>932364.99999999977</v>
      </c>
      <c r="D94" s="250">
        <f t="shared" ref="D94:N94" si="34">D85*D153*D157</f>
        <v>1072219.7499999998</v>
      </c>
      <c r="E94" s="250">
        <f t="shared" si="34"/>
        <v>1233052.7124999997</v>
      </c>
      <c r="F94" s="250">
        <f t="shared" si="34"/>
        <v>1418010.6193749995</v>
      </c>
      <c r="G94" s="250">
        <f t="shared" si="34"/>
        <v>1630712.2122812492</v>
      </c>
      <c r="H94" s="250">
        <f t="shared" si="34"/>
        <v>1875319.0441234366</v>
      </c>
      <c r="I94" s="250">
        <f t="shared" si="34"/>
        <v>2156616.900741952</v>
      </c>
      <c r="J94" s="250">
        <f t="shared" si="34"/>
        <v>2480109.4358532443</v>
      </c>
      <c r="K94" s="250">
        <f t="shared" si="34"/>
        <v>2852125.8512312309</v>
      </c>
      <c r="L94" s="250">
        <f t="shared" si="34"/>
        <v>3279944.7289159149</v>
      </c>
      <c r="M94" s="250">
        <f t="shared" si="34"/>
        <v>3771936.4382533017</v>
      </c>
      <c r="N94" s="250">
        <f t="shared" si="34"/>
        <v>4337726.903991296</v>
      </c>
      <c r="O94" s="130"/>
    </row>
    <row r="95" spans="1:15" ht="18.75" x14ac:dyDescent="0.3">
      <c r="A95" s="56" t="s">
        <v>137</v>
      </c>
      <c r="B95" s="162"/>
      <c r="C95" s="250">
        <f>C88*C154*C158</f>
        <v>77413.194444444423</v>
      </c>
      <c r="D95" s="250">
        <f t="shared" ref="D95:N95" si="35">D88*D154*D158</f>
        <v>89025.173611111095</v>
      </c>
      <c r="E95" s="250">
        <f t="shared" si="35"/>
        <v>102378.94965277775</v>
      </c>
      <c r="F95" s="250">
        <f t="shared" si="35"/>
        <v>117735.79210069441</v>
      </c>
      <c r="G95" s="250">
        <f t="shared" si="35"/>
        <v>135396.16091579854</v>
      </c>
      <c r="H95" s="250">
        <f t="shared" si="35"/>
        <v>155705.58505316832</v>
      </c>
      <c r="I95" s="250">
        <f t="shared" si="35"/>
        <v>179061.4228111436</v>
      </c>
      <c r="J95" s="250">
        <f t="shared" si="35"/>
        <v>205920.63623281504</v>
      </c>
      <c r="K95" s="250">
        <f t="shared" si="35"/>
        <v>236808.7316677373</v>
      </c>
      <c r="L95" s="250">
        <f t="shared" si="35"/>
        <v>272330.04141789785</v>
      </c>
      <c r="M95" s="250">
        <f t="shared" si="35"/>
        <v>313179.54763058253</v>
      </c>
      <c r="N95" s="250">
        <f t="shared" si="35"/>
        <v>360156.47977516981</v>
      </c>
      <c r="O95" s="130"/>
    </row>
    <row r="96" spans="1:15" ht="18.75" x14ac:dyDescent="0.3">
      <c r="A96" s="57" t="s">
        <v>142</v>
      </c>
      <c r="B96" s="162"/>
      <c r="C96" s="250">
        <f>SUM(C93:C95)</f>
        <v>1195059.4444444443</v>
      </c>
      <c r="D96" s="250">
        <f t="shared" ref="D96:N96" si="36">SUM(D93:D95)</f>
        <v>1374318.3611111108</v>
      </c>
      <c r="E96" s="250">
        <f t="shared" si="36"/>
        <v>1580466.1152777774</v>
      </c>
      <c r="F96" s="250">
        <f t="shared" si="36"/>
        <v>1817536.032569444</v>
      </c>
      <c r="G96" s="250">
        <f t="shared" si="36"/>
        <v>2090166.4374548602</v>
      </c>
      <c r="H96" s="250">
        <f t="shared" si="36"/>
        <v>2403691.4030730892</v>
      </c>
      <c r="I96" s="250">
        <f t="shared" si="36"/>
        <v>2764245.1135340524</v>
      </c>
      <c r="J96" s="250">
        <f t="shared" si="36"/>
        <v>3178881.8805641597</v>
      </c>
      <c r="K96" s="250">
        <f t="shared" si="36"/>
        <v>3655714.1626487835</v>
      </c>
      <c r="L96" s="250">
        <f t="shared" si="36"/>
        <v>4204071.2870461</v>
      </c>
      <c r="M96" s="250">
        <f t="shared" si="36"/>
        <v>4834681.980103015</v>
      </c>
      <c r="N96" s="250">
        <f t="shared" si="36"/>
        <v>5559884.2771184659</v>
      </c>
      <c r="O96" s="130"/>
    </row>
    <row r="97" spans="1:15" ht="18.75" x14ac:dyDescent="0.3">
      <c r="A97" s="56" t="s">
        <v>138</v>
      </c>
      <c r="B97" s="162"/>
      <c r="C97" s="250">
        <f>C96+C92</f>
        <v>3069849.0277777775</v>
      </c>
      <c r="D97" s="250">
        <f t="shared" ref="D97:N97" si="37">D96+D92</f>
        <v>3530326.3819444431</v>
      </c>
      <c r="E97" s="250">
        <f t="shared" si="37"/>
        <v>4059875.3392361104</v>
      </c>
      <c r="F97" s="250">
        <f t="shared" si="37"/>
        <v>4668856.640121527</v>
      </c>
      <c r="G97" s="250">
        <f t="shared" si="37"/>
        <v>5369185.1361397551</v>
      </c>
      <c r="H97" s="250">
        <f t="shared" si="37"/>
        <v>6174562.9065607181</v>
      </c>
      <c r="I97" s="250">
        <f t="shared" si="37"/>
        <v>7100747.3425448257</v>
      </c>
      <c r="J97" s="250">
        <f t="shared" si="37"/>
        <v>8165859.4439265477</v>
      </c>
      <c r="K97" s="250">
        <f t="shared" si="37"/>
        <v>9390738.3605155293</v>
      </c>
      <c r="L97" s="250">
        <f t="shared" si="37"/>
        <v>10799349.114592856</v>
      </c>
      <c r="M97" s="250">
        <f t="shared" si="37"/>
        <v>12419251.481781784</v>
      </c>
      <c r="N97" s="250">
        <f t="shared" si="37"/>
        <v>14282139.204049051</v>
      </c>
      <c r="O97" s="130"/>
    </row>
    <row r="98" spans="1:15" ht="18.75" x14ac:dyDescent="0.3">
      <c r="A98" s="56" t="s">
        <v>200</v>
      </c>
      <c r="B98" s="162"/>
      <c r="C98" s="250">
        <f>C97+C69</f>
        <v>4069849.0277777775</v>
      </c>
      <c r="D98" s="250">
        <f t="shared" ref="D98:N98" si="38">D97+D69</f>
        <v>4680326.3819444431</v>
      </c>
      <c r="E98" s="250">
        <f t="shared" si="38"/>
        <v>5382375.3392361104</v>
      </c>
      <c r="F98" s="250">
        <f t="shared" si="38"/>
        <v>6189731.640121527</v>
      </c>
      <c r="G98" s="250">
        <f t="shared" si="38"/>
        <v>7118191.3861397542</v>
      </c>
      <c r="H98" s="250">
        <f t="shared" si="38"/>
        <v>8185920.0940607172</v>
      </c>
      <c r="I98" s="250">
        <f t="shared" si="38"/>
        <v>9413808.1081698239</v>
      </c>
      <c r="J98" s="250">
        <f t="shared" si="38"/>
        <v>10825879.324395295</v>
      </c>
      <c r="K98" s="250">
        <f t="shared" si="38"/>
        <v>12449761.22305459</v>
      </c>
      <c r="L98" s="250">
        <f t="shared" si="38"/>
        <v>14317225.406512775</v>
      </c>
      <c r="M98" s="250">
        <f t="shared" si="38"/>
        <v>16464809.217489691</v>
      </c>
      <c r="N98" s="250">
        <f t="shared" si="38"/>
        <v>18934530.600113142</v>
      </c>
      <c r="O98" s="130"/>
    </row>
    <row r="99" spans="1:15" ht="18.75" x14ac:dyDescent="0.3">
      <c r="A99" s="57" t="s">
        <v>143</v>
      </c>
      <c r="B99" s="162"/>
      <c r="C99" s="250">
        <f>C98/(C88+C85+C82)</f>
        <v>119.60372653061225</v>
      </c>
      <c r="D99" s="250">
        <f t="shared" ref="D99:N99" si="39">D98/(D88+D85+D82)</f>
        <v>119.60372653061224</v>
      </c>
      <c r="E99" s="250">
        <f t="shared" si="39"/>
        <v>119.60372653061224</v>
      </c>
      <c r="F99" s="250">
        <f t="shared" si="39"/>
        <v>119.60372653061225</v>
      </c>
      <c r="G99" s="250">
        <f t="shared" si="39"/>
        <v>119.60372653061225</v>
      </c>
      <c r="H99" s="250">
        <f t="shared" si="39"/>
        <v>119.60372653061225</v>
      </c>
      <c r="I99" s="250">
        <f t="shared" si="39"/>
        <v>119.60372653061224</v>
      </c>
      <c r="J99" s="250">
        <f t="shared" si="39"/>
        <v>119.60372653061224</v>
      </c>
      <c r="K99" s="250">
        <f t="shared" si="39"/>
        <v>119.60372653061228</v>
      </c>
      <c r="L99" s="250">
        <f t="shared" si="39"/>
        <v>119.60372653061224</v>
      </c>
      <c r="M99" s="250">
        <f t="shared" si="39"/>
        <v>119.60372653061226</v>
      </c>
      <c r="N99" s="250">
        <f t="shared" si="39"/>
        <v>119.60372653061228</v>
      </c>
      <c r="O99" s="130"/>
    </row>
    <row r="100" spans="1:15" ht="18.75" x14ac:dyDescent="0.3">
      <c r="A100" s="161"/>
      <c r="B100" s="162"/>
      <c r="C100" s="162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</row>
    <row r="101" spans="1:15" ht="18.75" x14ac:dyDescent="0.3">
      <c r="A101" s="161"/>
      <c r="B101" s="162"/>
      <c r="C101" s="162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</row>
    <row r="102" spans="1:15" ht="18.75" x14ac:dyDescent="0.3">
      <c r="A102" s="137" t="s">
        <v>201</v>
      </c>
      <c r="B102" s="162"/>
      <c r="C102" s="162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</row>
    <row r="103" spans="1:15" ht="18.75" x14ac:dyDescent="0.3">
      <c r="A103" s="131" t="s">
        <v>202</v>
      </c>
      <c r="B103" s="162"/>
      <c r="C103" s="162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</row>
    <row r="104" spans="1:15" ht="18.75" x14ac:dyDescent="0.3">
      <c r="A104" s="130" t="s">
        <v>203</v>
      </c>
      <c r="B104" s="162"/>
      <c r="C104" s="236">
        <f>C76+C50+C18</f>
        <v>110738.14509140534</v>
      </c>
      <c r="D104" s="236">
        <f t="shared" ref="D104:N104" si="40">D76+D50+D18</f>
        <v>172829.6252785025</v>
      </c>
      <c r="E104" s="236">
        <f t="shared" si="40"/>
        <v>233998.31314045013</v>
      </c>
      <c r="F104" s="236">
        <f t="shared" si="40"/>
        <v>301270.4873469125</v>
      </c>
      <c r="G104" s="236">
        <f t="shared" si="40"/>
        <v>376467.67351951735</v>
      </c>
      <c r="H104" s="236">
        <f t="shared" si="40"/>
        <v>461382.72696230182</v>
      </c>
      <c r="I104" s="236">
        <f t="shared" si="40"/>
        <v>557853.16499555227</v>
      </c>
      <c r="J104" s="236">
        <f t="shared" si="40"/>
        <v>667887.752434519</v>
      </c>
      <c r="K104" s="236">
        <f t="shared" si="40"/>
        <v>793678.58287808404</v>
      </c>
      <c r="L104" s="236">
        <f t="shared" si="40"/>
        <v>937700.98295717244</v>
      </c>
      <c r="M104" s="236">
        <f t="shared" si="40"/>
        <v>1102768.685573288</v>
      </c>
      <c r="N104" s="236">
        <f t="shared" si="40"/>
        <v>1292089.7456714925</v>
      </c>
      <c r="O104" s="130"/>
    </row>
    <row r="105" spans="1:15" ht="18.75" x14ac:dyDescent="0.3">
      <c r="A105" s="130" t="s">
        <v>204</v>
      </c>
      <c r="B105" s="162"/>
      <c r="C105" s="236">
        <f>C82+C52+C19</f>
        <v>35118.293850902068</v>
      </c>
      <c r="D105" s="236">
        <f t="shared" ref="D105:N105" si="41">D82+D52+D19</f>
        <v>76770.644667246466</v>
      </c>
      <c r="E105" s="236">
        <f t="shared" si="41"/>
        <v>116481.63662347122</v>
      </c>
      <c r="F105" s="236">
        <f t="shared" si="41"/>
        <v>159691.82390530783</v>
      </c>
      <c r="G105" s="236">
        <f t="shared" si="41"/>
        <v>207650.88794755837</v>
      </c>
      <c r="H105" s="236">
        <f t="shared" si="41"/>
        <v>261554.44307157764</v>
      </c>
      <c r="I105" s="236">
        <f t="shared" si="41"/>
        <v>322598.03272343834</v>
      </c>
      <c r="J105" s="236">
        <f t="shared" si="41"/>
        <v>392073.02778366132</v>
      </c>
      <c r="K105" s="236">
        <f t="shared" si="41"/>
        <v>471370.11601392028</v>
      </c>
      <c r="L105" s="236">
        <f t="shared" si="41"/>
        <v>562052.12353390898</v>
      </c>
      <c r="M105" s="236">
        <f t="shared" si="41"/>
        <v>665889.98620202718</v>
      </c>
      <c r="N105" s="236">
        <f t="shared" si="41"/>
        <v>784898.08994210034</v>
      </c>
      <c r="O105" s="130"/>
    </row>
    <row r="106" spans="1:15" ht="18.75" x14ac:dyDescent="0.3">
      <c r="A106" s="130" t="s">
        <v>205</v>
      </c>
      <c r="B106" s="162"/>
      <c r="C106" s="236">
        <f>C85+C53+C20</f>
        <v>11182.866116452964</v>
      </c>
      <c r="D106" s="236">
        <f t="shared" ref="D106:N106" si="42">D85+D53+D20</f>
        <v>21046.83255013045</v>
      </c>
      <c r="E106" s="236">
        <f t="shared" si="42"/>
        <v>30547.821365281023</v>
      </c>
      <c r="F106" s="236">
        <f t="shared" si="42"/>
        <v>40921.031472444258</v>
      </c>
      <c r="G106" s="236">
        <f t="shared" si="42"/>
        <v>52460.376546013125</v>
      </c>
      <c r="H106" s="236">
        <f t="shared" si="42"/>
        <v>65449.515462589334</v>
      </c>
      <c r="I106" s="236">
        <f t="shared" si="42"/>
        <v>80174.287999980661</v>
      </c>
      <c r="J106" s="236">
        <f t="shared" si="42"/>
        <v>96944.621484111864</v>
      </c>
      <c r="K106" s="236">
        <f t="shared" si="42"/>
        <v>116095.69487083834</v>
      </c>
      <c r="L106" s="236">
        <f t="shared" si="42"/>
        <v>138004.75937799175</v>
      </c>
      <c r="M106" s="236">
        <f t="shared" si="42"/>
        <v>163099.73321574763</v>
      </c>
      <c r="N106" s="236">
        <f t="shared" si="42"/>
        <v>191867.72950530786</v>
      </c>
      <c r="O106" s="130"/>
    </row>
    <row r="107" spans="1:15" ht="18.75" x14ac:dyDescent="0.3">
      <c r="A107" s="130" t="s">
        <v>206</v>
      </c>
      <c r="B107" s="162"/>
      <c r="C107" s="236">
        <f>C88+C54+C21</f>
        <v>1242.5406796058849</v>
      </c>
      <c r="D107" s="236">
        <f t="shared" ref="D107:N107" si="43">D88+D54+D21</f>
        <v>2338.5369500144952</v>
      </c>
      <c r="E107" s="236">
        <f t="shared" si="43"/>
        <v>3394.202373920114</v>
      </c>
      <c r="F107" s="236">
        <f t="shared" si="43"/>
        <v>4546.7812747160287</v>
      </c>
      <c r="G107" s="236">
        <f t="shared" si="43"/>
        <v>5828.9307273347922</v>
      </c>
      <c r="H107" s="236">
        <f t="shared" si="43"/>
        <v>7272.1683847321492</v>
      </c>
      <c r="I107" s="236">
        <f t="shared" si="43"/>
        <v>8908.2542222200736</v>
      </c>
      <c r="J107" s="236">
        <f t="shared" si="43"/>
        <v>10771.624609345763</v>
      </c>
      <c r="K107" s="236">
        <f t="shared" si="43"/>
        <v>12899.521652315372</v>
      </c>
      <c r="L107" s="236">
        <f t="shared" si="43"/>
        <v>15333.862153110196</v>
      </c>
      <c r="M107" s="236">
        <f t="shared" si="43"/>
        <v>18122.192579527517</v>
      </c>
      <c r="N107" s="236">
        <f t="shared" si="43"/>
        <v>21318.636611700873</v>
      </c>
      <c r="O107" s="130"/>
    </row>
    <row r="108" spans="1:15" ht="18.75" x14ac:dyDescent="0.3">
      <c r="A108" s="130" t="s">
        <v>207</v>
      </c>
      <c r="B108" s="162"/>
      <c r="C108" s="236">
        <f>SUM(C105:C107)</f>
        <v>47543.700646960911</v>
      </c>
      <c r="D108" s="236">
        <f t="shared" ref="D108:N108" si="44">SUM(D105:D107)</f>
        <v>100156.0141673914</v>
      </c>
      <c r="E108" s="236">
        <f t="shared" si="44"/>
        <v>150423.66036267235</v>
      </c>
      <c r="F108" s="236">
        <f t="shared" si="44"/>
        <v>205159.63665246812</v>
      </c>
      <c r="G108" s="236">
        <f t="shared" si="44"/>
        <v>265940.19522090629</v>
      </c>
      <c r="H108" s="236">
        <f t="shared" si="44"/>
        <v>334276.12691889913</v>
      </c>
      <c r="I108" s="236">
        <f t="shared" si="44"/>
        <v>411680.57494563912</v>
      </c>
      <c r="J108" s="236">
        <f t="shared" si="44"/>
        <v>499789.27387711895</v>
      </c>
      <c r="K108" s="236">
        <f t="shared" si="44"/>
        <v>600365.33253707399</v>
      </c>
      <c r="L108" s="236">
        <f t="shared" si="44"/>
        <v>715390.74506501097</v>
      </c>
      <c r="M108" s="236">
        <f t="shared" si="44"/>
        <v>847111.91199730232</v>
      </c>
      <c r="N108" s="236">
        <f t="shared" si="44"/>
        <v>998084.45605910907</v>
      </c>
      <c r="O108" s="130"/>
    </row>
    <row r="109" spans="1:15" ht="18.75" x14ac:dyDescent="0.3">
      <c r="A109" s="131" t="s">
        <v>179</v>
      </c>
      <c r="B109" s="162"/>
      <c r="C109" s="162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</row>
    <row r="110" spans="1:15" ht="18.75" x14ac:dyDescent="0.3">
      <c r="A110" s="53" t="s">
        <v>208</v>
      </c>
      <c r="B110" s="162"/>
      <c r="C110" s="250">
        <f>(C69+C58)/C104</f>
        <v>17.963091584037063</v>
      </c>
      <c r="D110" s="250">
        <f t="shared" ref="D110:N110" si="45">(D69+D58)/D104</f>
        <v>32.070298788038713</v>
      </c>
      <c r="E110" s="250">
        <f t="shared" si="45"/>
        <v>34.672008032062912</v>
      </c>
      <c r="F110" s="250">
        <f t="shared" si="45"/>
        <v>34.720823435834276</v>
      </c>
      <c r="G110" s="250">
        <f t="shared" si="45"/>
        <v>33.900826329642634</v>
      </c>
      <c r="H110" s="250">
        <f t="shared" si="45"/>
        <v>32.838876270291763</v>
      </c>
      <c r="I110" s="250">
        <f t="shared" si="45"/>
        <v>31.781821336254382</v>
      </c>
      <c r="J110" s="250">
        <f t="shared" si="45"/>
        <v>30.820493042094515</v>
      </c>
      <c r="K110" s="250">
        <f t="shared" si="45"/>
        <v>29.982198967576469</v>
      </c>
      <c r="L110" s="250">
        <f t="shared" si="45"/>
        <v>29.26608612405137</v>
      </c>
      <c r="M110" s="250">
        <f t="shared" si="45"/>
        <v>28.66057657539665</v>
      </c>
      <c r="N110" s="250">
        <f t="shared" si="45"/>
        <v>28.151119200387246</v>
      </c>
      <c r="O110" s="130"/>
    </row>
    <row r="111" spans="1:15" ht="18.75" x14ac:dyDescent="0.3">
      <c r="A111" s="53" t="s">
        <v>209</v>
      </c>
      <c r="B111" s="162"/>
      <c r="C111" s="250">
        <f>C92</f>
        <v>1874789.5833333333</v>
      </c>
      <c r="D111" s="250">
        <f t="shared" ref="D111:N111" si="46">D92</f>
        <v>2156008.0208333326</v>
      </c>
      <c r="E111" s="250">
        <f t="shared" si="46"/>
        <v>2479409.223958333</v>
      </c>
      <c r="F111" s="250">
        <f t="shared" si="46"/>
        <v>2851320.6075520827</v>
      </c>
      <c r="G111" s="250">
        <f t="shared" si="46"/>
        <v>3279018.6986848949</v>
      </c>
      <c r="H111" s="250">
        <f t="shared" si="46"/>
        <v>3770871.5034876289</v>
      </c>
      <c r="I111" s="250">
        <f t="shared" si="46"/>
        <v>4336502.2290107738</v>
      </c>
      <c r="J111" s="250">
        <f t="shared" si="46"/>
        <v>4986977.5633623879</v>
      </c>
      <c r="K111" s="250">
        <f t="shared" si="46"/>
        <v>5735024.1978667453</v>
      </c>
      <c r="L111" s="250">
        <f t="shared" si="46"/>
        <v>6595277.8275467558</v>
      </c>
      <c r="M111" s="250">
        <f t="shared" si="46"/>
        <v>7584569.5016787685</v>
      </c>
      <c r="N111" s="250">
        <f t="shared" si="46"/>
        <v>8722254.926930584</v>
      </c>
      <c r="O111" s="130"/>
    </row>
    <row r="112" spans="1:15" ht="18.75" x14ac:dyDescent="0.3">
      <c r="A112" s="53" t="s">
        <v>210</v>
      </c>
      <c r="B112" s="162"/>
      <c r="C112" s="250">
        <f>C96+C64+C31</f>
        <v>2547444.9796671057</v>
      </c>
      <c r="D112" s="250">
        <f t="shared" ref="D112:N112" si="47">D96+D64+D31</f>
        <v>7406792.6402613679</v>
      </c>
      <c r="E112" s="250">
        <f t="shared" si="47"/>
        <v>11203947.926097855</v>
      </c>
      <c r="F112" s="250">
        <f t="shared" si="47"/>
        <v>14879234.059807088</v>
      </c>
      <c r="G112" s="250">
        <f t="shared" si="47"/>
        <v>18650578.179935005</v>
      </c>
      <c r="H112" s="250">
        <f t="shared" si="47"/>
        <v>22686847.59326544</v>
      </c>
      <c r="I112" s="250">
        <f t="shared" si="47"/>
        <v>27128064.83414866</v>
      </c>
      <c r="J112" s="250">
        <f t="shared" si="47"/>
        <v>32101104.333514519</v>
      </c>
      <c r="K112" s="250">
        <f t="shared" si="47"/>
        <v>37728277.994212568</v>
      </c>
      <c r="L112" s="250">
        <f t="shared" si="47"/>
        <v>44135678.685833991</v>
      </c>
      <c r="M112" s="250">
        <f t="shared" si="47"/>
        <v>51458742.743614972</v>
      </c>
      <c r="N112" s="250">
        <f t="shared" si="47"/>
        <v>59846813.416935027</v>
      </c>
      <c r="O112" s="130"/>
    </row>
    <row r="113" spans="1:15" ht="18.75" x14ac:dyDescent="0.3">
      <c r="A113" s="53" t="s">
        <v>195</v>
      </c>
      <c r="B113" s="162"/>
      <c r="C113" s="251"/>
      <c r="D113" s="252"/>
      <c r="E113" s="252"/>
      <c r="F113" s="252"/>
      <c r="G113" s="252"/>
      <c r="H113" s="252"/>
      <c r="I113" s="252"/>
      <c r="J113" s="252"/>
      <c r="K113" s="252"/>
      <c r="L113" s="252"/>
      <c r="M113" s="252"/>
      <c r="N113" s="252"/>
      <c r="O113" s="130"/>
    </row>
    <row r="114" spans="1:15" ht="18.75" x14ac:dyDescent="0.3">
      <c r="A114" s="161"/>
      <c r="B114" s="162"/>
      <c r="C114" s="162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</row>
    <row r="115" spans="1:15" ht="18.75" x14ac:dyDescent="0.3">
      <c r="A115" s="161"/>
      <c r="B115" s="162"/>
      <c r="C115" s="162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</row>
    <row r="116" spans="1:15" ht="18.75" x14ac:dyDescent="0.3">
      <c r="A116" s="48"/>
      <c r="B116" s="48"/>
      <c r="C116" s="48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</row>
    <row r="117" spans="1:15" ht="18.75" x14ac:dyDescent="0.3">
      <c r="A117" s="137" t="s">
        <v>25</v>
      </c>
      <c r="B117" s="140"/>
      <c r="C117" s="140"/>
      <c r="D117" s="160"/>
      <c r="E117" s="160"/>
      <c r="F117" s="160"/>
      <c r="G117" s="160"/>
      <c r="H117" s="160"/>
      <c r="I117" s="160"/>
      <c r="J117" s="160"/>
      <c r="K117" s="160"/>
      <c r="L117" s="160"/>
      <c r="M117" s="160"/>
      <c r="N117" s="160"/>
      <c r="O117" s="130"/>
    </row>
    <row r="118" spans="1:15" ht="18.75" x14ac:dyDescent="0.3">
      <c r="A118" s="48" t="s">
        <v>26</v>
      </c>
      <c r="B118" s="141"/>
      <c r="C118" s="141">
        <v>2.9000000000000001E-2</v>
      </c>
      <c r="D118" s="141">
        <v>2.9000000000000001E-2</v>
      </c>
      <c r="E118" s="141">
        <v>2.9000000000000001E-2</v>
      </c>
      <c r="F118" s="141">
        <v>2.9000000000000001E-2</v>
      </c>
      <c r="G118" s="141">
        <v>2.9000000000000001E-2</v>
      </c>
      <c r="H118" s="141">
        <v>2.9000000000000001E-2</v>
      </c>
      <c r="I118" s="141">
        <v>2.9000000000000001E-2</v>
      </c>
      <c r="J118" s="141">
        <v>2.9000000000000001E-2</v>
      </c>
      <c r="K118" s="141">
        <v>2.9000000000000001E-2</v>
      </c>
      <c r="L118" s="141">
        <v>2.9000000000000001E-2</v>
      </c>
      <c r="M118" s="141">
        <v>2.9000000000000001E-2</v>
      </c>
      <c r="N118" s="141">
        <v>2.9000000000000001E-2</v>
      </c>
      <c r="O118" s="130"/>
    </row>
    <row r="119" spans="1:15" ht="18.75" x14ac:dyDescent="0.3">
      <c r="A119" s="48" t="s">
        <v>27</v>
      </c>
      <c r="B119" s="88"/>
      <c r="C119" s="88">
        <v>0.3</v>
      </c>
      <c r="D119" s="88">
        <v>0.3</v>
      </c>
      <c r="E119" s="88">
        <v>0.3</v>
      </c>
      <c r="F119" s="88">
        <v>0.3</v>
      </c>
      <c r="G119" s="88">
        <v>0.3</v>
      </c>
      <c r="H119" s="88">
        <v>0.3</v>
      </c>
      <c r="I119" s="88">
        <v>0.3</v>
      </c>
      <c r="J119" s="88">
        <v>0.3</v>
      </c>
      <c r="K119" s="88">
        <v>0.3</v>
      </c>
      <c r="L119" s="88">
        <v>0.3</v>
      </c>
      <c r="M119" s="88">
        <v>0.3</v>
      </c>
      <c r="N119" s="88">
        <v>0.3</v>
      </c>
      <c r="O119" s="130"/>
    </row>
    <row r="120" spans="1:15" ht="18.75" x14ac:dyDescent="0.3">
      <c r="A120" s="4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130"/>
    </row>
    <row r="121" spans="1:15" ht="18.75" x14ac:dyDescent="0.3">
      <c r="A121" s="86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130"/>
    </row>
    <row r="122" spans="1:15" ht="18.75" x14ac:dyDescent="0.3">
      <c r="A122" s="86" t="s">
        <v>150</v>
      </c>
      <c r="B122" s="88"/>
      <c r="C122" s="254">
        <f>(C127*C118)+C119</f>
        <v>3.2</v>
      </c>
      <c r="D122" s="254">
        <f t="shared" ref="D122:N122" si="48">(D127*D118)+D119</f>
        <v>3.2</v>
      </c>
      <c r="E122" s="254">
        <f t="shared" si="48"/>
        <v>3.2</v>
      </c>
      <c r="F122" s="254">
        <f t="shared" si="48"/>
        <v>3.2</v>
      </c>
      <c r="G122" s="254">
        <f t="shared" si="48"/>
        <v>3.2</v>
      </c>
      <c r="H122" s="254">
        <f t="shared" si="48"/>
        <v>3.2</v>
      </c>
      <c r="I122" s="254">
        <f t="shared" si="48"/>
        <v>3.2</v>
      </c>
      <c r="J122" s="254">
        <f t="shared" si="48"/>
        <v>3.2</v>
      </c>
      <c r="K122" s="254">
        <f t="shared" si="48"/>
        <v>3.2</v>
      </c>
      <c r="L122" s="254">
        <f t="shared" si="48"/>
        <v>3.2</v>
      </c>
      <c r="M122" s="254">
        <f t="shared" si="48"/>
        <v>3.2</v>
      </c>
      <c r="N122" s="254">
        <f t="shared" si="48"/>
        <v>3.2</v>
      </c>
      <c r="O122" s="130"/>
    </row>
    <row r="123" spans="1:15" ht="18.75" x14ac:dyDescent="0.3">
      <c r="A123" s="86" t="s">
        <v>151</v>
      </c>
      <c r="B123" s="88"/>
      <c r="C123" s="254">
        <f>(C128*C118)+C119</f>
        <v>22.05</v>
      </c>
      <c r="D123" s="254">
        <f t="shared" ref="D123:N123" si="49">(D128*D118)+D119</f>
        <v>22.05</v>
      </c>
      <c r="E123" s="254">
        <f t="shared" si="49"/>
        <v>22.05</v>
      </c>
      <c r="F123" s="254">
        <f t="shared" si="49"/>
        <v>22.05</v>
      </c>
      <c r="G123" s="254">
        <f t="shared" si="49"/>
        <v>22.05</v>
      </c>
      <c r="H123" s="254">
        <f t="shared" si="49"/>
        <v>22.05</v>
      </c>
      <c r="I123" s="254">
        <f t="shared" si="49"/>
        <v>22.05</v>
      </c>
      <c r="J123" s="254">
        <f t="shared" si="49"/>
        <v>22.05</v>
      </c>
      <c r="K123" s="254">
        <f t="shared" si="49"/>
        <v>22.05</v>
      </c>
      <c r="L123" s="254">
        <f t="shared" si="49"/>
        <v>22.05</v>
      </c>
      <c r="M123" s="254">
        <f t="shared" si="49"/>
        <v>22.05</v>
      </c>
      <c r="N123" s="254">
        <f t="shared" si="49"/>
        <v>22.05</v>
      </c>
      <c r="O123" s="130"/>
    </row>
    <row r="124" spans="1:15" ht="18.75" x14ac:dyDescent="0.3">
      <c r="A124" s="86" t="s">
        <v>152</v>
      </c>
      <c r="B124" s="88"/>
      <c r="C124" s="254">
        <f>(C129*C118)+C119</f>
        <v>55.4</v>
      </c>
      <c r="D124" s="254">
        <f t="shared" ref="D124:N124" si="50">(D129*D118)+D119</f>
        <v>55.4</v>
      </c>
      <c r="E124" s="254">
        <f t="shared" si="50"/>
        <v>55.4</v>
      </c>
      <c r="F124" s="254">
        <f t="shared" si="50"/>
        <v>55.4</v>
      </c>
      <c r="G124" s="254">
        <f t="shared" si="50"/>
        <v>55.4</v>
      </c>
      <c r="H124" s="254">
        <f t="shared" si="50"/>
        <v>55.4</v>
      </c>
      <c r="I124" s="254">
        <f t="shared" si="50"/>
        <v>55.4</v>
      </c>
      <c r="J124" s="254">
        <f t="shared" si="50"/>
        <v>55.4</v>
      </c>
      <c r="K124" s="254">
        <f t="shared" si="50"/>
        <v>55.4</v>
      </c>
      <c r="L124" s="254">
        <f t="shared" si="50"/>
        <v>55.4</v>
      </c>
      <c r="M124" s="254">
        <f t="shared" si="50"/>
        <v>55.4</v>
      </c>
      <c r="N124" s="254">
        <f t="shared" si="50"/>
        <v>55.4</v>
      </c>
      <c r="O124" s="130"/>
    </row>
    <row r="125" spans="1:15" ht="18.75" x14ac:dyDescent="0.3">
      <c r="A125" s="46"/>
      <c r="B125" s="88"/>
      <c r="C125" s="253"/>
      <c r="D125" s="253"/>
      <c r="E125" s="253"/>
      <c r="F125" s="253"/>
      <c r="G125" s="253"/>
      <c r="H125" s="253"/>
      <c r="I125" s="253"/>
      <c r="J125" s="253"/>
      <c r="K125" s="253"/>
      <c r="L125" s="253"/>
      <c r="M125" s="253"/>
      <c r="N125" s="253"/>
      <c r="O125" s="130"/>
    </row>
    <row r="126" spans="1:15" ht="18.75" x14ac:dyDescent="0.3">
      <c r="A126" s="86" t="s">
        <v>149</v>
      </c>
      <c r="B126" s="130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85"/>
      <c r="O126" s="130"/>
    </row>
    <row r="127" spans="1:15" ht="18.75" x14ac:dyDescent="0.3">
      <c r="A127" s="86" t="s">
        <v>62</v>
      </c>
      <c r="B127" s="130"/>
      <c r="C127" s="255">
        <v>100</v>
      </c>
      <c r="D127" s="255">
        <v>100</v>
      </c>
      <c r="E127" s="255">
        <v>100</v>
      </c>
      <c r="F127" s="255">
        <v>100</v>
      </c>
      <c r="G127" s="255">
        <v>100</v>
      </c>
      <c r="H127" s="255">
        <v>100</v>
      </c>
      <c r="I127" s="255">
        <v>100</v>
      </c>
      <c r="J127" s="255">
        <v>100</v>
      </c>
      <c r="K127" s="255">
        <v>100</v>
      </c>
      <c r="L127" s="255">
        <v>100</v>
      </c>
      <c r="M127" s="255">
        <v>100</v>
      </c>
      <c r="N127" s="255">
        <v>100</v>
      </c>
      <c r="O127" s="130"/>
    </row>
    <row r="128" spans="1:15" ht="18.75" x14ac:dyDescent="0.3">
      <c r="A128" s="86" t="s">
        <v>81</v>
      </c>
      <c r="B128" s="130"/>
      <c r="C128" s="255">
        <v>750</v>
      </c>
      <c r="D128" s="255">
        <v>750</v>
      </c>
      <c r="E128" s="255">
        <v>750</v>
      </c>
      <c r="F128" s="255">
        <v>750</v>
      </c>
      <c r="G128" s="255">
        <v>750</v>
      </c>
      <c r="H128" s="255">
        <v>750</v>
      </c>
      <c r="I128" s="255">
        <v>750</v>
      </c>
      <c r="J128" s="255">
        <v>750</v>
      </c>
      <c r="K128" s="255">
        <v>750</v>
      </c>
      <c r="L128" s="255">
        <v>750</v>
      </c>
      <c r="M128" s="255">
        <v>750</v>
      </c>
      <c r="N128" s="255">
        <v>750</v>
      </c>
      <c r="O128" s="130"/>
    </row>
    <row r="129" spans="1:15" ht="18.75" x14ac:dyDescent="0.3">
      <c r="A129" s="86" t="s">
        <v>64</v>
      </c>
      <c r="B129" s="130"/>
      <c r="C129" s="255">
        <v>1900</v>
      </c>
      <c r="D129" s="255">
        <v>1900</v>
      </c>
      <c r="E129" s="255">
        <v>1900</v>
      </c>
      <c r="F129" s="255">
        <v>1900</v>
      </c>
      <c r="G129" s="255">
        <v>1900</v>
      </c>
      <c r="H129" s="255">
        <v>1900</v>
      </c>
      <c r="I129" s="255">
        <v>1900</v>
      </c>
      <c r="J129" s="255">
        <v>1900</v>
      </c>
      <c r="K129" s="255">
        <v>1900</v>
      </c>
      <c r="L129" s="255">
        <v>1900</v>
      </c>
      <c r="M129" s="255">
        <v>1900</v>
      </c>
      <c r="N129" s="255">
        <v>1900</v>
      </c>
      <c r="O129" s="130"/>
    </row>
    <row r="130" spans="1:15" ht="18.75" x14ac:dyDescent="0.3">
      <c r="A130" s="86"/>
      <c r="B130" s="88"/>
      <c r="C130" s="253"/>
      <c r="D130" s="253"/>
      <c r="E130" s="253"/>
      <c r="F130" s="253"/>
      <c r="G130" s="253"/>
      <c r="H130" s="253"/>
      <c r="I130" s="253"/>
      <c r="J130" s="253"/>
      <c r="K130" s="253"/>
      <c r="L130" s="253"/>
      <c r="M130" s="253"/>
      <c r="N130" s="253"/>
      <c r="O130" s="130"/>
    </row>
    <row r="131" spans="1:15" ht="18.75" x14ac:dyDescent="0.3">
      <c r="A131" s="86" t="s">
        <v>155</v>
      </c>
      <c r="B131" s="88"/>
      <c r="C131" s="254">
        <f>C122*C105</f>
        <v>112378.54032288662</v>
      </c>
      <c r="D131" s="254">
        <f t="shared" ref="D131:N131" si="51">D122*D105</f>
        <v>245666.0629351887</v>
      </c>
      <c r="E131" s="254">
        <f t="shared" si="51"/>
        <v>372741.23719510791</v>
      </c>
      <c r="F131" s="254">
        <f t="shared" si="51"/>
        <v>511013.83649698505</v>
      </c>
      <c r="G131" s="254">
        <f t="shared" si="51"/>
        <v>664482.84143218677</v>
      </c>
      <c r="H131" s="254">
        <f t="shared" si="51"/>
        <v>836974.21782904852</v>
      </c>
      <c r="I131" s="254">
        <f t="shared" si="51"/>
        <v>1032313.7047150028</v>
      </c>
      <c r="J131" s="254">
        <f t="shared" si="51"/>
        <v>1254633.6889077162</v>
      </c>
      <c r="K131" s="254">
        <f t="shared" si="51"/>
        <v>1508384.3712445451</v>
      </c>
      <c r="L131" s="254">
        <f t="shared" si="51"/>
        <v>1798566.7953085089</v>
      </c>
      <c r="M131" s="254">
        <f t="shared" si="51"/>
        <v>2130847.9558464871</v>
      </c>
      <c r="N131" s="254">
        <f t="shared" si="51"/>
        <v>2511673.8878147211</v>
      </c>
      <c r="O131" s="130"/>
    </row>
    <row r="132" spans="1:15" ht="18.75" x14ac:dyDescent="0.3">
      <c r="A132" s="86" t="s">
        <v>154</v>
      </c>
      <c r="B132" s="88"/>
      <c r="C132" s="254">
        <f t="shared" ref="C132:N133" si="52">C123*C106</f>
        <v>246582.19786778785</v>
      </c>
      <c r="D132" s="254">
        <f t="shared" si="52"/>
        <v>464082.65773037641</v>
      </c>
      <c r="E132" s="254">
        <f t="shared" si="52"/>
        <v>673579.46110444656</v>
      </c>
      <c r="F132" s="254">
        <f t="shared" si="52"/>
        <v>902308.74396739586</v>
      </c>
      <c r="G132" s="254">
        <f t="shared" si="52"/>
        <v>1156751.3028395895</v>
      </c>
      <c r="H132" s="254">
        <f t="shared" si="52"/>
        <v>1443161.815950095</v>
      </c>
      <c r="I132" s="254">
        <f t="shared" si="52"/>
        <v>1767843.0503995735</v>
      </c>
      <c r="J132" s="254">
        <f t="shared" si="52"/>
        <v>2137628.9037246667</v>
      </c>
      <c r="K132" s="254">
        <f t="shared" si="52"/>
        <v>2559910.0719019854</v>
      </c>
      <c r="L132" s="254">
        <f t="shared" si="52"/>
        <v>3043004.944284718</v>
      </c>
      <c r="M132" s="254">
        <f t="shared" si="52"/>
        <v>3596349.1174072353</v>
      </c>
      <c r="N132" s="254">
        <f t="shared" si="52"/>
        <v>4230683.4355920386</v>
      </c>
      <c r="O132" s="130"/>
    </row>
    <row r="133" spans="1:15" ht="18.75" x14ac:dyDescent="0.3">
      <c r="A133" s="86" t="s">
        <v>153</v>
      </c>
      <c r="B133" s="88"/>
      <c r="C133" s="254">
        <f t="shared" si="52"/>
        <v>68836.753650166022</v>
      </c>
      <c r="D133" s="254">
        <f t="shared" si="52"/>
        <v>129554.94703080303</v>
      </c>
      <c r="E133" s="254">
        <f t="shared" si="52"/>
        <v>188038.81151517431</v>
      </c>
      <c r="F133" s="254">
        <f t="shared" si="52"/>
        <v>251891.68261926799</v>
      </c>
      <c r="G133" s="254">
        <f t="shared" si="52"/>
        <v>322922.76229434746</v>
      </c>
      <c r="H133" s="254">
        <f t="shared" si="52"/>
        <v>402878.12851416104</v>
      </c>
      <c r="I133" s="254">
        <f t="shared" si="52"/>
        <v>493517.28391099209</v>
      </c>
      <c r="J133" s="254">
        <f t="shared" si="52"/>
        <v>596748.00335775525</v>
      </c>
      <c r="K133" s="254">
        <f t="shared" si="52"/>
        <v>714633.49953827157</v>
      </c>
      <c r="L133" s="254">
        <f t="shared" si="52"/>
        <v>849495.96328230482</v>
      </c>
      <c r="M133" s="254">
        <f t="shared" si="52"/>
        <v>1003969.4689058244</v>
      </c>
      <c r="N133" s="254">
        <f t="shared" si="52"/>
        <v>1181052.4682882284</v>
      </c>
      <c r="O133" s="130"/>
    </row>
    <row r="134" spans="1:15" ht="18.75" x14ac:dyDescent="0.3">
      <c r="A134" s="86" t="s">
        <v>156</v>
      </c>
      <c r="B134" s="88"/>
      <c r="C134" s="254">
        <f>SUM(C131:C133)</f>
        <v>427797.49184084049</v>
      </c>
      <c r="D134" s="254">
        <f t="shared" ref="D134:N134" si="53">SUM(D131:D133)</f>
        <v>839303.66769636818</v>
      </c>
      <c r="E134" s="254">
        <f t="shared" si="53"/>
        <v>1234359.5098147287</v>
      </c>
      <c r="F134" s="254">
        <f t="shared" si="53"/>
        <v>1665214.2630836489</v>
      </c>
      <c r="G134" s="254">
        <f t="shared" si="53"/>
        <v>2144156.9065661239</v>
      </c>
      <c r="H134" s="254">
        <f t="shared" si="53"/>
        <v>2683014.1622933042</v>
      </c>
      <c r="I134" s="254">
        <f t="shared" si="53"/>
        <v>3293674.0390255684</v>
      </c>
      <c r="J134" s="254">
        <f t="shared" si="53"/>
        <v>3989010.5959901381</v>
      </c>
      <c r="K134" s="254">
        <f t="shared" si="53"/>
        <v>4782927.9426848022</v>
      </c>
      <c r="L134" s="254">
        <f t="shared" si="53"/>
        <v>5691067.7028755313</v>
      </c>
      <c r="M134" s="254">
        <f t="shared" si="53"/>
        <v>6731166.5421595471</v>
      </c>
      <c r="N134" s="254">
        <f t="shared" si="53"/>
        <v>7923409.7916949876</v>
      </c>
      <c r="O134" s="130"/>
    </row>
    <row r="135" spans="1:15" ht="18.75" x14ac:dyDescent="0.3">
      <c r="A135" s="86"/>
      <c r="B135" s="88"/>
      <c r="C135" s="253"/>
      <c r="D135" s="253"/>
      <c r="E135" s="253"/>
      <c r="F135" s="253"/>
      <c r="G135" s="253"/>
      <c r="H135" s="253"/>
      <c r="I135" s="253"/>
      <c r="J135" s="253"/>
      <c r="K135" s="253"/>
      <c r="L135" s="253"/>
      <c r="M135" s="253"/>
      <c r="N135" s="253"/>
      <c r="O135" s="130"/>
    </row>
    <row r="136" spans="1:15" ht="18.75" x14ac:dyDescent="0.3">
      <c r="A136" s="173" t="s">
        <v>157</v>
      </c>
      <c r="B136" s="88"/>
      <c r="C136" s="253"/>
      <c r="D136" s="253"/>
      <c r="E136" s="253"/>
      <c r="F136" s="253"/>
      <c r="G136" s="253"/>
      <c r="H136" s="253"/>
      <c r="I136" s="253"/>
      <c r="J136" s="253"/>
      <c r="K136" s="253"/>
      <c r="L136" s="253"/>
      <c r="M136" s="253"/>
      <c r="N136" s="253"/>
      <c r="O136" s="130"/>
    </row>
    <row r="137" spans="1:15" ht="18.75" x14ac:dyDescent="0.3">
      <c r="A137" s="86" t="s">
        <v>158</v>
      </c>
      <c r="B137" s="88"/>
      <c r="C137" s="254">
        <f>C127*C105</f>
        <v>3511829.3850902067</v>
      </c>
      <c r="D137" s="254">
        <f t="shared" ref="D137:N137" si="54">D127*D105</f>
        <v>7677064.4667246463</v>
      </c>
      <c r="E137" s="254">
        <f t="shared" si="54"/>
        <v>11648163.662347121</v>
      </c>
      <c r="F137" s="254">
        <f t="shared" si="54"/>
        <v>15969182.390530784</v>
      </c>
      <c r="G137" s="254">
        <f t="shared" si="54"/>
        <v>20765088.794755835</v>
      </c>
      <c r="H137" s="254">
        <f t="shared" si="54"/>
        <v>26155444.307157762</v>
      </c>
      <c r="I137" s="254">
        <f t="shared" si="54"/>
        <v>32259803.272343833</v>
      </c>
      <c r="J137" s="254">
        <f t="shared" si="54"/>
        <v>39207302.778366134</v>
      </c>
      <c r="K137" s="254">
        <f t="shared" si="54"/>
        <v>47137011.601392031</v>
      </c>
      <c r="L137" s="254">
        <f t="shared" si="54"/>
        <v>56205212.353390895</v>
      </c>
      <c r="M137" s="254">
        <f t="shared" si="54"/>
        <v>66588998.62020272</v>
      </c>
      <c r="N137" s="254">
        <f t="shared" si="54"/>
        <v>78489808.994210035</v>
      </c>
      <c r="O137" s="130"/>
    </row>
    <row r="138" spans="1:15" ht="18.75" x14ac:dyDescent="0.3">
      <c r="A138" s="86" t="s">
        <v>159</v>
      </c>
      <c r="B138" s="88"/>
      <c r="C138" s="254">
        <f t="shared" ref="C138:N139" si="55">C128*C106</f>
        <v>8387149.5873397226</v>
      </c>
      <c r="D138" s="254">
        <f t="shared" si="55"/>
        <v>15785124.412597837</v>
      </c>
      <c r="E138" s="254">
        <f t="shared" si="55"/>
        <v>22910866.023960765</v>
      </c>
      <c r="F138" s="254">
        <f t="shared" si="55"/>
        <v>30690773.604333192</v>
      </c>
      <c r="G138" s="254">
        <f t="shared" si="55"/>
        <v>39345282.409509845</v>
      </c>
      <c r="H138" s="254">
        <f t="shared" si="55"/>
        <v>49087136.596942</v>
      </c>
      <c r="I138" s="254">
        <f t="shared" si="55"/>
        <v>60130715.999985494</v>
      </c>
      <c r="J138" s="254">
        <f t="shared" si="55"/>
        <v>72708466.113083899</v>
      </c>
      <c r="K138" s="254">
        <f t="shared" si="55"/>
        <v>87071771.153128758</v>
      </c>
      <c r="L138" s="254">
        <f t="shared" si="55"/>
        <v>103503569.53349382</v>
      </c>
      <c r="M138" s="254">
        <f t="shared" si="55"/>
        <v>122324799.91181073</v>
      </c>
      <c r="N138" s="254">
        <f t="shared" si="55"/>
        <v>143900797.1289809</v>
      </c>
      <c r="O138" s="130"/>
    </row>
    <row r="139" spans="1:15" ht="18.75" x14ac:dyDescent="0.3">
      <c r="A139" s="86" t="s">
        <v>160</v>
      </c>
      <c r="B139" s="88"/>
      <c r="C139" s="254">
        <f t="shared" si="55"/>
        <v>2360827.2912511812</v>
      </c>
      <c r="D139" s="254">
        <f t="shared" si="55"/>
        <v>4443220.2050275411</v>
      </c>
      <c r="E139" s="254">
        <f t="shared" si="55"/>
        <v>6448984.5104482165</v>
      </c>
      <c r="F139" s="254">
        <f t="shared" si="55"/>
        <v>8638884.4219604544</v>
      </c>
      <c r="G139" s="254">
        <f t="shared" si="55"/>
        <v>11074968.381936105</v>
      </c>
      <c r="H139" s="254">
        <f t="shared" si="55"/>
        <v>13817119.930991083</v>
      </c>
      <c r="I139" s="254">
        <f t="shared" si="55"/>
        <v>16925683.022218142</v>
      </c>
      <c r="J139" s="254">
        <f t="shared" si="55"/>
        <v>20466086.757756948</v>
      </c>
      <c r="K139" s="254">
        <f t="shared" si="55"/>
        <v>24509091.139399208</v>
      </c>
      <c r="L139" s="254">
        <f t="shared" si="55"/>
        <v>29134338.090909373</v>
      </c>
      <c r="M139" s="254">
        <f t="shared" si="55"/>
        <v>34432165.901102282</v>
      </c>
      <c r="N139" s="254">
        <f t="shared" si="55"/>
        <v>40505409.56223166</v>
      </c>
      <c r="O139" s="130"/>
    </row>
    <row r="140" spans="1:15" ht="18.75" x14ac:dyDescent="0.3">
      <c r="A140" s="86" t="s">
        <v>161</v>
      </c>
      <c r="B140" s="88"/>
      <c r="C140" s="254">
        <f>SUM(C137:C139)</f>
        <v>14259806.26368111</v>
      </c>
      <c r="D140" s="254">
        <f t="shared" ref="D140:N140" si="56">SUM(D137:D139)</f>
        <v>27905409.084350027</v>
      </c>
      <c r="E140" s="254">
        <f t="shared" si="56"/>
        <v>41008014.196756102</v>
      </c>
      <c r="F140" s="254">
        <f t="shared" si="56"/>
        <v>55298840.41682443</v>
      </c>
      <c r="G140" s="254">
        <f t="shared" si="56"/>
        <v>71185339.586201787</v>
      </c>
      <c r="H140" s="254">
        <f t="shared" si="56"/>
        <v>89059700.835090846</v>
      </c>
      <c r="I140" s="254">
        <f t="shared" si="56"/>
        <v>109316202.29454747</v>
      </c>
      <c r="J140" s="254">
        <f t="shared" si="56"/>
        <v>132381855.64920698</v>
      </c>
      <c r="K140" s="254">
        <f t="shared" si="56"/>
        <v>158717873.89392</v>
      </c>
      <c r="L140" s="254">
        <f t="shared" si="56"/>
        <v>188843119.97779408</v>
      </c>
      <c r="M140" s="254">
        <f t="shared" si="56"/>
        <v>223345964.43311572</v>
      </c>
      <c r="N140" s="254">
        <f t="shared" si="56"/>
        <v>262896015.6854226</v>
      </c>
      <c r="O140" s="130"/>
    </row>
    <row r="141" spans="1:15" ht="18.75" x14ac:dyDescent="0.3">
      <c r="A141" s="86"/>
      <c r="B141" s="88"/>
      <c r="C141" s="253"/>
      <c r="D141" s="253"/>
      <c r="E141" s="253"/>
      <c r="F141" s="253"/>
      <c r="G141" s="253"/>
      <c r="H141" s="253"/>
      <c r="I141" s="253"/>
      <c r="J141" s="253"/>
      <c r="K141" s="253"/>
      <c r="L141" s="253"/>
      <c r="M141" s="253"/>
      <c r="N141" s="253"/>
      <c r="O141" s="130"/>
    </row>
    <row r="142" spans="1:15" ht="18.75" x14ac:dyDescent="0.3">
      <c r="A142" s="173" t="s">
        <v>162</v>
      </c>
      <c r="B142" s="88"/>
      <c r="C142" s="253"/>
      <c r="D142" s="253"/>
      <c r="E142" s="253"/>
      <c r="F142" s="253"/>
      <c r="G142" s="253"/>
      <c r="H142" s="253"/>
      <c r="I142" s="253"/>
      <c r="J142" s="253"/>
      <c r="K142" s="253"/>
      <c r="L142" s="253"/>
      <c r="M142" s="253"/>
      <c r="N142" s="253"/>
      <c r="O142" s="130"/>
    </row>
    <row r="143" spans="1:15" ht="18.75" x14ac:dyDescent="0.3">
      <c r="A143" s="86" t="s">
        <v>163</v>
      </c>
      <c r="B143" s="88"/>
      <c r="C143" s="254">
        <f>C140-C134</f>
        <v>13832008.771840269</v>
      </c>
      <c r="D143" s="254">
        <f t="shared" ref="D143:N143" si="57">D140-D134</f>
        <v>27066105.416653659</v>
      </c>
      <c r="E143" s="254">
        <f t="shared" si="57"/>
        <v>39773654.68694137</v>
      </c>
      <c r="F143" s="254">
        <f t="shared" si="57"/>
        <v>53633626.153740779</v>
      </c>
      <c r="G143" s="254">
        <f t="shared" si="57"/>
        <v>69041182.679635659</v>
      </c>
      <c r="H143" s="254">
        <f t="shared" si="57"/>
        <v>86376686.672797546</v>
      </c>
      <c r="I143" s="254">
        <f t="shared" si="57"/>
        <v>106022528.25552189</v>
      </c>
      <c r="J143" s="254">
        <f t="shared" si="57"/>
        <v>128392845.05321684</v>
      </c>
      <c r="K143" s="254">
        <f t="shared" si="57"/>
        <v>153934945.9512352</v>
      </c>
      <c r="L143" s="254">
        <f t="shared" si="57"/>
        <v>183152052.27491856</v>
      </c>
      <c r="M143" s="254">
        <f t="shared" si="57"/>
        <v>216614797.89095616</v>
      </c>
      <c r="N143" s="254">
        <f t="shared" si="57"/>
        <v>254972605.8937276</v>
      </c>
      <c r="O143" s="130"/>
    </row>
    <row r="144" spans="1:15" ht="18.75" x14ac:dyDescent="0.3">
      <c r="A144" s="86" t="s">
        <v>184</v>
      </c>
      <c r="B144" s="88"/>
      <c r="C144" s="254">
        <f>C143/C108</f>
        <v>290.93252278678983</v>
      </c>
      <c r="D144" s="254">
        <f t="shared" ref="D144:N144" si="58">D143/D108</f>
        <v>270.23944235059014</v>
      </c>
      <c r="E144" s="254">
        <f t="shared" si="58"/>
        <v>264.41089514140828</v>
      </c>
      <c r="F144" s="254">
        <f t="shared" si="58"/>
        <v>261.42386986478198</v>
      </c>
      <c r="G144" s="254">
        <f t="shared" si="58"/>
        <v>259.61168683916247</v>
      </c>
      <c r="H144" s="254">
        <f t="shared" si="58"/>
        <v>258.39920866904725</v>
      </c>
      <c r="I144" s="254">
        <f t="shared" si="58"/>
        <v>257.53590212392646</v>
      </c>
      <c r="J144" s="254">
        <f t="shared" si="58"/>
        <v>256.89395864222615</v>
      </c>
      <c r="K144" s="254">
        <f t="shared" si="58"/>
        <v>256.40212318843271</v>
      </c>
      <c r="L144" s="254">
        <f t="shared" si="58"/>
        <v>256.01680415683131</v>
      </c>
      <c r="M144" s="254">
        <f t="shared" si="58"/>
        <v>255.70977674039128</v>
      </c>
      <c r="N144" s="254">
        <f t="shared" si="58"/>
        <v>255.4619544927844</v>
      </c>
      <c r="O144" s="130"/>
    </row>
    <row r="145" spans="1:15" ht="18.75" x14ac:dyDescent="0.3">
      <c r="A145" s="86" t="s">
        <v>162</v>
      </c>
      <c r="B145" s="88"/>
      <c r="C145" s="256">
        <f>C143/C140</f>
        <v>0.96999976830467771</v>
      </c>
      <c r="D145" s="256">
        <f t="shared" ref="D145:N145" si="59">D143/D140</f>
        <v>0.96992326236252646</v>
      </c>
      <c r="E145" s="256">
        <f t="shared" si="59"/>
        <v>0.96989955417269691</v>
      </c>
      <c r="F145" s="256">
        <f t="shared" si="59"/>
        <v>0.96988699490745534</v>
      </c>
      <c r="G145" s="256">
        <f t="shared" si="59"/>
        <v>0.96987923469874493</v>
      </c>
      <c r="H145" s="256">
        <f t="shared" si="59"/>
        <v>0.96987398186682261</v>
      </c>
      <c r="I145" s="256">
        <f t="shared" si="59"/>
        <v>0.96987021164391607</v>
      </c>
      <c r="J145" s="256">
        <f t="shared" si="59"/>
        <v>0.96986739174769954</v>
      </c>
      <c r="K145" s="256">
        <f t="shared" si="59"/>
        <v>0.96986522169594147</v>
      </c>
      <c r="L145" s="256">
        <f t="shared" si="59"/>
        <v>0.96986351579266039</v>
      </c>
      <c r="M145" s="256">
        <f t="shared" si="59"/>
        <v>0.96986215282982957</v>
      </c>
      <c r="N145" s="256">
        <f t="shared" si="59"/>
        <v>0.96986105030524306</v>
      </c>
      <c r="O145" s="130"/>
    </row>
    <row r="146" spans="1:15" ht="18.75" x14ac:dyDescent="0.3">
      <c r="A146" s="4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130"/>
    </row>
    <row r="147" spans="1:15" ht="18.75" x14ac:dyDescent="0.3">
      <c r="A147" s="48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88"/>
      <c r="N147" s="88"/>
      <c r="O147" s="130"/>
    </row>
    <row r="148" spans="1:15" ht="18.75" x14ac:dyDescent="0.3">
      <c r="A148" s="48"/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130"/>
    </row>
    <row r="149" spans="1:15" ht="18.75" x14ac:dyDescent="0.3">
      <c r="A149" s="48"/>
      <c r="B149" s="48"/>
      <c r="C149" s="48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</row>
    <row r="150" spans="1:15" ht="18.75" x14ac:dyDescent="0.3">
      <c r="A150" s="137" t="s">
        <v>28</v>
      </c>
      <c r="B150" s="140"/>
      <c r="C150" s="140"/>
      <c r="D150" s="160"/>
      <c r="E150" s="160"/>
      <c r="F150" s="160"/>
      <c r="G150" s="160"/>
      <c r="H150" s="160"/>
      <c r="I150" s="160"/>
      <c r="J150" s="160"/>
      <c r="K150" s="160"/>
      <c r="L150" s="160"/>
      <c r="M150" s="160"/>
      <c r="N150" s="160"/>
      <c r="O150" s="130"/>
    </row>
    <row r="151" spans="1:15" ht="18.75" x14ac:dyDescent="0.3">
      <c r="A151" s="48" t="s">
        <v>29</v>
      </c>
      <c r="B151" s="142"/>
      <c r="C151" s="142">
        <v>0.31</v>
      </c>
      <c r="D151" s="142">
        <v>0.31</v>
      </c>
      <c r="E151" s="142">
        <v>0.31</v>
      </c>
      <c r="F151" s="142">
        <v>0.31</v>
      </c>
      <c r="G151" s="142">
        <v>0.31</v>
      </c>
      <c r="H151" s="142">
        <v>0.31</v>
      </c>
      <c r="I151" s="142">
        <v>0.31</v>
      </c>
      <c r="J151" s="142">
        <v>0.31</v>
      </c>
      <c r="K151" s="142">
        <v>0.31</v>
      </c>
      <c r="L151" s="142">
        <v>0.31</v>
      </c>
      <c r="M151" s="142">
        <v>0.31</v>
      </c>
      <c r="N151" s="142">
        <v>0.31</v>
      </c>
      <c r="O151" s="130"/>
    </row>
    <row r="152" spans="1:15" ht="18.75" x14ac:dyDescent="0.3">
      <c r="A152" s="48" t="s">
        <v>30</v>
      </c>
      <c r="B152" s="142"/>
      <c r="C152" s="142">
        <v>0.33</v>
      </c>
      <c r="D152" s="142">
        <v>0.33</v>
      </c>
      <c r="E152" s="142">
        <v>0.33</v>
      </c>
      <c r="F152" s="142">
        <v>0.33</v>
      </c>
      <c r="G152" s="142">
        <v>0.33</v>
      </c>
      <c r="H152" s="142">
        <v>0.33</v>
      </c>
      <c r="I152" s="142">
        <v>0.33</v>
      </c>
      <c r="J152" s="142">
        <v>0.33</v>
      </c>
      <c r="K152" s="142">
        <v>0.33</v>
      </c>
      <c r="L152" s="142">
        <v>0.33</v>
      </c>
      <c r="M152" s="142">
        <v>0.33</v>
      </c>
      <c r="N152" s="142">
        <v>0.33</v>
      </c>
      <c r="O152" s="130"/>
    </row>
    <row r="153" spans="1:15" ht="18.75" x14ac:dyDescent="0.3">
      <c r="A153" s="48" t="s">
        <v>31</v>
      </c>
      <c r="B153" s="142"/>
      <c r="C153" s="142">
        <v>0.34</v>
      </c>
      <c r="D153" s="142">
        <v>0.34</v>
      </c>
      <c r="E153" s="142">
        <v>0.34</v>
      </c>
      <c r="F153" s="142">
        <v>0.34</v>
      </c>
      <c r="G153" s="142">
        <v>0.34</v>
      </c>
      <c r="H153" s="142">
        <v>0.34</v>
      </c>
      <c r="I153" s="142">
        <v>0.34</v>
      </c>
      <c r="J153" s="142">
        <v>0.34</v>
      </c>
      <c r="K153" s="142">
        <v>0.34</v>
      </c>
      <c r="L153" s="142">
        <v>0.34</v>
      </c>
      <c r="M153" s="142">
        <v>0.34</v>
      </c>
      <c r="N153" s="142">
        <v>0.34</v>
      </c>
      <c r="O153" s="130"/>
    </row>
    <row r="154" spans="1:15" ht="18.75" x14ac:dyDescent="0.3">
      <c r="A154" s="48" t="s">
        <v>32</v>
      </c>
      <c r="B154" s="142"/>
      <c r="C154" s="142">
        <v>0.35</v>
      </c>
      <c r="D154" s="142">
        <v>0.35</v>
      </c>
      <c r="E154" s="142">
        <v>0.35</v>
      </c>
      <c r="F154" s="142">
        <v>0.35</v>
      </c>
      <c r="G154" s="142">
        <v>0.35</v>
      </c>
      <c r="H154" s="142">
        <v>0.35</v>
      </c>
      <c r="I154" s="142">
        <v>0.35</v>
      </c>
      <c r="J154" s="142">
        <v>0.35</v>
      </c>
      <c r="K154" s="142">
        <v>0.35</v>
      </c>
      <c r="L154" s="142">
        <v>0.35</v>
      </c>
      <c r="M154" s="142">
        <v>0.35</v>
      </c>
      <c r="N154" s="142">
        <v>0.35</v>
      </c>
      <c r="O154" s="130"/>
    </row>
    <row r="155" spans="1:15" ht="18.75" x14ac:dyDescent="0.3">
      <c r="A155" s="48" t="s">
        <v>33</v>
      </c>
      <c r="B155" s="48"/>
      <c r="C155" s="48">
        <v>95.7</v>
      </c>
      <c r="D155" s="48">
        <v>95.7</v>
      </c>
      <c r="E155" s="48">
        <v>95.7</v>
      </c>
      <c r="F155" s="48">
        <v>95.7</v>
      </c>
      <c r="G155" s="48">
        <v>95.7</v>
      </c>
      <c r="H155" s="48">
        <v>95.7</v>
      </c>
      <c r="I155" s="48">
        <v>95.7</v>
      </c>
      <c r="J155" s="48">
        <v>95.7</v>
      </c>
      <c r="K155" s="48">
        <v>95.7</v>
      </c>
      <c r="L155" s="48">
        <v>95.7</v>
      </c>
      <c r="M155" s="48">
        <v>95.7</v>
      </c>
      <c r="N155" s="48">
        <v>95.7</v>
      </c>
      <c r="O155" s="130"/>
    </row>
    <row r="156" spans="1:15" ht="18.75" x14ac:dyDescent="0.3">
      <c r="A156" s="48" t="s">
        <v>34</v>
      </c>
      <c r="B156" s="48"/>
      <c r="C156" s="48">
        <v>23.1</v>
      </c>
      <c r="D156" s="48">
        <v>23.1</v>
      </c>
      <c r="E156" s="48">
        <v>23.1</v>
      </c>
      <c r="F156" s="48">
        <v>23.1</v>
      </c>
      <c r="G156" s="48">
        <v>23.1</v>
      </c>
      <c r="H156" s="48">
        <v>23.1</v>
      </c>
      <c r="I156" s="48">
        <v>23.1</v>
      </c>
      <c r="J156" s="48">
        <v>23.1</v>
      </c>
      <c r="K156" s="48">
        <v>23.1</v>
      </c>
      <c r="L156" s="48">
        <v>23.1</v>
      </c>
      <c r="M156" s="48">
        <v>23.1</v>
      </c>
      <c r="N156" s="48">
        <v>23.1</v>
      </c>
      <c r="O156" s="130"/>
    </row>
    <row r="157" spans="1:15" ht="18.75" x14ac:dyDescent="0.3">
      <c r="A157" s="48" t="s">
        <v>35</v>
      </c>
      <c r="B157" s="48"/>
      <c r="C157" s="48">
        <v>313.39999999999998</v>
      </c>
      <c r="D157" s="48">
        <v>313.39999999999998</v>
      </c>
      <c r="E157" s="48">
        <v>313.39999999999998</v>
      </c>
      <c r="F157" s="48">
        <v>313.39999999999998</v>
      </c>
      <c r="G157" s="48">
        <v>313.39999999999998</v>
      </c>
      <c r="H157" s="48">
        <v>313.39999999999998</v>
      </c>
      <c r="I157" s="48">
        <v>313.39999999999998</v>
      </c>
      <c r="J157" s="48">
        <v>313.39999999999998</v>
      </c>
      <c r="K157" s="48">
        <v>313.39999999999998</v>
      </c>
      <c r="L157" s="48">
        <v>313.39999999999998</v>
      </c>
      <c r="M157" s="48">
        <v>313.39999999999998</v>
      </c>
      <c r="N157" s="48">
        <v>313.39999999999998</v>
      </c>
      <c r="O157" s="130"/>
    </row>
    <row r="158" spans="1:15" ht="18.75" x14ac:dyDescent="0.3">
      <c r="A158" s="48" t="s">
        <v>36</v>
      </c>
      <c r="B158" s="48"/>
      <c r="C158" s="48">
        <v>227.5</v>
      </c>
      <c r="D158" s="48">
        <v>227.5</v>
      </c>
      <c r="E158" s="48">
        <v>227.5</v>
      </c>
      <c r="F158" s="48">
        <v>227.5</v>
      </c>
      <c r="G158" s="48">
        <v>227.5</v>
      </c>
      <c r="H158" s="48">
        <v>227.5</v>
      </c>
      <c r="I158" s="48">
        <v>227.5</v>
      </c>
      <c r="J158" s="48">
        <v>227.5</v>
      </c>
      <c r="K158" s="48">
        <v>227.5</v>
      </c>
      <c r="L158" s="48">
        <v>227.5</v>
      </c>
      <c r="M158" s="48">
        <v>227.5</v>
      </c>
      <c r="N158" s="48">
        <v>227.5</v>
      </c>
      <c r="O158" s="130"/>
    </row>
    <row r="159" spans="1:15" ht="18.75" x14ac:dyDescent="0.3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130"/>
    </row>
    <row r="160" spans="1:15" ht="18.75" x14ac:dyDescent="0.3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130"/>
    </row>
    <row r="161" spans="1:15" ht="18.75" x14ac:dyDescent="0.3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130"/>
    </row>
    <row r="162" spans="1:15" ht="18.75" x14ac:dyDescent="0.3">
      <c r="A162" s="46" t="s">
        <v>185</v>
      </c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130"/>
    </row>
    <row r="163" spans="1:15" ht="18.75" x14ac:dyDescent="0.3">
      <c r="A163" s="46"/>
      <c r="B163" s="48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130"/>
    </row>
    <row r="164" spans="1:15" ht="18.75" x14ac:dyDescent="0.3">
      <c r="A164" s="53" t="s">
        <v>186</v>
      </c>
      <c r="B164" s="48"/>
      <c r="C164" s="281">
        <f>C151*C155*C79</f>
        <v>1874789.5833333333</v>
      </c>
      <c r="D164" s="281">
        <f t="shared" ref="D164:N164" si="60">D151*D155*D79</f>
        <v>2156008.020833333</v>
      </c>
      <c r="E164" s="281">
        <f t="shared" si="60"/>
        <v>2479409.223958333</v>
      </c>
      <c r="F164" s="281">
        <f t="shared" si="60"/>
        <v>2851320.6075520827</v>
      </c>
      <c r="G164" s="281">
        <f t="shared" si="60"/>
        <v>3279018.6986848945</v>
      </c>
      <c r="H164" s="281">
        <f t="shared" si="60"/>
        <v>3770871.5034876294</v>
      </c>
      <c r="I164" s="281">
        <f t="shared" si="60"/>
        <v>4336502.2290107738</v>
      </c>
      <c r="J164" s="281">
        <f t="shared" si="60"/>
        <v>4986977.5633623879</v>
      </c>
      <c r="K164" s="281">
        <f t="shared" si="60"/>
        <v>5735024.1978667453</v>
      </c>
      <c r="L164" s="281">
        <f t="shared" si="60"/>
        <v>6595277.8275467567</v>
      </c>
      <c r="M164" s="281">
        <f t="shared" si="60"/>
        <v>7584569.5016787695</v>
      </c>
      <c r="N164" s="281">
        <f t="shared" si="60"/>
        <v>8722254.926930584</v>
      </c>
      <c r="O164" s="130"/>
    </row>
    <row r="165" spans="1:15" ht="18.75" x14ac:dyDescent="0.3">
      <c r="A165" s="53" t="s">
        <v>187</v>
      </c>
      <c r="B165" s="48"/>
      <c r="C165" s="281">
        <f>C156*C152*C105</f>
        <v>267706.75402542652</v>
      </c>
      <c r="D165" s="281">
        <f t="shared" ref="D165:N165" si="61">D156*D152*D105</f>
        <v>585222.62429841992</v>
      </c>
      <c r="E165" s="281">
        <f t="shared" si="61"/>
        <v>887939.51598072122</v>
      </c>
      <c r="F165" s="281">
        <f t="shared" si="61"/>
        <v>1217330.7736301618</v>
      </c>
      <c r="G165" s="281">
        <f t="shared" si="61"/>
        <v>1582922.7188242376</v>
      </c>
      <c r="H165" s="281">
        <f t="shared" si="61"/>
        <v>1993829.5195346365</v>
      </c>
      <c r="I165" s="281">
        <f t="shared" si="61"/>
        <v>2459164.8034507707</v>
      </c>
      <c r="J165" s="281">
        <f t="shared" si="61"/>
        <v>2988772.6907948507</v>
      </c>
      <c r="K165" s="281">
        <f t="shared" si="61"/>
        <v>3593254.3943741149</v>
      </c>
      <c r="L165" s="281">
        <f t="shared" si="61"/>
        <v>4284523.3376989886</v>
      </c>
      <c r="M165" s="281">
        <f t="shared" si="61"/>
        <v>5076079.3648180543</v>
      </c>
      <c r="N165" s="281">
        <f t="shared" si="61"/>
        <v>5983278.139628632</v>
      </c>
      <c r="O165" s="130"/>
    </row>
    <row r="166" spans="1:15" ht="18.75" x14ac:dyDescent="0.3">
      <c r="A166" s="53" t="s">
        <v>188</v>
      </c>
      <c r="B166" s="48"/>
      <c r="C166" s="281">
        <f t="shared" ref="C166:N167" si="62">C157*C153*C106</f>
        <v>1191601.4819047621</v>
      </c>
      <c r="D166" s="281">
        <f t="shared" si="62"/>
        <v>2242666.2892117002</v>
      </c>
      <c r="E166" s="281">
        <f t="shared" si="62"/>
        <v>3255053.6533988845</v>
      </c>
      <c r="F166" s="281">
        <f t="shared" si="62"/>
        <v>4360381.4295777706</v>
      </c>
      <c r="G166" s="281">
        <f t="shared" si="62"/>
        <v>5589967.8832369745</v>
      </c>
      <c r="H166" s="281">
        <f t="shared" si="62"/>
        <v>6974038.5696316687</v>
      </c>
      <c r="I166" s="281">
        <f t="shared" si="62"/>
        <v>8543051.4321259391</v>
      </c>
      <c r="J166" s="281">
        <f t="shared" si="62"/>
        <v>10330031.086861024</v>
      </c>
      <c r="K166" s="281">
        <f t="shared" si="62"/>
        <v>12370692.86265705</v>
      </c>
      <c r="L166" s="281">
        <f t="shared" si="62"/>
        <v>14705235.140281288</v>
      </c>
      <c r="M166" s="281">
        <f t="shared" si="62"/>
        <v>17379255.172537204</v>
      </c>
      <c r="N166" s="281">
        <f t="shared" si="62"/>
        <v>20444657.785167582</v>
      </c>
      <c r="O166" s="130"/>
    </row>
    <row r="167" spans="1:15" ht="18.75" x14ac:dyDescent="0.3">
      <c r="A167" s="53" t="s">
        <v>189</v>
      </c>
      <c r="B167" s="48"/>
      <c r="C167" s="281">
        <f t="shared" si="62"/>
        <v>98937.301613618576</v>
      </c>
      <c r="D167" s="281">
        <f t="shared" si="62"/>
        <v>186206.00464490417</v>
      </c>
      <c r="E167" s="281">
        <f t="shared" si="62"/>
        <v>270263.36402338906</v>
      </c>
      <c r="F167" s="281">
        <f t="shared" si="62"/>
        <v>362037.45899926376</v>
      </c>
      <c r="G167" s="281">
        <f t="shared" si="62"/>
        <v>464128.60916403285</v>
      </c>
      <c r="H167" s="281">
        <f t="shared" si="62"/>
        <v>579046.40763429739</v>
      </c>
      <c r="I167" s="281">
        <f t="shared" si="62"/>
        <v>709319.74244427332</v>
      </c>
      <c r="J167" s="281">
        <f t="shared" si="62"/>
        <v>857690.60951915639</v>
      </c>
      <c r="K167" s="281">
        <f t="shared" si="62"/>
        <v>1027124.4115656115</v>
      </c>
      <c r="L167" s="281">
        <f t="shared" si="62"/>
        <v>1220958.7739413993</v>
      </c>
      <c r="M167" s="281">
        <f t="shared" si="62"/>
        <v>1442979.5841448784</v>
      </c>
      <c r="N167" s="281">
        <f t="shared" si="62"/>
        <v>1697496.4402066821</v>
      </c>
      <c r="O167" s="130"/>
    </row>
    <row r="168" spans="1:15" ht="18.75" x14ac:dyDescent="0.3">
      <c r="A168" s="53" t="s">
        <v>190</v>
      </c>
      <c r="B168" s="48"/>
      <c r="C168" s="281">
        <f>SUM(C165:C167)</f>
        <v>1558245.5375438072</v>
      </c>
      <c r="D168" s="281">
        <f t="shared" ref="D168:N168" si="63">SUM(D165:D167)</f>
        <v>3014094.9181550243</v>
      </c>
      <c r="E168" s="281">
        <f t="shared" si="63"/>
        <v>4413256.5334029952</v>
      </c>
      <c r="F168" s="281">
        <f t="shared" si="63"/>
        <v>5939749.6622071965</v>
      </c>
      <c r="G168" s="281">
        <f t="shared" si="63"/>
        <v>7637019.2112252451</v>
      </c>
      <c r="H168" s="281">
        <f t="shared" si="63"/>
        <v>9546914.4968006033</v>
      </c>
      <c r="I168" s="281">
        <f t="shared" si="63"/>
        <v>11711535.978020983</v>
      </c>
      <c r="J168" s="281">
        <f t="shared" si="63"/>
        <v>14176494.387175029</v>
      </c>
      <c r="K168" s="281">
        <f t="shared" si="63"/>
        <v>16991071.668596778</v>
      </c>
      <c r="L168" s="281">
        <f t="shared" si="63"/>
        <v>20210717.251921676</v>
      </c>
      <c r="M168" s="281">
        <f t="shared" si="63"/>
        <v>23898314.121500138</v>
      </c>
      <c r="N168" s="281">
        <f t="shared" si="63"/>
        <v>28125432.365002897</v>
      </c>
      <c r="O168" s="130"/>
    </row>
    <row r="169" spans="1:15" ht="18.75" x14ac:dyDescent="0.3">
      <c r="A169" s="53" t="s">
        <v>191</v>
      </c>
      <c r="B169" s="48"/>
      <c r="C169" s="281">
        <f>C168+C164+C69</f>
        <v>4433035.1208771402</v>
      </c>
      <c r="D169" s="281">
        <f t="shared" ref="D169:N169" si="64">D168+D164+D69</f>
        <v>6320102.9389883578</v>
      </c>
      <c r="E169" s="281">
        <f t="shared" si="64"/>
        <v>8215165.7573613282</v>
      </c>
      <c r="F169" s="281">
        <f t="shared" si="64"/>
        <v>10311945.269759279</v>
      </c>
      <c r="G169" s="281">
        <f t="shared" si="64"/>
        <v>12665044.159910139</v>
      </c>
      <c r="H169" s="281">
        <f t="shared" si="64"/>
        <v>15329143.187788233</v>
      </c>
      <c r="I169" s="281">
        <f t="shared" si="64"/>
        <v>18361098.972656757</v>
      </c>
      <c r="J169" s="281">
        <f t="shared" si="64"/>
        <v>21823491.831006166</v>
      </c>
      <c r="K169" s="281">
        <f t="shared" si="64"/>
        <v>25785118.729002584</v>
      </c>
      <c r="L169" s="281">
        <f t="shared" si="64"/>
        <v>30323871.371388353</v>
      </c>
      <c r="M169" s="281">
        <f t="shared" si="64"/>
        <v>35528441.358886816</v>
      </c>
      <c r="N169" s="281">
        <f t="shared" si="64"/>
        <v>41500078.687997572</v>
      </c>
      <c r="O169" s="130"/>
    </row>
    <row r="170" spans="1:15" ht="18.75" x14ac:dyDescent="0.3">
      <c r="A170" s="53" t="s">
        <v>192</v>
      </c>
      <c r="B170" s="48"/>
      <c r="C170" s="281">
        <f>(C69+C58)/C104</f>
        <v>17.963091584037063</v>
      </c>
      <c r="D170" s="281">
        <f t="shared" ref="D170:N170" si="65">(D69+D58)/D104</f>
        <v>32.070298788038713</v>
      </c>
      <c r="E170" s="281">
        <f t="shared" si="65"/>
        <v>34.672008032062912</v>
      </c>
      <c r="F170" s="281">
        <f t="shared" si="65"/>
        <v>34.720823435834276</v>
      </c>
      <c r="G170" s="281">
        <f t="shared" si="65"/>
        <v>33.900826329642634</v>
      </c>
      <c r="H170" s="281">
        <f t="shared" si="65"/>
        <v>32.838876270291763</v>
      </c>
      <c r="I170" s="281">
        <f t="shared" si="65"/>
        <v>31.781821336254382</v>
      </c>
      <c r="J170" s="281">
        <f t="shared" si="65"/>
        <v>30.820493042094515</v>
      </c>
      <c r="K170" s="281">
        <f t="shared" si="65"/>
        <v>29.982198967576469</v>
      </c>
      <c r="L170" s="281">
        <f t="shared" si="65"/>
        <v>29.26608612405137</v>
      </c>
      <c r="M170" s="281">
        <f t="shared" si="65"/>
        <v>28.66057657539665</v>
      </c>
      <c r="N170" s="281">
        <f t="shared" si="65"/>
        <v>28.151119200387246</v>
      </c>
      <c r="O170" s="130"/>
    </row>
    <row r="171" spans="1:15" ht="18.75" x14ac:dyDescent="0.3">
      <c r="A171" s="53"/>
      <c r="B171" s="48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130"/>
    </row>
    <row r="172" spans="1:15" ht="18.75" x14ac:dyDescent="0.3">
      <c r="A172" s="53"/>
      <c r="B172" s="48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130"/>
    </row>
    <row r="173" spans="1:15" ht="18.75" x14ac:dyDescent="0.3">
      <c r="A173" s="53" t="s">
        <v>195</v>
      </c>
      <c r="B173" s="48"/>
      <c r="C173" s="281">
        <f>(C164+C69+C58+C168)/C108</f>
        <v>114.04738144520181</v>
      </c>
      <c r="D173" s="281">
        <f t="shared" ref="D173:N173" si="66">(D164+D69+D58+D168)/D108</f>
        <v>106.96113209128238</v>
      </c>
      <c r="E173" s="281">
        <f t="shared" si="66"/>
        <v>99.757292927701499</v>
      </c>
      <c r="F173" s="281">
        <f t="shared" si="66"/>
        <v>93.836341209603006</v>
      </c>
      <c r="G173" s="281">
        <f t="shared" si="66"/>
        <v>89.037323255895913</v>
      </c>
      <c r="H173" s="281">
        <f t="shared" si="66"/>
        <v>85.166345998618482</v>
      </c>
      <c r="I173" s="281">
        <f t="shared" si="66"/>
        <v>82.048145782065731</v>
      </c>
      <c r="J173" s="281">
        <f t="shared" si="66"/>
        <v>79.529721534436831</v>
      </c>
      <c r="K173" s="281">
        <f t="shared" si="66"/>
        <v>77.490025711545414</v>
      </c>
      <c r="L173" s="281">
        <f t="shared" si="66"/>
        <v>75.8310520223054</v>
      </c>
      <c r="M173" s="281">
        <f t="shared" si="66"/>
        <v>74.475248296594089</v>
      </c>
      <c r="N173" s="281">
        <f t="shared" si="66"/>
        <v>73.361987851249879</v>
      </c>
      <c r="O173" s="130"/>
    </row>
    <row r="174" spans="1:15" ht="18.75" x14ac:dyDescent="0.3">
      <c r="A174" s="53"/>
      <c r="B174" s="48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130"/>
    </row>
    <row r="175" spans="1:15" ht="18.75" x14ac:dyDescent="0.3">
      <c r="A175" s="131" t="s">
        <v>196</v>
      </c>
      <c r="B175" s="48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130"/>
    </row>
    <row r="176" spans="1:15" ht="18.75" x14ac:dyDescent="0.3">
      <c r="A176" s="53" t="s">
        <v>197</v>
      </c>
      <c r="B176" s="48"/>
      <c r="C176" s="281">
        <f>C140-C169</f>
        <v>9826771.1428039707</v>
      </c>
      <c r="D176" s="281">
        <f t="shared" ref="D176:N176" si="67">D140-D169</f>
        <v>21585306.145361669</v>
      </c>
      <c r="E176" s="281">
        <f t="shared" si="67"/>
        <v>32792848.439394772</v>
      </c>
      <c r="F176" s="281">
        <f t="shared" si="67"/>
        <v>44986895.147065148</v>
      </c>
      <c r="G176" s="281">
        <f t="shared" si="67"/>
        <v>58520295.426291645</v>
      </c>
      <c r="H176" s="281">
        <f t="shared" si="67"/>
        <v>73730557.647302613</v>
      </c>
      <c r="I176" s="281">
        <f t="shared" si="67"/>
        <v>90955103.321890712</v>
      </c>
      <c r="J176" s="281">
        <f t="shared" si="67"/>
        <v>110558363.81820081</v>
      </c>
      <c r="K176" s="281">
        <f t="shared" si="67"/>
        <v>132932755.16491742</v>
      </c>
      <c r="L176" s="281">
        <f t="shared" si="67"/>
        <v>158519248.60640574</v>
      </c>
      <c r="M176" s="281">
        <f t="shared" si="67"/>
        <v>187817523.07422891</v>
      </c>
      <c r="N176" s="281">
        <f t="shared" si="67"/>
        <v>221395936.99742502</v>
      </c>
      <c r="O176" s="130"/>
    </row>
    <row r="177" spans="1:26" ht="18.75" x14ac:dyDescent="0.3">
      <c r="A177" s="53" t="s">
        <v>198</v>
      </c>
      <c r="B177" s="48"/>
      <c r="C177" s="281">
        <f>C176/C108</f>
        <v>206.68923556820599</v>
      </c>
      <c r="D177" s="281">
        <f t="shared" ref="D177:N177" si="68">D176/D108</f>
        <v>215.51682467401315</v>
      </c>
      <c r="E177" s="281">
        <f t="shared" si="68"/>
        <v>218.00326065946686</v>
      </c>
      <c r="F177" s="281">
        <f t="shared" si="68"/>
        <v>219.27751423771076</v>
      </c>
      <c r="G177" s="281">
        <f t="shared" si="68"/>
        <v>220.05058459734184</v>
      </c>
      <c r="H177" s="281">
        <f t="shared" si="68"/>
        <v>220.56782315534861</v>
      </c>
      <c r="I177" s="281">
        <f t="shared" si="68"/>
        <v>220.93610643130538</v>
      </c>
      <c r="J177" s="281">
        <f t="shared" si="68"/>
        <v>221.20995706959354</v>
      </c>
      <c r="K177" s="281">
        <f t="shared" si="68"/>
        <v>221.41977219630434</v>
      </c>
      <c r="L177" s="281">
        <f t="shared" si="68"/>
        <v>221.58414782399839</v>
      </c>
      <c r="M177" s="281">
        <f t="shared" si="68"/>
        <v>221.71512454758991</v>
      </c>
      <c r="N177" s="281">
        <f t="shared" si="68"/>
        <v>221.82084457220861</v>
      </c>
      <c r="O177" s="130"/>
    </row>
    <row r="178" spans="1:26" ht="18.75" x14ac:dyDescent="0.3">
      <c r="A178" s="53" t="s">
        <v>199</v>
      </c>
      <c r="B178" s="48"/>
      <c r="C178" s="282">
        <f>C176/C140</f>
        <v>0.68912374832413958</v>
      </c>
      <c r="D178" s="282">
        <f t="shared" ref="D178:N178" si="69">D176/D140</f>
        <v>0.77351692211769751</v>
      </c>
      <c r="E178" s="282">
        <f t="shared" si="69"/>
        <v>0.79966926177051556</v>
      </c>
      <c r="F178" s="282">
        <f t="shared" si="69"/>
        <v>0.81352330009035922</v>
      </c>
      <c r="G178" s="282">
        <f t="shared" si="69"/>
        <v>0.8220835324586262</v>
      </c>
      <c r="H178" s="282">
        <f t="shared" si="69"/>
        <v>0.82787789489465335</v>
      </c>
      <c r="I178" s="282">
        <f t="shared" si="69"/>
        <v>0.83203680161533944</v>
      </c>
      <c r="J178" s="282">
        <f t="shared" si="69"/>
        <v>0.83514740956014921</v>
      </c>
      <c r="K178" s="282">
        <f t="shared" si="69"/>
        <v>0.83754117859317967</v>
      </c>
      <c r="L178" s="282">
        <f t="shared" si="69"/>
        <v>0.83942294866260359</v>
      </c>
      <c r="M178" s="282">
        <f t="shared" si="69"/>
        <v>0.84092642350148072</v>
      </c>
      <c r="N178" s="282">
        <f t="shared" si="69"/>
        <v>0.84214261072082608</v>
      </c>
      <c r="O178" s="130"/>
    </row>
    <row r="179" spans="1:26" ht="18.75" x14ac:dyDescent="0.3">
      <c r="A179" s="130"/>
      <c r="B179" s="48"/>
      <c r="C179" s="48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</row>
    <row r="180" spans="1:26" ht="18.75" x14ac:dyDescent="0.3">
      <c r="A180" s="137" t="s">
        <v>37</v>
      </c>
      <c r="B180" s="140"/>
      <c r="C180" s="140"/>
      <c r="D180" s="160"/>
      <c r="E180" s="160"/>
      <c r="F180" s="160"/>
      <c r="G180" s="160"/>
      <c r="H180" s="160"/>
      <c r="I180" s="160"/>
      <c r="J180" s="160"/>
      <c r="K180" s="160"/>
      <c r="L180" s="160"/>
      <c r="M180" s="160"/>
      <c r="N180" s="160"/>
      <c r="O180" s="130"/>
    </row>
    <row r="181" spans="1:26" ht="18.75" x14ac:dyDescent="0.3">
      <c r="A181" s="48" t="s">
        <v>38</v>
      </c>
      <c r="B181" s="48"/>
      <c r="C181" s="48">
        <v>1.1000000000000001</v>
      </c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</row>
    <row r="182" spans="1:26" ht="18.75" x14ac:dyDescent="0.3">
      <c r="A182" s="48" t="s">
        <v>39</v>
      </c>
      <c r="B182" s="48"/>
      <c r="C182" s="48">
        <v>3.9</v>
      </c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</row>
    <row r="183" spans="1:26" ht="18.75" x14ac:dyDescent="0.3">
      <c r="A183" s="48" t="s">
        <v>40</v>
      </c>
      <c r="B183" s="48"/>
      <c r="C183" s="48">
        <v>4.9000000000000004</v>
      </c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</row>
    <row r="184" spans="1:26" ht="18.75" x14ac:dyDescent="0.3">
      <c r="A184" s="130"/>
      <c r="B184" s="48"/>
      <c r="C184" s="48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</row>
    <row r="185" spans="1:26" ht="18.75" x14ac:dyDescent="0.3">
      <c r="A185" s="143" t="s">
        <v>67</v>
      </c>
      <c r="B185" s="144"/>
      <c r="C185" s="144"/>
      <c r="D185" s="144"/>
      <c r="E185" s="144"/>
      <c r="F185" s="144"/>
      <c r="G185" s="144"/>
      <c r="H185" s="144"/>
      <c r="I185" s="144"/>
      <c r="J185" s="144"/>
      <c r="K185" s="144"/>
      <c r="L185" s="144"/>
      <c r="M185" s="144"/>
      <c r="N185" s="144"/>
      <c r="O185" s="174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8.75" x14ac:dyDescent="0.3">
      <c r="A186" s="131" t="s">
        <v>42</v>
      </c>
      <c r="B186" s="48"/>
      <c r="C186" s="48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</row>
    <row r="187" spans="1:26" ht="18.75" x14ac:dyDescent="0.3">
      <c r="A187" s="48" t="s">
        <v>68</v>
      </c>
      <c r="B187" s="47"/>
      <c r="C187" s="47">
        <v>1</v>
      </c>
      <c r="D187" s="47">
        <v>1</v>
      </c>
      <c r="E187" s="47">
        <v>1</v>
      </c>
      <c r="F187" s="47">
        <v>1</v>
      </c>
      <c r="G187" s="47">
        <v>1</v>
      </c>
      <c r="H187" s="47">
        <v>1</v>
      </c>
      <c r="I187" s="47">
        <v>1</v>
      </c>
      <c r="J187" s="47">
        <v>1</v>
      </c>
      <c r="K187" s="47">
        <v>1</v>
      </c>
      <c r="L187" s="47">
        <v>1</v>
      </c>
      <c r="M187" s="47">
        <v>1</v>
      </c>
      <c r="N187" s="47">
        <v>1</v>
      </c>
      <c r="O187" s="130"/>
    </row>
    <row r="188" spans="1:26" ht="18.75" x14ac:dyDescent="0.3">
      <c r="A188" s="48" t="s">
        <v>69</v>
      </c>
      <c r="B188" s="47"/>
      <c r="C188" s="47">
        <v>0.25</v>
      </c>
      <c r="D188" s="47">
        <v>0.25</v>
      </c>
      <c r="E188" s="47">
        <v>0.25</v>
      </c>
      <c r="F188" s="47">
        <v>0.25</v>
      </c>
      <c r="G188" s="47">
        <v>0.25</v>
      </c>
      <c r="H188" s="47">
        <v>0.25</v>
      </c>
      <c r="I188" s="47">
        <v>0.25</v>
      </c>
      <c r="J188" s="47">
        <v>0.25</v>
      </c>
      <c r="K188" s="47">
        <v>0.25</v>
      </c>
      <c r="L188" s="47">
        <v>0.25</v>
      </c>
      <c r="M188" s="47">
        <v>0.25</v>
      </c>
      <c r="N188" s="47">
        <v>0.25</v>
      </c>
      <c r="O188" s="130"/>
    </row>
    <row r="189" spans="1:26" ht="18.75" x14ac:dyDescent="0.3">
      <c r="A189" s="145" t="s">
        <v>88</v>
      </c>
      <c r="B189" s="146"/>
      <c r="C189" s="147">
        <f>C308*C187*C188</f>
        <v>20449.790610582473</v>
      </c>
      <c r="D189" s="147">
        <f t="shared" ref="D189:N189" si="70">D308*D187*D188</f>
        <v>31613.424338951736</v>
      </c>
      <c r="E189" s="147">
        <f t="shared" si="70"/>
        <v>41616.927834002483</v>
      </c>
      <c r="F189" s="147">
        <f t="shared" si="70"/>
        <v>51272.586696318256</v>
      </c>
      <c r="G189" s="147">
        <f t="shared" si="70"/>
        <v>61171.721219852087</v>
      </c>
      <c r="H189" s="147">
        <f t="shared" si="70"/>
        <v>71770.198405238989</v>
      </c>
      <c r="I189" s="147">
        <f t="shared" si="70"/>
        <v>83446.333749375277</v>
      </c>
      <c r="J189" s="147">
        <f t="shared" si="70"/>
        <v>96540.111347325423</v>
      </c>
      <c r="K189" s="147">
        <f t="shared" si="70"/>
        <v>111380.40508172335</v>
      </c>
      <c r="L189" s="147">
        <f t="shared" si="70"/>
        <v>128304.98024569239</v>
      </c>
      <c r="M189" s="147">
        <f t="shared" si="70"/>
        <v>147675.90247012363</v>
      </c>
      <c r="N189" s="147">
        <f t="shared" si="70"/>
        <v>169892.33811536786</v>
      </c>
      <c r="O189" s="130"/>
    </row>
    <row r="190" spans="1:26" ht="18.75" x14ac:dyDescent="0.3">
      <c r="A190" s="48" t="s">
        <v>70</v>
      </c>
      <c r="B190" s="47"/>
      <c r="C190" s="47">
        <v>0.68</v>
      </c>
      <c r="D190" s="47">
        <v>0.68</v>
      </c>
      <c r="E190" s="47">
        <v>0.68</v>
      </c>
      <c r="F190" s="47">
        <v>0.68</v>
      </c>
      <c r="G190" s="47">
        <v>0.68</v>
      </c>
      <c r="H190" s="47">
        <v>0.68</v>
      </c>
      <c r="I190" s="47">
        <v>0.68</v>
      </c>
      <c r="J190" s="47">
        <v>0.68</v>
      </c>
      <c r="K190" s="47">
        <v>0.68</v>
      </c>
      <c r="L190" s="47">
        <v>0.68</v>
      </c>
      <c r="M190" s="47">
        <v>0.68</v>
      </c>
      <c r="N190" s="47">
        <v>0.68</v>
      </c>
      <c r="O190" s="130"/>
    </row>
    <row r="191" spans="1:26" s="19" customFormat="1" ht="18.75" x14ac:dyDescent="0.3">
      <c r="A191" s="145" t="s">
        <v>93</v>
      </c>
      <c r="B191" s="148"/>
      <c r="C191" s="147">
        <f>C189*C190</f>
        <v>13905.857615196082</v>
      </c>
      <c r="D191" s="147">
        <f t="shared" ref="D191:N191" si="71">D189*D190</f>
        <v>21497.128550487181</v>
      </c>
      <c r="E191" s="147">
        <f t="shared" si="71"/>
        <v>28299.51092712169</v>
      </c>
      <c r="F191" s="147">
        <f t="shared" si="71"/>
        <v>34865.358953496419</v>
      </c>
      <c r="G191" s="147">
        <f t="shared" si="71"/>
        <v>41596.770429499418</v>
      </c>
      <c r="H191" s="147">
        <f t="shared" si="71"/>
        <v>48803.734915562512</v>
      </c>
      <c r="I191" s="147">
        <f t="shared" si="71"/>
        <v>56743.506949575196</v>
      </c>
      <c r="J191" s="147">
        <f t="shared" si="71"/>
        <v>65647.275716181292</v>
      </c>
      <c r="K191" s="147">
        <f t="shared" si="71"/>
        <v>75738.67545557188</v>
      </c>
      <c r="L191" s="147">
        <f t="shared" si="71"/>
        <v>87247.386567070833</v>
      </c>
      <c r="M191" s="147">
        <f t="shared" si="71"/>
        <v>100419.61367968407</v>
      </c>
      <c r="N191" s="147">
        <f t="shared" si="71"/>
        <v>115526.78991845016</v>
      </c>
      <c r="O191" s="55"/>
    </row>
    <row r="192" spans="1:26" ht="18.75" x14ac:dyDescent="0.3">
      <c r="A192" s="48" t="s">
        <v>71</v>
      </c>
      <c r="B192" s="47"/>
      <c r="C192" s="47">
        <v>1</v>
      </c>
      <c r="D192" s="47">
        <v>1</v>
      </c>
      <c r="E192" s="47">
        <v>1</v>
      </c>
      <c r="F192" s="47">
        <v>1</v>
      </c>
      <c r="G192" s="47">
        <v>1</v>
      </c>
      <c r="H192" s="47">
        <v>1</v>
      </c>
      <c r="I192" s="47">
        <v>1</v>
      </c>
      <c r="J192" s="47">
        <v>1</v>
      </c>
      <c r="K192" s="47">
        <v>1</v>
      </c>
      <c r="L192" s="47">
        <v>1</v>
      </c>
      <c r="M192" s="47">
        <v>1</v>
      </c>
      <c r="N192" s="47">
        <v>1</v>
      </c>
      <c r="O192" s="130"/>
    </row>
    <row r="193" spans="1:15" ht="18.75" x14ac:dyDescent="0.3">
      <c r="A193" s="48" t="s">
        <v>72</v>
      </c>
      <c r="B193" s="47"/>
      <c r="C193" s="47">
        <v>0.1</v>
      </c>
      <c r="D193" s="47">
        <v>0.1</v>
      </c>
      <c r="E193" s="47">
        <v>0.1</v>
      </c>
      <c r="F193" s="47">
        <v>0.1</v>
      </c>
      <c r="G193" s="47">
        <v>0.1</v>
      </c>
      <c r="H193" s="47">
        <v>0.1</v>
      </c>
      <c r="I193" s="47">
        <v>0.1</v>
      </c>
      <c r="J193" s="47">
        <v>0.1</v>
      </c>
      <c r="K193" s="47">
        <v>0.1</v>
      </c>
      <c r="L193" s="47">
        <v>0.1</v>
      </c>
      <c r="M193" s="47">
        <v>0.1</v>
      </c>
      <c r="N193" s="47">
        <v>0.1</v>
      </c>
      <c r="O193" s="130"/>
    </row>
    <row r="194" spans="1:15" s="19" customFormat="1" ht="18.75" x14ac:dyDescent="0.3">
      <c r="A194" s="149" t="s">
        <v>94</v>
      </c>
      <c r="B194" s="150"/>
      <c r="C194" s="151">
        <f>C191*C192*C193</f>
        <v>1390.5857615196082</v>
      </c>
      <c r="D194" s="151">
        <f t="shared" ref="D194:N194" si="72">D191*D192*D193</f>
        <v>2149.7128550487182</v>
      </c>
      <c r="E194" s="151">
        <f t="shared" si="72"/>
        <v>2829.9510927121692</v>
      </c>
      <c r="F194" s="151">
        <f t="shared" si="72"/>
        <v>3486.535895349642</v>
      </c>
      <c r="G194" s="151">
        <f t="shared" si="72"/>
        <v>4159.677042949942</v>
      </c>
      <c r="H194" s="151">
        <f t="shared" si="72"/>
        <v>4880.3734915562518</v>
      </c>
      <c r="I194" s="151">
        <f t="shared" si="72"/>
        <v>5674.3506949575203</v>
      </c>
      <c r="J194" s="151">
        <f t="shared" si="72"/>
        <v>6564.7275716181293</v>
      </c>
      <c r="K194" s="151">
        <f t="shared" si="72"/>
        <v>7573.8675455571884</v>
      </c>
      <c r="L194" s="151">
        <f t="shared" si="72"/>
        <v>8724.7386567070844</v>
      </c>
      <c r="M194" s="151">
        <f t="shared" si="72"/>
        <v>10041.961367968408</v>
      </c>
      <c r="N194" s="151">
        <f t="shared" si="72"/>
        <v>11552.678991845016</v>
      </c>
      <c r="O194" s="55"/>
    </row>
    <row r="195" spans="1:15" ht="18.75" x14ac:dyDescent="0.3">
      <c r="A195" s="48" t="s">
        <v>73</v>
      </c>
      <c r="B195" s="48"/>
      <c r="C195" s="152">
        <v>1</v>
      </c>
      <c r="D195" s="152">
        <v>1</v>
      </c>
      <c r="E195" s="152">
        <v>1</v>
      </c>
      <c r="F195" s="152">
        <v>1</v>
      </c>
      <c r="G195" s="152">
        <v>1</v>
      </c>
      <c r="H195" s="152">
        <v>1</v>
      </c>
      <c r="I195" s="152">
        <v>1</v>
      </c>
      <c r="J195" s="152">
        <v>1</v>
      </c>
      <c r="K195" s="152">
        <v>1</v>
      </c>
      <c r="L195" s="152">
        <v>1</v>
      </c>
      <c r="M195" s="152">
        <v>1</v>
      </c>
      <c r="N195" s="152">
        <v>1</v>
      </c>
      <c r="O195" s="130"/>
    </row>
    <row r="196" spans="1:15" s="19" customFormat="1" ht="18.75" x14ac:dyDescent="0.3">
      <c r="A196" s="55" t="s">
        <v>95</v>
      </c>
      <c r="B196" s="55"/>
      <c r="C196" s="257">
        <f>C194*C195</f>
        <v>1390.5857615196082</v>
      </c>
      <c r="D196" s="257">
        <f t="shared" ref="D196:N196" si="73">D194*D195</f>
        <v>2149.7128550487182</v>
      </c>
      <c r="E196" s="257">
        <f t="shared" si="73"/>
        <v>2829.9510927121692</v>
      </c>
      <c r="F196" s="257">
        <f t="shared" si="73"/>
        <v>3486.535895349642</v>
      </c>
      <c r="G196" s="257">
        <f t="shared" si="73"/>
        <v>4159.677042949942</v>
      </c>
      <c r="H196" s="257">
        <f t="shared" si="73"/>
        <v>4880.3734915562518</v>
      </c>
      <c r="I196" s="257">
        <f t="shared" si="73"/>
        <v>5674.3506949575203</v>
      </c>
      <c r="J196" s="257">
        <f t="shared" si="73"/>
        <v>6564.7275716181293</v>
      </c>
      <c r="K196" s="257">
        <f t="shared" si="73"/>
        <v>7573.8675455571884</v>
      </c>
      <c r="L196" s="257">
        <f t="shared" si="73"/>
        <v>8724.7386567070844</v>
      </c>
      <c r="M196" s="257">
        <f t="shared" si="73"/>
        <v>10041.961367968408</v>
      </c>
      <c r="N196" s="257">
        <f t="shared" si="73"/>
        <v>11552.678991845016</v>
      </c>
      <c r="O196" s="55"/>
    </row>
    <row r="197" spans="1:15" ht="18.75" x14ac:dyDescent="0.3">
      <c r="A197" s="131" t="s">
        <v>38</v>
      </c>
      <c r="B197" s="48"/>
      <c r="C197" s="48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</row>
    <row r="198" spans="1:15" ht="18.75" x14ac:dyDescent="0.3">
      <c r="A198" s="48" t="s">
        <v>74</v>
      </c>
      <c r="B198" s="47"/>
      <c r="C198" s="47">
        <v>1</v>
      </c>
      <c r="D198" s="47">
        <v>1</v>
      </c>
      <c r="E198" s="47">
        <v>1</v>
      </c>
      <c r="F198" s="47">
        <v>1</v>
      </c>
      <c r="G198" s="47">
        <v>1</v>
      </c>
      <c r="H198" s="47">
        <v>1</v>
      </c>
      <c r="I198" s="47">
        <v>1</v>
      </c>
      <c r="J198" s="47">
        <v>1</v>
      </c>
      <c r="K198" s="47">
        <v>1</v>
      </c>
      <c r="L198" s="47">
        <v>1</v>
      </c>
      <c r="M198" s="47">
        <v>1</v>
      </c>
      <c r="N198" s="47">
        <v>1</v>
      </c>
      <c r="O198" s="130"/>
    </row>
    <row r="199" spans="1:15" ht="18.75" x14ac:dyDescent="0.3">
      <c r="A199" s="48" t="s">
        <v>69</v>
      </c>
      <c r="B199" s="47"/>
      <c r="C199" s="47">
        <v>0.25</v>
      </c>
      <c r="D199" s="47">
        <v>0.25</v>
      </c>
      <c r="E199" s="47">
        <v>0.25</v>
      </c>
      <c r="F199" s="47">
        <v>0.25</v>
      </c>
      <c r="G199" s="47">
        <v>0.25</v>
      </c>
      <c r="H199" s="47">
        <v>0.25</v>
      </c>
      <c r="I199" s="47">
        <v>0.25</v>
      </c>
      <c r="J199" s="47">
        <v>0.25</v>
      </c>
      <c r="K199" s="47">
        <v>0.25</v>
      </c>
      <c r="L199" s="47">
        <v>0.25</v>
      </c>
      <c r="M199" s="47">
        <v>0.25</v>
      </c>
      <c r="N199" s="47">
        <v>0.25</v>
      </c>
      <c r="O199" s="130"/>
    </row>
    <row r="200" spans="1:15" s="15" customFormat="1" ht="18.75" x14ac:dyDescent="0.3">
      <c r="A200" s="53" t="s">
        <v>88</v>
      </c>
      <c r="B200" s="153"/>
      <c r="C200" s="154">
        <f>C373*C198*C199</f>
        <v>6881.2321875285043</v>
      </c>
      <c r="D200" s="154">
        <f t="shared" ref="D200:N200" si="74">D373*D198*D199</f>
        <v>11483.826881820505</v>
      </c>
      <c r="E200" s="154">
        <f t="shared" si="74"/>
        <v>15603.103440661816</v>
      </c>
      <c r="F200" s="154">
        <f t="shared" si="74"/>
        <v>19582.432177724077</v>
      </c>
      <c r="G200" s="154">
        <f t="shared" si="74"/>
        <v>23686.349478721186</v>
      </c>
      <c r="H200" s="154">
        <f t="shared" si="74"/>
        <v>28207.830643773857</v>
      </c>
      <c r="I200" s="154">
        <f t="shared" si="74"/>
        <v>33094.877141702833</v>
      </c>
      <c r="J200" s="154">
        <f t="shared" si="74"/>
        <v>38541.80053995386</v>
      </c>
      <c r="K200" s="154">
        <f t="shared" si="74"/>
        <v>44730.361152029494</v>
      </c>
      <c r="L200" s="154">
        <f t="shared" si="74"/>
        <v>51808.306357263558</v>
      </c>
      <c r="M200" s="154">
        <f t="shared" si="74"/>
        <v>59923.845790939886</v>
      </c>
      <c r="N200" s="154">
        <f t="shared" si="74"/>
        <v>69191.469510399882</v>
      </c>
      <c r="O200" s="53"/>
    </row>
    <row r="201" spans="1:15" ht="18.75" x14ac:dyDescent="0.3">
      <c r="A201" s="48" t="s">
        <v>70</v>
      </c>
      <c r="B201" s="47"/>
      <c r="C201" s="47">
        <v>0.61</v>
      </c>
      <c r="D201" s="47">
        <v>0.61</v>
      </c>
      <c r="E201" s="47">
        <v>0.61</v>
      </c>
      <c r="F201" s="47">
        <v>0.61</v>
      </c>
      <c r="G201" s="47">
        <v>0.61</v>
      </c>
      <c r="H201" s="47">
        <v>0.61</v>
      </c>
      <c r="I201" s="47">
        <v>0.61</v>
      </c>
      <c r="J201" s="47">
        <v>0.61</v>
      </c>
      <c r="K201" s="47">
        <v>0.61</v>
      </c>
      <c r="L201" s="47">
        <v>0.61</v>
      </c>
      <c r="M201" s="47">
        <v>0.61</v>
      </c>
      <c r="N201" s="47">
        <v>0.61</v>
      </c>
      <c r="O201" s="130"/>
    </row>
    <row r="202" spans="1:15" s="15" customFormat="1" ht="18.75" x14ac:dyDescent="0.3">
      <c r="A202" s="53" t="s">
        <v>112</v>
      </c>
      <c r="B202" s="153"/>
      <c r="C202" s="154">
        <f>C200*C201</f>
        <v>4197.5516343923873</v>
      </c>
      <c r="D202" s="154">
        <f t="shared" ref="D202:N202" si="75">D200*D201</f>
        <v>7005.1343979105077</v>
      </c>
      <c r="E202" s="154">
        <f t="shared" si="75"/>
        <v>9517.8930988037082</v>
      </c>
      <c r="F202" s="154">
        <f t="shared" si="75"/>
        <v>11945.283628411686</v>
      </c>
      <c r="G202" s="154">
        <f t="shared" si="75"/>
        <v>14448.673182019924</v>
      </c>
      <c r="H202" s="154">
        <f t="shared" si="75"/>
        <v>17206.776692702053</v>
      </c>
      <c r="I202" s="154">
        <f t="shared" si="75"/>
        <v>20187.875056438726</v>
      </c>
      <c r="J202" s="154">
        <f t="shared" si="75"/>
        <v>23510.498329371854</v>
      </c>
      <c r="K202" s="154">
        <f t="shared" si="75"/>
        <v>27285.52030273799</v>
      </c>
      <c r="L202" s="154">
        <f t="shared" si="75"/>
        <v>31603.066877930771</v>
      </c>
      <c r="M202" s="154">
        <f t="shared" si="75"/>
        <v>36553.545932473331</v>
      </c>
      <c r="N202" s="154">
        <f t="shared" si="75"/>
        <v>42206.796401343927</v>
      </c>
      <c r="O202" s="53"/>
    </row>
    <row r="203" spans="1:15" ht="18.75" x14ac:dyDescent="0.3">
      <c r="A203" s="48" t="s">
        <v>71</v>
      </c>
      <c r="B203" s="47"/>
      <c r="C203" s="47">
        <v>1</v>
      </c>
      <c r="D203" s="47">
        <v>1</v>
      </c>
      <c r="E203" s="47">
        <v>1</v>
      </c>
      <c r="F203" s="47">
        <v>1</v>
      </c>
      <c r="G203" s="47">
        <v>1</v>
      </c>
      <c r="H203" s="47">
        <v>1</v>
      </c>
      <c r="I203" s="47">
        <v>1</v>
      </c>
      <c r="J203" s="47">
        <v>1</v>
      </c>
      <c r="K203" s="47">
        <v>1</v>
      </c>
      <c r="L203" s="47">
        <v>1</v>
      </c>
      <c r="M203" s="47">
        <v>1</v>
      </c>
      <c r="N203" s="47">
        <v>1</v>
      </c>
      <c r="O203" s="130"/>
    </row>
    <row r="204" spans="1:15" ht="18.75" x14ac:dyDescent="0.3">
      <c r="A204" s="48" t="s">
        <v>72</v>
      </c>
      <c r="B204" s="47"/>
      <c r="C204" s="47">
        <v>0.12</v>
      </c>
      <c r="D204" s="47">
        <v>0.12</v>
      </c>
      <c r="E204" s="47">
        <v>0.12</v>
      </c>
      <c r="F204" s="47">
        <v>0.12</v>
      </c>
      <c r="G204" s="47">
        <v>0.12</v>
      </c>
      <c r="H204" s="47">
        <v>0.12</v>
      </c>
      <c r="I204" s="47">
        <v>0.12</v>
      </c>
      <c r="J204" s="47">
        <v>0.12</v>
      </c>
      <c r="K204" s="47">
        <v>0.12</v>
      </c>
      <c r="L204" s="47">
        <v>0.12</v>
      </c>
      <c r="M204" s="47">
        <v>0.12</v>
      </c>
      <c r="N204" s="47">
        <v>0.12</v>
      </c>
      <c r="O204" s="130"/>
    </row>
    <row r="205" spans="1:15" s="15" customFormat="1" ht="18.75" x14ac:dyDescent="0.3">
      <c r="A205" s="155" t="s">
        <v>113</v>
      </c>
      <c r="B205" s="153"/>
      <c r="C205" s="154">
        <f>C202*C203*C204</f>
        <v>503.70619612708646</v>
      </c>
      <c r="D205" s="154">
        <f t="shared" ref="D205:N205" si="76">D202*D203*D204</f>
        <v>840.61612774926084</v>
      </c>
      <c r="E205" s="154">
        <f t="shared" si="76"/>
        <v>1142.1471718564449</v>
      </c>
      <c r="F205" s="154">
        <f t="shared" si="76"/>
        <v>1433.4340354094022</v>
      </c>
      <c r="G205" s="154">
        <f t="shared" si="76"/>
        <v>1733.8407818423907</v>
      </c>
      <c r="H205" s="154">
        <f t="shared" si="76"/>
        <v>2064.8132031242462</v>
      </c>
      <c r="I205" s="154">
        <f t="shared" si="76"/>
        <v>2422.545006772647</v>
      </c>
      <c r="J205" s="154">
        <f t="shared" si="76"/>
        <v>2821.2597995246224</v>
      </c>
      <c r="K205" s="154">
        <f t="shared" si="76"/>
        <v>3274.2624363285586</v>
      </c>
      <c r="L205" s="154">
        <f t="shared" si="76"/>
        <v>3792.3680253516923</v>
      </c>
      <c r="M205" s="154">
        <f t="shared" si="76"/>
        <v>4386.4255118967994</v>
      </c>
      <c r="N205" s="154">
        <f t="shared" si="76"/>
        <v>5064.8155681612707</v>
      </c>
      <c r="O205" s="53"/>
    </row>
    <row r="206" spans="1:15" ht="18.75" x14ac:dyDescent="0.3">
      <c r="A206" s="48" t="s">
        <v>73</v>
      </c>
      <c r="B206" s="48"/>
      <c r="C206" s="48">
        <v>4.2</v>
      </c>
      <c r="D206" s="48">
        <v>4.2</v>
      </c>
      <c r="E206" s="48">
        <v>4.2</v>
      </c>
      <c r="F206" s="48">
        <v>4.2</v>
      </c>
      <c r="G206" s="48">
        <v>4.2</v>
      </c>
      <c r="H206" s="48">
        <v>4.2</v>
      </c>
      <c r="I206" s="48">
        <v>4.2</v>
      </c>
      <c r="J206" s="48">
        <v>4.2</v>
      </c>
      <c r="K206" s="48">
        <v>4.2</v>
      </c>
      <c r="L206" s="48">
        <v>4.2</v>
      </c>
      <c r="M206" s="48">
        <v>4.2</v>
      </c>
      <c r="N206" s="48">
        <v>4.2</v>
      </c>
      <c r="O206" s="130"/>
    </row>
    <row r="207" spans="1:15" s="23" customFormat="1" ht="18.75" x14ac:dyDescent="0.3">
      <c r="A207" s="154" t="s">
        <v>114</v>
      </c>
      <c r="B207" s="154"/>
      <c r="C207" s="238">
        <f>C205*C206</f>
        <v>2115.5660237337634</v>
      </c>
      <c r="D207" s="238">
        <f t="shared" ref="D207:N207" si="77">D205*D206</f>
        <v>3530.5877365468955</v>
      </c>
      <c r="E207" s="238">
        <f t="shared" si="77"/>
        <v>4797.0181217970685</v>
      </c>
      <c r="F207" s="238">
        <f t="shared" si="77"/>
        <v>6020.4229487194898</v>
      </c>
      <c r="G207" s="238">
        <f t="shared" si="77"/>
        <v>7282.131283738041</v>
      </c>
      <c r="H207" s="238">
        <f t="shared" si="77"/>
        <v>8672.2154531218348</v>
      </c>
      <c r="I207" s="238">
        <f t="shared" si="77"/>
        <v>10174.689028445118</v>
      </c>
      <c r="J207" s="238">
        <f t="shared" si="77"/>
        <v>11849.291158003414</v>
      </c>
      <c r="K207" s="238">
        <f t="shared" si="77"/>
        <v>13751.902232579947</v>
      </c>
      <c r="L207" s="238">
        <f t="shared" si="77"/>
        <v>15927.945706477109</v>
      </c>
      <c r="M207" s="238">
        <f t="shared" si="77"/>
        <v>18422.987149966557</v>
      </c>
      <c r="N207" s="238">
        <f t="shared" si="77"/>
        <v>21272.225386277336</v>
      </c>
      <c r="O207" s="154"/>
    </row>
    <row r="208" spans="1:15" ht="18.75" x14ac:dyDescent="0.3">
      <c r="A208" s="131" t="s">
        <v>39</v>
      </c>
      <c r="B208" s="48"/>
      <c r="C208" s="48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</row>
    <row r="209" spans="1:15" ht="18.75" x14ac:dyDescent="0.3">
      <c r="A209" s="48" t="s">
        <v>74</v>
      </c>
      <c r="B209" s="47"/>
      <c r="C209" s="47">
        <v>1</v>
      </c>
      <c r="D209" s="47">
        <v>1</v>
      </c>
      <c r="E209" s="47">
        <v>1</v>
      </c>
      <c r="F209" s="47">
        <v>1</v>
      </c>
      <c r="G209" s="47">
        <v>1</v>
      </c>
      <c r="H209" s="47">
        <v>1</v>
      </c>
      <c r="I209" s="47">
        <v>1</v>
      </c>
      <c r="J209" s="47">
        <v>1</v>
      </c>
      <c r="K209" s="47">
        <v>1</v>
      </c>
      <c r="L209" s="47">
        <v>1</v>
      </c>
      <c r="M209" s="47">
        <v>1</v>
      </c>
      <c r="N209" s="47">
        <v>1</v>
      </c>
      <c r="O209" s="130"/>
    </row>
    <row r="210" spans="1:15" ht="18.75" x14ac:dyDescent="0.3">
      <c r="A210" s="48" t="s">
        <v>69</v>
      </c>
      <c r="B210" s="47"/>
      <c r="C210" s="47">
        <v>0.35</v>
      </c>
      <c r="D210" s="47">
        <v>0.35</v>
      </c>
      <c r="E210" s="47">
        <v>0.35</v>
      </c>
      <c r="F210" s="47">
        <v>0.35</v>
      </c>
      <c r="G210" s="47">
        <v>0.35</v>
      </c>
      <c r="H210" s="47">
        <v>0.35</v>
      </c>
      <c r="I210" s="47">
        <v>0.35</v>
      </c>
      <c r="J210" s="47">
        <v>0.35</v>
      </c>
      <c r="K210" s="47">
        <v>0.35</v>
      </c>
      <c r="L210" s="47">
        <v>0.35</v>
      </c>
      <c r="M210" s="47">
        <v>0.35</v>
      </c>
      <c r="N210" s="47">
        <v>0.35</v>
      </c>
      <c r="O210" s="130"/>
    </row>
    <row r="211" spans="1:15" s="15" customFormat="1" ht="18.75" x14ac:dyDescent="0.3">
      <c r="A211" s="53" t="s">
        <v>88</v>
      </c>
      <c r="B211" s="153"/>
      <c r="C211" s="154">
        <f>C209*C210*C374</f>
        <v>5776.1697074649974</v>
      </c>
      <c r="D211" s="154">
        <f t="shared" ref="D211:N211" si="78">D209*D210*D374</f>
        <v>17925.00886491653</v>
      </c>
      <c r="E211" s="154">
        <f t="shared" si="78"/>
        <v>36368.329939307274</v>
      </c>
      <c r="F211" s="154">
        <f t="shared" si="78"/>
        <v>60422.623621989325</v>
      </c>
      <c r="G211" s="154">
        <f t="shared" si="78"/>
        <v>89639.781571296946</v>
      </c>
      <c r="H211" s="154">
        <f t="shared" si="78"/>
        <v>124221.35583282803</v>
      </c>
      <c r="I211" s="154">
        <f t="shared" si="78"/>
        <v>164461.3654928219</v>
      </c>
      <c r="J211" s="154">
        <f t="shared" si="78"/>
        <v>210929.86022541905</v>
      </c>
      <c r="K211" s="154">
        <f t="shared" si="78"/>
        <v>264353.63900877681</v>
      </c>
      <c r="L211" s="154">
        <f t="shared" si="78"/>
        <v>325617.07576697902</v>
      </c>
      <c r="M211" s="154">
        <f t="shared" si="78"/>
        <v>395860.85895776411</v>
      </c>
      <c r="N211" s="154">
        <f t="shared" si="78"/>
        <v>476369.21404982702</v>
      </c>
      <c r="O211" s="53"/>
    </row>
    <row r="212" spans="1:15" ht="18.75" x14ac:dyDescent="0.3">
      <c r="A212" s="48" t="s">
        <v>70</v>
      </c>
      <c r="B212" s="47"/>
      <c r="C212" s="47">
        <v>0.49</v>
      </c>
      <c r="D212" s="47">
        <v>0.49</v>
      </c>
      <c r="E212" s="47">
        <v>0.49</v>
      </c>
      <c r="F212" s="47">
        <v>0.49</v>
      </c>
      <c r="G212" s="47">
        <v>0.49</v>
      </c>
      <c r="H212" s="47">
        <v>0.49</v>
      </c>
      <c r="I212" s="47">
        <v>0.49</v>
      </c>
      <c r="J212" s="47">
        <v>0.49</v>
      </c>
      <c r="K212" s="47">
        <v>0.49</v>
      </c>
      <c r="L212" s="47">
        <v>0.49</v>
      </c>
      <c r="M212" s="47">
        <v>0.49</v>
      </c>
      <c r="N212" s="47">
        <v>0.49</v>
      </c>
      <c r="O212" s="130"/>
    </row>
    <row r="213" spans="1:15" s="15" customFormat="1" ht="18.75" x14ac:dyDescent="0.3">
      <c r="A213" s="53" t="s">
        <v>93</v>
      </c>
      <c r="B213" s="153"/>
      <c r="C213" s="154">
        <f>C211*C212</f>
        <v>2830.3231566578488</v>
      </c>
      <c r="D213" s="154">
        <f t="shared" ref="D213:N213" si="79">D211*D212</f>
        <v>8783.2543438090997</v>
      </c>
      <c r="E213" s="154">
        <f t="shared" si="79"/>
        <v>17820.481670260564</v>
      </c>
      <c r="F213" s="154">
        <f t="shared" si="79"/>
        <v>29607.08557477477</v>
      </c>
      <c r="G213" s="154">
        <f t="shared" si="79"/>
        <v>43923.492969935505</v>
      </c>
      <c r="H213" s="154">
        <f t="shared" si="79"/>
        <v>60868.464358085737</v>
      </c>
      <c r="I213" s="154">
        <f t="shared" si="79"/>
        <v>80586.069091482728</v>
      </c>
      <c r="J213" s="154">
        <f t="shared" si="79"/>
        <v>103355.63151045534</v>
      </c>
      <c r="K213" s="154">
        <f t="shared" si="79"/>
        <v>129533.28311430063</v>
      </c>
      <c r="L213" s="154">
        <f t="shared" si="79"/>
        <v>159552.36712581973</v>
      </c>
      <c r="M213" s="154">
        <f t="shared" si="79"/>
        <v>193971.82088930442</v>
      </c>
      <c r="N213" s="154">
        <f t="shared" si="79"/>
        <v>233420.91488441522</v>
      </c>
      <c r="O213" s="53"/>
    </row>
    <row r="214" spans="1:15" ht="18.75" x14ac:dyDescent="0.3">
      <c r="A214" s="48" t="s">
        <v>71</v>
      </c>
      <c r="B214" s="47"/>
      <c r="C214" s="47">
        <v>1</v>
      </c>
      <c r="D214" s="47">
        <v>1</v>
      </c>
      <c r="E214" s="47">
        <v>1</v>
      </c>
      <c r="F214" s="47">
        <v>1</v>
      </c>
      <c r="G214" s="47">
        <v>1</v>
      </c>
      <c r="H214" s="47">
        <v>1</v>
      </c>
      <c r="I214" s="47">
        <v>1</v>
      </c>
      <c r="J214" s="47">
        <v>1</v>
      </c>
      <c r="K214" s="47">
        <v>1</v>
      </c>
      <c r="L214" s="47">
        <v>1</v>
      </c>
      <c r="M214" s="47">
        <v>1</v>
      </c>
      <c r="N214" s="47">
        <v>1</v>
      </c>
      <c r="O214" s="130"/>
    </row>
    <row r="215" spans="1:15" ht="18.75" x14ac:dyDescent="0.3">
      <c r="A215" s="48" t="s">
        <v>72</v>
      </c>
      <c r="B215" s="47"/>
      <c r="C215" s="47">
        <v>0.45</v>
      </c>
      <c r="D215" s="47">
        <v>0.45</v>
      </c>
      <c r="E215" s="47">
        <v>0.45</v>
      </c>
      <c r="F215" s="47">
        <v>0.45</v>
      </c>
      <c r="G215" s="47">
        <v>0.45</v>
      </c>
      <c r="H215" s="47">
        <v>0.45</v>
      </c>
      <c r="I215" s="47">
        <v>0.45</v>
      </c>
      <c r="J215" s="47">
        <v>0.45</v>
      </c>
      <c r="K215" s="47">
        <v>0.45</v>
      </c>
      <c r="L215" s="47">
        <v>0.45</v>
      </c>
      <c r="M215" s="47">
        <v>0.45</v>
      </c>
      <c r="N215" s="47">
        <v>0.45</v>
      </c>
      <c r="O215" s="130"/>
    </row>
    <row r="216" spans="1:15" s="15" customFormat="1" ht="18.75" x14ac:dyDescent="0.3">
      <c r="A216" s="53" t="s">
        <v>113</v>
      </c>
      <c r="B216" s="153"/>
      <c r="C216" s="154">
        <f>C213*C215</f>
        <v>1273.6454204960321</v>
      </c>
      <c r="D216" s="154">
        <f t="shared" ref="D216:N216" si="80">D213*D215</f>
        <v>3952.4644547140952</v>
      </c>
      <c r="E216" s="154">
        <f t="shared" si="80"/>
        <v>8019.216751617254</v>
      </c>
      <c r="F216" s="154">
        <f t="shared" si="80"/>
        <v>13323.188508648647</v>
      </c>
      <c r="G216" s="154">
        <f t="shared" si="80"/>
        <v>19765.571836470979</v>
      </c>
      <c r="H216" s="154">
        <f t="shared" si="80"/>
        <v>27390.808961138584</v>
      </c>
      <c r="I216" s="154">
        <f t="shared" si="80"/>
        <v>36263.731091167232</v>
      </c>
      <c r="J216" s="154">
        <f t="shared" si="80"/>
        <v>46510.034179704904</v>
      </c>
      <c r="K216" s="154">
        <f t="shared" si="80"/>
        <v>58289.977401435288</v>
      </c>
      <c r="L216" s="154">
        <f t="shared" si="80"/>
        <v>71798.565206618878</v>
      </c>
      <c r="M216" s="154">
        <f t="shared" si="80"/>
        <v>87287.319400186985</v>
      </c>
      <c r="N216" s="154">
        <f t="shared" si="80"/>
        <v>105039.41169798686</v>
      </c>
      <c r="O216" s="53"/>
    </row>
    <row r="217" spans="1:15" ht="18.75" x14ac:dyDescent="0.3">
      <c r="A217" s="48" t="s">
        <v>73</v>
      </c>
      <c r="B217" s="48"/>
      <c r="C217" s="48">
        <v>5.3</v>
      </c>
      <c r="D217" s="48">
        <v>5.3</v>
      </c>
      <c r="E217" s="48">
        <v>5.3</v>
      </c>
      <c r="F217" s="48">
        <v>5.3</v>
      </c>
      <c r="G217" s="48">
        <v>5.3</v>
      </c>
      <c r="H217" s="48">
        <v>5.3</v>
      </c>
      <c r="I217" s="48">
        <v>5.3</v>
      </c>
      <c r="J217" s="48">
        <v>5.3</v>
      </c>
      <c r="K217" s="48">
        <v>5.3</v>
      </c>
      <c r="L217" s="48">
        <v>5.3</v>
      </c>
      <c r="M217" s="48">
        <v>5.3</v>
      </c>
      <c r="N217" s="48">
        <v>5.3</v>
      </c>
      <c r="O217" s="130"/>
    </row>
    <row r="218" spans="1:15" s="15" customFormat="1" ht="18.75" x14ac:dyDescent="0.3">
      <c r="A218" s="53" t="s">
        <v>115</v>
      </c>
      <c r="B218" s="53"/>
      <c r="C218" s="238">
        <f>C216*C217</f>
        <v>6750.3207286289698</v>
      </c>
      <c r="D218" s="238">
        <f t="shared" ref="D218:N218" si="81">D216*D217</f>
        <v>20948.061609984703</v>
      </c>
      <c r="E218" s="238">
        <f t="shared" si="81"/>
        <v>42501.848783571448</v>
      </c>
      <c r="F218" s="238">
        <f t="shared" si="81"/>
        <v>70612.899095837827</v>
      </c>
      <c r="G218" s="238">
        <f t="shared" si="81"/>
        <v>104757.53073329618</v>
      </c>
      <c r="H218" s="238">
        <f t="shared" si="81"/>
        <v>145171.28749403448</v>
      </c>
      <c r="I218" s="238">
        <f t="shared" si="81"/>
        <v>192197.77478318632</v>
      </c>
      <c r="J218" s="238">
        <f t="shared" si="81"/>
        <v>246503.18115243598</v>
      </c>
      <c r="K218" s="238">
        <f t="shared" si="81"/>
        <v>308936.88022760703</v>
      </c>
      <c r="L218" s="238">
        <f t="shared" si="81"/>
        <v>380532.39559508004</v>
      </c>
      <c r="M218" s="238">
        <f t="shared" si="81"/>
        <v>462622.79282099102</v>
      </c>
      <c r="N218" s="238">
        <f t="shared" si="81"/>
        <v>556708.88199933036</v>
      </c>
      <c r="O218" s="53"/>
    </row>
    <row r="219" spans="1:15" ht="18.75" x14ac:dyDescent="0.3">
      <c r="A219" s="131" t="s">
        <v>40</v>
      </c>
      <c r="B219" s="48"/>
      <c r="C219" s="48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</row>
    <row r="220" spans="1:15" ht="18.75" x14ac:dyDescent="0.3">
      <c r="A220" s="48" t="s">
        <v>74</v>
      </c>
      <c r="B220" s="47"/>
      <c r="C220" s="47">
        <v>1</v>
      </c>
      <c r="D220" s="47">
        <v>1</v>
      </c>
      <c r="E220" s="47">
        <v>1</v>
      </c>
      <c r="F220" s="47">
        <v>1</v>
      </c>
      <c r="G220" s="47">
        <v>1</v>
      </c>
      <c r="H220" s="47">
        <v>1</v>
      </c>
      <c r="I220" s="47">
        <v>1</v>
      </c>
      <c r="J220" s="47">
        <v>1</v>
      </c>
      <c r="K220" s="47">
        <v>1</v>
      </c>
      <c r="L220" s="47">
        <v>1</v>
      </c>
      <c r="M220" s="47">
        <v>1</v>
      </c>
      <c r="N220" s="47">
        <v>1</v>
      </c>
      <c r="O220" s="130"/>
    </row>
    <row r="221" spans="1:15" ht="18.75" x14ac:dyDescent="0.3">
      <c r="A221" s="48" t="s">
        <v>69</v>
      </c>
      <c r="B221" s="47"/>
      <c r="C221" s="47">
        <v>0.55000000000000004</v>
      </c>
      <c r="D221" s="47">
        <v>0.55000000000000004</v>
      </c>
      <c r="E221" s="47">
        <v>0.55000000000000004</v>
      </c>
      <c r="F221" s="47">
        <v>0.55000000000000004</v>
      </c>
      <c r="G221" s="47">
        <v>0.55000000000000004</v>
      </c>
      <c r="H221" s="47">
        <v>0.55000000000000004</v>
      </c>
      <c r="I221" s="47">
        <v>0.55000000000000004</v>
      </c>
      <c r="J221" s="47">
        <v>0.55000000000000004</v>
      </c>
      <c r="K221" s="47">
        <v>0.55000000000000004</v>
      </c>
      <c r="L221" s="47">
        <v>0.55000000000000004</v>
      </c>
      <c r="M221" s="47">
        <v>0.55000000000000004</v>
      </c>
      <c r="N221" s="47">
        <v>0.55000000000000004</v>
      </c>
      <c r="O221" s="130"/>
    </row>
    <row r="222" spans="1:15" s="15" customFormat="1" ht="18.75" x14ac:dyDescent="0.3">
      <c r="A222" s="53" t="s">
        <v>88</v>
      </c>
      <c r="B222" s="153"/>
      <c r="C222" s="154">
        <f>C375*C221*C220</f>
        <v>1189.7946565397544</v>
      </c>
      <c r="D222" s="154">
        <f t="shared" ref="D222:N222" si="82">D375*D221*D220</f>
        <v>2312.9615964919117</v>
      </c>
      <c r="E222" s="154">
        <f t="shared" si="82"/>
        <v>3642.4507522054901</v>
      </c>
      <c r="F222" s="154">
        <f t="shared" si="82"/>
        <v>5050.1982421715511</v>
      </c>
      <c r="G222" s="154">
        <f t="shared" si="82"/>
        <v>6790.2423214966957</v>
      </c>
      <c r="H222" s="154">
        <f t="shared" si="82"/>
        <v>8435.1525763583595</v>
      </c>
      <c r="I222" s="154">
        <f t="shared" si="82"/>
        <v>10561.903159630525</v>
      </c>
      <c r="J222" s="154">
        <f t="shared" si="82"/>
        <v>13038.673097962062</v>
      </c>
      <c r="K222" s="154">
        <f t="shared" si="82"/>
        <v>15824.161622889607</v>
      </c>
      <c r="L222" s="154">
        <f t="shared" si="82"/>
        <v>19009.582747977016</v>
      </c>
      <c r="M222" s="154">
        <f t="shared" si="82"/>
        <v>22596.18678892103</v>
      </c>
      <c r="N222" s="154">
        <f t="shared" si="82"/>
        <v>26789.917776776736</v>
      </c>
      <c r="O222" s="53"/>
    </row>
    <row r="223" spans="1:15" ht="18.75" x14ac:dyDescent="0.3">
      <c r="A223" s="48" t="s">
        <v>70</v>
      </c>
      <c r="B223" s="47"/>
      <c r="C223" s="47">
        <v>0.23</v>
      </c>
      <c r="D223" s="47">
        <v>0.23</v>
      </c>
      <c r="E223" s="47">
        <v>0.23</v>
      </c>
      <c r="F223" s="47">
        <v>0.23</v>
      </c>
      <c r="G223" s="47">
        <v>0.23</v>
      </c>
      <c r="H223" s="47">
        <v>0.23</v>
      </c>
      <c r="I223" s="47">
        <v>0.23</v>
      </c>
      <c r="J223" s="47">
        <v>0.23</v>
      </c>
      <c r="K223" s="47">
        <v>0.23</v>
      </c>
      <c r="L223" s="47">
        <v>0.23</v>
      </c>
      <c r="M223" s="47">
        <v>0.23</v>
      </c>
      <c r="N223" s="47">
        <v>0.23</v>
      </c>
      <c r="O223" s="130"/>
    </row>
    <row r="224" spans="1:15" s="15" customFormat="1" ht="18.75" x14ac:dyDescent="0.3">
      <c r="A224" s="53" t="s">
        <v>93</v>
      </c>
      <c r="B224" s="153"/>
      <c r="C224" s="154">
        <f>C222*C223</f>
        <v>273.65277100414352</v>
      </c>
      <c r="D224" s="154">
        <f t="shared" ref="D224:N224" si="83">D222*D223</f>
        <v>531.98116719313975</v>
      </c>
      <c r="E224" s="154">
        <f t="shared" si="83"/>
        <v>837.7636730072627</v>
      </c>
      <c r="F224" s="154">
        <f t="shared" si="83"/>
        <v>1161.5455956994567</v>
      </c>
      <c r="G224" s="154">
        <f t="shared" si="83"/>
        <v>1561.7557339442401</v>
      </c>
      <c r="H224" s="154">
        <f t="shared" si="83"/>
        <v>1940.0850925624227</v>
      </c>
      <c r="I224" s="154">
        <f t="shared" si="83"/>
        <v>2429.2377267150209</v>
      </c>
      <c r="J224" s="154">
        <f t="shared" si="83"/>
        <v>2998.8948125312745</v>
      </c>
      <c r="K224" s="154">
        <f t="shared" si="83"/>
        <v>3639.5571732646099</v>
      </c>
      <c r="L224" s="154">
        <f t="shared" si="83"/>
        <v>4372.2040320347141</v>
      </c>
      <c r="M224" s="154">
        <f t="shared" si="83"/>
        <v>5197.122961451837</v>
      </c>
      <c r="N224" s="154">
        <f t="shared" si="83"/>
        <v>6161.68108865865</v>
      </c>
      <c r="O224" s="53"/>
    </row>
    <row r="225" spans="1:15" ht="18.75" x14ac:dyDescent="0.3">
      <c r="A225" s="48" t="s">
        <v>71</v>
      </c>
      <c r="B225" s="47"/>
      <c r="C225" s="47">
        <v>1</v>
      </c>
      <c r="D225" s="47">
        <v>1</v>
      </c>
      <c r="E225" s="47">
        <v>1</v>
      </c>
      <c r="F225" s="47">
        <v>1</v>
      </c>
      <c r="G225" s="47">
        <v>1</v>
      </c>
      <c r="H225" s="47">
        <v>1</v>
      </c>
      <c r="I225" s="47">
        <v>1</v>
      </c>
      <c r="J225" s="47">
        <v>1</v>
      </c>
      <c r="K225" s="47">
        <v>1</v>
      </c>
      <c r="L225" s="47">
        <v>1</v>
      </c>
      <c r="M225" s="47">
        <v>1</v>
      </c>
      <c r="N225" s="47">
        <v>1</v>
      </c>
      <c r="O225" s="130"/>
    </row>
    <row r="226" spans="1:15" ht="18.75" x14ac:dyDescent="0.3">
      <c r="A226" s="48" t="s">
        <v>72</v>
      </c>
      <c r="B226" s="47"/>
      <c r="C226" s="47">
        <v>0.6</v>
      </c>
      <c r="D226" s="47">
        <v>0.6</v>
      </c>
      <c r="E226" s="47">
        <v>0.6</v>
      </c>
      <c r="F226" s="47">
        <v>0.6</v>
      </c>
      <c r="G226" s="47">
        <v>0.6</v>
      </c>
      <c r="H226" s="47">
        <v>0.6</v>
      </c>
      <c r="I226" s="47">
        <v>0.6</v>
      </c>
      <c r="J226" s="47">
        <v>0.6</v>
      </c>
      <c r="K226" s="47">
        <v>0.6</v>
      </c>
      <c r="L226" s="47">
        <v>0.6</v>
      </c>
      <c r="M226" s="47">
        <v>0.6</v>
      </c>
      <c r="N226" s="47">
        <v>0.6</v>
      </c>
      <c r="O226" s="130"/>
    </row>
    <row r="227" spans="1:15" s="15" customFormat="1" ht="18.75" x14ac:dyDescent="0.3">
      <c r="A227" s="53" t="s">
        <v>113</v>
      </c>
      <c r="B227" s="153"/>
      <c r="C227" s="154">
        <f>C224*C226*C225</f>
        <v>164.1916626024861</v>
      </c>
      <c r="D227" s="154">
        <f t="shared" ref="D227:N227" si="84">D224*D226*D225</f>
        <v>319.18870031588386</v>
      </c>
      <c r="E227" s="154">
        <f t="shared" si="84"/>
        <v>502.65820380435758</v>
      </c>
      <c r="F227" s="154">
        <f t="shared" si="84"/>
        <v>696.92735741967397</v>
      </c>
      <c r="G227" s="154">
        <f t="shared" si="84"/>
        <v>937.05344036654401</v>
      </c>
      <c r="H227" s="154">
        <f t="shared" si="84"/>
        <v>1164.0510555374535</v>
      </c>
      <c r="I227" s="154">
        <f t="shared" si="84"/>
        <v>1457.5426360290126</v>
      </c>
      <c r="J227" s="154">
        <f t="shared" si="84"/>
        <v>1799.3368875187646</v>
      </c>
      <c r="K227" s="154">
        <f t="shared" si="84"/>
        <v>2183.7343039587658</v>
      </c>
      <c r="L227" s="154">
        <f t="shared" si="84"/>
        <v>2623.3224192208286</v>
      </c>
      <c r="M227" s="154">
        <f t="shared" si="84"/>
        <v>3118.2737768711022</v>
      </c>
      <c r="N227" s="154">
        <f t="shared" si="84"/>
        <v>3697.0086531951897</v>
      </c>
      <c r="O227" s="53"/>
    </row>
    <row r="228" spans="1:15" ht="18.75" x14ac:dyDescent="0.3">
      <c r="A228" s="48" t="s">
        <v>73</v>
      </c>
      <c r="B228" s="48"/>
      <c r="C228" s="152">
        <v>1</v>
      </c>
      <c r="D228" s="152">
        <v>1</v>
      </c>
      <c r="E228" s="152">
        <v>1</v>
      </c>
      <c r="F228" s="152">
        <v>1</v>
      </c>
      <c r="G228" s="152">
        <v>1</v>
      </c>
      <c r="H228" s="152">
        <v>1</v>
      </c>
      <c r="I228" s="152">
        <v>1</v>
      </c>
      <c r="J228" s="152">
        <v>1</v>
      </c>
      <c r="K228" s="152">
        <v>1</v>
      </c>
      <c r="L228" s="152">
        <v>1</v>
      </c>
      <c r="M228" s="152">
        <v>1</v>
      </c>
      <c r="N228" s="152">
        <v>1</v>
      </c>
      <c r="O228" s="130"/>
    </row>
    <row r="229" spans="1:15" s="15" customFormat="1" ht="18.75" x14ac:dyDescent="0.3">
      <c r="A229" s="53" t="s">
        <v>115</v>
      </c>
      <c r="B229" s="53"/>
      <c r="C229" s="238">
        <f>C227*C228</f>
        <v>164.1916626024861</v>
      </c>
      <c r="D229" s="238">
        <f t="shared" ref="D229:N229" si="85">D227*D228</f>
        <v>319.18870031588386</v>
      </c>
      <c r="E229" s="238">
        <f t="shared" si="85"/>
        <v>502.65820380435758</v>
      </c>
      <c r="F229" s="238">
        <f t="shared" si="85"/>
        <v>696.92735741967397</v>
      </c>
      <c r="G229" s="238">
        <f t="shared" si="85"/>
        <v>937.05344036654401</v>
      </c>
      <c r="H229" s="238">
        <f t="shared" si="85"/>
        <v>1164.0510555374535</v>
      </c>
      <c r="I229" s="238">
        <f t="shared" si="85"/>
        <v>1457.5426360290126</v>
      </c>
      <c r="J229" s="238">
        <f t="shared" si="85"/>
        <v>1799.3368875187646</v>
      </c>
      <c r="K229" s="238">
        <f t="shared" si="85"/>
        <v>2183.7343039587658</v>
      </c>
      <c r="L229" s="238">
        <f t="shared" si="85"/>
        <v>2623.3224192208286</v>
      </c>
      <c r="M229" s="238">
        <f t="shared" si="85"/>
        <v>3118.2737768711022</v>
      </c>
      <c r="N229" s="238">
        <f t="shared" si="85"/>
        <v>3697.0086531951897</v>
      </c>
      <c r="O229" s="53"/>
    </row>
    <row r="230" spans="1:15" ht="18.75" x14ac:dyDescent="0.3">
      <c r="A230" s="130"/>
      <c r="B230" s="48"/>
      <c r="C230" s="48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</row>
    <row r="231" spans="1:15" ht="18.75" x14ac:dyDescent="0.3">
      <c r="A231" s="130"/>
      <c r="B231" s="48"/>
      <c r="C231" s="48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</row>
    <row r="232" spans="1:15" ht="18.75" x14ac:dyDescent="0.3">
      <c r="A232" s="137" t="s">
        <v>41</v>
      </c>
      <c r="B232" s="140"/>
      <c r="C232" s="140"/>
      <c r="D232" s="160"/>
      <c r="E232" s="160"/>
      <c r="F232" s="160"/>
      <c r="G232" s="160"/>
      <c r="H232" s="160"/>
      <c r="I232" s="160"/>
      <c r="J232" s="160"/>
      <c r="K232" s="160"/>
      <c r="L232" s="160"/>
      <c r="M232" s="160"/>
      <c r="N232" s="160"/>
      <c r="O232" s="130"/>
    </row>
    <row r="233" spans="1:15" ht="18.75" x14ac:dyDescent="0.3">
      <c r="A233" s="131" t="s">
        <v>42</v>
      </c>
      <c r="B233" s="48"/>
      <c r="C233" s="48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</row>
    <row r="234" spans="1:15" ht="18.75" x14ac:dyDescent="0.3">
      <c r="A234" s="48" t="s">
        <v>43</v>
      </c>
      <c r="B234" s="47"/>
      <c r="C234" s="47">
        <v>1</v>
      </c>
      <c r="D234" s="47">
        <v>1</v>
      </c>
      <c r="E234" s="47">
        <v>1</v>
      </c>
      <c r="F234" s="47">
        <v>1</v>
      </c>
      <c r="G234" s="47">
        <v>1</v>
      </c>
      <c r="H234" s="47">
        <v>1</v>
      </c>
      <c r="I234" s="47">
        <v>1</v>
      </c>
      <c r="J234" s="47">
        <v>1</v>
      </c>
      <c r="K234" s="47">
        <v>1</v>
      </c>
      <c r="L234" s="47">
        <v>1</v>
      </c>
      <c r="M234" s="47">
        <v>1</v>
      </c>
      <c r="N234" s="47">
        <v>1</v>
      </c>
      <c r="O234" s="130"/>
    </row>
    <row r="235" spans="1:15" ht="18.75" x14ac:dyDescent="0.3">
      <c r="A235" s="48" t="s">
        <v>44</v>
      </c>
      <c r="B235" s="47"/>
      <c r="C235" s="47">
        <v>0.45</v>
      </c>
      <c r="D235" s="47">
        <v>0.45</v>
      </c>
      <c r="E235" s="47">
        <v>0.45</v>
      </c>
      <c r="F235" s="47">
        <v>0.45</v>
      </c>
      <c r="G235" s="47">
        <v>0.45</v>
      </c>
      <c r="H235" s="47">
        <v>0.45</v>
      </c>
      <c r="I235" s="47">
        <v>0.45</v>
      </c>
      <c r="J235" s="47">
        <v>0.45</v>
      </c>
      <c r="K235" s="47">
        <v>0.45</v>
      </c>
      <c r="L235" s="47">
        <v>0.45</v>
      </c>
      <c r="M235" s="47">
        <v>0.45</v>
      </c>
      <c r="N235" s="130"/>
      <c r="O235" s="130"/>
    </row>
    <row r="236" spans="1:15" s="19" customFormat="1" ht="18.75" x14ac:dyDescent="0.3">
      <c r="A236" s="55" t="s">
        <v>98</v>
      </c>
      <c r="B236" s="150"/>
      <c r="C236" s="151">
        <f>C308*C234</f>
        <v>81799.162442329893</v>
      </c>
      <c r="D236" s="151">
        <f>D308*D234</f>
        <v>126453.69735580694</v>
      </c>
      <c r="E236" s="151">
        <f t="shared" ref="E236:N236" si="86">E308*E234</f>
        <v>166467.71133600993</v>
      </c>
      <c r="F236" s="151">
        <f t="shared" si="86"/>
        <v>205090.34678527302</v>
      </c>
      <c r="G236" s="151">
        <f t="shared" si="86"/>
        <v>244686.88487940835</v>
      </c>
      <c r="H236" s="151">
        <f t="shared" si="86"/>
        <v>287080.79362095596</v>
      </c>
      <c r="I236" s="151">
        <f t="shared" si="86"/>
        <v>333785.33499750111</v>
      </c>
      <c r="J236" s="151">
        <f t="shared" si="86"/>
        <v>386160.44538930169</v>
      </c>
      <c r="K236" s="151">
        <f t="shared" si="86"/>
        <v>445521.6203268934</v>
      </c>
      <c r="L236" s="151">
        <f t="shared" si="86"/>
        <v>513219.92098276957</v>
      </c>
      <c r="M236" s="151">
        <f t="shared" si="86"/>
        <v>590703.60988049454</v>
      </c>
      <c r="N236" s="151">
        <f t="shared" si="86"/>
        <v>679569.35246147146</v>
      </c>
      <c r="O236" s="55"/>
    </row>
    <row r="237" spans="1:15" s="19" customFormat="1" ht="18.75" x14ac:dyDescent="0.3">
      <c r="A237" s="55" t="s">
        <v>99</v>
      </c>
      <c r="B237" s="150"/>
      <c r="C237" s="151">
        <f>C236*C235</f>
        <v>36809.623099048455</v>
      </c>
      <c r="D237" s="151">
        <f>D236*D235</f>
        <v>56904.163810113125</v>
      </c>
      <c r="E237" s="151">
        <f t="shared" ref="E237:N237" si="87">E236*E235</f>
        <v>74910.470101204468</v>
      </c>
      <c r="F237" s="151">
        <f t="shared" si="87"/>
        <v>92290.656053372863</v>
      </c>
      <c r="G237" s="151">
        <f t="shared" si="87"/>
        <v>110109.09819573376</v>
      </c>
      <c r="H237" s="151">
        <f t="shared" si="87"/>
        <v>129186.35712943018</v>
      </c>
      <c r="I237" s="151">
        <f t="shared" si="87"/>
        <v>150203.40074887552</v>
      </c>
      <c r="J237" s="151">
        <f t="shared" si="87"/>
        <v>173772.20042518576</v>
      </c>
      <c r="K237" s="151">
        <f t="shared" si="87"/>
        <v>200484.72914710204</v>
      </c>
      <c r="L237" s="151">
        <f t="shared" si="87"/>
        <v>230948.9644422463</v>
      </c>
      <c r="M237" s="151">
        <f t="shared" si="87"/>
        <v>265816.62444622256</v>
      </c>
      <c r="N237" s="151">
        <f t="shared" si="87"/>
        <v>0</v>
      </c>
      <c r="O237" s="55"/>
    </row>
    <row r="238" spans="1:15" ht="18.75" x14ac:dyDescent="0.3">
      <c r="A238" s="161" t="s">
        <v>14</v>
      </c>
      <c r="B238" s="162"/>
      <c r="C238" s="162">
        <v>0.8</v>
      </c>
      <c r="D238" s="162">
        <v>0.8</v>
      </c>
      <c r="E238" s="162">
        <v>0.8</v>
      </c>
      <c r="F238" s="162">
        <v>0.8</v>
      </c>
      <c r="G238" s="162">
        <v>0.8</v>
      </c>
      <c r="H238" s="162">
        <v>0.8</v>
      </c>
      <c r="I238" s="162">
        <v>0.8</v>
      </c>
      <c r="J238" s="162">
        <v>0.8</v>
      </c>
      <c r="K238" s="162">
        <v>0.8</v>
      </c>
      <c r="L238" s="162">
        <v>0.8</v>
      </c>
      <c r="M238" s="162">
        <v>0.8</v>
      </c>
      <c r="N238" s="162">
        <v>0.8</v>
      </c>
      <c r="O238" s="130"/>
    </row>
    <row r="239" spans="1:15" ht="18.75" x14ac:dyDescent="0.3">
      <c r="A239" s="161" t="s">
        <v>15</v>
      </c>
      <c r="B239" s="162"/>
      <c r="C239" s="162">
        <v>0.18</v>
      </c>
      <c r="D239" s="162">
        <v>0.18</v>
      </c>
      <c r="E239" s="162">
        <v>0.18</v>
      </c>
      <c r="F239" s="162">
        <v>0.18</v>
      </c>
      <c r="G239" s="162">
        <v>0.18</v>
      </c>
      <c r="H239" s="162">
        <v>0.18</v>
      </c>
      <c r="I239" s="162">
        <v>0.18</v>
      </c>
      <c r="J239" s="162">
        <v>0.18</v>
      </c>
      <c r="K239" s="162">
        <v>0.18</v>
      </c>
      <c r="L239" s="162">
        <v>0.18</v>
      </c>
      <c r="M239" s="162">
        <v>0.18</v>
      </c>
      <c r="N239" s="162">
        <v>0.18</v>
      </c>
      <c r="O239" s="130"/>
    </row>
    <row r="240" spans="1:15" ht="18.75" x14ac:dyDescent="0.3">
      <c r="A240" s="161" t="s">
        <v>16</v>
      </c>
      <c r="B240" s="162"/>
      <c r="C240" s="162">
        <v>0.02</v>
      </c>
      <c r="D240" s="162">
        <v>0.02</v>
      </c>
      <c r="E240" s="162">
        <v>0.02</v>
      </c>
      <c r="F240" s="162">
        <v>0.02</v>
      </c>
      <c r="G240" s="162">
        <v>0.02</v>
      </c>
      <c r="H240" s="162">
        <v>0.02</v>
      </c>
      <c r="I240" s="162">
        <v>0.02</v>
      </c>
      <c r="J240" s="162">
        <v>0.02</v>
      </c>
      <c r="K240" s="162">
        <v>0.02</v>
      </c>
      <c r="L240" s="162">
        <v>0.02</v>
      </c>
      <c r="M240" s="162">
        <v>0.02</v>
      </c>
      <c r="N240" s="162">
        <v>0.02</v>
      </c>
      <c r="O240" s="130"/>
    </row>
    <row r="241" spans="1:15" s="19" customFormat="1" ht="18.75" x14ac:dyDescent="0.3">
      <c r="A241" s="171" t="s">
        <v>14</v>
      </c>
      <c r="B241" s="172"/>
      <c r="C241" s="249">
        <f>C$237*C238</f>
        <v>29447.698479238767</v>
      </c>
      <c r="D241" s="249">
        <f>D$237*D238</f>
        <v>45523.331048090506</v>
      </c>
      <c r="E241" s="249">
        <f t="shared" ref="E241:N241" si="88">E$237*E238</f>
        <v>59928.376080963579</v>
      </c>
      <c r="F241" s="249">
        <f t="shared" si="88"/>
        <v>73832.524842698287</v>
      </c>
      <c r="G241" s="249">
        <f t="shared" si="88"/>
        <v>88087.278556587014</v>
      </c>
      <c r="H241" s="249">
        <f t="shared" si="88"/>
        <v>103349.08570354414</v>
      </c>
      <c r="I241" s="249">
        <f t="shared" si="88"/>
        <v>120162.72059910042</v>
      </c>
      <c r="J241" s="249">
        <f t="shared" si="88"/>
        <v>139017.76034014861</v>
      </c>
      <c r="K241" s="249">
        <f t="shared" si="88"/>
        <v>160387.78331768163</v>
      </c>
      <c r="L241" s="249">
        <f t="shared" si="88"/>
        <v>184759.17155379706</v>
      </c>
      <c r="M241" s="249">
        <f t="shared" si="88"/>
        <v>212653.29955697805</v>
      </c>
      <c r="N241" s="249">
        <f t="shared" si="88"/>
        <v>0</v>
      </c>
      <c r="O241" s="55"/>
    </row>
    <row r="242" spans="1:15" s="19" customFormat="1" ht="18.75" x14ac:dyDescent="0.3">
      <c r="A242" s="171" t="s">
        <v>15</v>
      </c>
      <c r="B242" s="172"/>
      <c r="C242" s="249">
        <f t="shared" ref="C242:C243" si="89">$C$237*C239</f>
        <v>6625.7321578287219</v>
      </c>
      <c r="D242" s="249">
        <f t="shared" ref="D242:N242" si="90">D$237*D239</f>
        <v>10242.749485820363</v>
      </c>
      <c r="E242" s="249">
        <f t="shared" si="90"/>
        <v>13483.884618216804</v>
      </c>
      <c r="F242" s="249">
        <f t="shared" si="90"/>
        <v>16612.318089607114</v>
      </c>
      <c r="G242" s="249">
        <f t="shared" si="90"/>
        <v>19819.637675232076</v>
      </c>
      <c r="H242" s="249">
        <f t="shared" si="90"/>
        <v>23253.544283297433</v>
      </c>
      <c r="I242" s="249">
        <f t="shared" si="90"/>
        <v>27036.612134797593</v>
      </c>
      <c r="J242" s="249">
        <f t="shared" si="90"/>
        <v>31278.996076533436</v>
      </c>
      <c r="K242" s="249">
        <f t="shared" si="90"/>
        <v>36087.251246478365</v>
      </c>
      <c r="L242" s="249">
        <f t="shared" si="90"/>
        <v>41570.813599604335</v>
      </c>
      <c r="M242" s="249">
        <f t="shared" si="90"/>
        <v>47846.992400320058</v>
      </c>
      <c r="N242" s="249">
        <f t="shared" si="90"/>
        <v>0</v>
      </c>
      <c r="O242" s="55"/>
    </row>
    <row r="243" spans="1:15" s="19" customFormat="1" ht="18.75" x14ac:dyDescent="0.3">
      <c r="A243" s="171" t="s">
        <v>16</v>
      </c>
      <c r="B243" s="172"/>
      <c r="C243" s="249">
        <f t="shared" si="89"/>
        <v>736.19246198096914</v>
      </c>
      <c r="D243" s="249">
        <f t="shared" ref="D243:N243" si="91">D$237*D240</f>
        <v>1138.0832762022626</v>
      </c>
      <c r="E243" s="249">
        <f t="shared" si="91"/>
        <v>1498.2094020240893</v>
      </c>
      <c r="F243" s="249">
        <f t="shared" si="91"/>
        <v>1845.8131210674574</v>
      </c>
      <c r="G243" s="249">
        <f t="shared" si="91"/>
        <v>2202.1819639146752</v>
      </c>
      <c r="H243" s="249">
        <f t="shared" si="91"/>
        <v>2583.7271425886038</v>
      </c>
      <c r="I243" s="249">
        <f t="shared" si="91"/>
        <v>3004.0680149775103</v>
      </c>
      <c r="J243" s="249">
        <f t="shared" si="91"/>
        <v>3475.4440085037154</v>
      </c>
      <c r="K243" s="249">
        <f t="shared" si="91"/>
        <v>4009.6945829420411</v>
      </c>
      <c r="L243" s="249">
        <f t="shared" si="91"/>
        <v>4618.9792888449265</v>
      </c>
      <c r="M243" s="249">
        <f t="shared" si="91"/>
        <v>5316.3324889244514</v>
      </c>
      <c r="N243" s="249">
        <f t="shared" si="91"/>
        <v>0</v>
      </c>
      <c r="O243" s="55"/>
    </row>
    <row r="244" spans="1:15" ht="18.75" x14ac:dyDescent="0.3">
      <c r="A244" s="131" t="s">
        <v>38</v>
      </c>
      <c r="B244" s="48"/>
      <c r="C244" s="48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</row>
    <row r="245" spans="1:15" ht="18.75" x14ac:dyDescent="0.3">
      <c r="A245" s="48" t="s">
        <v>43</v>
      </c>
      <c r="B245" s="47"/>
      <c r="C245" s="47">
        <v>1</v>
      </c>
      <c r="D245" s="47">
        <v>1</v>
      </c>
      <c r="E245" s="47">
        <v>1</v>
      </c>
      <c r="F245" s="47">
        <v>1</v>
      </c>
      <c r="G245" s="47">
        <v>1</v>
      </c>
      <c r="H245" s="47">
        <v>1</v>
      </c>
      <c r="I245" s="47">
        <v>1</v>
      </c>
      <c r="J245" s="47">
        <v>1</v>
      </c>
      <c r="K245" s="47">
        <v>1</v>
      </c>
      <c r="L245" s="47">
        <v>1</v>
      </c>
      <c r="M245" s="47">
        <v>1</v>
      </c>
      <c r="N245" s="47">
        <v>1</v>
      </c>
      <c r="O245" s="130"/>
    </row>
    <row r="246" spans="1:15" s="19" customFormat="1" ht="18.75" x14ac:dyDescent="0.3">
      <c r="A246" s="55" t="s">
        <v>100</v>
      </c>
      <c r="B246" s="150"/>
      <c r="C246" s="151">
        <f>B373*C245</f>
        <v>6882.7834834552978</v>
      </c>
      <c r="D246" s="151">
        <f t="shared" ref="D246:N246" si="92">C373*D245</f>
        <v>27524.928750114017</v>
      </c>
      <c r="E246" s="151">
        <f t="shared" si="92"/>
        <v>45935.307527282021</v>
      </c>
      <c r="F246" s="151">
        <f t="shared" si="92"/>
        <v>62412.413762647266</v>
      </c>
      <c r="G246" s="151">
        <f t="shared" si="92"/>
        <v>78329.728710896306</v>
      </c>
      <c r="H246" s="151">
        <f t="shared" si="92"/>
        <v>94745.397914884743</v>
      </c>
      <c r="I246" s="151">
        <f t="shared" si="92"/>
        <v>112831.32257509543</v>
      </c>
      <c r="J246" s="151">
        <f t="shared" si="92"/>
        <v>132379.50856681133</v>
      </c>
      <c r="K246" s="151">
        <f t="shared" si="92"/>
        <v>154167.20215981544</v>
      </c>
      <c r="L246" s="151">
        <f t="shared" si="92"/>
        <v>178921.44460811798</v>
      </c>
      <c r="M246" s="151">
        <f t="shared" si="92"/>
        <v>207233.22542905423</v>
      </c>
      <c r="N246" s="151">
        <f t="shared" si="92"/>
        <v>239695.38316375954</v>
      </c>
      <c r="O246" s="55"/>
    </row>
    <row r="247" spans="1:15" ht="18.75" x14ac:dyDescent="0.3">
      <c r="A247" s="48" t="s">
        <v>44</v>
      </c>
      <c r="B247" s="47"/>
      <c r="C247" s="47">
        <v>0.77</v>
      </c>
      <c r="D247" s="47">
        <v>0.77</v>
      </c>
      <c r="E247" s="47">
        <v>0.77</v>
      </c>
      <c r="F247" s="47">
        <v>0.77</v>
      </c>
      <c r="G247" s="47">
        <v>0.77</v>
      </c>
      <c r="H247" s="47">
        <v>0.77</v>
      </c>
      <c r="I247" s="47">
        <v>0.77</v>
      </c>
      <c r="J247" s="47">
        <v>0.77</v>
      </c>
      <c r="K247" s="47">
        <v>0.77</v>
      </c>
      <c r="L247" s="47">
        <v>0.77</v>
      </c>
      <c r="M247" s="47">
        <v>0.77</v>
      </c>
      <c r="N247" s="47">
        <v>0.77</v>
      </c>
      <c r="O247" s="130"/>
    </row>
    <row r="248" spans="1:15" s="19" customFormat="1" ht="18.75" x14ac:dyDescent="0.3">
      <c r="A248" s="55" t="s">
        <v>101</v>
      </c>
      <c r="B248" s="150"/>
      <c r="C248" s="151">
        <f>C246*C247</f>
        <v>5299.7432822605797</v>
      </c>
      <c r="D248" s="151">
        <f t="shared" ref="D248:N248" si="93">D246*D247</f>
        <v>21194.195137587794</v>
      </c>
      <c r="E248" s="151">
        <f t="shared" si="93"/>
        <v>35370.186796007154</v>
      </c>
      <c r="F248" s="151">
        <f t="shared" si="93"/>
        <v>48057.558597238392</v>
      </c>
      <c r="G248" s="151">
        <f t="shared" si="93"/>
        <v>60313.891107390155</v>
      </c>
      <c r="H248" s="151">
        <f t="shared" si="93"/>
        <v>72953.95639446126</v>
      </c>
      <c r="I248" s="151">
        <f t="shared" si="93"/>
        <v>86880.118382823479</v>
      </c>
      <c r="J248" s="151">
        <f t="shared" si="93"/>
        <v>101932.22159644472</v>
      </c>
      <c r="K248" s="151">
        <f t="shared" si="93"/>
        <v>118708.7456630579</v>
      </c>
      <c r="L248" s="151">
        <f t="shared" si="93"/>
        <v>137769.51234825084</v>
      </c>
      <c r="M248" s="151">
        <f t="shared" si="93"/>
        <v>159569.58358037175</v>
      </c>
      <c r="N248" s="151">
        <f t="shared" si="93"/>
        <v>184565.44503609484</v>
      </c>
      <c r="O248" s="55"/>
    </row>
    <row r="249" spans="1:15" ht="18.75" x14ac:dyDescent="0.3">
      <c r="A249" s="161" t="s">
        <v>15</v>
      </c>
      <c r="B249" s="162"/>
      <c r="C249" s="162">
        <v>0.95</v>
      </c>
      <c r="D249" s="162">
        <v>0.95</v>
      </c>
      <c r="E249" s="162">
        <v>0.95</v>
      </c>
      <c r="F249" s="162">
        <v>0.95</v>
      </c>
      <c r="G249" s="162">
        <v>0.95</v>
      </c>
      <c r="H249" s="162">
        <v>0.95</v>
      </c>
      <c r="I249" s="162">
        <v>0.95</v>
      </c>
      <c r="J249" s="162">
        <v>0.95</v>
      </c>
      <c r="K249" s="162">
        <v>0.95</v>
      </c>
      <c r="L249" s="162">
        <v>0.95</v>
      </c>
      <c r="M249" s="162">
        <v>0.95</v>
      </c>
      <c r="N249" s="162">
        <v>0.95</v>
      </c>
      <c r="O249" s="130"/>
    </row>
    <row r="250" spans="1:15" ht="18.75" x14ac:dyDescent="0.3">
      <c r="A250" s="161" t="s">
        <v>16</v>
      </c>
      <c r="B250" s="162"/>
      <c r="C250" s="162">
        <v>0.05</v>
      </c>
      <c r="D250" s="162">
        <v>0.05</v>
      </c>
      <c r="E250" s="162">
        <v>0.05</v>
      </c>
      <c r="F250" s="162">
        <v>0.05</v>
      </c>
      <c r="G250" s="162">
        <v>0.05</v>
      </c>
      <c r="H250" s="162">
        <v>0.05</v>
      </c>
      <c r="I250" s="162">
        <v>0.05</v>
      </c>
      <c r="J250" s="162">
        <v>0.05</v>
      </c>
      <c r="K250" s="162">
        <v>0.05</v>
      </c>
      <c r="L250" s="162">
        <v>0.05</v>
      </c>
      <c r="M250" s="162">
        <v>0.05</v>
      </c>
      <c r="N250" s="162">
        <v>0.05</v>
      </c>
      <c r="O250" s="130"/>
    </row>
    <row r="251" spans="1:15" s="19" customFormat="1" ht="18.75" x14ac:dyDescent="0.3">
      <c r="A251" s="171" t="s">
        <v>15</v>
      </c>
      <c r="B251" s="172"/>
      <c r="C251" s="249">
        <f>C248*C249</f>
        <v>5034.7561181475503</v>
      </c>
      <c r="D251" s="249">
        <f t="shared" ref="D251:N251" si="94">D248*D249</f>
        <v>20134.485380708404</v>
      </c>
      <c r="E251" s="249">
        <f t="shared" si="94"/>
        <v>33601.677456206795</v>
      </c>
      <c r="F251" s="249">
        <f t="shared" si="94"/>
        <v>45654.680667376473</v>
      </c>
      <c r="G251" s="249">
        <f t="shared" si="94"/>
        <v>57298.196552020643</v>
      </c>
      <c r="H251" s="249">
        <f t="shared" si="94"/>
        <v>69306.258574738196</v>
      </c>
      <c r="I251" s="249">
        <f t="shared" si="94"/>
        <v>82536.112463682308</v>
      </c>
      <c r="J251" s="249">
        <f t="shared" si="94"/>
        <v>96835.610516622488</v>
      </c>
      <c r="K251" s="249">
        <f t="shared" si="94"/>
        <v>112773.30837990499</v>
      </c>
      <c r="L251" s="249">
        <f t="shared" si="94"/>
        <v>130881.03673083828</v>
      </c>
      <c r="M251" s="249">
        <f t="shared" si="94"/>
        <v>151591.10440135316</v>
      </c>
      <c r="N251" s="249">
        <f t="shared" si="94"/>
        <v>175337.1727842901</v>
      </c>
      <c r="O251" s="55"/>
    </row>
    <row r="252" spans="1:15" s="19" customFormat="1" ht="18.75" x14ac:dyDescent="0.3">
      <c r="A252" s="171" t="s">
        <v>16</v>
      </c>
      <c r="B252" s="172"/>
      <c r="C252" s="249">
        <f>C248*C250</f>
        <v>264.987164113029</v>
      </c>
      <c r="D252" s="249">
        <f t="shared" ref="D252:N252" si="95">D248*D250</f>
        <v>1059.7097568793897</v>
      </c>
      <c r="E252" s="249">
        <f t="shared" si="95"/>
        <v>1768.5093398003578</v>
      </c>
      <c r="F252" s="249">
        <f t="shared" si="95"/>
        <v>2402.8779298619197</v>
      </c>
      <c r="G252" s="249">
        <f t="shared" si="95"/>
        <v>3015.6945553695077</v>
      </c>
      <c r="H252" s="249">
        <f t="shared" si="95"/>
        <v>3647.6978197230633</v>
      </c>
      <c r="I252" s="249">
        <f t="shared" si="95"/>
        <v>4344.0059191411738</v>
      </c>
      <c r="J252" s="249">
        <f t="shared" si="95"/>
        <v>5096.6110798222362</v>
      </c>
      <c r="K252" s="249">
        <f t="shared" si="95"/>
        <v>5935.4372831528954</v>
      </c>
      <c r="L252" s="249">
        <f t="shared" si="95"/>
        <v>6888.4756174125423</v>
      </c>
      <c r="M252" s="249">
        <f t="shared" si="95"/>
        <v>7978.4791790185882</v>
      </c>
      <c r="N252" s="249">
        <f t="shared" si="95"/>
        <v>9228.2722518047431</v>
      </c>
      <c r="O252" s="55"/>
    </row>
    <row r="253" spans="1:15" ht="18.75" x14ac:dyDescent="0.3">
      <c r="A253" s="161"/>
      <c r="B253" s="162"/>
      <c r="C253" s="162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</row>
    <row r="254" spans="1:15" ht="18.75" x14ac:dyDescent="0.3">
      <c r="A254" s="131" t="s">
        <v>39</v>
      </c>
      <c r="B254" s="48"/>
      <c r="C254" s="48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</row>
    <row r="255" spans="1:15" ht="18.75" x14ac:dyDescent="0.3">
      <c r="A255" s="131"/>
      <c r="B255" s="48"/>
      <c r="C255" s="48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</row>
    <row r="256" spans="1:15" ht="18.75" x14ac:dyDescent="0.3">
      <c r="A256" s="48" t="s">
        <v>43</v>
      </c>
      <c r="B256" s="47"/>
      <c r="C256" s="47">
        <v>1</v>
      </c>
      <c r="D256" s="47">
        <v>1</v>
      </c>
      <c r="E256" s="47">
        <v>1</v>
      </c>
      <c r="F256" s="47">
        <v>1</v>
      </c>
      <c r="G256" s="47">
        <v>1</v>
      </c>
      <c r="H256" s="47">
        <v>1</v>
      </c>
      <c r="I256" s="47">
        <v>1</v>
      </c>
      <c r="J256" s="47">
        <v>1</v>
      </c>
      <c r="K256" s="47">
        <v>1</v>
      </c>
      <c r="L256" s="47">
        <v>1</v>
      </c>
      <c r="M256" s="47">
        <v>1</v>
      </c>
      <c r="N256" s="47">
        <v>1</v>
      </c>
      <c r="O256" s="130"/>
    </row>
    <row r="257" spans="1:15" s="19" customFormat="1" ht="18.75" x14ac:dyDescent="0.3">
      <c r="A257" s="149" t="s">
        <v>100</v>
      </c>
      <c r="B257" s="150"/>
      <c r="C257" s="151">
        <f>B349*C256</f>
        <v>2037.1103003635869</v>
      </c>
      <c r="D257" s="151">
        <f t="shared" ref="D257:N257" si="96">C349*D256</f>
        <v>10907.144327161775</v>
      </c>
      <c r="E257" s="151">
        <f t="shared" si="96"/>
        <v>29979.344955073033</v>
      </c>
      <c r="F257" s="151">
        <f t="shared" si="96"/>
        <v>68573.600059893521</v>
      </c>
      <c r="G257" s="151">
        <f t="shared" si="96"/>
        <v>124956.64168116484</v>
      </c>
      <c r="H257" s="151">
        <f t="shared" si="96"/>
        <v>196948.60529180104</v>
      </c>
      <c r="I257" s="151">
        <f t="shared" si="96"/>
        <v>283968.5299174122</v>
      </c>
      <c r="J257" s="151">
        <f t="shared" si="96"/>
        <v>386539.3727040115</v>
      </c>
      <c r="K257" s="151">
        <f t="shared" si="96"/>
        <v>505727.04981749505</v>
      </c>
      <c r="L257" s="151">
        <f t="shared" si="96"/>
        <v>643248.47279395978</v>
      </c>
      <c r="M257" s="151">
        <f t="shared" si="96"/>
        <v>801210.49786511168</v>
      </c>
      <c r="N257" s="151">
        <f t="shared" si="96"/>
        <v>982396.11160384526</v>
      </c>
      <c r="O257" s="55"/>
    </row>
    <row r="258" spans="1:15" ht="18.75" x14ac:dyDescent="0.3">
      <c r="A258" s="48" t="s">
        <v>45</v>
      </c>
      <c r="B258" s="47"/>
      <c r="C258" s="47">
        <v>0.02</v>
      </c>
      <c r="D258" s="47">
        <v>0.02</v>
      </c>
      <c r="E258" s="47">
        <v>0.02</v>
      </c>
      <c r="F258" s="47">
        <v>0.02</v>
      </c>
      <c r="G258" s="47">
        <v>0.02</v>
      </c>
      <c r="H258" s="47">
        <v>0.02</v>
      </c>
      <c r="I258" s="47">
        <v>0.02</v>
      </c>
      <c r="J258" s="47">
        <v>0.02</v>
      </c>
      <c r="K258" s="47">
        <v>0.02</v>
      </c>
      <c r="L258" s="47">
        <v>0.02</v>
      </c>
      <c r="M258" s="47">
        <v>0.02</v>
      </c>
      <c r="N258" s="47">
        <v>0.02</v>
      </c>
      <c r="O258" s="130"/>
    </row>
    <row r="259" spans="1:15" s="19" customFormat="1" ht="18.75" x14ac:dyDescent="0.3">
      <c r="A259" s="55" t="s">
        <v>227</v>
      </c>
      <c r="B259" s="150"/>
      <c r="C259" s="257">
        <f>C258*C257</f>
        <v>40.74220600727174</v>
      </c>
      <c r="D259" s="257">
        <f t="shared" ref="D259:N259" si="97">D258*D257</f>
        <v>218.14288654323551</v>
      </c>
      <c r="E259" s="257">
        <f t="shared" si="97"/>
        <v>599.58689910146063</v>
      </c>
      <c r="F259" s="257">
        <f t="shared" si="97"/>
        <v>1371.4720011978704</v>
      </c>
      <c r="G259" s="257">
        <f t="shared" si="97"/>
        <v>2499.1328336232968</v>
      </c>
      <c r="H259" s="257">
        <f t="shared" si="97"/>
        <v>3938.972105836021</v>
      </c>
      <c r="I259" s="257">
        <f t="shared" si="97"/>
        <v>5679.3705983482441</v>
      </c>
      <c r="J259" s="257">
        <f t="shared" si="97"/>
        <v>7730.7874540802304</v>
      </c>
      <c r="K259" s="257">
        <f t="shared" si="97"/>
        <v>10114.540996349901</v>
      </c>
      <c r="L259" s="257">
        <f t="shared" si="97"/>
        <v>12864.969455879196</v>
      </c>
      <c r="M259" s="257">
        <f t="shared" si="97"/>
        <v>16024.209957302233</v>
      </c>
      <c r="N259" s="257">
        <f t="shared" si="97"/>
        <v>19647.922232076904</v>
      </c>
      <c r="O259" s="55"/>
    </row>
    <row r="260" spans="1:15" ht="18.75" x14ac:dyDescent="0.3">
      <c r="A260" s="48"/>
      <c r="B260" s="47"/>
      <c r="C260" s="47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</row>
    <row r="261" spans="1:15" ht="18.75" x14ac:dyDescent="0.3">
      <c r="A261" s="48"/>
      <c r="B261" s="47"/>
      <c r="C261" s="47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</row>
    <row r="262" spans="1:15" ht="18.75" x14ac:dyDescent="0.3">
      <c r="A262" s="130"/>
      <c r="B262" s="48"/>
      <c r="C262" s="48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</row>
    <row r="263" spans="1:15" ht="18.75" x14ac:dyDescent="0.3">
      <c r="A263" s="137" t="s">
        <v>46</v>
      </c>
      <c r="B263" s="140"/>
      <c r="C263" s="140"/>
      <c r="D263" s="160"/>
      <c r="E263" s="160"/>
      <c r="F263" s="160"/>
      <c r="G263" s="160"/>
      <c r="H263" s="160"/>
      <c r="I263" s="160"/>
      <c r="J263" s="160"/>
      <c r="K263" s="160"/>
      <c r="L263" s="160"/>
      <c r="M263" s="160"/>
      <c r="N263" s="160"/>
      <c r="O263" s="130"/>
    </row>
    <row r="264" spans="1:15" ht="18.75" x14ac:dyDescent="0.3">
      <c r="A264" s="131" t="s">
        <v>39</v>
      </c>
      <c r="B264" s="48"/>
      <c r="C264" s="48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</row>
    <row r="265" spans="1:15" ht="18.75" x14ac:dyDescent="0.3">
      <c r="A265" s="48" t="s">
        <v>47</v>
      </c>
      <c r="B265" s="47"/>
      <c r="C265" s="47">
        <v>0.04</v>
      </c>
      <c r="D265" s="47">
        <v>0.04</v>
      </c>
      <c r="E265" s="47">
        <v>0.04</v>
      </c>
      <c r="F265" s="47">
        <v>0.04</v>
      </c>
      <c r="G265" s="47">
        <v>0.04</v>
      </c>
      <c r="H265" s="47">
        <v>0.04</v>
      </c>
      <c r="I265" s="47">
        <v>0.04</v>
      </c>
      <c r="J265" s="47">
        <v>0.04</v>
      </c>
      <c r="K265" s="47">
        <v>0.04</v>
      </c>
      <c r="L265" s="47">
        <v>0.04</v>
      </c>
      <c r="M265" s="47">
        <v>0.04</v>
      </c>
      <c r="N265" s="47">
        <v>0.04</v>
      </c>
      <c r="O265" s="130"/>
    </row>
    <row r="266" spans="1:15" s="19" customFormat="1" ht="18.75" x14ac:dyDescent="0.3">
      <c r="A266" s="55" t="s">
        <v>102</v>
      </c>
      <c r="B266" s="150"/>
      <c r="C266" s="151">
        <f>B374*C265</f>
        <v>80.586240614134638</v>
      </c>
      <c r="D266" s="151">
        <f t="shared" ref="D266:N266" si="98">C374*D265</f>
        <v>660.13368085314255</v>
      </c>
      <c r="E266" s="151">
        <f t="shared" si="98"/>
        <v>2048.5724417047463</v>
      </c>
      <c r="F266" s="151">
        <f t="shared" si="98"/>
        <v>4156.3805644922595</v>
      </c>
      <c r="G266" s="151">
        <f t="shared" si="98"/>
        <v>6905.4426996559232</v>
      </c>
      <c r="H266" s="151">
        <f t="shared" si="98"/>
        <v>10244.546465291081</v>
      </c>
      <c r="I266" s="151">
        <f t="shared" si="98"/>
        <v>14196.726380894634</v>
      </c>
      <c r="J266" s="151">
        <f t="shared" si="98"/>
        <v>18795.584627751079</v>
      </c>
      <c r="K266" s="151">
        <f t="shared" si="98"/>
        <v>24106.269740047894</v>
      </c>
      <c r="L266" s="151">
        <f t="shared" si="98"/>
        <v>30211.844458145923</v>
      </c>
      <c r="M266" s="151">
        <f t="shared" si="98"/>
        <v>37213.380087654747</v>
      </c>
      <c r="N266" s="151">
        <f t="shared" si="98"/>
        <v>45241.241023744478</v>
      </c>
      <c r="O266" s="55"/>
    </row>
    <row r="267" spans="1:15" ht="18.75" x14ac:dyDescent="0.3">
      <c r="A267" s="48" t="s">
        <v>48</v>
      </c>
      <c r="B267" s="47"/>
      <c r="C267" s="47">
        <v>0.3</v>
      </c>
      <c r="D267" s="47">
        <v>0.3</v>
      </c>
      <c r="E267" s="47">
        <v>0.3</v>
      </c>
      <c r="F267" s="47">
        <v>0.3</v>
      </c>
      <c r="G267" s="47">
        <v>0.3</v>
      </c>
      <c r="H267" s="47">
        <v>0.3</v>
      </c>
      <c r="I267" s="47">
        <v>0.3</v>
      </c>
      <c r="J267" s="47">
        <v>0.3</v>
      </c>
      <c r="K267" s="47">
        <v>0.3</v>
      </c>
      <c r="L267" s="47">
        <v>0.3</v>
      </c>
      <c r="M267" s="47">
        <v>0.3</v>
      </c>
      <c r="N267" s="47">
        <v>0.3</v>
      </c>
      <c r="O267" s="130"/>
    </row>
    <row r="268" spans="1:15" s="19" customFormat="1" ht="18.75" x14ac:dyDescent="0.3">
      <c r="A268" s="55" t="s">
        <v>228</v>
      </c>
      <c r="B268" s="55"/>
      <c r="C268" s="257">
        <f>C267*C266</f>
        <v>24.17587218424039</v>
      </c>
      <c r="D268" s="257">
        <f t="shared" ref="D268:N268" si="99">D267*D266</f>
        <v>198.04010425594277</v>
      </c>
      <c r="E268" s="257">
        <f t="shared" si="99"/>
        <v>614.57173251142387</v>
      </c>
      <c r="F268" s="257">
        <f t="shared" si="99"/>
        <v>1246.9141693476779</v>
      </c>
      <c r="G268" s="257">
        <f t="shared" si="99"/>
        <v>2071.632809896777</v>
      </c>
      <c r="H268" s="257">
        <f t="shared" si="99"/>
        <v>3073.3639395873242</v>
      </c>
      <c r="I268" s="257">
        <f t="shared" si="99"/>
        <v>4259.0179142683901</v>
      </c>
      <c r="J268" s="257">
        <f t="shared" si="99"/>
        <v>5638.6753883253232</v>
      </c>
      <c r="K268" s="257">
        <f t="shared" si="99"/>
        <v>7231.8809220143676</v>
      </c>
      <c r="L268" s="257">
        <f t="shared" si="99"/>
        <v>9063.5533374437764</v>
      </c>
      <c r="M268" s="257">
        <f t="shared" si="99"/>
        <v>11164.014026296423</v>
      </c>
      <c r="N268" s="257">
        <f t="shared" si="99"/>
        <v>13572.372307123343</v>
      </c>
      <c r="O268" s="55"/>
    </row>
    <row r="269" spans="1:15" ht="18.75" x14ac:dyDescent="0.3">
      <c r="A269" s="131" t="s">
        <v>40</v>
      </c>
      <c r="B269" s="48"/>
      <c r="C269" s="48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</row>
    <row r="270" spans="1:15" ht="18.75" x14ac:dyDescent="0.3">
      <c r="A270" s="48" t="s">
        <v>47</v>
      </c>
      <c r="B270" s="47"/>
      <c r="C270" s="47">
        <v>0.82</v>
      </c>
      <c r="D270" s="47">
        <v>0.82</v>
      </c>
      <c r="E270" s="47">
        <v>0.82</v>
      </c>
      <c r="F270" s="47">
        <v>0.82</v>
      </c>
      <c r="G270" s="47">
        <v>0.82</v>
      </c>
      <c r="H270" s="47">
        <v>0.82</v>
      </c>
      <c r="I270" s="47">
        <v>0.82</v>
      </c>
      <c r="J270" s="47">
        <v>0.82</v>
      </c>
      <c r="K270" s="47">
        <v>0.82</v>
      </c>
      <c r="L270" s="47">
        <v>0.82</v>
      </c>
      <c r="M270" s="47">
        <v>0.82</v>
      </c>
      <c r="N270" s="47">
        <v>0.82</v>
      </c>
      <c r="O270" s="130"/>
    </row>
    <row r="271" spans="1:15" s="19" customFormat="1" ht="18.75" x14ac:dyDescent="0.3">
      <c r="A271" s="55" t="s">
        <v>103</v>
      </c>
      <c r="B271" s="150"/>
      <c r="C271" s="151">
        <f>B375*C270</f>
        <v>732.5843908897665</v>
      </c>
      <c r="D271" s="151">
        <f t="shared" ref="D271:N271" si="100">C375*D270</f>
        <v>1773.8756697501792</v>
      </c>
      <c r="E271" s="151">
        <f t="shared" si="100"/>
        <v>3448.4154711333949</v>
      </c>
      <c r="F271" s="151">
        <f t="shared" si="100"/>
        <v>5430.5629396518207</v>
      </c>
      <c r="G271" s="151">
        <f t="shared" si="100"/>
        <v>7529.3864701466746</v>
      </c>
      <c r="H271" s="151">
        <f t="shared" si="100"/>
        <v>10123.634006595072</v>
      </c>
      <c r="I271" s="151">
        <f t="shared" si="100"/>
        <v>12576.045659297915</v>
      </c>
      <c r="J271" s="151">
        <f t="shared" si="100"/>
        <v>15746.837437994598</v>
      </c>
      <c r="K271" s="151">
        <f t="shared" si="100"/>
        <v>19439.476255143436</v>
      </c>
      <c r="L271" s="151">
        <f t="shared" si="100"/>
        <v>23592.386419580867</v>
      </c>
      <c r="M271" s="151">
        <f t="shared" si="100"/>
        <v>28341.559733347549</v>
      </c>
      <c r="N271" s="151">
        <f t="shared" si="100"/>
        <v>33688.860303482259</v>
      </c>
      <c r="O271" s="55"/>
    </row>
    <row r="272" spans="1:15" ht="18.75" x14ac:dyDescent="0.3">
      <c r="A272" s="48" t="s">
        <v>49</v>
      </c>
      <c r="B272" s="47"/>
      <c r="C272" s="47">
        <v>0.95</v>
      </c>
      <c r="D272" s="47">
        <v>0.95</v>
      </c>
      <c r="E272" s="47">
        <v>0.95</v>
      </c>
      <c r="F272" s="47">
        <v>0.95</v>
      </c>
      <c r="G272" s="47">
        <v>0.95</v>
      </c>
      <c r="H272" s="47">
        <v>0.95</v>
      </c>
      <c r="I272" s="47">
        <v>0.95</v>
      </c>
      <c r="J272" s="47">
        <v>0.95</v>
      </c>
      <c r="K272" s="47">
        <v>0.95</v>
      </c>
      <c r="L272" s="47">
        <v>0.95</v>
      </c>
      <c r="M272" s="47">
        <v>0.95</v>
      </c>
      <c r="N272" s="47">
        <v>0.95</v>
      </c>
      <c r="O272" s="130"/>
    </row>
    <row r="273" spans="1:15" s="19" customFormat="1" ht="18.75" x14ac:dyDescent="0.3">
      <c r="A273" s="55" t="s">
        <v>229</v>
      </c>
      <c r="B273" s="150"/>
      <c r="C273" s="151">
        <f>C272*C271</f>
        <v>695.95517134527813</v>
      </c>
      <c r="D273" s="151">
        <f t="shared" ref="D273:N273" si="101">D272*D271</f>
        <v>1685.1818862626701</v>
      </c>
      <c r="E273" s="151">
        <f t="shared" si="101"/>
        <v>3275.9946975767252</v>
      </c>
      <c r="F273" s="151">
        <f t="shared" si="101"/>
        <v>5159.0347926692293</v>
      </c>
      <c r="G273" s="151">
        <f t="shared" si="101"/>
        <v>7152.9171466393409</v>
      </c>
      <c r="H273" s="151">
        <f t="shared" si="101"/>
        <v>9617.452306265317</v>
      </c>
      <c r="I273" s="151">
        <f t="shared" si="101"/>
        <v>11947.243376333019</v>
      </c>
      <c r="J273" s="151">
        <f t="shared" si="101"/>
        <v>14959.495566094867</v>
      </c>
      <c r="K273" s="151">
        <f t="shared" si="101"/>
        <v>18467.502442386263</v>
      </c>
      <c r="L273" s="151">
        <f t="shared" si="101"/>
        <v>22412.767098601824</v>
      </c>
      <c r="M273" s="151">
        <f t="shared" si="101"/>
        <v>26924.481746680169</v>
      </c>
      <c r="N273" s="151">
        <f t="shared" si="101"/>
        <v>32004.417288308145</v>
      </c>
      <c r="O273" s="55"/>
    </row>
    <row r="274" spans="1:15" ht="18.75" x14ac:dyDescent="0.3">
      <c r="A274" s="161" t="s">
        <v>14</v>
      </c>
      <c r="B274" s="162"/>
      <c r="C274" s="162">
        <v>0.1</v>
      </c>
      <c r="D274" s="162">
        <v>0.1</v>
      </c>
      <c r="E274" s="162">
        <v>0.1</v>
      </c>
      <c r="F274" s="162">
        <v>0.1</v>
      </c>
      <c r="G274" s="162">
        <v>0.1</v>
      </c>
      <c r="H274" s="162">
        <v>0.1</v>
      </c>
      <c r="I274" s="162">
        <v>0.1</v>
      </c>
      <c r="J274" s="162">
        <v>0.1</v>
      </c>
      <c r="K274" s="162">
        <v>0.1</v>
      </c>
      <c r="L274" s="162">
        <v>0.1</v>
      </c>
      <c r="M274" s="162">
        <v>0.1</v>
      </c>
      <c r="N274" s="162">
        <v>0.1</v>
      </c>
      <c r="O274" s="130"/>
    </row>
    <row r="275" spans="1:15" s="19" customFormat="1" ht="18.75" x14ac:dyDescent="0.3">
      <c r="A275" s="149"/>
      <c r="B275" s="92"/>
      <c r="C275" s="258">
        <f>C273*C274</f>
        <v>69.59551713452781</v>
      </c>
      <c r="D275" s="258">
        <f t="shared" ref="D275:N275" si="102">D273*D274</f>
        <v>168.51818862626703</v>
      </c>
      <c r="E275" s="258">
        <f t="shared" si="102"/>
        <v>327.59946975767252</v>
      </c>
      <c r="F275" s="258">
        <f t="shared" si="102"/>
        <v>515.903479266923</v>
      </c>
      <c r="G275" s="258">
        <f t="shared" si="102"/>
        <v>715.29171466393416</v>
      </c>
      <c r="H275" s="258">
        <f t="shared" si="102"/>
        <v>961.74523062653179</v>
      </c>
      <c r="I275" s="258">
        <f t="shared" si="102"/>
        <v>1194.724337633302</v>
      </c>
      <c r="J275" s="258">
        <f t="shared" si="102"/>
        <v>1495.9495566094868</v>
      </c>
      <c r="K275" s="258">
        <f t="shared" si="102"/>
        <v>1846.7502442386265</v>
      </c>
      <c r="L275" s="258">
        <f t="shared" si="102"/>
        <v>2241.2767098601826</v>
      </c>
      <c r="M275" s="258">
        <f t="shared" si="102"/>
        <v>2692.4481746680171</v>
      </c>
      <c r="N275" s="258">
        <f t="shared" si="102"/>
        <v>3200.4417288308146</v>
      </c>
      <c r="O275" s="55"/>
    </row>
    <row r="276" spans="1:15" ht="18.75" x14ac:dyDescent="0.3">
      <c r="A276" s="161" t="s">
        <v>15</v>
      </c>
      <c r="B276" s="162"/>
      <c r="C276" s="162">
        <v>0.9</v>
      </c>
      <c r="D276" s="162">
        <v>0.9</v>
      </c>
      <c r="E276" s="162">
        <v>0.9</v>
      </c>
      <c r="F276" s="162">
        <v>0.9</v>
      </c>
      <c r="G276" s="162">
        <v>0.9</v>
      </c>
      <c r="H276" s="162">
        <v>0.9</v>
      </c>
      <c r="I276" s="162">
        <v>0.9</v>
      </c>
      <c r="J276" s="162">
        <v>0.9</v>
      </c>
      <c r="K276" s="162">
        <v>0.9</v>
      </c>
      <c r="L276" s="162">
        <v>0.9</v>
      </c>
      <c r="M276" s="162">
        <v>0.9</v>
      </c>
      <c r="N276" s="162">
        <v>0.9</v>
      </c>
      <c r="O276" s="130"/>
    </row>
    <row r="277" spans="1:15" s="22" customFormat="1" ht="18.75" x14ac:dyDescent="0.2">
      <c r="A277" s="156"/>
      <c r="B277" s="156"/>
      <c r="C277" s="259">
        <f>C273*C276</f>
        <v>626.35965421075036</v>
      </c>
      <c r="D277" s="259">
        <f t="shared" ref="D277:N277" si="103">D273*D276</f>
        <v>1516.6636976364032</v>
      </c>
      <c r="E277" s="259">
        <f t="shared" si="103"/>
        <v>2948.3952278190527</v>
      </c>
      <c r="F277" s="259">
        <f t="shared" si="103"/>
        <v>4643.1313134023067</v>
      </c>
      <c r="G277" s="259">
        <f t="shared" si="103"/>
        <v>6437.6254319754071</v>
      </c>
      <c r="H277" s="259">
        <f t="shared" si="103"/>
        <v>8655.7070756387857</v>
      </c>
      <c r="I277" s="259">
        <f t="shared" si="103"/>
        <v>10752.519038699718</v>
      </c>
      <c r="J277" s="259">
        <f t="shared" si="103"/>
        <v>13463.546009485381</v>
      </c>
      <c r="K277" s="259">
        <f t="shared" si="103"/>
        <v>16620.752198147638</v>
      </c>
      <c r="L277" s="259">
        <f t="shared" si="103"/>
        <v>20171.49038874164</v>
      </c>
      <c r="M277" s="259">
        <f t="shared" si="103"/>
        <v>24232.033572012151</v>
      </c>
      <c r="N277" s="259">
        <f t="shared" si="103"/>
        <v>28803.975559477331</v>
      </c>
      <c r="O277" s="156"/>
    </row>
    <row r="278" spans="1:15" ht="18.75" x14ac:dyDescent="0.3">
      <c r="A278" s="137" t="s">
        <v>50</v>
      </c>
      <c r="B278" s="140"/>
      <c r="C278" s="140"/>
      <c r="D278" s="160"/>
      <c r="E278" s="160"/>
      <c r="F278" s="160"/>
      <c r="G278" s="160"/>
      <c r="H278" s="160"/>
      <c r="I278" s="160"/>
      <c r="J278" s="160"/>
      <c r="K278" s="160"/>
      <c r="L278" s="160"/>
      <c r="M278" s="160"/>
      <c r="N278" s="160"/>
      <c r="O278" s="130"/>
    </row>
    <row r="279" spans="1:15" ht="18.75" x14ac:dyDescent="0.3">
      <c r="A279" s="131" t="s">
        <v>38</v>
      </c>
      <c r="B279" s="48"/>
      <c r="C279" s="48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</row>
    <row r="280" spans="1:15" ht="18.75" x14ac:dyDescent="0.3">
      <c r="A280" s="48" t="s">
        <v>51</v>
      </c>
      <c r="B280" s="47"/>
      <c r="C280" s="47">
        <v>0.12</v>
      </c>
      <c r="D280" s="47">
        <v>0.12</v>
      </c>
      <c r="E280" s="47">
        <v>0.12</v>
      </c>
      <c r="F280" s="47">
        <v>0.12</v>
      </c>
      <c r="G280" s="47">
        <v>0.12</v>
      </c>
      <c r="H280" s="47">
        <v>0.12</v>
      </c>
      <c r="I280" s="47">
        <v>0.12</v>
      </c>
      <c r="J280" s="47">
        <v>0.12</v>
      </c>
      <c r="K280" s="47">
        <v>0.12</v>
      </c>
      <c r="L280" s="47">
        <v>0.12</v>
      </c>
      <c r="M280" s="47">
        <v>0.12</v>
      </c>
      <c r="N280" s="47">
        <v>0.12</v>
      </c>
      <c r="O280" s="130"/>
    </row>
    <row r="281" spans="1:15" ht="18.75" x14ac:dyDescent="0.3">
      <c r="A281" s="48" t="s">
        <v>52</v>
      </c>
      <c r="B281" s="47"/>
      <c r="C281" s="47">
        <v>0.6</v>
      </c>
      <c r="D281" s="47">
        <v>0.6</v>
      </c>
      <c r="E281" s="47">
        <v>0.6</v>
      </c>
      <c r="F281" s="47">
        <v>0.6</v>
      </c>
      <c r="G281" s="47">
        <v>0.6</v>
      </c>
      <c r="H281" s="47">
        <v>0.6</v>
      </c>
      <c r="I281" s="47">
        <v>0.6</v>
      </c>
      <c r="J281" s="47">
        <v>0.6</v>
      </c>
      <c r="K281" s="47">
        <v>0.6</v>
      </c>
      <c r="L281" s="47">
        <v>0.6</v>
      </c>
      <c r="M281" s="47">
        <v>0.6</v>
      </c>
      <c r="N281" s="47">
        <v>0.6</v>
      </c>
      <c r="O281" s="130"/>
    </row>
    <row r="282" spans="1:15" ht="18.75" x14ac:dyDescent="0.3">
      <c r="A282" s="48" t="s">
        <v>53</v>
      </c>
      <c r="B282" s="47"/>
      <c r="C282" s="47">
        <v>0.4</v>
      </c>
      <c r="D282" s="47">
        <v>0.4</v>
      </c>
      <c r="E282" s="47">
        <v>0.4</v>
      </c>
      <c r="F282" s="47">
        <v>0.4</v>
      </c>
      <c r="G282" s="47">
        <v>0.4</v>
      </c>
      <c r="H282" s="47">
        <v>0.4</v>
      </c>
      <c r="I282" s="47">
        <v>0.4</v>
      </c>
      <c r="J282" s="47">
        <v>0.4</v>
      </c>
      <c r="K282" s="47">
        <v>0.4</v>
      </c>
      <c r="L282" s="47">
        <v>0.4</v>
      </c>
      <c r="M282" s="47">
        <v>0.4</v>
      </c>
      <c r="N282" s="47">
        <v>0.4</v>
      </c>
      <c r="O282" s="130"/>
    </row>
    <row r="283" spans="1:15" s="19" customFormat="1" ht="18.75" x14ac:dyDescent="0.3">
      <c r="A283" s="55" t="s">
        <v>96</v>
      </c>
      <c r="B283" s="55"/>
      <c r="C283" s="257">
        <f>B373*C280*C282</f>
        <v>330.37360720585434</v>
      </c>
      <c r="D283" s="257">
        <f t="shared" ref="D283:N283" si="104">C373*D280*D282</f>
        <v>1321.1965800054729</v>
      </c>
      <c r="E283" s="257">
        <f t="shared" si="104"/>
        <v>2204.894761309537</v>
      </c>
      <c r="F283" s="257">
        <f t="shared" si="104"/>
        <v>2995.7958606070688</v>
      </c>
      <c r="G283" s="257">
        <f t="shared" si="104"/>
        <v>3759.8269781230229</v>
      </c>
      <c r="H283" s="257">
        <f t="shared" si="104"/>
        <v>4547.7790999144672</v>
      </c>
      <c r="I283" s="257">
        <f t="shared" si="104"/>
        <v>5415.9034836045803</v>
      </c>
      <c r="J283" s="257">
        <f t="shared" si="104"/>
        <v>6354.216411206944</v>
      </c>
      <c r="K283" s="257">
        <f t="shared" si="104"/>
        <v>7400.0257036711409</v>
      </c>
      <c r="L283" s="257">
        <f t="shared" si="104"/>
        <v>8588.2293411896626</v>
      </c>
      <c r="M283" s="257">
        <f t="shared" si="104"/>
        <v>9947.1948205946028</v>
      </c>
      <c r="N283" s="257">
        <f t="shared" si="104"/>
        <v>11505.378391860459</v>
      </c>
      <c r="O283" s="55"/>
    </row>
    <row r="284" spans="1:15" ht="18.75" x14ac:dyDescent="0.3">
      <c r="A284" s="131" t="s">
        <v>39</v>
      </c>
      <c r="B284" s="48"/>
      <c r="C284" s="48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</row>
    <row r="285" spans="1:15" ht="18.75" x14ac:dyDescent="0.3">
      <c r="A285" s="48" t="s">
        <v>51</v>
      </c>
      <c r="B285" s="47"/>
      <c r="C285" s="47">
        <v>0.13</v>
      </c>
      <c r="D285" s="47">
        <v>0.13</v>
      </c>
      <c r="E285" s="47">
        <v>0.13</v>
      </c>
      <c r="F285" s="47">
        <v>0.13</v>
      </c>
      <c r="G285" s="47">
        <v>0.13</v>
      </c>
      <c r="H285" s="47">
        <v>0.13</v>
      </c>
      <c r="I285" s="47">
        <v>0.13</v>
      </c>
      <c r="J285" s="47">
        <v>0.13</v>
      </c>
      <c r="K285" s="47">
        <v>0.13</v>
      </c>
      <c r="L285" s="47">
        <v>0.13</v>
      </c>
      <c r="M285" s="47">
        <v>0.13</v>
      </c>
      <c r="N285" s="47">
        <v>0.13</v>
      </c>
      <c r="O285" s="130"/>
    </row>
    <row r="286" spans="1:15" ht="18.75" x14ac:dyDescent="0.3">
      <c r="A286" s="48" t="s">
        <v>52</v>
      </c>
      <c r="B286" s="47"/>
      <c r="C286" s="47">
        <v>0.9</v>
      </c>
      <c r="D286" s="47">
        <v>0.9</v>
      </c>
      <c r="E286" s="47">
        <v>0.9</v>
      </c>
      <c r="F286" s="47">
        <v>0.9</v>
      </c>
      <c r="G286" s="47">
        <v>0.9</v>
      </c>
      <c r="H286" s="47">
        <v>0.9</v>
      </c>
      <c r="I286" s="47">
        <v>0.9</v>
      </c>
      <c r="J286" s="47">
        <v>0.9</v>
      </c>
      <c r="K286" s="47">
        <v>0.9</v>
      </c>
      <c r="L286" s="47">
        <v>0.9</v>
      </c>
      <c r="M286" s="47">
        <v>0.9</v>
      </c>
      <c r="N286" s="47">
        <v>0.9</v>
      </c>
      <c r="O286" s="130"/>
    </row>
    <row r="287" spans="1:15" ht="18.75" x14ac:dyDescent="0.3">
      <c r="A287" s="48" t="s">
        <v>53</v>
      </c>
      <c r="B287" s="47"/>
      <c r="C287" s="47">
        <v>0.1</v>
      </c>
      <c r="D287" s="47">
        <v>0.1</v>
      </c>
      <c r="E287" s="47">
        <v>0.1</v>
      </c>
      <c r="F287" s="47">
        <v>0.1</v>
      </c>
      <c r="G287" s="47">
        <v>0.1</v>
      </c>
      <c r="H287" s="47">
        <v>0.1</v>
      </c>
      <c r="I287" s="47">
        <v>0.1</v>
      </c>
      <c r="J287" s="47">
        <v>0.1</v>
      </c>
      <c r="K287" s="47">
        <v>0.1</v>
      </c>
      <c r="L287" s="47">
        <v>0.1</v>
      </c>
      <c r="M287" s="47">
        <v>0.1</v>
      </c>
      <c r="N287" s="47">
        <v>0.1</v>
      </c>
      <c r="O287" s="130"/>
    </row>
    <row r="288" spans="1:15" s="19" customFormat="1" ht="18.75" x14ac:dyDescent="0.3">
      <c r="A288" s="55" t="s">
        <v>97</v>
      </c>
      <c r="B288" s="55"/>
      <c r="C288" s="257">
        <f>B374*C285*C287</f>
        <v>26.190528199593757</v>
      </c>
      <c r="D288" s="257">
        <f t="shared" ref="D288:N288" si="105">C374*D285*D287</f>
        <v>214.54344627727133</v>
      </c>
      <c r="E288" s="257">
        <f t="shared" si="105"/>
        <v>665.78604355404264</v>
      </c>
      <c r="F288" s="257">
        <f t="shared" si="105"/>
        <v>1350.8236834599847</v>
      </c>
      <c r="G288" s="257">
        <f t="shared" si="105"/>
        <v>2244.268877388175</v>
      </c>
      <c r="H288" s="257">
        <f t="shared" si="105"/>
        <v>3329.4776012196016</v>
      </c>
      <c r="I288" s="257">
        <f t="shared" si="105"/>
        <v>4613.9360737907564</v>
      </c>
      <c r="J288" s="257">
        <f t="shared" si="105"/>
        <v>6108.5650040191003</v>
      </c>
      <c r="K288" s="257">
        <f t="shared" si="105"/>
        <v>7834.5376655155651</v>
      </c>
      <c r="L288" s="257">
        <f t="shared" si="105"/>
        <v>9818.8494488974247</v>
      </c>
      <c r="M288" s="257">
        <f t="shared" si="105"/>
        <v>12094.348528487793</v>
      </c>
      <c r="N288" s="257">
        <f t="shared" si="105"/>
        <v>14703.403332716955</v>
      </c>
      <c r="O288" s="55"/>
    </row>
    <row r="289" spans="1:15" ht="18.75" x14ac:dyDescent="0.3">
      <c r="A289" s="131" t="s">
        <v>40</v>
      </c>
      <c r="B289" s="48"/>
      <c r="C289" s="48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</row>
    <row r="290" spans="1:15" ht="18.75" x14ac:dyDescent="0.3">
      <c r="A290" s="48" t="s">
        <v>51</v>
      </c>
      <c r="B290" s="47"/>
      <c r="C290" s="47">
        <v>0.15</v>
      </c>
      <c r="D290" s="47">
        <v>0.15</v>
      </c>
      <c r="E290" s="47">
        <v>0.15</v>
      </c>
      <c r="F290" s="47">
        <v>0.15</v>
      </c>
      <c r="G290" s="47">
        <v>0.15</v>
      </c>
      <c r="H290" s="47">
        <v>0.15</v>
      </c>
      <c r="I290" s="47">
        <v>0.15</v>
      </c>
      <c r="J290" s="47">
        <v>0.15</v>
      </c>
      <c r="K290" s="47">
        <v>0.15</v>
      </c>
      <c r="L290" s="47">
        <v>0.15</v>
      </c>
      <c r="M290" s="47">
        <v>0.15</v>
      </c>
      <c r="N290" s="47">
        <v>0.15</v>
      </c>
      <c r="O290" s="130"/>
    </row>
    <row r="291" spans="1:15" ht="18.75" x14ac:dyDescent="0.3">
      <c r="A291" s="48" t="s">
        <v>52</v>
      </c>
      <c r="B291" s="47"/>
      <c r="C291" s="47">
        <v>0.2</v>
      </c>
      <c r="D291" s="47">
        <v>0.2</v>
      </c>
      <c r="E291" s="47">
        <v>0.2</v>
      </c>
      <c r="F291" s="47">
        <v>0.2</v>
      </c>
      <c r="G291" s="47">
        <v>0.2</v>
      </c>
      <c r="H291" s="47">
        <v>0.2</v>
      </c>
      <c r="I291" s="47">
        <v>0.2</v>
      </c>
      <c r="J291" s="47">
        <v>0.2</v>
      </c>
      <c r="K291" s="47">
        <v>0.2</v>
      </c>
      <c r="L291" s="47">
        <v>0.2</v>
      </c>
      <c r="M291" s="47">
        <v>0.2</v>
      </c>
      <c r="N291" s="47">
        <v>0.2</v>
      </c>
      <c r="O291" s="130"/>
    </row>
    <row r="292" spans="1:15" ht="18.75" x14ac:dyDescent="0.3">
      <c r="A292" s="48" t="s">
        <v>53</v>
      </c>
      <c r="B292" s="47"/>
      <c r="C292" s="47">
        <v>0.8</v>
      </c>
      <c r="D292" s="47">
        <v>0.8</v>
      </c>
      <c r="E292" s="47">
        <v>0.8</v>
      </c>
      <c r="F292" s="47">
        <v>0.8</v>
      </c>
      <c r="G292" s="47">
        <v>0.8</v>
      </c>
      <c r="H292" s="47">
        <v>0.8</v>
      </c>
      <c r="I292" s="47">
        <v>0.8</v>
      </c>
      <c r="J292" s="47">
        <v>0.8</v>
      </c>
      <c r="K292" s="47">
        <v>0.8</v>
      </c>
      <c r="L292" s="47">
        <v>0.8</v>
      </c>
      <c r="M292" s="47">
        <v>0.8</v>
      </c>
      <c r="N292" s="47">
        <v>0.8</v>
      </c>
      <c r="O292" s="130"/>
    </row>
    <row r="293" spans="1:15" s="19" customFormat="1" ht="18.75" x14ac:dyDescent="0.3">
      <c r="A293" s="55" t="s">
        <v>97</v>
      </c>
      <c r="B293" s="55"/>
      <c r="C293" s="257">
        <f>B375*C290*C292</f>
        <v>107.20747183752681</v>
      </c>
      <c r="D293" s="257">
        <f t="shared" ref="D293:N293" si="106">C375*D290*D292</f>
        <v>259.59156142685555</v>
      </c>
      <c r="E293" s="257">
        <f t="shared" si="106"/>
        <v>504.64616650732614</v>
      </c>
      <c r="F293" s="257">
        <f t="shared" si="106"/>
        <v>794.71652775392511</v>
      </c>
      <c r="G293" s="257">
        <f t="shared" si="106"/>
        <v>1101.861434655611</v>
      </c>
      <c r="H293" s="257">
        <f t="shared" si="106"/>
        <v>1481.5074155992788</v>
      </c>
      <c r="I293" s="257">
        <f t="shared" si="106"/>
        <v>1840.3969257509143</v>
      </c>
      <c r="J293" s="257">
        <f t="shared" si="106"/>
        <v>2304.4152348284779</v>
      </c>
      <c r="K293" s="257">
        <f t="shared" si="106"/>
        <v>2844.8014031917228</v>
      </c>
      <c r="L293" s="257">
        <f t="shared" si="106"/>
        <v>3452.5443540850051</v>
      </c>
      <c r="M293" s="257">
        <f t="shared" si="106"/>
        <v>4147.5453268313495</v>
      </c>
      <c r="N293" s="257">
        <f t="shared" si="106"/>
        <v>4930.0771175827695</v>
      </c>
      <c r="O293" s="55"/>
    </row>
    <row r="294" spans="1:15" ht="18.75" x14ac:dyDescent="0.3">
      <c r="A294" s="137" t="s">
        <v>54</v>
      </c>
      <c r="B294" s="160"/>
      <c r="C294" s="160"/>
      <c r="D294" s="160"/>
      <c r="E294" s="160"/>
      <c r="F294" s="160"/>
      <c r="G294" s="160"/>
      <c r="H294" s="160"/>
      <c r="I294" s="160"/>
      <c r="J294" s="160"/>
      <c r="K294" s="160"/>
      <c r="L294" s="160"/>
      <c r="M294" s="160"/>
      <c r="N294" s="160"/>
      <c r="O294" s="130"/>
    </row>
    <row r="295" spans="1:15" ht="18.75" x14ac:dyDescent="0.3">
      <c r="A295" s="49" t="s">
        <v>61</v>
      </c>
      <c r="B295" s="53"/>
      <c r="C295" s="238">
        <f>C79</f>
        <v>63194.444444444438</v>
      </c>
      <c r="D295" s="238">
        <f>D79</f>
        <v>72673.611111111095</v>
      </c>
      <c r="E295" s="238">
        <f t="shared" ref="E295:N295" si="107">E79</f>
        <v>83574.652777777766</v>
      </c>
      <c r="F295" s="238">
        <f t="shared" si="107"/>
        <v>96110.850694444423</v>
      </c>
      <c r="G295" s="238">
        <f t="shared" si="107"/>
        <v>110527.47829861107</v>
      </c>
      <c r="H295" s="238">
        <f t="shared" si="107"/>
        <v>127106.60004340274</v>
      </c>
      <c r="I295" s="238">
        <f t="shared" si="107"/>
        <v>146172.59004991315</v>
      </c>
      <c r="J295" s="238">
        <f t="shared" si="107"/>
        <v>168098.47855740006</v>
      </c>
      <c r="K295" s="238">
        <f t="shared" si="107"/>
        <v>193313.25034101005</v>
      </c>
      <c r="L295" s="238">
        <f t="shared" si="107"/>
        <v>222310.23789216153</v>
      </c>
      <c r="M295" s="238">
        <f t="shared" si="107"/>
        <v>255656.77357598575</v>
      </c>
      <c r="N295" s="238">
        <f t="shared" si="107"/>
        <v>294005.28961238358</v>
      </c>
      <c r="O295" s="130"/>
    </row>
    <row r="296" spans="1:15" ht="18.75" x14ac:dyDescent="0.3">
      <c r="A296" s="59" t="s">
        <v>55</v>
      </c>
      <c r="B296" s="175"/>
      <c r="C296" s="260">
        <v>448.74976968691357</v>
      </c>
      <c r="D296" s="260">
        <v>447.03233229675374</v>
      </c>
      <c r="E296" s="260">
        <v>445.24788224602179</v>
      </c>
      <c r="F296" s="260">
        <v>442.54829975009937</v>
      </c>
      <c r="G296" s="260">
        <v>440.50047679926666</v>
      </c>
      <c r="H296" s="260">
        <v>438.34463617893061</v>
      </c>
      <c r="I296" s="260">
        <v>436.06750672461487</v>
      </c>
      <c r="J296" s="260">
        <v>433.928413530863</v>
      </c>
      <c r="K296" s="260">
        <v>431.75959205863808</v>
      </c>
      <c r="L296" s="260">
        <v>429.58663747344832</v>
      </c>
      <c r="M296" s="260">
        <v>427.44782374289457</v>
      </c>
      <c r="N296" s="260">
        <v>425.30920700534062</v>
      </c>
      <c r="O296" s="130"/>
    </row>
    <row r="297" spans="1:15" s="15" customFormat="1" ht="18.75" x14ac:dyDescent="0.3">
      <c r="A297" s="154" t="s">
        <v>92</v>
      </c>
      <c r="B297" s="175"/>
      <c r="C297" s="260">
        <f>B308-C298</f>
        <v>18155.968228198537</v>
      </c>
      <c r="D297" s="260">
        <f>C308-D298</f>
        <v>53333.053912399089</v>
      </c>
      <c r="E297" s="260">
        <f t="shared" ref="E297:N297" si="108">D308-E298</f>
        <v>82447.81067598614</v>
      </c>
      <c r="F297" s="260">
        <f t="shared" si="108"/>
        <v>108536.94779107851</v>
      </c>
      <c r="G297" s="260">
        <f t="shared" si="108"/>
        <v>133718.90610399802</v>
      </c>
      <c r="H297" s="260">
        <f t="shared" si="108"/>
        <v>159535.84894137428</v>
      </c>
      <c r="I297" s="260">
        <f t="shared" si="108"/>
        <v>187176.67744086334</v>
      </c>
      <c r="J297" s="260">
        <f t="shared" si="108"/>
        <v>217628.03841837076</v>
      </c>
      <c r="K297" s="260">
        <f t="shared" si="108"/>
        <v>251776.61039382475</v>
      </c>
      <c r="L297" s="260">
        <f t="shared" si="108"/>
        <v>290480.09645313455</v>
      </c>
      <c r="M297" s="260">
        <f t="shared" si="108"/>
        <v>334619.38848076586</v>
      </c>
      <c r="N297" s="260">
        <f t="shared" si="108"/>
        <v>385138.75364208256</v>
      </c>
      <c r="O297" s="53"/>
    </row>
    <row r="298" spans="1:15" ht="18.75" x14ac:dyDescent="0.3">
      <c r="A298" s="59" t="s">
        <v>56</v>
      </c>
      <c r="B298" s="175"/>
      <c r="C298" s="260">
        <v>6410.3337990956625</v>
      </c>
      <c r="D298" s="260">
        <v>28466.1085299308</v>
      </c>
      <c r="E298" s="260">
        <v>44005.886679820811</v>
      </c>
      <c r="F298" s="260">
        <v>57930.763544931433</v>
      </c>
      <c r="G298" s="260">
        <v>71371.440681274995</v>
      </c>
      <c r="H298" s="260">
        <v>85151.035938034081</v>
      </c>
      <c r="I298" s="260">
        <v>99904.11618009262</v>
      </c>
      <c r="J298" s="260">
        <v>116157.29657913034</v>
      </c>
      <c r="K298" s="260">
        <v>134383.83499547694</v>
      </c>
      <c r="L298" s="260">
        <v>155041.52387375888</v>
      </c>
      <c r="M298" s="260">
        <v>178600.53250200374</v>
      </c>
      <c r="N298" s="260">
        <v>205564.85623841194</v>
      </c>
      <c r="O298" s="130"/>
    </row>
    <row r="299" spans="1:15" ht="18.75" x14ac:dyDescent="0.3">
      <c r="A299" s="59"/>
      <c r="B299" s="175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130"/>
    </row>
    <row r="300" spans="1:15" ht="18.75" x14ac:dyDescent="0.3">
      <c r="A300" s="59"/>
      <c r="B300" s="175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130"/>
    </row>
    <row r="301" spans="1:15" ht="18.75" x14ac:dyDescent="0.3">
      <c r="A301" s="46" t="s">
        <v>171</v>
      </c>
      <c r="B301" s="175"/>
      <c r="C301" s="141">
        <f>C298/B310</f>
        <v>0.24</v>
      </c>
      <c r="D301" s="141">
        <f t="shared" ref="D301:N301" si="109">D298/C310</f>
        <v>0.24</v>
      </c>
      <c r="E301" s="141">
        <f t="shared" si="109"/>
        <v>0.23999999999999996</v>
      </c>
      <c r="F301" s="141">
        <f t="shared" si="109"/>
        <v>0.23999999999999991</v>
      </c>
      <c r="G301" s="141">
        <f t="shared" si="109"/>
        <v>0.23999999999999994</v>
      </c>
      <c r="H301" s="141">
        <f t="shared" si="109"/>
        <v>0.23999999999999991</v>
      </c>
      <c r="I301" s="141">
        <f t="shared" si="109"/>
        <v>0.23999999999999988</v>
      </c>
      <c r="J301" s="141">
        <f t="shared" si="109"/>
        <v>0.23999999999999991</v>
      </c>
      <c r="K301" s="141">
        <f t="shared" si="109"/>
        <v>0.23999999999999991</v>
      </c>
      <c r="L301" s="141">
        <f t="shared" si="109"/>
        <v>0.24</v>
      </c>
      <c r="M301" s="141">
        <f t="shared" si="109"/>
        <v>0.23999999999999994</v>
      </c>
      <c r="N301" s="141">
        <f t="shared" si="109"/>
        <v>0.23999999999999982</v>
      </c>
      <c r="O301" s="130"/>
    </row>
    <row r="302" spans="1:15" ht="18.75" x14ac:dyDescent="0.3">
      <c r="A302" s="46" t="s">
        <v>173</v>
      </c>
      <c r="B302" s="175"/>
      <c r="C302" s="141">
        <f>C297/B308</f>
        <v>0.73905987999441225</v>
      </c>
      <c r="D302" s="141">
        <f t="shared" ref="D302:N302" si="110">D297/C308</f>
        <v>0.65200000000000002</v>
      </c>
      <c r="E302" s="141">
        <f t="shared" si="110"/>
        <v>0.65200000000000014</v>
      </c>
      <c r="F302" s="141">
        <f t="shared" si="110"/>
        <v>0.65200000000000014</v>
      </c>
      <c r="G302" s="141">
        <f t="shared" si="110"/>
        <v>0.65200000000000002</v>
      </c>
      <c r="H302" s="141">
        <f t="shared" si="110"/>
        <v>0.65200000000000014</v>
      </c>
      <c r="I302" s="141">
        <f t="shared" si="110"/>
        <v>0.65200000000000014</v>
      </c>
      <c r="J302" s="141">
        <f t="shared" si="110"/>
        <v>0.65200000000000014</v>
      </c>
      <c r="K302" s="141">
        <f t="shared" si="110"/>
        <v>0.65200000000000014</v>
      </c>
      <c r="L302" s="141">
        <f t="shared" si="110"/>
        <v>0.65200000000000014</v>
      </c>
      <c r="M302" s="141">
        <f t="shared" si="110"/>
        <v>0.65200000000000025</v>
      </c>
      <c r="N302" s="141">
        <f t="shared" si="110"/>
        <v>0.65200000000000025</v>
      </c>
      <c r="O302" s="130"/>
    </row>
    <row r="303" spans="1:15" ht="18.75" x14ac:dyDescent="0.3">
      <c r="A303" s="46"/>
      <c r="B303" s="175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130"/>
    </row>
    <row r="304" spans="1:15" ht="18.75" x14ac:dyDescent="0.3">
      <c r="A304" s="46" t="s">
        <v>212</v>
      </c>
      <c r="B304" s="175"/>
      <c r="C304" s="141">
        <f>(B309+C297)/B310</f>
        <v>0.76000000000000023</v>
      </c>
      <c r="D304" s="141">
        <f t="shared" ref="D304:N304" si="111">(C309+D297)/C310</f>
        <v>0.76000000000000012</v>
      </c>
      <c r="E304" s="141">
        <f t="shared" si="111"/>
        <v>0.76000000000000012</v>
      </c>
      <c r="F304" s="141">
        <f t="shared" si="111"/>
        <v>0.76000000000000012</v>
      </c>
      <c r="G304" s="141">
        <f t="shared" si="111"/>
        <v>0.76</v>
      </c>
      <c r="H304" s="141">
        <f t="shared" si="111"/>
        <v>0.76000000000000012</v>
      </c>
      <c r="I304" s="141">
        <f t="shared" si="111"/>
        <v>0.76000000000000012</v>
      </c>
      <c r="J304" s="141">
        <f t="shared" si="111"/>
        <v>0.76000000000000012</v>
      </c>
      <c r="K304" s="141">
        <f t="shared" si="111"/>
        <v>0.76</v>
      </c>
      <c r="L304" s="141">
        <f t="shared" si="111"/>
        <v>0.76000000000000012</v>
      </c>
      <c r="M304" s="141">
        <f t="shared" si="111"/>
        <v>0.76000000000000012</v>
      </c>
      <c r="N304" s="141">
        <f t="shared" si="111"/>
        <v>0.76000000000000012</v>
      </c>
      <c r="O304" s="130"/>
    </row>
    <row r="305" spans="1:15" ht="18.75" x14ac:dyDescent="0.3">
      <c r="A305" s="59"/>
      <c r="B305" s="175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130"/>
    </row>
    <row r="306" spans="1:15" ht="18.75" x14ac:dyDescent="0.3">
      <c r="A306" s="59"/>
      <c r="B306" s="175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130"/>
    </row>
    <row r="307" spans="1:15" ht="18.75" x14ac:dyDescent="0.3">
      <c r="A307" s="59"/>
      <c r="B307" s="175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130"/>
    </row>
    <row r="308" spans="1:15" ht="18.75" x14ac:dyDescent="0.3">
      <c r="A308" s="262" t="s">
        <v>57</v>
      </c>
      <c r="B308" s="263">
        <v>24566.302027294198</v>
      </c>
      <c r="C308" s="261">
        <f>C295+C296+C297</f>
        <v>81799.162442329893</v>
      </c>
      <c r="D308" s="261">
        <f>SUM(D295:D297)</f>
        <v>126453.69735580694</v>
      </c>
      <c r="E308" s="261">
        <f t="shared" ref="E308:N308" si="112">SUM(E295:E297)</f>
        <v>166467.71133600993</v>
      </c>
      <c r="F308" s="261">
        <f t="shared" si="112"/>
        <v>205090.34678527302</v>
      </c>
      <c r="G308" s="261">
        <f t="shared" si="112"/>
        <v>244686.88487940835</v>
      </c>
      <c r="H308" s="261">
        <f t="shared" si="112"/>
        <v>287080.79362095596</v>
      </c>
      <c r="I308" s="261">
        <f t="shared" si="112"/>
        <v>333785.33499750111</v>
      </c>
      <c r="J308" s="261">
        <f t="shared" si="112"/>
        <v>386160.44538930169</v>
      </c>
      <c r="K308" s="261">
        <f t="shared" si="112"/>
        <v>445521.6203268934</v>
      </c>
      <c r="L308" s="261">
        <f t="shared" si="112"/>
        <v>513219.92098276957</v>
      </c>
      <c r="M308" s="261">
        <f t="shared" si="112"/>
        <v>590703.60988049454</v>
      </c>
      <c r="N308" s="261">
        <f t="shared" si="112"/>
        <v>679569.35246147146</v>
      </c>
      <c r="O308" s="130"/>
    </row>
    <row r="309" spans="1:15" ht="18.75" x14ac:dyDescent="0.3">
      <c r="A309" s="262" t="s">
        <v>58</v>
      </c>
      <c r="B309" s="263">
        <v>2143.4221356043981</v>
      </c>
      <c r="C309" s="261">
        <f>C237</f>
        <v>36809.623099048455</v>
      </c>
      <c r="D309" s="261">
        <f t="shared" ref="D309:N309" si="113">D237</f>
        <v>56904.163810113125</v>
      </c>
      <c r="E309" s="261">
        <f t="shared" si="113"/>
        <v>74910.470101204468</v>
      </c>
      <c r="F309" s="261">
        <f t="shared" si="113"/>
        <v>92290.656053372863</v>
      </c>
      <c r="G309" s="261">
        <f t="shared" si="113"/>
        <v>110109.09819573376</v>
      </c>
      <c r="H309" s="261">
        <f t="shared" si="113"/>
        <v>129186.35712943018</v>
      </c>
      <c r="I309" s="261">
        <f t="shared" si="113"/>
        <v>150203.40074887552</v>
      </c>
      <c r="J309" s="261">
        <f t="shared" si="113"/>
        <v>173772.20042518576</v>
      </c>
      <c r="K309" s="261">
        <f t="shared" si="113"/>
        <v>200484.72914710204</v>
      </c>
      <c r="L309" s="261">
        <f t="shared" si="113"/>
        <v>230948.9644422463</v>
      </c>
      <c r="M309" s="261">
        <f t="shared" si="113"/>
        <v>265816.62444622256</v>
      </c>
      <c r="N309" s="261">
        <f t="shared" si="113"/>
        <v>0</v>
      </c>
      <c r="O309" s="130"/>
    </row>
    <row r="310" spans="1:15" ht="18.75" x14ac:dyDescent="0.3">
      <c r="A310" s="262" t="s">
        <v>59</v>
      </c>
      <c r="B310" s="263">
        <v>26709.724162898594</v>
      </c>
      <c r="C310" s="261">
        <f>C308+C309</f>
        <v>118608.78554137834</v>
      </c>
      <c r="D310" s="261">
        <f t="shared" ref="D310:N310" si="114">D308+D309</f>
        <v>183357.86116592007</v>
      </c>
      <c r="E310" s="261">
        <f t="shared" si="114"/>
        <v>241378.1814372144</v>
      </c>
      <c r="F310" s="261">
        <f t="shared" si="114"/>
        <v>297381.00283864589</v>
      </c>
      <c r="G310" s="261">
        <f t="shared" si="114"/>
        <v>354795.98307514214</v>
      </c>
      <c r="H310" s="261">
        <f t="shared" si="114"/>
        <v>416267.15075038612</v>
      </c>
      <c r="I310" s="261">
        <f t="shared" si="114"/>
        <v>483988.73574637662</v>
      </c>
      <c r="J310" s="261">
        <f t="shared" si="114"/>
        <v>559932.64581448748</v>
      </c>
      <c r="K310" s="261">
        <f t="shared" si="114"/>
        <v>646006.34947399539</v>
      </c>
      <c r="L310" s="261">
        <f t="shared" si="114"/>
        <v>744168.88542501582</v>
      </c>
      <c r="M310" s="261">
        <f t="shared" si="114"/>
        <v>856520.23432671709</v>
      </c>
      <c r="N310" s="261">
        <f t="shared" si="114"/>
        <v>679569.35246147146</v>
      </c>
      <c r="O310" s="130"/>
    </row>
    <row r="311" spans="1:15" ht="18.75" x14ac:dyDescent="0.3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130"/>
    </row>
    <row r="312" spans="1:15" ht="18.75" x14ac:dyDescent="0.3">
      <c r="A312" s="137" t="s">
        <v>75</v>
      </c>
      <c r="B312" s="160"/>
      <c r="C312" s="160"/>
      <c r="D312" s="160"/>
      <c r="E312" s="160"/>
      <c r="F312" s="160"/>
      <c r="G312" s="160"/>
      <c r="H312" s="160"/>
      <c r="I312" s="160"/>
      <c r="J312" s="160"/>
      <c r="K312" s="160"/>
      <c r="L312" s="160"/>
      <c r="M312" s="160"/>
      <c r="N312" s="160"/>
      <c r="O312" s="130"/>
    </row>
    <row r="313" spans="1:15" ht="18.75" x14ac:dyDescent="0.3">
      <c r="A313" s="59" t="s">
        <v>61</v>
      </c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130"/>
    </row>
    <row r="314" spans="1:15" ht="18.75" x14ac:dyDescent="0.3">
      <c r="A314" s="161" t="s">
        <v>62</v>
      </c>
      <c r="B314" s="175"/>
      <c r="C314" s="267">
        <v>26134.832400324402</v>
      </c>
      <c r="D314" s="267">
        <v>40515.764632800543</v>
      </c>
      <c r="E314" s="267">
        <v>53066.577019693228</v>
      </c>
      <c r="F314" s="267">
        <v>65164.586426165508</v>
      </c>
      <c r="G314" s="267">
        <v>77659.50652105824</v>
      </c>
      <c r="H314" s="267">
        <v>91509.827841688908</v>
      </c>
      <c r="I314" s="267">
        <v>106347.94906743948</v>
      </c>
      <c r="J314" s="267">
        <v>122897.17187973829</v>
      </c>
      <c r="K314" s="267">
        <v>141742.25955361692</v>
      </c>
      <c r="L314" s="267">
        <v>163322.7987740612</v>
      </c>
      <c r="M314" s="267">
        <v>188080.78848072846</v>
      </c>
      <c r="N314" s="267">
        <v>216327.02252862119</v>
      </c>
      <c r="O314" s="130"/>
    </row>
    <row r="315" spans="1:15" ht="18.75" x14ac:dyDescent="0.3">
      <c r="A315" s="161" t="s">
        <v>63</v>
      </c>
      <c r="B315" s="175"/>
      <c r="C315" s="267">
        <v>8907.9287899697265</v>
      </c>
      <c r="D315" s="267">
        <v>13679.760979951196</v>
      </c>
      <c r="E315" s="267">
        <v>18014.469849937646</v>
      </c>
      <c r="F315" s="267">
        <v>22387.49818280297</v>
      </c>
      <c r="G315" s="267">
        <v>26546.334614927284</v>
      </c>
      <c r="H315" s="267">
        <v>31173.887494542792</v>
      </c>
      <c r="I315" s="267">
        <v>36224.753628722487</v>
      </c>
      <c r="J315" s="267">
        <v>41935.679418786109</v>
      </c>
      <c r="K315" s="267">
        <v>48416.001989932513</v>
      </c>
      <c r="L315" s="267">
        <v>55723.009274590113</v>
      </c>
      <c r="M315" s="267">
        <v>64145.779489202221</v>
      </c>
      <c r="N315" s="267">
        <v>73796.297664053942</v>
      </c>
      <c r="O315" s="130"/>
    </row>
    <row r="316" spans="1:15" ht="18.75" x14ac:dyDescent="0.3">
      <c r="A316" s="161" t="s">
        <v>64</v>
      </c>
      <c r="B316" s="175"/>
      <c r="C316" s="267">
        <v>1766.8619087543275</v>
      </c>
      <c r="D316" s="267">
        <v>2708.6381973613898</v>
      </c>
      <c r="E316" s="267">
        <v>3829.4232315735758</v>
      </c>
      <c r="F316" s="267">
        <v>4738.5714444043706</v>
      </c>
      <c r="G316" s="267">
        <v>5903.2570597482363</v>
      </c>
      <c r="H316" s="267">
        <v>6502.6417931984388</v>
      </c>
      <c r="I316" s="267">
        <v>7630.6980527134956</v>
      </c>
      <c r="J316" s="267">
        <v>8939.3491266612982</v>
      </c>
      <c r="K316" s="267">
        <v>10326.46760355257</v>
      </c>
      <c r="L316" s="267">
        <v>11903.156393594898</v>
      </c>
      <c r="M316" s="267">
        <v>13590.056476291707</v>
      </c>
      <c r="N316" s="267">
        <v>15682.888414986854</v>
      </c>
      <c r="O316" s="130"/>
    </row>
    <row r="317" spans="1:15" ht="18.75" x14ac:dyDescent="0.3">
      <c r="A317" s="161"/>
      <c r="B317" s="175"/>
      <c r="C317" s="267"/>
      <c r="D317" s="267"/>
      <c r="E317" s="267"/>
      <c r="F317" s="267"/>
      <c r="G317" s="267"/>
      <c r="H317" s="267"/>
      <c r="I317" s="267"/>
      <c r="J317" s="267"/>
      <c r="K317" s="267"/>
      <c r="L317" s="267"/>
      <c r="M317" s="267"/>
      <c r="N317" s="267"/>
      <c r="O317" s="130"/>
    </row>
    <row r="318" spans="1:15" ht="18.75" x14ac:dyDescent="0.3">
      <c r="A318" s="163" t="s">
        <v>77</v>
      </c>
      <c r="B318" s="175"/>
      <c r="C318" s="267"/>
      <c r="D318" s="267"/>
      <c r="E318" s="267"/>
      <c r="F318" s="267"/>
      <c r="G318" s="267"/>
      <c r="H318" s="267"/>
      <c r="I318" s="267"/>
      <c r="J318" s="267"/>
      <c r="K318" s="267"/>
      <c r="L318" s="267"/>
      <c r="M318" s="267"/>
      <c r="N318" s="267"/>
      <c r="O318" s="130"/>
    </row>
    <row r="319" spans="1:15" ht="18.75" x14ac:dyDescent="0.3">
      <c r="A319" s="161" t="s">
        <v>62</v>
      </c>
      <c r="B319" s="175"/>
      <c r="C319" s="267">
        <f>B373-C324</f>
        <v>6552.4098762494432</v>
      </c>
      <c r="D319" s="267">
        <f t="shared" ref="D319:N319" si="115">C373-D324</f>
        <v>26203.732170108546</v>
      </c>
      <c r="E319" s="267">
        <f t="shared" si="115"/>
        <v>43730.412765972484</v>
      </c>
      <c r="F319" s="267">
        <f t="shared" si="115"/>
        <v>59416.617902040198</v>
      </c>
      <c r="G319" s="267">
        <f t="shared" si="115"/>
        <v>74569.901732773287</v>
      </c>
      <c r="H319" s="267">
        <f t="shared" si="115"/>
        <v>90197.618814970279</v>
      </c>
      <c r="I319" s="267">
        <f t="shared" si="115"/>
        <v>107415.41909149085</v>
      </c>
      <c r="J319" s="267">
        <f t="shared" si="115"/>
        <v>126025.29215560439</v>
      </c>
      <c r="K319" s="267">
        <f t="shared" si="115"/>
        <v>146767.17645614431</v>
      </c>
      <c r="L319" s="267">
        <f t="shared" si="115"/>
        <v>170333.21526692831</v>
      </c>
      <c r="M319" s="267">
        <f t="shared" si="115"/>
        <v>197286.03060845964</v>
      </c>
      <c r="N319" s="267">
        <f t="shared" si="115"/>
        <v>228190.00477189908</v>
      </c>
      <c r="O319" s="130"/>
    </row>
    <row r="320" spans="1:15" ht="18.75" x14ac:dyDescent="0.3">
      <c r="A320" s="161" t="s">
        <v>63</v>
      </c>
      <c r="B320" s="175"/>
      <c r="C320" s="267">
        <f>B374-C325</f>
        <v>1988.4654871537723</v>
      </c>
      <c r="D320" s="267">
        <f t="shared" ref="D320:N320" si="116">C374-D325</f>
        <v>16288.798575051293</v>
      </c>
      <c r="E320" s="267">
        <f t="shared" si="116"/>
        <v>50548.524999064619</v>
      </c>
      <c r="F320" s="267">
        <f t="shared" si="116"/>
        <v>102558.69042884652</v>
      </c>
      <c r="G320" s="267">
        <f t="shared" si="116"/>
        <v>170391.79861400989</v>
      </c>
      <c r="H320" s="267">
        <f t="shared" si="116"/>
        <v>252784.1840310574</v>
      </c>
      <c r="I320" s="267">
        <f t="shared" si="116"/>
        <v>350304.22344857507</v>
      </c>
      <c r="J320" s="267">
        <f t="shared" si="116"/>
        <v>463781.0506897578</v>
      </c>
      <c r="K320" s="267">
        <f t="shared" si="116"/>
        <v>594822.20583568176</v>
      </c>
      <c r="L320" s="267">
        <f t="shared" si="116"/>
        <v>745477.26200475066</v>
      </c>
      <c r="M320" s="267">
        <f t="shared" si="116"/>
        <v>918240.15366288077</v>
      </c>
      <c r="N320" s="267">
        <f t="shared" si="116"/>
        <v>1116327.6222608949</v>
      </c>
      <c r="O320" s="130"/>
    </row>
    <row r="321" spans="1:15" ht="18.75" x14ac:dyDescent="0.3">
      <c r="A321" s="161" t="s">
        <v>64</v>
      </c>
      <c r="B321" s="175"/>
      <c r="C321" s="267">
        <f>B375-C326</f>
        <v>786.18812680853</v>
      </c>
      <c r="D321" s="267">
        <f t="shared" ref="D321:N321" si="117">C375-D326</f>
        <v>1903.671450463607</v>
      </c>
      <c r="E321" s="267">
        <f t="shared" si="117"/>
        <v>3700.7385543870582</v>
      </c>
      <c r="F321" s="267">
        <f t="shared" si="117"/>
        <v>5827.9212035287837</v>
      </c>
      <c r="G321" s="267">
        <f t="shared" si="117"/>
        <v>8080.3171874744803</v>
      </c>
      <c r="H321" s="267">
        <f t="shared" si="117"/>
        <v>10864.387714394712</v>
      </c>
      <c r="I321" s="267">
        <f t="shared" si="117"/>
        <v>13496.244122173373</v>
      </c>
      <c r="J321" s="267">
        <f t="shared" si="117"/>
        <v>16899.045055408838</v>
      </c>
      <c r="K321" s="267">
        <f t="shared" si="117"/>
        <v>20861.876956739299</v>
      </c>
      <c r="L321" s="267">
        <f t="shared" si="117"/>
        <v>25318.658596623369</v>
      </c>
      <c r="M321" s="267">
        <f t="shared" si="117"/>
        <v>30415.332396763224</v>
      </c>
      <c r="N321" s="267">
        <f t="shared" si="117"/>
        <v>36153.898862273643</v>
      </c>
      <c r="O321" s="130"/>
    </row>
    <row r="322" spans="1:15" ht="18.75" x14ac:dyDescent="0.3">
      <c r="A322" s="161"/>
      <c r="B322" s="175"/>
      <c r="C322" s="267"/>
      <c r="D322" s="267"/>
      <c r="E322" s="267"/>
      <c r="F322" s="267"/>
      <c r="G322" s="267"/>
      <c r="H322" s="267"/>
      <c r="I322" s="267"/>
      <c r="J322" s="267"/>
      <c r="K322" s="267"/>
      <c r="L322" s="267"/>
      <c r="M322" s="267"/>
      <c r="N322" s="267"/>
      <c r="O322" s="130"/>
    </row>
    <row r="323" spans="1:15" ht="18.75" x14ac:dyDescent="0.3">
      <c r="A323" s="163" t="s">
        <v>56</v>
      </c>
      <c r="B323" s="175"/>
      <c r="C323" s="267"/>
      <c r="D323" s="267"/>
      <c r="E323" s="267"/>
      <c r="F323" s="267"/>
      <c r="G323" s="267"/>
      <c r="H323" s="267"/>
      <c r="I323" s="267"/>
      <c r="J323" s="267"/>
      <c r="K323" s="267"/>
      <c r="L323" s="267"/>
      <c r="M323" s="267"/>
      <c r="N323" s="267"/>
      <c r="O323" s="130"/>
    </row>
    <row r="324" spans="1:15" ht="18.75" x14ac:dyDescent="0.3">
      <c r="A324" s="161" t="s">
        <v>62</v>
      </c>
      <c r="B324" s="175"/>
      <c r="C324" s="267">
        <f>C283</f>
        <v>330.37360720585434</v>
      </c>
      <c r="D324" s="267">
        <f t="shared" ref="D324:N324" si="118">D283</f>
        <v>1321.1965800054729</v>
      </c>
      <c r="E324" s="267">
        <f t="shared" si="118"/>
        <v>2204.894761309537</v>
      </c>
      <c r="F324" s="267">
        <f t="shared" si="118"/>
        <v>2995.7958606070688</v>
      </c>
      <c r="G324" s="267">
        <f t="shared" si="118"/>
        <v>3759.8269781230229</v>
      </c>
      <c r="H324" s="267">
        <f t="shared" si="118"/>
        <v>4547.7790999144672</v>
      </c>
      <c r="I324" s="267">
        <f t="shared" si="118"/>
        <v>5415.9034836045803</v>
      </c>
      <c r="J324" s="267">
        <f t="shared" si="118"/>
        <v>6354.216411206944</v>
      </c>
      <c r="K324" s="267">
        <f t="shared" si="118"/>
        <v>7400.0257036711409</v>
      </c>
      <c r="L324" s="267">
        <f t="shared" si="118"/>
        <v>8588.2293411896626</v>
      </c>
      <c r="M324" s="267">
        <f t="shared" si="118"/>
        <v>9947.1948205946028</v>
      </c>
      <c r="N324" s="267">
        <f t="shared" si="118"/>
        <v>11505.378391860459</v>
      </c>
      <c r="O324" s="130"/>
    </row>
    <row r="325" spans="1:15" ht="18.75" x14ac:dyDescent="0.3">
      <c r="A325" s="161" t="s">
        <v>63</v>
      </c>
      <c r="B325" s="175"/>
      <c r="C325" s="267">
        <f>C288</f>
        <v>26.190528199593757</v>
      </c>
      <c r="D325" s="267">
        <f t="shared" ref="D325:N325" si="119">D288</f>
        <v>214.54344627727133</v>
      </c>
      <c r="E325" s="267">
        <f t="shared" si="119"/>
        <v>665.78604355404264</v>
      </c>
      <c r="F325" s="267">
        <f t="shared" si="119"/>
        <v>1350.8236834599847</v>
      </c>
      <c r="G325" s="267">
        <f t="shared" si="119"/>
        <v>2244.268877388175</v>
      </c>
      <c r="H325" s="267">
        <f t="shared" si="119"/>
        <v>3329.4776012196016</v>
      </c>
      <c r="I325" s="267">
        <f t="shared" si="119"/>
        <v>4613.9360737907564</v>
      </c>
      <c r="J325" s="267">
        <f t="shared" si="119"/>
        <v>6108.5650040191003</v>
      </c>
      <c r="K325" s="267">
        <f t="shared" si="119"/>
        <v>7834.5376655155651</v>
      </c>
      <c r="L325" s="267">
        <f t="shared" si="119"/>
        <v>9818.8494488974247</v>
      </c>
      <c r="M325" s="267">
        <f t="shared" si="119"/>
        <v>12094.348528487793</v>
      </c>
      <c r="N325" s="267">
        <f t="shared" si="119"/>
        <v>14703.403332716955</v>
      </c>
      <c r="O325" s="130"/>
    </row>
    <row r="326" spans="1:15" ht="18.75" x14ac:dyDescent="0.3">
      <c r="A326" s="161" t="s">
        <v>64</v>
      </c>
      <c r="B326" s="175"/>
      <c r="C326" s="267">
        <f>C293</f>
        <v>107.20747183752681</v>
      </c>
      <c r="D326" s="267">
        <f t="shared" ref="D326:N326" si="120">D293</f>
        <v>259.59156142685555</v>
      </c>
      <c r="E326" s="267">
        <f t="shared" si="120"/>
        <v>504.64616650732614</v>
      </c>
      <c r="F326" s="267">
        <f t="shared" si="120"/>
        <v>794.71652775392511</v>
      </c>
      <c r="G326" s="267">
        <f t="shared" si="120"/>
        <v>1101.861434655611</v>
      </c>
      <c r="H326" s="267">
        <f t="shared" si="120"/>
        <v>1481.5074155992788</v>
      </c>
      <c r="I326" s="267">
        <f t="shared" si="120"/>
        <v>1840.3969257509143</v>
      </c>
      <c r="J326" s="267">
        <f t="shared" si="120"/>
        <v>2304.4152348284779</v>
      </c>
      <c r="K326" s="267">
        <f t="shared" si="120"/>
        <v>2844.8014031917228</v>
      </c>
      <c r="L326" s="267">
        <f t="shared" si="120"/>
        <v>3452.5443540850051</v>
      </c>
      <c r="M326" s="267">
        <f t="shared" si="120"/>
        <v>4147.5453268313495</v>
      </c>
      <c r="N326" s="267">
        <f t="shared" si="120"/>
        <v>4930.0771175827695</v>
      </c>
      <c r="O326" s="130"/>
    </row>
    <row r="327" spans="1:15" ht="18.75" x14ac:dyDescent="0.3">
      <c r="A327" s="163"/>
      <c r="B327" s="175"/>
      <c r="C327" s="267"/>
      <c r="D327" s="267"/>
      <c r="E327" s="267"/>
      <c r="F327" s="267"/>
      <c r="G327" s="267"/>
      <c r="H327" s="267"/>
      <c r="I327" s="267"/>
      <c r="J327" s="267"/>
      <c r="K327" s="267"/>
      <c r="L327" s="267"/>
      <c r="M327" s="267"/>
      <c r="N327" s="267"/>
      <c r="O327" s="130"/>
    </row>
    <row r="328" spans="1:15" ht="18.75" x14ac:dyDescent="0.3">
      <c r="A328" s="53"/>
      <c r="B328" s="53"/>
      <c r="C328" s="165"/>
      <c r="D328" s="165"/>
      <c r="E328" s="165"/>
      <c r="F328" s="165"/>
      <c r="G328" s="165"/>
      <c r="H328" s="165"/>
      <c r="I328" s="165"/>
      <c r="J328" s="165"/>
      <c r="K328" s="165"/>
      <c r="L328" s="165"/>
      <c r="M328" s="165"/>
      <c r="N328" s="165"/>
      <c r="O328" s="130"/>
    </row>
    <row r="329" spans="1:15" ht="18.75" x14ac:dyDescent="0.3">
      <c r="A329" s="59" t="s">
        <v>55</v>
      </c>
      <c r="B329" s="53"/>
      <c r="C329" s="165"/>
      <c r="D329" s="165"/>
      <c r="E329" s="165"/>
      <c r="F329" s="165"/>
      <c r="G329" s="165"/>
      <c r="H329" s="165"/>
      <c r="I329" s="165"/>
      <c r="J329" s="165"/>
      <c r="K329" s="165"/>
      <c r="L329" s="165"/>
      <c r="M329" s="165"/>
      <c r="N329" s="165"/>
      <c r="O329" s="130"/>
    </row>
    <row r="330" spans="1:15" ht="18.75" x14ac:dyDescent="0.3">
      <c r="A330" s="161" t="s">
        <v>62</v>
      </c>
      <c r="B330" s="175"/>
      <c r="C330" s="267">
        <v>43.658366481984615</v>
      </c>
      <c r="D330" s="267">
        <v>43.447569078512942</v>
      </c>
      <c r="E330" s="267">
        <v>43.439570719607879</v>
      </c>
      <c r="F330" s="267">
        <v>43.265331314395361</v>
      </c>
      <c r="G330" s="267">
        <v>42.95624388265626</v>
      </c>
      <c r="H330" s="267">
        <v>42.72314268363683</v>
      </c>
      <c r="I330" s="267">
        <v>42.516538802799523</v>
      </c>
      <c r="J330" s="267">
        <v>42.334775982666173</v>
      </c>
      <c r="K330" s="267">
        <v>42.123095161654739</v>
      </c>
      <c r="L330" s="267">
        <v>41.893689011576534</v>
      </c>
      <c r="M330" s="267">
        <v>41.685453978768237</v>
      </c>
      <c r="N330" s="267">
        <v>41.481741219924857</v>
      </c>
      <c r="O330" s="130"/>
    </row>
    <row r="331" spans="1:15" ht="18.75" x14ac:dyDescent="0.3">
      <c r="A331" s="161" t="s">
        <v>63</v>
      </c>
      <c r="B331" s="175"/>
      <c r="C331" s="267">
        <v>10.750050038277621</v>
      </c>
      <c r="D331" s="267">
        <v>10.785400070546348</v>
      </c>
      <c r="E331" s="267">
        <v>10.605210891257245</v>
      </c>
      <c r="F331" s="267">
        <v>10.453069515350638</v>
      </c>
      <c r="G331" s="267">
        <v>10.472062863886595</v>
      </c>
      <c r="H331" s="267">
        <v>10.458391811973584</v>
      </c>
      <c r="I331" s="267">
        <v>10.395626713936279</v>
      </c>
      <c r="J331" s="267">
        <v>10.319708951153892</v>
      </c>
      <c r="K331" s="267">
        <v>10.264968345535362</v>
      </c>
      <c r="L331" s="267">
        <v>10.226585771007171</v>
      </c>
      <c r="M331" s="267">
        <v>10.178451762312092</v>
      </c>
      <c r="N331" s="267">
        <v>10.123555704500863</v>
      </c>
      <c r="O331" s="130"/>
    </row>
    <row r="332" spans="1:15" ht="18.75" x14ac:dyDescent="0.3">
      <c r="A332" s="161" t="s">
        <v>64</v>
      </c>
      <c r="B332" s="175"/>
      <c r="C332" s="267">
        <v>0.43877755258275425</v>
      </c>
      <c r="D332" s="267">
        <v>0.40431590943283968</v>
      </c>
      <c r="E332" s="267">
        <v>0.37440399698198795</v>
      </c>
      <c r="F332" s="267">
        <v>0.37083580637726565</v>
      </c>
      <c r="G332" s="267">
        <v>0.41064041781196414</v>
      </c>
      <c r="H332" s="267">
        <v>0.39392103737000239</v>
      </c>
      <c r="I332" s="267">
        <v>0.38497419405047489</v>
      </c>
      <c r="J332" s="267">
        <v>0.38121005328542223</v>
      </c>
      <c r="K332" s="267">
        <v>0.38255329997678333</v>
      </c>
      <c r="L332" s="267">
        <v>0.38475868639332461</v>
      </c>
      <c r="M332" s="267">
        <v>0.37971716082901691</v>
      </c>
      <c r="N332" s="267">
        <v>0.37693948733814386</v>
      </c>
      <c r="O332" s="130"/>
    </row>
    <row r="333" spans="1:15" ht="18.75" x14ac:dyDescent="0.3">
      <c r="A333" s="161"/>
      <c r="B333" s="175"/>
      <c r="C333" s="177"/>
      <c r="D333" s="177"/>
      <c r="E333" s="177"/>
      <c r="F333" s="177"/>
      <c r="G333" s="177"/>
      <c r="H333" s="177"/>
      <c r="I333" s="177"/>
      <c r="J333" s="177"/>
      <c r="K333" s="177"/>
      <c r="L333" s="177"/>
      <c r="M333" s="177"/>
      <c r="N333" s="177"/>
      <c r="O333" s="130"/>
    </row>
    <row r="334" spans="1:15" ht="18.75" x14ac:dyDescent="0.3">
      <c r="A334" s="161"/>
      <c r="B334" s="175"/>
      <c r="C334" s="177"/>
      <c r="D334" s="177"/>
      <c r="E334" s="177"/>
      <c r="F334" s="177"/>
      <c r="G334" s="177"/>
      <c r="H334" s="177"/>
      <c r="I334" s="177"/>
      <c r="J334" s="177"/>
      <c r="K334" s="177"/>
      <c r="L334" s="177"/>
      <c r="M334" s="177"/>
      <c r="N334" s="177"/>
      <c r="O334" s="130"/>
    </row>
    <row r="335" spans="1:15" ht="18.75" x14ac:dyDescent="0.3">
      <c r="A335" s="264" t="s">
        <v>171</v>
      </c>
      <c r="B335" s="175"/>
      <c r="C335" s="177"/>
      <c r="D335" s="177"/>
      <c r="E335" s="177"/>
      <c r="F335" s="177"/>
      <c r="G335" s="177"/>
      <c r="H335" s="177"/>
      <c r="I335" s="177"/>
      <c r="J335" s="177"/>
      <c r="K335" s="177"/>
      <c r="L335" s="177"/>
      <c r="M335" s="177"/>
      <c r="N335" s="177"/>
      <c r="O335" s="130"/>
    </row>
    <row r="336" spans="1:15" ht="18.75" x14ac:dyDescent="0.3">
      <c r="A336" s="265" t="s">
        <v>62</v>
      </c>
      <c r="B336" s="175"/>
      <c r="C336" s="268">
        <f>C324/B373</f>
        <v>4.8000000000000008E-2</v>
      </c>
      <c r="D336" s="268">
        <f t="shared" ref="D336:N336" si="121">D324/C373</f>
        <v>4.8000000000000001E-2</v>
      </c>
      <c r="E336" s="268">
        <f t="shared" si="121"/>
        <v>4.8000000000000001E-2</v>
      </c>
      <c r="F336" s="268">
        <f t="shared" si="121"/>
        <v>4.8000000000000001E-2</v>
      </c>
      <c r="G336" s="268">
        <f t="shared" si="121"/>
        <v>4.8000000000000001E-2</v>
      </c>
      <c r="H336" s="268">
        <f t="shared" si="121"/>
        <v>4.7999999999999994E-2</v>
      </c>
      <c r="I336" s="268">
        <f t="shared" si="121"/>
        <v>4.7999999999999994E-2</v>
      </c>
      <c r="J336" s="268">
        <f t="shared" si="121"/>
        <v>4.8000000000000001E-2</v>
      </c>
      <c r="K336" s="268">
        <f t="shared" si="121"/>
        <v>4.8000000000000001E-2</v>
      </c>
      <c r="L336" s="268">
        <f t="shared" si="121"/>
        <v>4.8000000000000001E-2</v>
      </c>
      <c r="M336" s="268">
        <f t="shared" si="121"/>
        <v>4.8000000000000001E-2</v>
      </c>
      <c r="N336" s="268">
        <f t="shared" si="121"/>
        <v>4.8000000000000001E-2</v>
      </c>
      <c r="O336" s="130"/>
    </row>
    <row r="337" spans="1:15" ht="18.75" x14ac:dyDescent="0.3">
      <c r="A337" s="265" t="s">
        <v>63</v>
      </c>
      <c r="B337" s="175"/>
      <c r="C337" s="268">
        <f t="shared" ref="C337:N338" si="122">C325/B374</f>
        <v>1.2999999999999999E-2</v>
      </c>
      <c r="D337" s="268">
        <f t="shared" si="122"/>
        <v>1.2999999999999999E-2</v>
      </c>
      <c r="E337" s="268">
        <f t="shared" si="122"/>
        <v>1.3000000000000001E-2</v>
      </c>
      <c r="F337" s="268">
        <f t="shared" si="122"/>
        <v>1.3000000000000003E-2</v>
      </c>
      <c r="G337" s="268">
        <f t="shared" si="122"/>
        <v>1.3000000000000001E-2</v>
      </c>
      <c r="H337" s="268">
        <f t="shared" si="122"/>
        <v>1.3000000000000001E-2</v>
      </c>
      <c r="I337" s="268">
        <f t="shared" si="122"/>
        <v>1.3000000000000001E-2</v>
      </c>
      <c r="J337" s="268">
        <f t="shared" si="122"/>
        <v>1.3000000000000001E-2</v>
      </c>
      <c r="K337" s="268">
        <f t="shared" si="122"/>
        <v>1.2999999999999999E-2</v>
      </c>
      <c r="L337" s="268">
        <f t="shared" si="122"/>
        <v>1.2999999999999999E-2</v>
      </c>
      <c r="M337" s="268">
        <f t="shared" si="122"/>
        <v>1.3000000000000001E-2</v>
      </c>
      <c r="N337" s="268">
        <f t="shared" si="122"/>
        <v>1.2999999999999999E-2</v>
      </c>
      <c r="O337" s="130"/>
    </row>
    <row r="338" spans="1:15" ht="18.75" x14ac:dyDescent="0.3">
      <c r="A338" s="265" t="s">
        <v>64</v>
      </c>
      <c r="B338" s="175"/>
      <c r="C338" s="268">
        <f t="shared" si="122"/>
        <v>0.12</v>
      </c>
      <c r="D338" s="268">
        <f t="shared" si="122"/>
        <v>0.12000000000000001</v>
      </c>
      <c r="E338" s="268">
        <f t="shared" si="122"/>
        <v>0.12000000000000001</v>
      </c>
      <c r="F338" s="268">
        <f t="shared" si="122"/>
        <v>0.12000000000000001</v>
      </c>
      <c r="G338" s="268">
        <f t="shared" si="122"/>
        <v>0.12</v>
      </c>
      <c r="H338" s="268">
        <f t="shared" si="122"/>
        <v>0.12</v>
      </c>
      <c r="I338" s="268">
        <f t="shared" si="122"/>
        <v>0.11999999999999998</v>
      </c>
      <c r="J338" s="268">
        <f t="shared" si="122"/>
        <v>0.12</v>
      </c>
      <c r="K338" s="268">
        <f t="shared" si="122"/>
        <v>0.12000000000000001</v>
      </c>
      <c r="L338" s="268">
        <f t="shared" si="122"/>
        <v>0.12000000000000001</v>
      </c>
      <c r="M338" s="268">
        <f t="shared" si="122"/>
        <v>0.12000000000000001</v>
      </c>
      <c r="N338" s="268">
        <f t="shared" si="122"/>
        <v>0.12</v>
      </c>
      <c r="O338" s="130"/>
    </row>
    <row r="339" spans="1:15" ht="18.75" x14ac:dyDescent="0.3">
      <c r="A339" s="265"/>
      <c r="B339" s="175"/>
      <c r="C339" s="177"/>
      <c r="D339" s="177"/>
      <c r="E339" s="177"/>
      <c r="F339" s="177"/>
      <c r="G339" s="177"/>
      <c r="H339" s="177"/>
      <c r="I339" s="177"/>
      <c r="J339" s="177"/>
      <c r="K339" s="177"/>
      <c r="L339" s="177"/>
      <c r="M339" s="177"/>
      <c r="N339" s="177"/>
      <c r="O339" s="130"/>
    </row>
    <row r="340" spans="1:15" ht="18.75" x14ac:dyDescent="0.3">
      <c r="A340" s="266" t="s">
        <v>172</v>
      </c>
      <c r="B340" s="175"/>
      <c r="C340" s="177"/>
      <c r="D340" s="177"/>
      <c r="E340" s="177"/>
      <c r="F340" s="177"/>
      <c r="G340" s="177"/>
      <c r="H340" s="177"/>
      <c r="I340" s="177"/>
      <c r="J340" s="177"/>
      <c r="K340" s="177"/>
      <c r="L340" s="177"/>
      <c r="M340" s="177"/>
      <c r="N340" s="177"/>
      <c r="O340" s="130"/>
    </row>
    <row r="341" spans="1:15" ht="18.75" x14ac:dyDescent="0.3">
      <c r="A341" s="265" t="s">
        <v>62</v>
      </c>
      <c r="B341" s="175"/>
      <c r="C341" s="268">
        <f>C319/B348</f>
        <v>0.94128967790415496</v>
      </c>
      <c r="D341" s="268">
        <f t="shared" ref="D341:N341" si="123">D319/C348</f>
        <v>0.80058084731218404</v>
      </c>
      <c r="E341" s="268">
        <f t="shared" si="123"/>
        <v>0.65501024823466114</v>
      </c>
      <c r="F341" s="268">
        <f t="shared" si="123"/>
        <v>0.61355178097547824</v>
      </c>
      <c r="G341" s="268">
        <f t="shared" si="123"/>
        <v>0.59835682299392534</v>
      </c>
      <c r="H341" s="268">
        <f t="shared" si="123"/>
        <v>0.59234398252431597</v>
      </c>
      <c r="I341" s="268">
        <f t="shared" si="123"/>
        <v>0.59100588027004564</v>
      </c>
      <c r="J341" s="268">
        <f t="shared" si="123"/>
        <v>0.58943790220634917</v>
      </c>
      <c r="K341" s="268">
        <f t="shared" si="123"/>
        <v>0.58950975060281463</v>
      </c>
      <c r="L341" s="268">
        <f t="shared" si="123"/>
        <v>0.59030426241776746</v>
      </c>
      <c r="M341" s="268">
        <f t="shared" si="123"/>
        <v>0.59121147013030151</v>
      </c>
      <c r="N341" s="268">
        <f t="shared" si="123"/>
        <v>0.59207309149126763</v>
      </c>
      <c r="O341" s="130"/>
    </row>
    <row r="342" spans="1:15" ht="18.75" x14ac:dyDescent="0.3">
      <c r="A342" s="265" t="s">
        <v>63</v>
      </c>
      <c r="B342" s="175"/>
      <c r="C342" s="268">
        <f t="shared" ref="C342:N343" si="124">C320/B349</f>
        <v>0.97612067780466649</v>
      </c>
      <c r="D342" s="268">
        <f t="shared" si="124"/>
        <v>1.493406347845579</v>
      </c>
      <c r="E342" s="268">
        <f t="shared" si="124"/>
        <v>1.686111723749018</v>
      </c>
      <c r="F342" s="268">
        <f t="shared" si="124"/>
        <v>1.4956002067744694</v>
      </c>
      <c r="G342" s="268">
        <f t="shared" si="124"/>
        <v>1.3636073787000125</v>
      </c>
      <c r="H342" s="268">
        <f t="shared" si="124"/>
        <v>1.283503295981862</v>
      </c>
      <c r="I342" s="268">
        <f t="shared" si="124"/>
        <v>1.2336022711758079</v>
      </c>
      <c r="J342" s="268">
        <f t="shared" si="124"/>
        <v>1.1998287456343892</v>
      </c>
      <c r="K342" s="268">
        <f t="shared" si="124"/>
        <v>1.1761724156347559</v>
      </c>
      <c r="L342" s="268">
        <f t="shared" si="124"/>
        <v>1.1589258172145493</v>
      </c>
      <c r="M342" s="268">
        <f t="shared" si="124"/>
        <v>1.1460660539391381</v>
      </c>
      <c r="N342" s="268">
        <f t="shared" si="124"/>
        <v>1.1363314747229556</v>
      </c>
      <c r="O342" s="130"/>
    </row>
    <row r="343" spans="1:15" ht="18.75" x14ac:dyDescent="0.3">
      <c r="A343" s="265" t="s">
        <v>64</v>
      </c>
      <c r="B343" s="175"/>
      <c r="C343" s="268">
        <f t="shared" si="124"/>
        <v>0.99187703651138892</v>
      </c>
      <c r="D343" s="268">
        <f t="shared" si="124"/>
        <v>0.74551783453517106</v>
      </c>
      <c r="E343" s="268">
        <f t="shared" si="124"/>
        <v>0.80229092536034019</v>
      </c>
      <c r="F343" s="268">
        <f t="shared" si="124"/>
        <v>0.77390521159710202</v>
      </c>
      <c r="G343" s="268">
        <f t="shared" si="124"/>
        <v>0.76468454427452459</v>
      </c>
      <c r="H343" s="268">
        <f t="shared" si="124"/>
        <v>0.77691643703054825</v>
      </c>
      <c r="I343" s="268">
        <f t="shared" si="124"/>
        <v>0.77710111563955797</v>
      </c>
      <c r="J343" s="268">
        <f t="shared" si="124"/>
        <v>0.79986668148620876</v>
      </c>
      <c r="K343" s="268">
        <f t="shared" si="124"/>
        <v>0.80738644305483387</v>
      </c>
      <c r="L343" s="268">
        <f t="shared" si="124"/>
        <v>0.81178877561789498</v>
      </c>
      <c r="M343" s="268">
        <f t="shared" si="124"/>
        <v>0.81712882639770001</v>
      </c>
      <c r="N343" s="268">
        <f t="shared" si="124"/>
        <v>0.82157180798137674</v>
      </c>
      <c r="O343" s="130"/>
    </row>
    <row r="344" spans="1:15" ht="18.75" x14ac:dyDescent="0.3">
      <c r="A344" s="161"/>
      <c r="B344" s="175"/>
      <c r="C344" s="177"/>
      <c r="D344" s="177"/>
      <c r="E344" s="177"/>
      <c r="F344" s="177"/>
      <c r="G344" s="177"/>
      <c r="H344" s="177"/>
      <c r="I344" s="177"/>
      <c r="J344" s="177"/>
      <c r="K344" s="177"/>
      <c r="L344" s="177"/>
      <c r="M344" s="177"/>
      <c r="N344" s="177"/>
      <c r="O344" s="130"/>
    </row>
    <row r="345" spans="1:15" ht="18.75" x14ac:dyDescent="0.3">
      <c r="A345" s="161"/>
      <c r="B345" s="175"/>
      <c r="C345" s="177"/>
      <c r="D345" s="177"/>
      <c r="E345" s="177"/>
      <c r="F345" s="177"/>
      <c r="G345" s="177"/>
      <c r="H345" s="177"/>
      <c r="I345" s="177"/>
      <c r="J345" s="177"/>
      <c r="K345" s="177"/>
      <c r="L345" s="177"/>
      <c r="M345" s="177"/>
      <c r="N345" s="177"/>
      <c r="O345" s="130"/>
    </row>
    <row r="346" spans="1:15" ht="18.75" x14ac:dyDescent="0.3">
      <c r="A346" s="161"/>
      <c r="B346" s="175"/>
      <c r="C346" s="175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30"/>
    </row>
    <row r="347" spans="1:15" ht="18.75" x14ac:dyDescent="0.3">
      <c r="A347" s="176" t="s">
        <v>57</v>
      </c>
      <c r="B347" s="175"/>
      <c r="C347" s="175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30"/>
    </row>
    <row r="348" spans="1:15" ht="18.75" x14ac:dyDescent="0.3">
      <c r="A348" s="178" t="s">
        <v>62</v>
      </c>
      <c r="B348" s="179">
        <v>6961.0981933200692</v>
      </c>
      <c r="C348" s="175">
        <f>C314+C319+C330</f>
        <v>32730.900643055829</v>
      </c>
      <c r="D348" s="175">
        <f t="shared" ref="D348:N348" si="125">D314+D319+D330</f>
        <v>66762.944371987614</v>
      </c>
      <c r="E348" s="175">
        <f t="shared" si="125"/>
        <v>96840.429356385313</v>
      </c>
      <c r="F348" s="175">
        <f t="shared" si="125"/>
        <v>124624.46965952009</v>
      </c>
      <c r="G348" s="175">
        <f t="shared" si="125"/>
        <v>152272.36449771418</v>
      </c>
      <c r="H348" s="175">
        <f t="shared" si="125"/>
        <v>181750.16979934281</v>
      </c>
      <c r="I348" s="175">
        <f t="shared" si="125"/>
        <v>213805.88469773313</v>
      </c>
      <c r="J348" s="175">
        <f t="shared" si="125"/>
        <v>248964.79881132534</v>
      </c>
      <c r="K348" s="175">
        <f t="shared" si="125"/>
        <v>288551.55910492287</v>
      </c>
      <c r="L348" s="175">
        <f t="shared" si="125"/>
        <v>333697.90773000108</v>
      </c>
      <c r="M348" s="175">
        <f t="shared" si="125"/>
        <v>385408.5045431669</v>
      </c>
      <c r="N348" s="175">
        <f t="shared" si="125"/>
        <v>444558.50904174021</v>
      </c>
      <c r="O348" s="130"/>
    </row>
    <row r="349" spans="1:15" ht="18.75" x14ac:dyDescent="0.3">
      <c r="A349" s="178" t="s">
        <v>63</v>
      </c>
      <c r="B349" s="179">
        <v>2037.1103003635869</v>
      </c>
      <c r="C349" s="175">
        <f>C315+C320+C331</f>
        <v>10907.144327161775</v>
      </c>
      <c r="D349" s="175">
        <f t="shared" ref="D349:N349" si="126">D315+D320+D331</f>
        <v>29979.344955073033</v>
      </c>
      <c r="E349" s="175">
        <f t="shared" si="126"/>
        <v>68573.600059893521</v>
      </c>
      <c r="F349" s="175">
        <f t="shared" si="126"/>
        <v>124956.64168116484</v>
      </c>
      <c r="G349" s="175">
        <f t="shared" si="126"/>
        <v>196948.60529180104</v>
      </c>
      <c r="H349" s="175">
        <f t="shared" si="126"/>
        <v>283968.5299174122</v>
      </c>
      <c r="I349" s="175">
        <f t="shared" si="126"/>
        <v>386539.3727040115</v>
      </c>
      <c r="J349" s="175">
        <f t="shared" si="126"/>
        <v>505727.04981749505</v>
      </c>
      <c r="K349" s="175">
        <f t="shared" si="126"/>
        <v>643248.47279395978</v>
      </c>
      <c r="L349" s="175">
        <f t="shared" si="126"/>
        <v>801210.49786511168</v>
      </c>
      <c r="M349" s="175">
        <f t="shared" si="126"/>
        <v>982396.11160384526</v>
      </c>
      <c r="N349" s="175">
        <f t="shared" si="126"/>
        <v>1190134.0434806533</v>
      </c>
      <c r="O349" s="130"/>
    </row>
    <row r="350" spans="1:15" ht="18.75" x14ac:dyDescent="0.3">
      <c r="A350" s="178" t="s">
        <v>64</v>
      </c>
      <c r="B350" s="179">
        <v>792.6266037710642</v>
      </c>
      <c r="C350" s="175">
        <f>C316+C321+C332</f>
        <v>2553.4888131154403</v>
      </c>
      <c r="D350" s="175">
        <f t="shared" ref="D350:N350" si="127">D316+D321+D332</f>
        <v>4612.7139637344299</v>
      </c>
      <c r="E350" s="175">
        <f t="shared" si="127"/>
        <v>7530.5361899576164</v>
      </c>
      <c r="F350" s="175">
        <f t="shared" si="127"/>
        <v>10566.863483739533</v>
      </c>
      <c r="G350" s="175">
        <f t="shared" si="127"/>
        <v>13983.98488764053</v>
      </c>
      <c r="H350" s="175">
        <f t="shared" si="127"/>
        <v>17367.423428630518</v>
      </c>
      <c r="I350" s="175">
        <f t="shared" si="127"/>
        <v>21127.32714908092</v>
      </c>
      <c r="J350" s="175">
        <f t="shared" si="127"/>
        <v>25838.775392123422</v>
      </c>
      <c r="K350" s="175">
        <f t="shared" si="127"/>
        <v>31188.727113591845</v>
      </c>
      <c r="L350" s="175">
        <f t="shared" si="127"/>
        <v>37222.199748904655</v>
      </c>
      <c r="M350" s="175">
        <f t="shared" si="127"/>
        <v>44005.768590215761</v>
      </c>
      <c r="N350" s="175">
        <f t="shared" si="127"/>
        <v>51837.164216747835</v>
      </c>
      <c r="O350" s="130"/>
    </row>
    <row r="351" spans="1:15" ht="18.75" x14ac:dyDescent="0.3">
      <c r="A351" s="161"/>
      <c r="B351" s="175"/>
      <c r="C351" s="175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30"/>
    </row>
    <row r="352" spans="1:15" ht="18.75" x14ac:dyDescent="0.3">
      <c r="A352" s="180" t="s">
        <v>104</v>
      </c>
      <c r="B352" s="181"/>
      <c r="C352" s="181"/>
      <c r="D352" s="181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30"/>
    </row>
    <row r="353" spans="1:15" ht="18.75" x14ac:dyDescent="0.3">
      <c r="A353" s="163" t="s">
        <v>105</v>
      </c>
      <c r="B353" s="175"/>
      <c r="C353" s="175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30"/>
    </row>
    <row r="354" spans="1:15" ht="18.75" x14ac:dyDescent="0.3">
      <c r="A354" s="161" t="s">
        <v>106</v>
      </c>
      <c r="B354" s="175"/>
      <c r="C354" s="276">
        <f>C251</f>
        <v>5034.7561181475503</v>
      </c>
      <c r="D354" s="276">
        <f t="shared" ref="D354:N354" si="128">D251</f>
        <v>20134.485380708404</v>
      </c>
      <c r="E354" s="276">
        <f t="shared" si="128"/>
        <v>33601.677456206795</v>
      </c>
      <c r="F354" s="276">
        <f t="shared" si="128"/>
        <v>45654.680667376473</v>
      </c>
      <c r="G354" s="276">
        <f t="shared" si="128"/>
        <v>57298.196552020643</v>
      </c>
      <c r="H354" s="276">
        <f t="shared" si="128"/>
        <v>69306.258574738196</v>
      </c>
      <c r="I354" s="276">
        <f t="shared" si="128"/>
        <v>82536.112463682308</v>
      </c>
      <c r="J354" s="276">
        <f t="shared" si="128"/>
        <v>96835.610516622488</v>
      </c>
      <c r="K354" s="276">
        <f t="shared" si="128"/>
        <v>112773.30837990499</v>
      </c>
      <c r="L354" s="276">
        <f t="shared" si="128"/>
        <v>130881.03673083828</v>
      </c>
      <c r="M354" s="276">
        <f t="shared" si="128"/>
        <v>151591.10440135316</v>
      </c>
      <c r="N354" s="276">
        <f t="shared" si="128"/>
        <v>175337.1727842901</v>
      </c>
      <c r="O354" s="130"/>
    </row>
    <row r="355" spans="1:15" ht="18.75" x14ac:dyDescent="0.3">
      <c r="A355" s="161" t="s">
        <v>107</v>
      </c>
      <c r="B355" s="175"/>
      <c r="C355" s="276">
        <f>C252</f>
        <v>264.987164113029</v>
      </c>
      <c r="D355" s="276">
        <f t="shared" ref="D355:N355" si="129">D252</f>
        <v>1059.7097568793897</v>
      </c>
      <c r="E355" s="276">
        <f t="shared" si="129"/>
        <v>1768.5093398003578</v>
      </c>
      <c r="F355" s="276">
        <f t="shared" si="129"/>
        <v>2402.8779298619197</v>
      </c>
      <c r="G355" s="276">
        <f t="shared" si="129"/>
        <v>3015.6945553695077</v>
      </c>
      <c r="H355" s="276">
        <f t="shared" si="129"/>
        <v>3647.6978197230633</v>
      </c>
      <c r="I355" s="276">
        <f t="shared" si="129"/>
        <v>4344.0059191411738</v>
      </c>
      <c r="J355" s="276">
        <f t="shared" si="129"/>
        <v>5096.6110798222362</v>
      </c>
      <c r="K355" s="276">
        <f t="shared" si="129"/>
        <v>5935.4372831528954</v>
      </c>
      <c r="L355" s="276">
        <f t="shared" si="129"/>
        <v>6888.4756174125423</v>
      </c>
      <c r="M355" s="276">
        <f t="shared" si="129"/>
        <v>7978.4791790185882</v>
      </c>
      <c r="N355" s="276">
        <f t="shared" si="129"/>
        <v>9228.2722518047431</v>
      </c>
      <c r="O355" s="130"/>
    </row>
    <row r="356" spans="1:15" ht="18.75" x14ac:dyDescent="0.3">
      <c r="A356" s="161" t="s">
        <v>108</v>
      </c>
      <c r="B356" s="175"/>
      <c r="C356" s="276">
        <f>C259</f>
        <v>40.74220600727174</v>
      </c>
      <c r="D356" s="276">
        <f t="shared" ref="D356:N356" si="130">D259</f>
        <v>218.14288654323551</v>
      </c>
      <c r="E356" s="276">
        <f t="shared" si="130"/>
        <v>599.58689910146063</v>
      </c>
      <c r="F356" s="276">
        <f t="shared" si="130"/>
        <v>1371.4720011978704</v>
      </c>
      <c r="G356" s="276">
        <f t="shared" si="130"/>
        <v>2499.1328336232968</v>
      </c>
      <c r="H356" s="276">
        <f t="shared" si="130"/>
        <v>3938.972105836021</v>
      </c>
      <c r="I356" s="276">
        <f t="shared" si="130"/>
        <v>5679.3705983482441</v>
      </c>
      <c r="J356" s="276">
        <f t="shared" si="130"/>
        <v>7730.7874540802304</v>
      </c>
      <c r="K356" s="276">
        <f t="shared" si="130"/>
        <v>10114.540996349901</v>
      </c>
      <c r="L356" s="276">
        <f t="shared" si="130"/>
        <v>12864.969455879196</v>
      </c>
      <c r="M356" s="276">
        <f t="shared" si="130"/>
        <v>16024.209957302233</v>
      </c>
      <c r="N356" s="276">
        <f t="shared" si="130"/>
        <v>19647.922232076904</v>
      </c>
      <c r="O356" s="130"/>
    </row>
    <row r="357" spans="1:15" ht="18.75" x14ac:dyDescent="0.3">
      <c r="A357" s="161"/>
      <c r="B357" s="175"/>
      <c r="C357" s="175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30"/>
    </row>
    <row r="358" spans="1:15" ht="18.75" x14ac:dyDescent="0.3">
      <c r="A358" s="163" t="s">
        <v>79</v>
      </c>
      <c r="B358" s="175"/>
      <c r="C358" s="175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30"/>
    </row>
    <row r="359" spans="1:15" ht="18.75" x14ac:dyDescent="0.3">
      <c r="A359" s="161" t="s">
        <v>109</v>
      </c>
      <c r="B359" s="175"/>
      <c r="C359" s="276">
        <f>C268</f>
        <v>24.17587218424039</v>
      </c>
      <c r="D359" s="276">
        <f t="shared" ref="D359:N359" si="131">D268</f>
        <v>198.04010425594277</v>
      </c>
      <c r="E359" s="276">
        <f t="shared" si="131"/>
        <v>614.57173251142387</v>
      </c>
      <c r="F359" s="276">
        <f t="shared" si="131"/>
        <v>1246.9141693476779</v>
      </c>
      <c r="G359" s="276">
        <f t="shared" si="131"/>
        <v>2071.632809896777</v>
      </c>
      <c r="H359" s="276">
        <f t="shared" si="131"/>
        <v>3073.3639395873242</v>
      </c>
      <c r="I359" s="276">
        <f t="shared" si="131"/>
        <v>4259.0179142683901</v>
      </c>
      <c r="J359" s="276">
        <f t="shared" si="131"/>
        <v>5638.6753883253232</v>
      </c>
      <c r="K359" s="276">
        <f t="shared" si="131"/>
        <v>7231.8809220143676</v>
      </c>
      <c r="L359" s="276">
        <f t="shared" si="131"/>
        <v>9063.5533374437764</v>
      </c>
      <c r="M359" s="276">
        <f t="shared" si="131"/>
        <v>11164.014026296423</v>
      </c>
      <c r="N359" s="276">
        <f t="shared" si="131"/>
        <v>13572.372307123343</v>
      </c>
      <c r="O359" s="130"/>
    </row>
    <row r="360" spans="1:15" ht="18.75" x14ac:dyDescent="0.3">
      <c r="A360" s="161" t="s">
        <v>110</v>
      </c>
      <c r="B360" s="175"/>
      <c r="C360" s="276">
        <f>C277</f>
        <v>626.35965421075036</v>
      </c>
      <c r="D360" s="276">
        <f t="shared" ref="D360:N360" si="132">D277</f>
        <v>1516.6636976364032</v>
      </c>
      <c r="E360" s="276">
        <f t="shared" si="132"/>
        <v>2948.3952278190527</v>
      </c>
      <c r="F360" s="276">
        <f t="shared" si="132"/>
        <v>4643.1313134023067</v>
      </c>
      <c r="G360" s="276">
        <f t="shared" si="132"/>
        <v>6437.6254319754071</v>
      </c>
      <c r="H360" s="276">
        <f t="shared" si="132"/>
        <v>8655.7070756387857</v>
      </c>
      <c r="I360" s="276">
        <f t="shared" si="132"/>
        <v>10752.519038699718</v>
      </c>
      <c r="J360" s="276">
        <f t="shared" si="132"/>
        <v>13463.546009485381</v>
      </c>
      <c r="K360" s="276">
        <f t="shared" si="132"/>
        <v>16620.752198147638</v>
      </c>
      <c r="L360" s="276">
        <f t="shared" si="132"/>
        <v>20171.49038874164</v>
      </c>
      <c r="M360" s="276">
        <f t="shared" si="132"/>
        <v>24232.033572012151</v>
      </c>
      <c r="N360" s="276">
        <f t="shared" si="132"/>
        <v>28803.975559477331</v>
      </c>
      <c r="O360" s="130"/>
    </row>
    <row r="361" spans="1:15" ht="18.75" x14ac:dyDescent="0.3">
      <c r="A361" s="161" t="s">
        <v>80</v>
      </c>
      <c r="B361" s="175"/>
      <c r="C361" s="276">
        <f>C275</f>
        <v>69.59551713452781</v>
      </c>
      <c r="D361" s="276">
        <f t="shared" ref="D361:N361" si="133">D275</f>
        <v>168.51818862626703</v>
      </c>
      <c r="E361" s="276">
        <f t="shared" si="133"/>
        <v>327.59946975767252</v>
      </c>
      <c r="F361" s="276">
        <f t="shared" si="133"/>
        <v>515.903479266923</v>
      </c>
      <c r="G361" s="276">
        <f t="shared" si="133"/>
        <v>715.29171466393416</v>
      </c>
      <c r="H361" s="276">
        <f t="shared" si="133"/>
        <v>961.74523062653179</v>
      </c>
      <c r="I361" s="276">
        <f t="shared" si="133"/>
        <v>1194.724337633302</v>
      </c>
      <c r="J361" s="276">
        <f t="shared" si="133"/>
        <v>1495.9495566094868</v>
      </c>
      <c r="K361" s="276">
        <f t="shared" si="133"/>
        <v>1846.7502442386265</v>
      </c>
      <c r="L361" s="276">
        <f t="shared" si="133"/>
        <v>2241.2767098601826</v>
      </c>
      <c r="M361" s="276">
        <f t="shared" si="133"/>
        <v>2692.4481746680171</v>
      </c>
      <c r="N361" s="276">
        <f t="shared" si="133"/>
        <v>3200.4417288308146</v>
      </c>
      <c r="O361" s="130"/>
    </row>
    <row r="362" spans="1:15" ht="18.75" x14ac:dyDescent="0.3">
      <c r="A362" s="161"/>
      <c r="B362" s="175"/>
      <c r="C362" s="175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30"/>
    </row>
    <row r="363" spans="1:15" ht="18.75" x14ac:dyDescent="0.3">
      <c r="A363" s="163" t="s">
        <v>111</v>
      </c>
      <c r="B363" s="175"/>
      <c r="C363" s="175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30"/>
    </row>
    <row r="364" spans="1:15" ht="18.75" x14ac:dyDescent="0.3">
      <c r="A364" s="161" t="s">
        <v>62</v>
      </c>
      <c r="B364" s="175"/>
      <c r="C364" s="276">
        <f>C319-C354-C355</f>
        <v>1252.666593988864</v>
      </c>
      <c r="D364" s="276">
        <f t="shared" ref="D364:N364" si="134">D319-D354-D355</f>
        <v>5009.5370325207523</v>
      </c>
      <c r="E364" s="276">
        <f t="shared" si="134"/>
        <v>8360.2259699653314</v>
      </c>
      <c r="F364" s="276">
        <f t="shared" si="134"/>
        <v>11359.059304801805</v>
      </c>
      <c r="G364" s="276">
        <f t="shared" si="134"/>
        <v>14256.010625383136</v>
      </c>
      <c r="H364" s="276">
        <f t="shared" si="134"/>
        <v>17243.662420509019</v>
      </c>
      <c r="I364" s="276">
        <f t="shared" si="134"/>
        <v>20535.300708667372</v>
      </c>
      <c r="J364" s="276">
        <f t="shared" si="134"/>
        <v>24093.070559159663</v>
      </c>
      <c r="K364" s="276">
        <f t="shared" si="134"/>
        <v>28058.430793086423</v>
      </c>
      <c r="L364" s="276">
        <f t="shared" si="134"/>
        <v>32563.702918677482</v>
      </c>
      <c r="M364" s="276">
        <f t="shared" si="134"/>
        <v>37716.447028087889</v>
      </c>
      <c r="N364" s="276">
        <f t="shared" si="134"/>
        <v>43624.559735804236</v>
      </c>
      <c r="O364" s="130"/>
    </row>
    <row r="365" spans="1:15" ht="18.75" x14ac:dyDescent="0.3">
      <c r="A365" s="161" t="s">
        <v>81</v>
      </c>
      <c r="B365" s="175"/>
      <c r="C365" s="276">
        <f>C320-C356-C359</f>
        <v>1923.5474089622601</v>
      </c>
      <c r="D365" s="276">
        <f t="shared" ref="D365:N365" si="135">D320-D356-D359</f>
        <v>15872.615584252115</v>
      </c>
      <c r="E365" s="276">
        <f t="shared" si="135"/>
        <v>49334.366367451737</v>
      </c>
      <c r="F365" s="276">
        <f t="shared" si="135"/>
        <v>99940.304258300966</v>
      </c>
      <c r="G365" s="276">
        <f t="shared" si="135"/>
        <v>165821.03297048982</v>
      </c>
      <c r="H365" s="276">
        <f t="shared" si="135"/>
        <v>245771.84798563406</v>
      </c>
      <c r="I365" s="276">
        <f t="shared" si="135"/>
        <v>340365.83493595844</v>
      </c>
      <c r="J365" s="276">
        <f t="shared" si="135"/>
        <v>450411.58784735226</v>
      </c>
      <c r="K365" s="276">
        <f t="shared" si="135"/>
        <v>577475.78391731752</v>
      </c>
      <c r="L365" s="276">
        <f t="shared" si="135"/>
        <v>723548.73921142775</v>
      </c>
      <c r="M365" s="276">
        <f t="shared" si="135"/>
        <v>891051.92967928213</v>
      </c>
      <c r="N365" s="276">
        <f t="shared" si="135"/>
        <v>1083107.3277216945</v>
      </c>
      <c r="O365" s="130"/>
    </row>
    <row r="366" spans="1:15" ht="18.75" x14ac:dyDescent="0.3">
      <c r="A366" s="161" t="s">
        <v>64</v>
      </c>
      <c r="B366" s="175"/>
      <c r="C366" s="276">
        <f>C321-C360-C361</f>
        <v>90.232955463251827</v>
      </c>
      <c r="D366" s="276">
        <f t="shared" ref="D366:N366" si="136">D321-D360-D361</f>
        <v>218.4895642009368</v>
      </c>
      <c r="E366" s="276">
        <f t="shared" si="136"/>
        <v>424.743856810333</v>
      </c>
      <c r="F366" s="276">
        <f t="shared" si="136"/>
        <v>668.88641085955408</v>
      </c>
      <c r="G366" s="276">
        <f t="shared" si="136"/>
        <v>927.40004083513907</v>
      </c>
      <c r="H366" s="276">
        <f t="shared" si="136"/>
        <v>1246.9354081293945</v>
      </c>
      <c r="I366" s="276">
        <f t="shared" si="136"/>
        <v>1549.0007458403531</v>
      </c>
      <c r="J366" s="276">
        <f t="shared" si="136"/>
        <v>1939.549489313971</v>
      </c>
      <c r="K366" s="276">
        <f t="shared" si="136"/>
        <v>2394.3745143530341</v>
      </c>
      <c r="L366" s="276">
        <f t="shared" si="136"/>
        <v>2905.8914980215459</v>
      </c>
      <c r="M366" s="276">
        <f t="shared" si="136"/>
        <v>3490.8506500830558</v>
      </c>
      <c r="N366" s="276">
        <f t="shared" si="136"/>
        <v>4149.4815739654987</v>
      </c>
      <c r="O366" s="130"/>
    </row>
    <row r="367" spans="1:15" ht="18.75" x14ac:dyDescent="0.3">
      <c r="A367" s="161"/>
      <c r="B367" s="175"/>
      <c r="C367" s="175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30"/>
    </row>
    <row r="368" spans="1:15" ht="18.75" x14ac:dyDescent="0.3">
      <c r="A368" s="161"/>
      <c r="B368" s="175"/>
      <c r="C368" s="175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30"/>
    </row>
    <row r="369" spans="1:15" ht="18.75" x14ac:dyDescent="0.3">
      <c r="A369" s="161"/>
      <c r="B369" s="175"/>
      <c r="C369" s="175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30"/>
    </row>
    <row r="370" spans="1:15" ht="18.75" x14ac:dyDescent="0.3">
      <c r="A370" s="161"/>
      <c r="B370" s="175"/>
      <c r="C370" s="175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30"/>
    </row>
    <row r="371" spans="1:15" ht="18.75" x14ac:dyDescent="0.3">
      <c r="A371" s="137" t="s">
        <v>76</v>
      </c>
      <c r="B371" s="160"/>
      <c r="C371" s="160"/>
      <c r="D371" s="160"/>
      <c r="E371" s="160"/>
      <c r="F371" s="160"/>
      <c r="G371" s="160"/>
      <c r="H371" s="160"/>
      <c r="I371" s="160"/>
      <c r="J371" s="160"/>
      <c r="K371" s="160"/>
      <c r="L371" s="160"/>
      <c r="M371" s="160"/>
      <c r="N371" s="160"/>
      <c r="O371" s="130"/>
    </row>
    <row r="372" spans="1:15" ht="18.75" x14ac:dyDescent="0.3">
      <c r="A372" s="262" t="s">
        <v>57</v>
      </c>
      <c r="B372" s="277">
        <f>SUM(B373:B375)</f>
        <v>9790.8350974547211</v>
      </c>
      <c r="C372" s="277">
        <f>SUM(C373:C375)</f>
        <v>46191.533783333041</v>
      </c>
      <c r="D372" s="277">
        <f t="shared" ref="D372:N372" si="137">SUM(D373:D375)</f>
        <v>101355.00329079508</v>
      </c>
      <c r="E372" s="277">
        <f t="shared" si="137"/>
        <v>172944.56560623649</v>
      </c>
      <c r="F372" s="277">
        <f t="shared" si="137"/>
        <v>260147.97482442448</v>
      </c>
      <c r="G372" s="277">
        <f t="shared" si="137"/>
        <v>363204.95467715571</v>
      </c>
      <c r="H372" s="277">
        <f t="shared" si="137"/>
        <v>483086.12314538553</v>
      </c>
      <c r="I372" s="277">
        <f t="shared" si="137"/>
        <v>621472.58455082565</v>
      </c>
      <c r="J372" s="277">
        <f t="shared" si="137"/>
        <v>780530.62402094377</v>
      </c>
      <c r="K372" s="277">
        <f t="shared" si="137"/>
        <v>962988.75901247445</v>
      </c>
      <c r="L372" s="277">
        <f t="shared" si="137"/>
        <v>1172130.6053440175</v>
      </c>
      <c r="M372" s="277">
        <f t="shared" si="137"/>
        <v>1411810.3847372278</v>
      </c>
      <c r="N372" s="277">
        <f t="shared" si="137"/>
        <v>1686529.7167391409</v>
      </c>
      <c r="O372" s="130"/>
    </row>
    <row r="373" spans="1:15" ht="18.75" x14ac:dyDescent="0.3">
      <c r="A373" s="278" t="s">
        <v>62</v>
      </c>
      <c r="B373" s="279">
        <v>6882.7834834552978</v>
      </c>
      <c r="C373" s="277">
        <f>C364+C361+C359+C330+C314</f>
        <v>27524.928750114017</v>
      </c>
      <c r="D373" s="277">
        <f t="shared" ref="D373:N373" si="138">D364+D361+D359+D330+D314</f>
        <v>45935.307527282021</v>
      </c>
      <c r="E373" s="277">
        <f t="shared" si="138"/>
        <v>62412.413762647266</v>
      </c>
      <c r="F373" s="277">
        <f t="shared" si="138"/>
        <v>78329.728710896306</v>
      </c>
      <c r="G373" s="277">
        <f t="shared" si="138"/>
        <v>94745.397914884743</v>
      </c>
      <c r="H373" s="277">
        <f t="shared" si="138"/>
        <v>112831.32257509543</v>
      </c>
      <c r="I373" s="277">
        <f t="shared" si="138"/>
        <v>132379.50856681133</v>
      </c>
      <c r="J373" s="277">
        <f t="shared" si="138"/>
        <v>154167.20215981544</v>
      </c>
      <c r="K373" s="277">
        <f t="shared" si="138"/>
        <v>178921.44460811798</v>
      </c>
      <c r="L373" s="277">
        <f t="shared" si="138"/>
        <v>207233.22542905423</v>
      </c>
      <c r="M373" s="277">
        <f t="shared" si="138"/>
        <v>239695.38316375954</v>
      </c>
      <c r="N373" s="277">
        <f t="shared" si="138"/>
        <v>276765.87804159953</v>
      </c>
      <c r="O373" s="130"/>
    </row>
    <row r="374" spans="1:15" ht="18.75" x14ac:dyDescent="0.3">
      <c r="A374" s="278" t="s">
        <v>63</v>
      </c>
      <c r="B374" s="279">
        <v>2014.656015353366</v>
      </c>
      <c r="C374" s="277">
        <f>C365+C360+C354+C331+C315</f>
        <v>16503.342021328564</v>
      </c>
      <c r="D374" s="277">
        <f t="shared" ref="D374:N374" si="139">D365+D360+D354+D331+D315</f>
        <v>51214.311042618661</v>
      </c>
      <c r="E374" s="277">
        <f t="shared" si="139"/>
        <v>103909.5141123065</v>
      </c>
      <c r="F374" s="277">
        <f t="shared" si="139"/>
        <v>172636.06749139808</v>
      </c>
      <c r="G374" s="277">
        <f t="shared" si="139"/>
        <v>256113.66163227701</v>
      </c>
      <c r="H374" s="277">
        <f t="shared" si="139"/>
        <v>354918.15952236584</v>
      </c>
      <c r="I374" s="277">
        <f t="shared" si="139"/>
        <v>469889.61569377693</v>
      </c>
      <c r="J374" s="277">
        <f t="shared" si="139"/>
        <v>602656.74350119731</v>
      </c>
      <c r="K374" s="277">
        <f t="shared" si="139"/>
        <v>755296.11145364807</v>
      </c>
      <c r="L374" s="277">
        <f t="shared" si="139"/>
        <v>930334.50219136861</v>
      </c>
      <c r="M374" s="277">
        <f t="shared" si="139"/>
        <v>1131031.0255936119</v>
      </c>
      <c r="N374" s="277">
        <f t="shared" si="139"/>
        <v>1361054.8972852202</v>
      </c>
      <c r="O374" s="130"/>
    </row>
    <row r="375" spans="1:15" ht="18.75" x14ac:dyDescent="0.3">
      <c r="A375" s="278" t="s">
        <v>64</v>
      </c>
      <c r="B375" s="279">
        <v>893.39559864605678</v>
      </c>
      <c r="C375" s="277">
        <f>C366+C356+C355+C332+C316</f>
        <v>2163.2630118904626</v>
      </c>
      <c r="D375" s="277">
        <f t="shared" ref="D375:N375" si="140">D366+D356+D355+D332+D316</f>
        <v>4205.3847208943844</v>
      </c>
      <c r="E375" s="277">
        <f t="shared" si="140"/>
        <v>6622.637731282709</v>
      </c>
      <c r="F375" s="277">
        <f t="shared" si="140"/>
        <v>9182.1786221300918</v>
      </c>
      <c r="G375" s="277">
        <f t="shared" si="140"/>
        <v>12345.895129993991</v>
      </c>
      <c r="H375" s="277">
        <f t="shared" si="140"/>
        <v>15336.641047924288</v>
      </c>
      <c r="I375" s="277">
        <f t="shared" si="140"/>
        <v>19203.460290237315</v>
      </c>
      <c r="J375" s="277">
        <f t="shared" si="140"/>
        <v>23706.678359931022</v>
      </c>
      <c r="K375" s="277">
        <f t="shared" si="140"/>
        <v>28771.202950708375</v>
      </c>
      <c r="L375" s="277">
        <f t="shared" si="140"/>
        <v>34562.877723594574</v>
      </c>
      <c r="M375" s="277">
        <f t="shared" si="140"/>
        <v>41083.975979856412</v>
      </c>
      <c r="N375" s="277">
        <f t="shared" si="140"/>
        <v>48708.941412321336</v>
      </c>
      <c r="O375" s="130"/>
    </row>
    <row r="376" spans="1:15" ht="18.75" x14ac:dyDescent="0.3">
      <c r="A376" s="183"/>
      <c r="B376" s="280"/>
      <c r="C376" s="175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30"/>
    </row>
    <row r="377" spans="1:15" ht="18.75" x14ac:dyDescent="0.3">
      <c r="A377" s="182" t="s">
        <v>149</v>
      </c>
      <c r="B377" s="160"/>
      <c r="C377" s="160"/>
      <c r="D377" s="160"/>
      <c r="E377" s="160"/>
      <c r="F377" s="160"/>
      <c r="G377" s="160"/>
      <c r="H377" s="160"/>
      <c r="I377" s="160"/>
      <c r="J377" s="160"/>
      <c r="K377" s="160"/>
      <c r="L377" s="160"/>
      <c r="M377" s="160"/>
      <c r="N377" s="160"/>
      <c r="O377" s="130"/>
    </row>
    <row r="378" spans="1:15" ht="18.75" x14ac:dyDescent="0.3">
      <c r="A378" s="48" t="s">
        <v>213</v>
      </c>
      <c r="B378" s="53"/>
      <c r="C378" s="142">
        <v>100</v>
      </c>
      <c r="D378" s="142">
        <v>100</v>
      </c>
      <c r="E378" s="142">
        <v>100</v>
      </c>
      <c r="F378" s="142">
        <v>100</v>
      </c>
      <c r="G378" s="142">
        <v>100</v>
      </c>
      <c r="H378" s="142">
        <v>100</v>
      </c>
      <c r="I378" s="142">
        <v>100</v>
      </c>
      <c r="J378" s="142">
        <v>100</v>
      </c>
      <c r="K378" s="142">
        <v>100</v>
      </c>
      <c r="L378" s="142">
        <v>100</v>
      </c>
      <c r="M378" s="142">
        <v>100</v>
      </c>
      <c r="N378" s="142">
        <v>100</v>
      </c>
      <c r="O378" s="130"/>
    </row>
    <row r="379" spans="1:15" ht="18.75" x14ac:dyDescent="0.3">
      <c r="A379" s="48" t="s">
        <v>214</v>
      </c>
      <c r="B379" s="53"/>
      <c r="C379" s="142">
        <v>750</v>
      </c>
      <c r="D379" s="142">
        <v>750</v>
      </c>
      <c r="E379" s="142">
        <v>750</v>
      </c>
      <c r="F379" s="142">
        <v>750</v>
      </c>
      <c r="G379" s="142">
        <v>750</v>
      </c>
      <c r="H379" s="142">
        <v>750</v>
      </c>
      <c r="I379" s="142">
        <v>750</v>
      </c>
      <c r="J379" s="142">
        <v>750</v>
      </c>
      <c r="K379" s="142">
        <v>750</v>
      </c>
      <c r="L379" s="142">
        <v>750</v>
      </c>
      <c r="M379" s="142">
        <v>750</v>
      </c>
      <c r="N379" s="142">
        <v>750</v>
      </c>
      <c r="O379" s="130"/>
    </row>
    <row r="380" spans="1:15" ht="18.75" x14ac:dyDescent="0.3">
      <c r="A380" s="48" t="s">
        <v>215</v>
      </c>
      <c r="B380" s="53"/>
      <c r="C380" s="142">
        <v>1900</v>
      </c>
      <c r="D380" s="142">
        <v>1900</v>
      </c>
      <c r="E380" s="142">
        <v>1900</v>
      </c>
      <c r="F380" s="142">
        <v>1900</v>
      </c>
      <c r="G380" s="142">
        <v>1900</v>
      </c>
      <c r="H380" s="142">
        <v>1900</v>
      </c>
      <c r="I380" s="142">
        <v>1900</v>
      </c>
      <c r="J380" s="142">
        <v>1900</v>
      </c>
      <c r="K380" s="142">
        <v>1900</v>
      </c>
      <c r="L380" s="142">
        <v>1900</v>
      </c>
      <c r="M380" s="142">
        <v>1900</v>
      </c>
      <c r="N380" s="142">
        <v>1900</v>
      </c>
      <c r="O380" s="130"/>
    </row>
    <row r="381" spans="1:15" ht="18.75" x14ac:dyDescent="0.3">
      <c r="A381" s="48"/>
      <c r="B381" s="53"/>
      <c r="C381" s="157"/>
      <c r="D381" s="157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30"/>
    </row>
    <row r="382" spans="1:15" ht="18.75" x14ac:dyDescent="0.3">
      <c r="A382" s="131" t="s">
        <v>216</v>
      </c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130"/>
    </row>
    <row r="383" spans="1:15" ht="18.75" x14ac:dyDescent="0.3">
      <c r="A383" s="48" t="s">
        <v>217</v>
      </c>
      <c r="B383" s="48"/>
      <c r="C383" s="142">
        <v>75</v>
      </c>
      <c r="D383" s="142">
        <v>75</v>
      </c>
      <c r="E383" s="142">
        <v>75</v>
      </c>
      <c r="F383" s="142">
        <v>75</v>
      </c>
      <c r="G383" s="142">
        <v>75</v>
      </c>
      <c r="H383" s="142">
        <v>75</v>
      </c>
      <c r="I383" s="142">
        <v>75</v>
      </c>
      <c r="J383" s="142">
        <v>75</v>
      </c>
      <c r="K383" s="142">
        <v>75</v>
      </c>
      <c r="L383" s="142">
        <v>75</v>
      </c>
      <c r="M383" s="142">
        <v>75</v>
      </c>
      <c r="N383" s="142">
        <v>75</v>
      </c>
      <c r="O383" s="130"/>
    </row>
    <row r="384" spans="1:15" ht="18.75" x14ac:dyDescent="0.3">
      <c r="A384" s="48" t="s">
        <v>62</v>
      </c>
      <c r="B384" s="48"/>
      <c r="C384" s="142">
        <v>60</v>
      </c>
      <c r="D384" s="142">
        <v>60</v>
      </c>
      <c r="E384" s="142">
        <v>60</v>
      </c>
      <c r="F384" s="142">
        <v>60</v>
      </c>
      <c r="G384" s="142">
        <v>60</v>
      </c>
      <c r="H384" s="142">
        <v>60</v>
      </c>
      <c r="I384" s="142">
        <v>60</v>
      </c>
      <c r="J384" s="142">
        <v>60</v>
      </c>
      <c r="K384" s="142">
        <v>60</v>
      </c>
      <c r="L384" s="142">
        <v>60</v>
      </c>
      <c r="M384" s="142">
        <v>60</v>
      </c>
      <c r="N384" s="142">
        <v>60</v>
      </c>
      <c r="O384" s="130"/>
    </row>
    <row r="385" spans="1:15" ht="18.75" x14ac:dyDescent="0.3">
      <c r="A385" s="48" t="s">
        <v>81</v>
      </c>
      <c r="B385" s="48"/>
      <c r="C385" s="142">
        <v>45</v>
      </c>
      <c r="D385" s="142">
        <v>45</v>
      </c>
      <c r="E385" s="142">
        <v>45</v>
      </c>
      <c r="F385" s="142">
        <v>45</v>
      </c>
      <c r="G385" s="142">
        <v>45</v>
      </c>
      <c r="H385" s="142">
        <v>45</v>
      </c>
      <c r="I385" s="142">
        <v>45</v>
      </c>
      <c r="J385" s="142">
        <v>45</v>
      </c>
      <c r="K385" s="142">
        <v>45</v>
      </c>
      <c r="L385" s="142">
        <v>45</v>
      </c>
      <c r="M385" s="142">
        <v>45</v>
      </c>
      <c r="N385" s="142">
        <v>45</v>
      </c>
      <c r="O385" s="130"/>
    </row>
    <row r="386" spans="1:15" ht="18.75" x14ac:dyDescent="0.3">
      <c r="A386" s="48" t="s">
        <v>64</v>
      </c>
      <c r="B386" s="48"/>
      <c r="C386" s="142">
        <v>30</v>
      </c>
      <c r="D386" s="142">
        <v>30</v>
      </c>
      <c r="E386" s="142">
        <v>30</v>
      </c>
      <c r="F386" s="142">
        <v>30</v>
      </c>
      <c r="G386" s="142">
        <v>30</v>
      </c>
      <c r="H386" s="142">
        <v>30</v>
      </c>
      <c r="I386" s="142">
        <v>30</v>
      </c>
      <c r="J386" s="142">
        <v>30</v>
      </c>
      <c r="K386" s="142">
        <v>30</v>
      </c>
      <c r="L386" s="142">
        <v>30</v>
      </c>
      <c r="M386" s="142">
        <v>30</v>
      </c>
      <c r="N386" s="142">
        <v>30</v>
      </c>
      <c r="O386" s="130"/>
    </row>
    <row r="387" spans="1:15" ht="18.75" x14ac:dyDescent="0.3">
      <c r="A387" s="183"/>
      <c r="B387" s="184"/>
      <c r="C387" s="175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</row>
    <row r="388" spans="1:15" ht="18.75" x14ac:dyDescent="0.3">
      <c r="A388" s="183"/>
      <c r="B388" s="184"/>
      <c r="C388" s="175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</row>
    <row r="389" spans="1:15" ht="18.75" x14ac:dyDescent="0.3">
      <c r="A389" s="183"/>
      <c r="B389" s="184"/>
      <c r="C389" s="175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</row>
    <row r="390" spans="1:15" ht="18.75" x14ac:dyDescent="0.3">
      <c r="A390" s="137" t="s">
        <v>66</v>
      </c>
      <c r="B390" s="160"/>
      <c r="C390" s="160"/>
      <c r="D390" s="160"/>
      <c r="E390" s="160"/>
      <c r="F390" s="160"/>
      <c r="G390" s="160"/>
      <c r="H390" s="160"/>
      <c r="I390" s="160"/>
      <c r="J390" s="160"/>
      <c r="K390" s="160"/>
      <c r="L390" s="160"/>
      <c r="M390" s="160"/>
      <c r="N390" s="160"/>
      <c r="O390" s="130"/>
    </row>
    <row r="391" spans="1:15" ht="18.75" x14ac:dyDescent="0.3">
      <c r="A391" s="130"/>
      <c r="B391" s="130"/>
      <c r="C391" s="175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</row>
    <row r="392" spans="1:15" ht="18.75" x14ac:dyDescent="0.3">
      <c r="A392" s="136" t="s">
        <v>164</v>
      </c>
      <c r="B392" s="130"/>
      <c r="C392" s="185">
        <f>SUM(C393:C395)</f>
        <v>12651467.459142957</v>
      </c>
      <c r="D392" s="185">
        <f t="shared" ref="D392:N392" si="141">SUM(D393:D395)</f>
        <v>19457809.773230091</v>
      </c>
      <c r="E392" s="185">
        <f t="shared" si="141"/>
        <v>26093414.229412351</v>
      </c>
      <c r="F392" s="185">
        <f t="shared" si="141"/>
        <v>32310368.024087083</v>
      </c>
      <c r="G392" s="185">
        <f t="shared" si="141"/>
        <v>38891890.026822932</v>
      </c>
      <c r="H392" s="185">
        <f t="shared" si="141"/>
        <v>44886417.812153019</v>
      </c>
      <c r="I392" s="185">
        <f t="shared" si="141"/>
        <v>52301686.42844145</v>
      </c>
      <c r="J392" s="185">
        <f t="shared" si="141"/>
        <v>60726240.092719875</v>
      </c>
      <c r="K392" s="185">
        <f t="shared" si="141"/>
        <v>70106515.894560963</v>
      </c>
      <c r="L392" s="185">
        <f t="shared" si="141"/>
        <v>80740533.981179014</v>
      </c>
      <c r="M392" s="185">
        <f t="shared" si="141"/>
        <v>92738520.769928753</v>
      </c>
      <c r="N392" s="185">
        <f t="shared" si="141"/>
        <v>106777413.4893776</v>
      </c>
      <c r="O392" s="130"/>
    </row>
    <row r="393" spans="1:15" ht="18.75" x14ac:dyDescent="0.3">
      <c r="A393" s="186" t="s">
        <v>62</v>
      </c>
      <c r="B393" s="130"/>
      <c r="C393" s="272">
        <f>C378*C314</f>
        <v>2613483.2400324401</v>
      </c>
      <c r="D393" s="272">
        <f t="shared" ref="D393:N393" si="142">D378*D314</f>
        <v>4051576.4632800543</v>
      </c>
      <c r="E393" s="272">
        <f t="shared" si="142"/>
        <v>5306657.7019693227</v>
      </c>
      <c r="F393" s="272">
        <f t="shared" si="142"/>
        <v>6516458.6426165504</v>
      </c>
      <c r="G393" s="272">
        <f t="shared" si="142"/>
        <v>7765950.6521058241</v>
      </c>
      <c r="H393" s="272">
        <f t="shared" si="142"/>
        <v>9150982.7841688916</v>
      </c>
      <c r="I393" s="272">
        <f t="shared" si="142"/>
        <v>10634794.906743947</v>
      </c>
      <c r="J393" s="272">
        <f t="shared" si="142"/>
        <v>12289717.187973829</v>
      </c>
      <c r="K393" s="272">
        <f t="shared" si="142"/>
        <v>14174225.955361692</v>
      </c>
      <c r="L393" s="272">
        <f t="shared" si="142"/>
        <v>16332279.87740612</v>
      </c>
      <c r="M393" s="272">
        <f t="shared" si="142"/>
        <v>18808078.848072845</v>
      </c>
      <c r="N393" s="272">
        <f t="shared" si="142"/>
        <v>21632702.252862118</v>
      </c>
      <c r="O393" s="130"/>
    </row>
    <row r="394" spans="1:15" ht="18.75" x14ac:dyDescent="0.3">
      <c r="A394" s="186" t="s">
        <v>63</v>
      </c>
      <c r="B394" s="130"/>
      <c r="C394" s="272">
        <f>C379*C315</f>
        <v>6680946.5924772946</v>
      </c>
      <c r="D394" s="272">
        <f t="shared" ref="D394:N394" si="143">D379*D315</f>
        <v>10259820.734963397</v>
      </c>
      <c r="E394" s="272">
        <f t="shared" si="143"/>
        <v>13510852.387453236</v>
      </c>
      <c r="F394" s="272">
        <f t="shared" si="143"/>
        <v>16790623.637102228</v>
      </c>
      <c r="G394" s="272">
        <f t="shared" si="143"/>
        <v>19909750.961195461</v>
      </c>
      <c r="H394" s="272">
        <f t="shared" si="143"/>
        <v>23380415.620907094</v>
      </c>
      <c r="I394" s="272">
        <f t="shared" si="143"/>
        <v>27168565.221541867</v>
      </c>
      <c r="J394" s="272">
        <f t="shared" si="143"/>
        <v>31451759.564089581</v>
      </c>
      <c r="K394" s="272">
        <f t="shared" si="143"/>
        <v>36312001.492449388</v>
      </c>
      <c r="L394" s="272">
        <f t="shared" si="143"/>
        <v>41792256.955942586</v>
      </c>
      <c r="M394" s="272">
        <f t="shared" si="143"/>
        <v>48109334.616901666</v>
      </c>
      <c r="N394" s="272">
        <f t="shared" si="143"/>
        <v>55347223.24804046</v>
      </c>
      <c r="O394" s="130"/>
    </row>
    <row r="395" spans="1:15" ht="18.75" x14ac:dyDescent="0.3">
      <c r="A395" s="186" t="s">
        <v>64</v>
      </c>
      <c r="B395" s="187"/>
      <c r="C395" s="272">
        <f>C380*C316</f>
        <v>3357037.6266332222</v>
      </c>
      <c r="D395" s="272">
        <f t="shared" ref="D395:N395" si="144">D380*D316</f>
        <v>5146412.5749866404</v>
      </c>
      <c r="E395" s="272">
        <f t="shared" si="144"/>
        <v>7275904.1399897942</v>
      </c>
      <c r="F395" s="272">
        <f t="shared" si="144"/>
        <v>9003285.7443683036</v>
      </c>
      <c r="G395" s="272">
        <f t="shared" si="144"/>
        <v>11216188.413521649</v>
      </c>
      <c r="H395" s="272">
        <f t="shared" si="144"/>
        <v>12355019.407077033</v>
      </c>
      <c r="I395" s="272">
        <f t="shared" si="144"/>
        <v>14498326.300155642</v>
      </c>
      <c r="J395" s="272">
        <f t="shared" si="144"/>
        <v>16984763.340656467</v>
      </c>
      <c r="K395" s="272">
        <f t="shared" si="144"/>
        <v>19620288.446749885</v>
      </c>
      <c r="L395" s="272">
        <f t="shared" si="144"/>
        <v>22615997.147830307</v>
      </c>
      <c r="M395" s="272">
        <f t="shared" si="144"/>
        <v>25821107.304954246</v>
      </c>
      <c r="N395" s="272">
        <f t="shared" si="144"/>
        <v>29797487.988475021</v>
      </c>
      <c r="O395" s="130"/>
    </row>
    <row r="396" spans="1:15" ht="18.75" x14ac:dyDescent="0.3">
      <c r="A396" s="134"/>
      <c r="B396" s="130"/>
      <c r="C396" s="130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</row>
    <row r="397" spans="1:15" ht="18.75" x14ac:dyDescent="0.3">
      <c r="A397" s="136" t="s">
        <v>226</v>
      </c>
      <c r="B397" s="130"/>
      <c r="C397" s="188">
        <f>SUM(C398:C400)</f>
        <v>3640347.5439264802</v>
      </c>
      <c r="D397" s="188">
        <f t="shared" ref="D397:N397" si="145">SUM(D398:D400)</f>
        <v>18453947.904180177</v>
      </c>
      <c r="E397" s="188">
        <f t="shared" si="145"/>
        <v>49315838.279231116</v>
      </c>
      <c r="F397" s="188">
        <f t="shared" si="145"/>
        <v>93933729.898543596</v>
      </c>
      <c r="G397" s="188">
        <f t="shared" si="145"/>
        <v>150603441.78998625</v>
      </c>
      <c r="H397" s="188">
        <f t="shared" si="145"/>
        <v>219250236.56214002</v>
      </c>
      <c r="I397" s="188">
        <f t="shared" si="145"/>
        <v>299112573.32770979</v>
      </c>
      <c r="J397" s="188">
        <f t="shared" si="145"/>
        <v>392546502.83815563</v>
      </c>
      <c r="K397" s="188">
        <f t="shared" si="145"/>
        <v>500430938.24018043</v>
      </c>
      <c r="L397" s="188">
        <f t="shared" si="145"/>
        <v>624246719.36384034</v>
      </c>
      <c r="M397" s="188">
        <f t="shared" si="145"/>
        <v>766197849.8618567</v>
      </c>
      <c r="N397" s="188">
        <f t="shared" si="145"/>
        <v>928757125.011181</v>
      </c>
      <c r="O397" s="130"/>
    </row>
    <row r="398" spans="1:15" ht="18.75" x14ac:dyDescent="0.3">
      <c r="A398" s="186" t="s">
        <v>62</v>
      </c>
      <c r="B398" s="130"/>
      <c r="C398" s="273">
        <f>C378*C319</f>
        <v>655240.9876249443</v>
      </c>
      <c r="D398" s="273">
        <f t="shared" ref="D398:N398" si="146">D378*D319</f>
        <v>2620373.2170108547</v>
      </c>
      <c r="E398" s="273">
        <f t="shared" si="146"/>
        <v>4373041.2765972484</v>
      </c>
      <c r="F398" s="273">
        <f t="shared" si="146"/>
        <v>5941661.7902040202</v>
      </c>
      <c r="G398" s="273">
        <f t="shared" si="146"/>
        <v>7456990.1732773287</v>
      </c>
      <c r="H398" s="273">
        <f t="shared" si="146"/>
        <v>9019761.8814970274</v>
      </c>
      <c r="I398" s="273">
        <f t="shared" si="146"/>
        <v>10741541.909149086</v>
      </c>
      <c r="J398" s="273">
        <f t="shared" si="146"/>
        <v>12602529.215560438</v>
      </c>
      <c r="K398" s="273">
        <f t="shared" si="146"/>
        <v>14676717.64561443</v>
      </c>
      <c r="L398" s="273">
        <f t="shared" si="146"/>
        <v>17033321.52669283</v>
      </c>
      <c r="M398" s="273">
        <f t="shared" si="146"/>
        <v>19728603.060845964</v>
      </c>
      <c r="N398" s="273">
        <f t="shared" si="146"/>
        <v>22819000.47718991</v>
      </c>
      <c r="O398" s="130"/>
    </row>
    <row r="399" spans="1:15" ht="18.75" x14ac:dyDescent="0.3">
      <c r="A399" s="186" t="s">
        <v>63</v>
      </c>
      <c r="B399" s="130"/>
      <c r="C399" s="273">
        <f>C379*C320</f>
        <v>1491349.1153653292</v>
      </c>
      <c r="D399" s="273">
        <f t="shared" ref="D399:N399" si="147">D379*D320</f>
        <v>12216598.93128847</v>
      </c>
      <c r="E399" s="273">
        <f t="shared" si="147"/>
        <v>37911393.749298461</v>
      </c>
      <c r="F399" s="273">
        <f t="shared" si="147"/>
        <v>76919017.821634889</v>
      </c>
      <c r="G399" s="273">
        <f t="shared" si="147"/>
        <v>127793848.96050742</v>
      </c>
      <c r="H399" s="273">
        <f t="shared" si="147"/>
        <v>189588138.02329305</v>
      </c>
      <c r="I399" s="273">
        <f t="shared" si="147"/>
        <v>262728167.58643129</v>
      </c>
      <c r="J399" s="273">
        <f t="shared" si="147"/>
        <v>347835788.01731837</v>
      </c>
      <c r="K399" s="273">
        <f t="shared" si="147"/>
        <v>446116654.37676132</v>
      </c>
      <c r="L399" s="273">
        <f t="shared" si="147"/>
        <v>559107946.50356305</v>
      </c>
      <c r="M399" s="273">
        <f t="shared" si="147"/>
        <v>688680115.24716055</v>
      </c>
      <c r="N399" s="273">
        <f t="shared" si="147"/>
        <v>837245716.6956712</v>
      </c>
      <c r="O399" s="130"/>
    </row>
    <row r="400" spans="1:15" ht="18.75" x14ac:dyDescent="0.3">
      <c r="A400" s="186" t="s">
        <v>64</v>
      </c>
      <c r="B400" s="130"/>
      <c r="C400" s="273">
        <f>C380*C321</f>
        <v>1493757.4409362071</v>
      </c>
      <c r="D400" s="273">
        <f t="shared" ref="D400:N400" si="148">D380*D321</f>
        <v>3616975.7558808532</v>
      </c>
      <c r="E400" s="273">
        <f t="shared" si="148"/>
        <v>7031403.2533354107</v>
      </c>
      <c r="F400" s="273">
        <f t="shared" si="148"/>
        <v>11073050.286704689</v>
      </c>
      <c r="G400" s="273">
        <f t="shared" si="148"/>
        <v>15352602.656201513</v>
      </c>
      <c r="H400" s="273">
        <f t="shared" si="148"/>
        <v>20642336.657349952</v>
      </c>
      <c r="I400" s="273">
        <f t="shared" si="148"/>
        <v>25642863.832129408</v>
      </c>
      <c r="J400" s="273">
        <f t="shared" si="148"/>
        <v>32108185.605276793</v>
      </c>
      <c r="K400" s="273">
        <f t="shared" si="148"/>
        <v>39637566.21780467</v>
      </c>
      <c r="L400" s="273">
        <f t="shared" si="148"/>
        <v>48105451.333584398</v>
      </c>
      <c r="M400" s="273">
        <f t="shared" si="148"/>
        <v>57789131.553850129</v>
      </c>
      <c r="N400" s="273">
        <f t="shared" si="148"/>
        <v>68692407.838319927</v>
      </c>
      <c r="O400" s="130"/>
    </row>
    <row r="401" spans="1:15" ht="18.75" x14ac:dyDescent="0.3">
      <c r="A401" s="136"/>
      <c r="B401" s="130"/>
      <c r="C401" s="130"/>
      <c r="D401" s="130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</row>
    <row r="402" spans="1:15" ht="18.75" x14ac:dyDescent="0.3">
      <c r="A402" s="136" t="s">
        <v>169</v>
      </c>
      <c r="B402" s="130"/>
      <c r="C402" s="188">
        <f>SUM(C403:C405)</f>
        <v>13262.05152681391</v>
      </c>
      <c r="D402" s="188">
        <f t="shared" ref="D402:N402" si="149">SUM(D403:D405)</f>
        <v>13202.007188683452</v>
      </c>
      <c r="E402" s="188">
        <f t="shared" si="149"/>
        <v>13009.232834669499</v>
      </c>
      <c r="F402" s="188">
        <f t="shared" si="149"/>
        <v>12870.923300069318</v>
      </c>
      <c r="G402" s="188">
        <f t="shared" si="149"/>
        <v>12929.888330023305</v>
      </c>
      <c r="H402" s="188">
        <f t="shared" si="149"/>
        <v>12864.558098346877</v>
      </c>
      <c r="I402" s="188">
        <f t="shared" si="149"/>
        <v>12779.824884428064</v>
      </c>
      <c r="J402" s="188">
        <f t="shared" si="149"/>
        <v>12697.558412874338</v>
      </c>
      <c r="K402" s="188">
        <f t="shared" si="149"/>
        <v>12637.887045272884</v>
      </c>
      <c r="L402" s="188">
        <f t="shared" si="149"/>
        <v>12590.34973356035</v>
      </c>
      <c r="M402" s="188">
        <f t="shared" si="149"/>
        <v>12523.846825186025</v>
      </c>
      <c r="N402" s="188">
        <f t="shared" si="149"/>
        <v>12457.025926310607</v>
      </c>
      <c r="O402" s="130"/>
    </row>
    <row r="403" spans="1:15" ht="18.75" x14ac:dyDescent="0.3">
      <c r="A403" s="186" t="s">
        <v>62</v>
      </c>
      <c r="B403" s="130"/>
      <c r="C403" s="273">
        <f>C378*C330</f>
        <v>4365.8366481984613</v>
      </c>
      <c r="D403" s="273">
        <f t="shared" ref="D403:N403" si="150">D378*D330</f>
        <v>4344.7569078512943</v>
      </c>
      <c r="E403" s="273">
        <f t="shared" si="150"/>
        <v>4343.9570719607882</v>
      </c>
      <c r="F403" s="273">
        <f t="shared" si="150"/>
        <v>4326.5331314395362</v>
      </c>
      <c r="G403" s="273">
        <f t="shared" si="150"/>
        <v>4295.6243882656263</v>
      </c>
      <c r="H403" s="273">
        <f t="shared" si="150"/>
        <v>4272.3142683636834</v>
      </c>
      <c r="I403" s="273">
        <f t="shared" si="150"/>
        <v>4251.6538802799523</v>
      </c>
      <c r="J403" s="273">
        <f t="shared" si="150"/>
        <v>4233.477598266617</v>
      </c>
      <c r="K403" s="273">
        <f t="shared" si="150"/>
        <v>4212.3095161654737</v>
      </c>
      <c r="L403" s="273">
        <f t="shared" si="150"/>
        <v>4189.3689011576535</v>
      </c>
      <c r="M403" s="273">
        <f t="shared" si="150"/>
        <v>4168.5453978768237</v>
      </c>
      <c r="N403" s="273">
        <f t="shared" si="150"/>
        <v>4148.1741219924861</v>
      </c>
      <c r="O403" s="130"/>
    </row>
    <row r="404" spans="1:15" ht="18.75" x14ac:dyDescent="0.3">
      <c r="A404" s="186" t="s">
        <v>63</v>
      </c>
      <c r="B404" s="130"/>
      <c r="C404" s="273">
        <f>C379*C331</f>
        <v>8062.5375287082161</v>
      </c>
      <c r="D404" s="273">
        <f t="shared" ref="D404:N404" si="151">D379*D331</f>
        <v>8089.0500529097617</v>
      </c>
      <c r="E404" s="273">
        <f t="shared" si="151"/>
        <v>7953.9081684429339</v>
      </c>
      <c r="F404" s="273">
        <f t="shared" si="151"/>
        <v>7839.802136512978</v>
      </c>
      <c r="G404" s="273">
        <f t="shared" si="151"/>
        <v>7854.0471479149464</v>
      </c>
      <c r="H404" s="273">
        <f t="shared" si="151"/>
        <v>7843.7938589801879</v>
      </c>
      <c r="I404" s="273">
        <f t="shared" si="151"/>
        <v>7796.7200354522092</v>
      </c>
      <c r="J404" s="273">
        <f t="shared" si="151"/>
        <v>7739.7817133654189</v>
      </c>
      <c r="K404" s="273">
        <f t="shared" si="151"/>
        <v>7698.7262591515209</v>
      </c>
      <c r="L404" s="273">
        <f t="shared" si="151"/>
        <v>7669.9393282553783</v>
      </c>
      <c r="M404" s="273">
        <f t="shared" si="151"/>
        <v>7633.8388217340689</v>
      </c>
      <c r="N404" s="273">
        <f t="shared" si="151"/>
        <v>7592.6667783756466</v>
      </c>
      <c r="O404" s="130"/>
    </row>
    <row r="405" spans="1:15" ht="18.75" x14ac:dyDescent="0.3">
      <c r="A405" s="186" t="s">
        <v>64</v>
      </c>
      <c r="B405" s="130"/>
      <c r="C405" s="273">
        <f>C380*C332</f>
        <v>833.67734990723307</v>
      </c>
      <c r="D405" s="273">
        <f t="shared" ref="D405:N405" si="152">D380*D332</f>
        <v>768.20022792239536</v>
      </c>
      <c r="E405" s="273">
        <f t="shared" si="152"/>
        <v>711.36759426577714</v>
      </c>
      <c r="F405" s="273">
        <f t="shared" si="152"/>
        <v>704.5880321168047</v>
      </c>
      <c r="G405" s="273">
        <f t="shared" si="152"/>
        <v>780.21679384273182</v>
      </c>
      <c r="H405" s="273">
        <f t="shared" si="152"/>
        <v>748.44997100300452</v>
      </c>
      <c r="I405" s="273">
        <f t="shared" si="152"/>
        <v>731.45096869590225</v>
      </c>
      <c r="J405" s="273">
        <f t="shared" si="152"/>
        <v>724.2991012423023</v>
      </c>
      <c r="K405" s="273">
        <f t="shared" si="152"/>
        <v>726.85126995588837</v>
      </c>
      <c r="L405" s="273">
        <f t="shared" si="152"/>
        <v>731.0415041473168</v>
      </c>
      <c r="M405" s="273">
        <f t="shared" si="152"/>
        <v>721.4626055751321</v>
      </c>
      <c r="N405" s="273">
        <f t="shared" si="152"/>
        <v>716.18502594247332</v>
      </c>
      <c r="O405" s="130"/>
    </row>
    <row r="406" spans="1:15" ht="18.75" x14ac:dyDescent="0.3">
      <c r="A406" s="186"/>
      <c r="B406" s="130"/>
      <c r="C406" s="130"/>
      <c r="D406" s="130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</row>
    <row r="407" spans="1:15" ht="18.75" x14ac:dyDescent="0.3">
      <c r="A407" s="136" t="s">
        <v>218</v>
      </c>
      <c r="B407" s="130"/>
      <c r="C407" s="188">
        <f>SUM(C408:C411)</f>
        <v>539918.07620437467</v>
      </c>
      <c r="D407" s="188">
        <f t="shared" ref="D407:N407" si="153">SUM(D408:D411)</f>
        <v>1325302.1617802558</v>
      </c>
      <c r="E407" s="188">
        <f t="shared" si="153"/>
        <v>2427730.3606360825</v>
      </c>
      <c r="F407" s="188">
        <f t="shared" si="153"/>
        <v>3821203.849109685</v>
      </c>
      <c r="G407" s="188">
        <f t="shared" si="153"/>
        <v>5491104.1414548522</v>
      </c>
      <c r="H407" s="188">
        <f t="shared" si="153"/>
        <v>7453990.4079517042</v>
      </c>
      <c r="I407" s="188">
        <f t="shared" si="153"/>
        <v>9728683.7881527748</v>
      </c>
      <c r="J407" s="188">
        <f t="shared" si="153"/>
        <v>12349935.295836745</v>
      </c>
      <c r="K407" s="188">
        <f t="shared" si="153"/>
        <v>15360825.839232666</v>
      </c>
      <c r="L407" s="188">
        <f t="shared" si="153"/>
        <v>18812689.615996886</v>
      </c>
      <c r="M407" s="188">
        <f t="shared" si="153"/>
        <v>22770100.221846353</v>
      </c>
      <c r="N407" s="188">
        <f t="shared" si="153"/>
        <v>27305594.397130739</v>
      </c>
      <c r="O407" s="130"/>
    </row>
    <row r="408" spans="1:15" ht="18.75" x14ac:dyDescent="0.3">
      <c r="A408" s="186" t="s">
        <v>217</v>
      </c>
      <c r="B408" s="130"/>
      <c r="C408" s="273">
        <f>C383*C196</f>
        <v>104293.93211397062</v>
      </c>
      <c r="D408" s="273">
        <f t="shared" ref="D408:N408" si="154">D383*D196</f>
        <v>161228.46412865387</v>
      </c>
      <c r="E408" s="273">
        <f t="shared" si="154"/>
        <v>212246.33195341268</v>
      </c>
      <c r="F408" s="273">
        <f t="shared" si="154"/>
        <v>261490.19215122316</v>
      </c>
      <c r="G408" s="273">
        <f t="shared" si="154"/>
        <v>311975.77822124562</v>
      </c>
      <c r="H408" s="273">
        <f t="shared" si="154"/>
        <v>366028.01186671888</v>
      </c>
      <c r="I408" s="273">
        <f t="shared" si="154"/>
        <v>425576.30212181405</v>
      </c>
      <c r="J408" s="273">
        <f t="shared" si="154"/>
        <v>492354.5678713597</v>
      </c>
      <c r="K408" s="273">
        <f t="shared" si="154"/>
        <v>568040.06591678911</v>
      </c>
      <c r="L408" s="273">
        <f t="shared" si="154"/>
        <v>654355.39925303136</v>
      </c>
      <c r="M408" s="273">
        <f t="shared" si="154"/>
        <v>753147.10259763058</v>
      </c>
      <c r="N408" s="273">
        <f t="shared" si="154"/>
        <v>866450.92438837618</v>
      </c>
      <c r="O408" s="130"/>
    </row>
    <row r="409" spans="1:15" ht="18.75" x14ac:dyDescent="0.3">
      <c r="A409" s="186" t="s">
        <v>62</v>
      </c>
      <c r="B409" s="130"/>
      <c r="C409" s="273">
        <f>C384*C207</f>
        <v>126933.96142402579</v>
      </c>
      <c r="D409" s="273">
        <f t="shared" ref="D409:N409" si="155">D384*D207</f>
        <v>211835.26419281372</v>
      </c>
      <c r="E409" s="273">
        <f t="shared" si="155"/>
        <v>287821.08730782411</v>
      </c>
      <c r="F409" s="273">
        <f t="shared" si="155"/>
        <v>361225.37692316936</v>
      </c>
      <c r="G409" s="273">
        <f t="shared" si="155"/>
        <v>436927.87702428247</v>
      </c>
      <c r="H409" s="273">
        <f t="shared" si="155"/>
        <v>520332.92718731007</v>
      </c>
      <c r="I409" s="273">
        <f t="shared" si="155"/>
        <v>610481.34170670714</v>
      </c>
      <c r="J409" s="273">
        <f t="shared" si="155"/>
        <v>710957.46948020486</v>
      </c>
      <c r="K409" s="273">
        <f t="shared" si="155"/>
        <v>825114.13395479682</v>
      </c>
      <c r="L409" s="273">
        <f t="shared" si="155"/>
        <v>955676.74238862656</v>
      </c>
      <c r="M409" s="273">
        <f t="shared" si="155"/>
        <v>1105379.2289979935</v>
      </c>
      <c r="N409" s="273">
        <f t="shared" si="155"/>
        <v>1276333.5231766403</v>
      </c>
      <c r="O409" s="130"/>
    </row>
    <row r="410" spans="1:15" ht="18.75" x14ac:dyDescent="0.3">
      <c r="A410" s="186" t="s">
        <v>63</v>
      </c>
      <c r="B410" s="130"/>
      <c r="C410" s="273">
        <f>C385*C218</f>
        <v>303764.43278830365</v>
      </c>
      <c r="D410" s="273">
        <f t="shared" ref="D410:N410" si="156">D385*D218</f>
        <v>942662.77244931168</v>
      </c>
      <c r="E410" s="273">
        <f t="shared" si="156"/>
        <v>1912583.1952607152</v>
      </c>
      <c r="F410" s="273">
        <f t="shared" si="156"/>
        <v>3177580.4593127021</v>
      </c>
      <c r="G410" s="273">
        <f t="shared" si="156"/>
        <v>4714088.8829983287</v>
      </c>
      <c r="H410" s="273">
        <f t="shared" si="156"/>
        <v>6532707.9372315519</v>
      </c>
      <c r="I410" s="273">
        <f t="shared" si="156"/>
        <v>8648899.8652433846</v>
      </c>
      <c r="J410" s="273">
        <f t="shared" si="156"/>
        <v>11092643.151859619</v>
      </c>
      <c r="K410" s="273">
        <f t="shared" si="156"/>
        <v>13902159.610242316</v>
      </c>
      <c r="L410" s="273">
        <f t="shared" si="156"/>
        <v>17123957.801778603</v>
      </c>
      <c r="M410" s="273">
        <f t="shared" si="156"/>
        <v>20818025.676944595</v>
      </c>
      <c r="N410" s="273">
        <f t="shared" si="156"/>
        <v>25051899.689969867</v>
      </c>
      <c r="O410" s="130"/>
    </row>
    <row r="411" spans="1:15" ht="18.75" x14ac:dyDescent="0.3">
      <c r="A411" s="186" t="s">
        <v>64</v>
      </c>
      <c r="B411" s="130"/>
      <c r="C411" s="273">
        <f>C386*C229</f>
        <v>4925.7498780745827</v>
      </c>
      <c r="D411" s="273">
        <f t="shared" ref="D411:N411" si="157">D386*D229</f>
        <v>9575.6610094765165</v>
      </c>
      <c r="E411" s="273">
        <f t="shared" si="157"/>
        <v>15079.746114130727</v>
      </c>
      <c r="F411" s="273">
        <f t="shared" si="157"/>
        <v>20907.820722590219</v>
      </c>
      <c r="G411" s="273">
        <f t="shared" si="157"/>
        <v>28111.60321099632</v>
      </c>
      <c r="H411" s="273">
        <f t="shared" si="157"/>
        <v>34921.531666123607</v>
      </c>
      <c r="I411" s="273">
        <f t="shared" si="157"/>
        <v>43726.279080870379</v>
      </c>
      <c r="J411" s="273">
        <f t="shared" si="157"/>
        <v>53980.106625562934</v>
      </c>
      <c r="K411" s="273">
        <f t="shared" si="157"/>
        <v>65512.029118762977</v>
      </c>
      <c r="L411" s="273">
        <f t="shared" si="157"/>
        <v>78699.672576624856</v>
      </c>
      <c r="M411" s="273">
        <f t="shared" si="157"/>
        <v>93548.213306133068</v>
      </c>
      <c r="N411" s="273">
        <f t="shared" si="157"/>
        <v>110910.25959585569</v>
      </c>
      <c r="O411" s="130"/>
    </row>
    <row r="412" spans="1:15" ht="18.75" x14ac:dyDescent="0.3">
      <c r="A412" s="136"/>
      <c r="B412" s="130"/>
      <c r="C412" s="130"/>
      <c r="D412" s="130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</row>
    <row r="413" spans="1:15" ht="18.75" x14ac:dyDescent="0.3">
      <c r="A413" s="136" t="s">
        <v>219</v>
      </c>
      <c r="B413" s="130"/>
      <c r="C413" s="130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</row>
    <row r="414" spans="1:15" ht="18.75" x14ac:dyDescent="0.3">
      <c r="A414" s="186" t="s">
        <v>220</v>
      </c>
      <c r="B414" s="130"/>
      <c r="C414" s="273">
        <f>(C379-C378)*C354</f>
        <v>3272591.4767959076</v>
      </c>
      <c r="D414" s="273">
        <f t="shared" ref="D414:N414" si="158">(D379-D378)*D354</f>
        <v>13087415.497460462</v>
      </c>
      <c r="E414" s="273">
        <f t="shared" si="158"/>
        <v>21841090.346534416</v>
      </c>
      <c r="F414" s="273">
        <f t="shared" si="158"/>
        <v>29675542.433794707</v>
      </c>
      <c r="G414" s="273">
        <f t="shared" si="158"/>
        <v>37243827.758813418</v>
      </c>
      <c r="H414" s="273">
        <f t="shared" si="158"/>
        <v>45049068.073579825</v>
      </c>
      <c r="I414" s="273">
        <f t="shared" si="158"/>
        <v>53648473.101393498</v>
      </c>
      <c r="J414" s="273">
        <f t="shared" si="158"/>
        <v>62943146.835804619</v>
      </c>
      <c r="K414" s="273">
        <f t="shared" si="158"/>
        <v>73302650.446938246</v>
      </c>
      <c r="L414" s="273">
        <f t="shared" si="158"/>
        <v>85072673.875044882</v>
      </c>
      <c r="M414" s="273">
        <f t="shared" si="158"/>
        <v>98534217.860879555</v>
      </c>
      <c r="N414" s="273">
        <f t="shared" si="158"/>
        <v>113969162.30978857</v>
      </c>
      <c r="O414" s="130"/>
    </row>
    <row r="415" spans="1:15" ht="18.75" x14ac:dyDescent="0.3">
      <c r="A415" s="186" t="s">
        <v>221</v>
      </c>
      <c r="B415" s="130"/>
      <c r="C415" s="273">
        <f>(C380-C378)*C355</f>
        <v>476976.89540345222</v>
      </c>
      <c r="D415" s="273">
        <f t="shared" ref="D415:N415" si="159">(D380-D378)*D355</f>
        <v>1907477.5623829016</v>
      </c>
      <c r="E415" s="273">
        <f t="shared" si="159"/>
        <v>3183316.811640644</v>
      </c>
      <c r="F415" s="273">
        <f t="shared" si="159"/>
        <v>4325180.2737514554</v>
      </c>
      <c r="G415" s="273">
        <f t="shared" si="159"/>
        <v>5428250.1996651143</v>
      </c>
      <c r="H415" s="273">
        <f t="shared" si="159"/>
        <v>6565856.0755015137</v>
      </c>
      <c r="I415" s="273">
        <f t="shared" si="159"/>
        <v>7819210.654454113</v>
      </c>
      <c r="J415" s="273">
        <f t="shared" si="159"/>
        <v>9173899.9436800256</v>
      </c>
      <c r="K415" s="273">
        <f t="shared" si="159"/>
        <v>10683787.109675212</v>
      </c>
      <c r="L415" s="273">
        <f t="shared" si="159"/>
        <v>12399256.111342575</v>
      </c>
      <c r="M415" s="273">
        <f t="shared" si="159"/>
        <v>14361262.522233458</v>
      </c>
      <c r="N415" s="273">
        <f t="shared" si="159"/>
        <v>16610890.053248538</v>
      </c>
      <c r="O415" s="130"/>
    </row>
    <row r="416" spans="1:15" ht="18.75" x14ac:dyDescent="0.3">
      <c r="A416" s="186" t="s">
        <v>222</v>
      </c>
      <c r="B416" s="130"/>
      <c r="C416" s="273">
        <f>(C380-C379)*C356</f>
        <v>46853.536908362505</v>
      </c>
      <c r="D416" s="273">
        <f t="shared" ref="D416:N416" si="160">(D380-D379)*D356</f>
        <v>250864.31952472084</v>
      </c>
      <c r="E416" s="273">
        <f t="shared" si="160"/>
        <v>689524.93396667973</v>
      </c>
      <c r="F416" s="273">
        <f t="shared" si="160"/>
        <v>1577192.8013775509</v>
      </c>
      <c r="G416" s="273">
        <f t="shared" si="160"/>
        <v>2874002.7586667915</v>
      </c>
      <c r="H416" s="273">
        <f t="shared" si="160"/>
        <v>4529817.9217114244</v>
      </c>
      <c r="I416" s="273">
        <f t="shared" si="160"/>
        <v>6531276.1881004805</v>
      </c>
      <c r="J416" s="273">
        <f t="shared" si="160"/>
        <v>8890405.5721922647</v>
      </c>
      <c r="K416" s="273">
        <f t="shared" si="160"/>
        <v>11631722.145802386</v>
      </c>
      <c r="L416" s="273">
        <f t="shared" si="160"/>
        <v>14794714.874261076</v>
      </c>
      <c r="M416" s="273">
        <f t="shared" si="160"/>
        <v>18427841.450897567</v>
      </c>
      <c r="N416" s="273">
        <f t="shared" si="160"/>
        <v>22595110.56688844</v>
      </c>
      <c r="O416" s="130"/>
    </row>
    <row r="417" spans="1:15" ht="18.75" x14ac:dyDescent="0.3">
      <c r="A417" s="186"/>
      <c r="B417" s="130"/>
      <c r="C417" s="130"/>
      <c r="D417" s="130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</row>
    <row r="418" spans="1:15" ht="18.75" x14ac:dyDescent="0.3">
      <c r="A418" s="136" t="s">
        <v>223</v>
      </c>
      <c r="B418" s="130"/>
      <c r="C418" s="130"/>
      <c r="D418" s="130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</row>
    <row r="419" spans="1:15" ht="18.75" x14ac:dyDescent="0.3">
      <c r="A419" s="186" t="s">
        <v>224</v>
      </c>
      <c r="B419" s="130"/>
      <c r="C419" s="274">
        <f>(C378-C379)*C359</f>
        <v>-15714.316919756253</v>
      </c>
      <c r="D419" s="274">
        <f t="shared" ref="D419:N419" si="161">(D378-D379)*D359</f>
        <v>-128726.0677663628</v>
      </c>
      <c r="E419" s="274">
        <f t="shared" si="161"/>
        <v>-399471.6261324255</v>
      </c>
      <c r="F419" s="274">
        <f t="shared" si="161"/>
        <v>-810494.21007599065</v>
      </c>
      <c r="G419" s="274">
        <f t="shared" si="161"/>
        <v>-1346561.3264329049</v>
      </c>
      <c r="H419" s="274">
        <f t="shared" si="161"/>
        <v>-1997686.5607317607</v>
      </c>
      <c r="I419" s="274">
        <f t="shared" si="161"/>
        <v>-2768361.6442744536</v>
      </c>
      <c r="J419" s="274">
        <f t="shared" si="161"/>
        <v>-3665139.00241146</v>
      </c>
      <c r="K419" s="274">
        <f t="shared" si="161"/>
        <v>-4700722.5993093392</v>
      </c>
      <c r="L419" s="274">
        <f t="shared" si="161"/>
        <v>-5891309.6693384545</v>
      </c>
      <c r="M419" s="274">
        <f t="shared" si="161"/>
        <v>-7256609.1170926755</v>
      </c>
      <c r="N419" s="274">
        <f t="shared" si="161"/>
        <v>-8822041.9996301737</v>
      </c>
      <c r="O419" s="130"/>
    </row>
    <row r="420" spans="1:15" ht="18.75" x14ac:dyDescent="0.3">
      <c r="A420" s="186" t="s">
        <v>225</v>
      </c>
      <c r="B420" s="130"/>
      <c r="C420" s="274">
        <f>(C379-C380)*C360</f>
        <v>-720313.60234236286</v>
      </c>
      <c r="D420" s="274">
        <f t="shared" ref="D420:N420" si="162">(D379-D380)*D360</f>
        <v>-1744163.2522818637</v>
      </c>
      <c r="E420" s="274">
        <f t="shared" si="162"/>
        <v>-3390654.5119919106</v>
      </c>
      <c r="F420" s="274">
        <f t="shared" si="162"/>
        <v>-5339601.010412653</v>
      </c>
      <c r="G420" s="274">
        <f t="shared" si="162"/>
        <v>-7403269.2467717184</v>
      </c>
      <c r="H420" s="274">
        <f t="shared" si="162"/>
        <v>-9954063.1369846035</v>
      </c>
      <c r="I420" s="274">
        <f t="shared" si="162"/>
        <v>-12365396.894504676</v>
      </c>
      <c r="J420" s="274">
        <f t="shared" si="162"/>
        <v>-15483077.910908187</v>
      </c>
      <c r="K420" s="274">
        <f t="shared" si="162"/>
        <v>-19113865.027869783</v>
      </c>
      <c r="L420" s="274">
        <f t="shared" si="162"/>
        <v>-23197213.947052885</v>
      </c>
      <c r="M420" s="274">
        <f t="shared" si="162"/>
        <v>-27866838.607813973</v>
      </c>
      <c r="N420" s="274">
        <f t="shared" si="162"/>
        <v>-33124571.893398929</v>
      </c>
      <c r="O420" s="130"/>
    </row>
    <row r="421" spans="1:15" ht="18.75" x14ac:dyDescent="0.3">
      <c r="A421" s="186" t="s">
        <v>80</v>
      </c>
      <c r="B421" s="130"/>
      <c r="C421" s="274">
        <f>(C378-C380)*C361</f>
        <v>-125271.93084215006</v>
      </c>
      <c r="D421" s="274">
        <f t="shared" ref="D421:N421" si="163">(D378-D380)*D361</f>
        <v>-303332.73952728068</v>
      </c>
      <c r="E421" s="274">
        <f t="shared" si="163"/>
        <v>-589679.0455638105</v>
      </c>
      <c r="F421" s="274">
        <f t="shared" si="163"/>
        <v>-928626.2626804614</v>
      </c>
      <c r="G421" s="274">
        <f t="shared" si="163"/>
        <v>-1287525.0863950816</v>
      </c>
      <c r="H421" s="274">
        <f t="shared" si="163"/>
        <v>-1731141.4151277572</v>
      </c>
      <c r="I421" s="274">
        <f t="shared" si="163"/>
        <v>-2150503.8077399437</v>
      </c>
      <c r="J421" s="274">
        <f t="shared" si="163"/>
        <v>-2692709.2018970763</v>
      </c>
      <c r="K421" s="274">
        <f t="shared" si="163"/>
        <v>-3324150.4396295277</v>
      </c>
      <c r="L421" s="274">
        <f t="shared" si="163"/>
        <v>-4034298.0777483284</v>
      </c>
      <c r="M421" s="274">
        <f t="shared" si="163"/>
        <v>-4846406.7144024307</v>
      </c>
      <c r="N421" s="274">
        <f t="shared" si="163"/>
        <v>-5760795.1118954662</v>
      </c>
      <c r="O421" s="130"/>
    </row>
    <row r="422" spans="1:15" ht="18.75" x14ac:dyDescent="0.3">
      <c r="A422" s="186"/>
      <c r="B422" s="130"/>
      <c r="C422" s="130"/>
      <c r="D422" s="130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</row>
    <row r="423" spans="1:15" ht="18.75" x14ac:dyDescent="0.3">
      <c r="A423" s="269" t="s">
        <v>161</v>
      </c>
      <c r="B423" s="270">
        <v>6877280.3030137997</v>
      </c>
      <c r="C423" s="239"/>
      <c r="D423" s="239"/>
      <c r="E423" s="239"/>
      <c r="F423" s="239"/>
      <c r="G423" s="239"/>
      <c r="H423" s="239"/>
      <c r="I423" s="239"/>
      <c r="J423" s="239"/>
      <c r="K423" s="239"/>
      <c r="L423" s="239"/>
      <c r="M423" s="239"/>
      <c r="N423" s="239"/>
      <c r="O423" s="130"/>
    </row>
    <row r="424" spans="1:15" ht="18.75" x14ac:dyDescent="0.3">
      <c r="A424" s="271" t="s">
        <v>62</v>
      </c>
      <c r="B424" s="270">
        <v>1376556.6966910595</v>
      </c>
      <c r="C424" s="240">
        <f>(C378*C373)+C403</f>
        <v>2756858.7116596</v>
      </c>
      <c r="D424" s="240">
        <f t="shared" ref="D424:N424" si="164">(D378*D373)+D403</f>
        <v>4597875.5096360538</v>
      </c>
      <c r="E424" s="240">
        <f t="shared" si="164"/>
        <v>6245585.3333366876</v>
      </c>
      <c r="F424" s="240">
        <f t="shared" si="164"/>
        <v>7837299.40422107</v>
      </c>
      <c r="G424" s="240">
        <f t="shared" si="164"/>
        <v>9478835.4158767406</v>
      </c>
      <c r="H424" s="240">
        <f t="shared" si="164"/>
        <v>11287404.571777906</v>
      </c>
      <c r="I424" s="240">
        <f t="shared" si="164"/>
        <v>13242202.510561412</v>
      </c>
      <c r="J424" s="240">
        <f t="shared" si="164"/>
        <v>15420953.69357981</v>
      </c>
      <c r="K424" s="240">
        <f t="shared" si="164"/>
        <v>17896356.770327963</v>
      </c>
      <c r="L424" s="240">
        <f t="shared" si="164"/>
        <v>20727511.91180658</v>
      </c>
      <c r="M424" s="240">
        <f t="shared" si="164"/>
        <v>23973706.861773834</v>
      </c>
      <c r="N424" s="240">
        <f t="shared" si="164"/>
        <v>27680735.978281945</v>
      </c>
      <c r="O424" s="130"/>
    </row>
    <row r="425" spans="1:15" ht="18.75" x14ac:dyDescent="0.3">
      <c r="A425" s="271" t="s">
        <v>63</v>
      </c>
      <c r="B425" s="270">
        <v>1007328.007676683</v>
      </c>
      <c r="C425" s="240">
        <f t="shared" ref="C425:N426" si="165">(C379*C374)+C404</f>
        <v>12385569.053525131</v>
      </c>
      <c r="D425" s="240">
        <f t="shared" si="165"/>
        <v>38418822.332016908</v>
      </c>
      <c r="E425" s="240">
        <f t="shared" si="165"/>
        <v>77940089.492398322</v>
      </c>
      <c r="F425" s="240">
        <f t="shared" si="165"/>
        <v>129484890.42068507</v>
      </c>
      <c r="G425" s="240">
        <f t="shared" si="165"/>
        <v>192093100.27135569</v>
      </c>
      <c r="H425" s="240">
        <f t="shared" si="165"/>
        <v>266196463.43563336</v>
      </c>
      <c r="I425" s="240">
        <f t="shared" si="165"/>
        <v>352425008.49036813</v>
      </c>
      <c r="J425" s="240">
        <f t="shared" si="165"/>
        <v>452000297.40761137</v>
      </c>
      <c r="K425" s="240">
        <f t="shared" si="165"/>
        <v>566479782.31649518</v>
      </c>
      <c r="L425" s="240">
        <f t="shared" si="165"/>
        <v>697758546.58285475</v>
      </c>
      <c r="M425" s="240">
        <f t="shared" si="165"/>
        <v>848280903.03403068</v>
      </c>
      <c r="N425" s="240">
        <f t="shared" si="165"/>
        <v>1020798765.6306934</v>
      </c>
      <c r="O425" s="130"/>
    </row>
    <row r="426" spans="1:15" ht="18.75" x14ac:dyDescent="0.3">
      <c r="A426" s="271" t="s">
        <v>64</v>
      </c>
      <c r="B426" s="270">
        <v>893395.59864605684</v>
      </c>
      <c r="C426" s="240">
        <f t="shared" si="165"/>
        <v>4111033.3999417862</v>
      </c>
      <c r="D426" s="240">
        <f t="shared" si="165"/>
        <v>7990999.1699272534</v>
      </c>
      <c r="E426" s="240">
        <f t="shared" si="165"/>
        <v>12583723.057031414</v>
      </c>
      <c r="F426" s="240">
        <f t="shared" si="165"/>
        <v>17446843.970079288</v>
      </c>
      <c r="G426" s="240">
        <f t="shared" si="165"/>
        <v>23457980.963782426</v>
      </c>
      <c r="H426" s="240">
        <f t="shared" si="165"/>
        <v>29140366.44102715</v>
      </c>
      <c r="I426" s="240">
        <f t="shared" si="165"/>
        <v>36487306.002419598</v>
      </c>
      <c r="J426" s="240">
        <f t="shared" si="165"/>
        <v>45043413.182970181</v>
      </c>
      <c r="K426" s="240">
        <f t="shared" si="165"/>
        <v>54666012.457615867</v>
      </c>
      <c r="L426" s="240">
        <f t="shared" si="165"/>
        <v>65670198.716333836</v>
      </c>
      <c r="M426" s="240">
        <f t="shared" si="165"/>
        <v>78060275.824332759</v>
      </c>
      <c r="N426" s="240">
        <f t="shared" si="165"/>
        <v>92547704.868436486</v>
      </c>
      <c r="O426" s="130"/>
    </row>
    <row r="427" spans="1:15" ht="18.75" x14ac:dyDescent="0.3">
      <c r="A427" s="186"/>
      <c r="B427" s="130"/>
      <c r="C427" s="130"/>
      <c r="D427" s="130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</row>
    <row r="428" spans="1:15" ht="18.75" x14ac:dyDescent="0.3">
      <c r="A428" s="158" t="s">
        <v>170</v>
      </c>
      <c r="B428" s="130"/>
      <c r="C428" s="130"/>
      <c r="D428" s="130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</row>
    <row r="429" spans="1:15" ht="18.75" x14ac:dyDescent="0.3">
      <c r="A429" s="186" t="s">
        <v>62</v>
      </c>
      <c r="B429" s="130"/>
      <c r="C429" s="274">
        <f>C378*C324</f>
        <v>33037.360720585435</v>
      </c>
      <c r="D429" s="274">
        <f t="shared" ref="D429:N429" si="166">D378*D324</f>
        <v>132119.65800054729</v>
      </c>
      <c r="E429" s="274">
        <f t="shared" si="166"/>
        <v>220489.4761309537</v>
      </c>
      <c r="F429" s="274">
        <f t="shared" si="166"/>
        <v>299579.58606070688</v>
      </c>
      <c r="G429" s="274">
        <f t="shared" si="166"/>
        <v>375982.69781230227</v>
      </c>
      <c r="H429" s="274">
        <f t="shared" si="166"/>
        <v>454777.90999144671</v>
      </c>
      <c r="I429" s="274">
        <f t="shared" si="166"/>
        <v>541590.34836045804</v>
      </c>
      <c r="J429" s="274">
        <f t="shared" si="166"/>
        <v>635421.64112069434</v>
      </c>
      <c r="K429" s="274">
        <f t="shared" si="166"/>
        <v>740002.57036711415</v>
      </c>
      <c r="L429" s="274">
        <f t="shared" si="166"/>
        <v>858822.93411896622</v>
      </c>
      <c r="M429" s="274">
        <f t="shared" si="166"/>
        <v>994719.48205946025</v>
      </c>
      <c r="N429" s="274">
        <f t="shared" si="166"/>
        <v>1150537.8391860458</v>
      </c>
      <c r="O429" s="130"/>
    </row>
    <row r="430" spans="1:15" ht="18.75" x14ac:dyDescent="0.3">
      <c r="A430" s="186" t="s">
        <v>63</v>
      </c>
      <c r="B430" s="130"/>
      <c r="C430" s="274">
        <f>C379*C325</f>
        <v>19642.896149695316</v>
      </c>
      <c r="D430" s="274">
        <f t="shared" ref="D430:N430" si="167">D379*D325</f>
        <v>160907.5847079535</v>
      </c>
      <c r="E430" s="274">
        <f t="shared" si="167"/>
        <v>499339.53266553197</v>
      </c>
      <c r="F430" s="274">
        <f t="shared" si="167"/>
        <v>1013117.7625949886</v>
      </c>
      <c r="G430" s="274">
        <f t="shared" si="167"/>
        <v>1683201.6580411312</v>
      </c>
      <c r="H430" s="274">
        <f t="shared" si="167"/>
        <v>2497108.2009147014</v>
      </c>
      <c r="I430" s="274">
        <f t="shared" si="167"/>
        <v>3460452.0553430673</v>
      </c>
      <c r="J430" s="274">
        <f t="shared" si="167"/>
        <v>4581423.7530143252</v>
      </c>
      <c r="K430" s="274">
        <f t="shared" si="167"/>
        <v>5875903.2491366742</v>
      </c>
      <c r="L430" s="274">
        <f t="shared" si="167"/>
        <v>7364137.0866730688</v>
      </c>
      <c r="M430" s="274">
        <f t="shared" si="167"/>
        <v>9070761.3963658456</v>
      </c>
      <c r="N430" s="274">
        <f t="shared" si="167"/>
        <v>11027552.499537716</v>
      </c>
      <c r="O430" s="130"/>
    </row>
    <row r="431" spans="1:15" ht="18.75" x14ac:dyDescent="0.3">
      <c r="A431" s="186" t="s">
        <v>64</v>
      </c>
      <c r="B431" s="130"/>
      <c r="C431" s="274">
        <f>C380*C326</f>
        <v>203694.19649130094</v>
      </c>
      <c r="D431" s="274">
        <f t="shared" ref="D431:N431" si="168">D380*D326</f>
        <v>493223.96671102557</v>
      </c>
      <c r="E431" s="274">
        <f t="shared" si="168"/>
        <v>958827.71636391967</v>
      </c>
      <c r="F431" s="274">
        <f t="shared" si="168"/>
        <v>1509961.4027324577</v>
      </c>
      <c r="G431" s="274">
        <f t="shared" si="168"/>
        <v>2093536.7258456608</v>
      </c>
      <c r="H431" s="274">
        <f t="shared" si="168"/>
        <v>2814864.0896386299</v>
      </c>
      <c r="I431" s="274">
        <f t="shared" si="168"/>
        <v>3496754.158926737</v>
      </c>
      <c r="J431" s="274">
        <f t="shared" si="168"/>
        <v>4378388.9461741084</v>
      </c>
      <c r="K431" s="274">
        <f t="shared" si="168"/>
        <v>5405122.6660642736</v>
      </c>
      <c r="L431" s="274">
        <f t="shared" si="168"/>
        <v>6559834.2727615098</v>
      </c>
      <c r="M431" s="274">
        <f t="shared" si="168"/>
        <v>7880336.1209795643</v>
      </c>
      <c r="N431" s="274">
        <f t="shared" si="168"/>
        <v>9367146.5234072618</v>
      </c>
      <c r="O431" s="130"/>
    </row>
    <row r="432" spans="1:15" ht="18.75" x14ac:dyDescent="0.3">
      <c r="A432" s="186"/>
      <c r="B432" s="130"/>
      <c r="C432" s="130"/>
      <c r="D432" s="130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</row>
    <row r="433" spans="1:15" ht="18.75" x14ac:dyDescent="0.3">
      <c r="A433" s="53" t="s">
        <v>171</v>
      </c>
      <c r="B433" s="130"/>
      <c r="C433" s="130"/>
      <c r="D433" s="130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</row>
    <row r="434" spans="1:15" ht="18.75" x14ac:dyDescent="0.3">
      <c r="A434" s="186" t="s">
        <v>62</v>
      </c>
      <c r="B434" s="130"/>
      <c r="C434" s="275">
        <f>C429/C424</f>
        <v>1.1983697452778524E-2</v>
      </c>
      <c r="D434" s="275">
        <f t="shared" ref="D434:N434" si="169">D429/D424</f>
        <v>2.8734935890207532E-2</v>
      </c>
      <c r="E434" s="275">
        <f t="shared" si="169"/>
        <v>3.5303252515670583E-2</v>
      </c>
      <c r="F434" s="275">
        <f t="shared" si="169"/>
        <v>3.822484897021506E-2</v>
      </c>
      <c r="G434" s="275">
        <f t="shared" si="169"/>
        <v>3.9665494896402941E-2</v>
      </c>
      <c r="H434" s="275">
        <f t="shared" si="169"/>
        <v>4.0290742402246824E-2</v>
      </c>
      <c r="I434" s="275">
        <f t="shared" si="169"/>
        <v>4.0898811804796736E-2</v>
      </c>
      <c r="J434" s="275">
        <f t="shared" si="169"/>
        <v>4.1205080680920457E-2</v>
      </c>
      <c r="K434" s="275">
        <f t="shared" si="169"/>
        <v>4.1349341648912213E-2</v>
      </c>
      <c r="L434" s="275">
        <f t="shared" si="169"/>
        <v>4.1433961672446215E-2</v>
      </c>
      <c r="M434" s="275">
        <f t="shared" si="169"/>
        <v>4.149210165097765E-2</v>
      </c>
      <c r="N434" s="275">
        <f t="shared" si="169"/>
        <v>4.1564568228559653E-2</v>
      </c>
      <c r="O434" s="130"/>
    </row>
    <row r="435" spans="1:15" ht="18.75" x14ac:dyDescent="0.3">
      <c r="A435" s="186" t="s">
        <v>63</v>
      </c>
      <c r="B435" s="130"/>
      <c r="C435" s="275">
        <f t="shared" ref="C435:N436" si="170">C430/C425</f>
        <v>1.5859502348908735E-3</v>
      </c>
      <c r="D435" s="275">
        <f t="shared" si="170"/>
        <v>4.1882487525875759E-3</v>
      </c>
      <c r="E435" s="275">
        <f t="shared" si="170"/>
        <v>6.4067097679459777E-3</v>
      </c>
      <c r="F435" s="275">
        <f t="shared" si="170"/>
        <v>7.824216086552321E-3</v>
      </c>
      <c r="G435" s="275">
        <f t="shared" si="170"/>
        <v>8.7624264258497411E-3</v>
      </c>
      <c r="H435" s="275">
        <f t="shared" si="170"/>
        <v>9.3806963799821681E-3</v>
      </c>
      <c r="I435" s="275">
        <f t="shared" si="170"/>
        <v>9.8189741703237909E-3</v>
      </c>
      <c r="J435" s="275">
        <f t="shared" si="170"/>
        <v>1.0135886589655986E-2</v>
      </c>
      <c r="K435" s="275">
        <f t="shared" si="170"/>
        <v>1.0372661889376621E-2</v>
      </c>
      <c r="L435" s="275">
        <f t="shared" si="170"/>
        <v>1.0553990521130249E-2</v>
      </c>
      <c r="M435" s="275">
        <f t="shared" si="170"/>
        <v>1.0693110458956014E-2</v>
      </c>
      <c r="N435" s="275">
        <f t="shared" si="170"/>
        <v>1.0802866216951604E-2</v>
      </c>
      <c r="O435" s="130"/>
    </row>
    <row r="436" spans="1:15" ht="18.75" x14ac:dyDescent="0.3">
      <c r="A436" s="186" t="s">
        <v>64</v>
      </c>
      <c r="B436" s="130"/>
      <c r="C436" s="275">
        <f t="shared" si="170"/>
        <v>4.9548173579466739E-2</v>
      </c>
      <c r="D436" s="275">
        <f t="shared" si="170"/>
        <v>6.1722439988129256E-2</v>
      </c>
      <c r="E436" s="275">
        <f t="shared" si="170"/>
        <v>7.6195869220767293E-2</v>
      </c>
      <c r="F436" s="275">
        <f t="shared" si="170"/>
        <v>8.6546392305793959E-2</v>
      </c>
      <c r="G436" s="275">
        <f t="shared" si="170"/>
        <v>8.9246245406965893E-2</v>
      </c>
      <c r="H436" s="275">
        <f t="shared" si="170"/>
        <v>9.6596729328548916E-2</v>
      </c>
      <c r="I436" s="275">
        <f t="shared" si="170"/>
        <v>9.5834813310000336E-2</v>
      </c>
      <c r="J436" s="275">
        <f t="shared" si="170"/>
        <v>9.7203756038396108E-2</v>
      </c>
      <c r="K436" s="275">
        <f t="shared" si="170"/>
        <v>9.8875378376189788E-2</v>
      </c>
      <c r="L436" s="275">
        <f t="shared" si="170"/>
        <v>9.9890580521875494E-2</v>
      </c>
      <c r="M436" s="275">
        <f t="shared" si="170"/>
        <v>0.10095193794489675</v>
      </c>
      <c r="N436" s="275">
        <f t="shared" si="170"/>
        <v>0.10121424984793911</v>
      </c>
      <c r="O436" s="130"/>
    </row>
    <row r="437" spans="1:15" ht="18.75" x14ac:dyDescent="0.3">
      <c r="A437" s="130"/>
      <c r="B437" s="130"/>
      <c r="C437" s="130"/>
      <c r="D437" s="130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</row>
    <row r="438" spans="1:15" ht="18.75" x14ac:dyDescent="0.3">
      <c r="A438" s="130"/>
      <c r="B438" s="130"/>
      <c r="C438" s="130"/>
      <c r="D438" s="130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</row>
    <row r="439" spans="1:15" ht="18.75" x14ac:dyDescent="0.3">
      <c r="A439" s="189"/>
      <c r="B439" s="189"/>
      <c r="C439" s="189"/>
      <c r="D439" s="189"/>
      <c r="E439" s="189"/>
      <c r="F439" s="189"/>
      <c r="G439" s="189"/>
      <c r="H439" s="189"/>
      <c r="I439" s="189"/>
      <c r="J439" s="189"/>
      <c r="K439" s="189"/>
      <c r="L439" s="189"/>
      <c r="M439" s="189"/>
      <c r="N439" s="189"/>
      <c r="O439" s="130"/>
    </row>
    <row r="440" spans="1:15" ht="18.75" x14ac:dyDescent="0.3">
      <c r="A440" s="189"/>
      <c r="B440" s="189"/>
      <c r="C440" s="189"/>
      <c r="D440" s="189"/>
      <c r="E440" s="189"/>
      <c r="F440" s="189"/>
      <c r="G440" s="189"/>
      <c r="H440" s="189"/>
      <c r="I440" s="189"/>
      <c r="J440" s="189"/>
      <c r="K440" s="189"/>
      <c r="L440" s="189"/>
      <c r="M440" s="189"/>
      <c r="N440" s="189"/>
      <c r="O440" s="130"/>
    </row>
    <row r="441" spans="1:15" ht="18.75" x14ac:dyDescent="0.3">
      <c r="A441" s="190"/>
      <c r="B441" s="189"/>
      <c r="C441" s="189"/>
      <c r="D441" s="189"/>
      <c r="E441" s="189"/>
      <c r="F441" s="189"/>
      <c r="G441" s="189"/>
      <c r="H441" s="189"/>
      <c r="I441" s="189"/>
      <c r="J441" s="189"/>
      <c r="K441" s="189"/>
      <c r="L441" s="189"/>
      <c r="M441" s="189"/>
      <c r="N441" s="189"/>
      <c r="O441" s="130"/>
    </row>
    <row r="442" spans="1:15" ht="15.75" customHeight="1" x14ac:dyDescent="0.3">
      <c r="A442" s="191"/>
      <c r="B442" s="189"/>
      <c r="C442" s="192"/>
      <c r="D442" s="189"/>
      <c r="E442" s="189"/>
      <c r="F442" s="189"/>
      <c r="G442" s="189"/>
      <c r="H442" s="189"/>
      <c r="I442" s="189"/>
      <c r="J442" s="189"/>
      <c r="K442" s="189"/>
      <c r="L442" s="189"/>
      <c r="M442" s="189"/>
      <c r="N442" s="189"/>
      <c r="O442" s="130"/>
    </row>
    <row r="443" spans="1:15" ht="15.75" customHeight="1" x14ac:dyDescent="0.3">
      <c r="A443" s="191"/>
      <c r="B443" s="189"/>
      <c r="C443" s="193"/>
      <c r="D443" s="189"/>
      <c r="E443" s="189"/>
      <c r="F443" s="189"/>
      <c r="G443" s="189"/>
      <c r="H443" s="189"/>
      <c r="I443" s="189"/>
      <c r="J443" s="189"/>
      <c r="K443" s="189"/>
      <c r="L443" s="189"/>
      <c r="M443" s="189"/>
      <c r="N443" s="189"/>
      <c r="O443" s="130"/>
    </row>
    <row r="444" spans="1:15" ht="15.75" customHeight="1" x14ac:dyDescent="0.3">
      <c r="A444" s="191"/>
      <c r="B444" s="189"/>
      <c r="C444" s="192"/>
      <c r="D444" s="189"/>
      <c r="E444" s="189"/>
      <c r="F444" s="189"/>
      <c r="G444" s="189"/>
      <c r="H444" s="189"/>
      <c r="I444" s="189"/>
      <c r="J444" s="189"/>
      <c r="K444" s="189"/>
      <c r="L444" s="189"/>
      <c r="M444" s="189"/>
      <c r="N444" s="189"/>
      <c r="O444" s="130"/>
    </row>
    <row r="445" spans="1:15" ht="15.75" customHeight="1" x14ac:dyDescent="0.3">
      <c r="A445" s="189"/>
      <c r="B445" s="189"/>
      <c r="C445" s="189"/>
      <c r="D445" s="189"/>
      <c r="E445" s="189"/>
      <c r="F445" s="189"/>
      <c r="G445" s="189"/>
      <c r="H445" s="189"/>
      <c r="I445" s="189"/>
      <c r="J445" s="189"/>
      <c r="K445" s="189"/>
      <c r="L445" s="189"/>
      <c r="M445" s="189"/>
      <c r="N445" s="189"/>
      <c r="O445" s="130"/>
    </row>
    <row r="446" spans="1:15" ht="15.75" customHeight="1" x14ac:dyDescent="0.3">
      <c r="A446" s="130"/>
      <c r="B446" s="130"/>
      <c r="C446" s="130"/>
      <c r="D446" s="130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</row>
    <row r="447" spans="1:15" ht="15.75" customHeight="1" x14ac:dyDescent="0.3">
      <c r="A447" s="130"/>
      <c r="B447" s="130"/>
      <c r="C447" s="130"/>
      <c r="D447" s="130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</row>
    <row r="448" spans="1:15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  <row r="1043" ht="15.75" customHeight="1" x14ac:dyDescent="0.2"/>
    <row r="1044" ht="15.75" customHeight="1" x14ac:dyDescent="0.2"/>
    <row r="1045" ht="15.75" customHeight="1" x14ac:dyDescent="0.2"/>
    <row r="1046" ht="15.75" customHeight="1" x14ac:dyDescent="0.2"/>
    <row r="1047" ht="15.75" customHeight="1" x14ac:dyDescent="0.2"/>
    <row r="1048" ht="15.75" customHeight="1" x14ac:dyDescent="0.2"/>
    <row r="1049" ht="15.75" customHeight="1" x14ac:dyDescent="0.2"/>
    <row r="1050" ht="15.75" customHeight="1" x14ac:dyDescent="0.2"/>
    <row r="1051" ht="15.75" customHeight="1" x14ac:dyDescent="0.2"/>
    <row r="1052" ht="15.75" customHeight="1" x14ac:dyDescent="0.2"/>
    <row r="1053" ht="15.75" customHeight="1" x14ac:dyDescent="0.2"/>
    <row r="1054" ht="15.75" customHeight="1" x14ac:dyDescent="0.2"/>
    <row r="1055" ht="15.75" customHeight="1" x14ac:dyDescent="0.2"/>
    <row r="1056" ht="15.75" customHeight="1" x14ac:dyDescent="0.2"/>
    <row r="1057" ht="15.75" customHeight="1" x14ac:dyDescent="0.2"/>
    <row r="1058" ht="15.75" customHeight="1" x14ac:dyDescent="0.2"/>
    <row r="1059" ht="15.75" customHeight="1" x14ac:dyDescent="0.2"/>
    <row r="1060" ht="15.75" customHeight="1" x14ac:dyDescent="0.2"/>
    <row r="1061" ht="15.75" customHeight="1" x14ac:dyDescent="0.2"/>
    <row r="1062" ht="15.7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68" ht="15.75" customHeight="1" x14ac:dyDescent="0.2"/>
    <row r="1069" ht="15.75" customHeight="1" x14ac:dyDescent="0.2"/>
    <row r="1070" ht="15.75" customHeight="1" x14ac:dyDescent="0.2"/>
    <row r="1071" ht="15.75" customHeight="1" x14ac:dyDescent="0.2"/>
    <row r="1072" ht="15.75" customHeight="1" x14ac:dyDescent="0.2"/>
    <row r="1073" ht="15.75" customHeight="1" x14ac:dyDescent="0.2"/>
    <row r="1074" ht="15.75" customHeight="1" x14ac:dyDescent="0.2"/>
    <row r="1075" ht="15.75" customHeight="1" x14ac:dyDescent="0.2"/>
    <row r="1076" ht="15.75" customHeight="1" x14ac:dyDescent="0.2"/>
    <row r="1077" ht="15.75" customHeight="1" x14ac:dyDescent="0.2"/>
    <row r="1078" ht="15.75" customHeight="1" x14ac:dyDescent="0.2"/>
    <row r="1079" ht="15.75" customHeight="1" x14ac:dyDescent="0.2"/>
    <row r="1080" ht="15.75" customHeight="1" x14ac:dyDescent="0.2"/>
    <row r="1081" ht="15.75" customHeight="1" x14ac:dyDescent="0.2"/>
    <row r="1082" ht="15.75" customHeight="1" x14ac:dyDescent="0.2"/>
    <row r="1083" ht="15.75" customHeight="1" x14ac:dyDescent="0.2"/>
    <row r="1084" ht="15.75" customHeight="1" x14ac:dyDescent="0.2"/>
    <row r="1085" ht="15.75" customHeight="1" x14ac:dyDescent="0.2"/>
    <row r="1086" ht="15.75" customHeight="1" x14ac:dyDescent="0.2"/>
    <row r="1087" ht="15.75" customHeight="1" x14ac:dyDescent="0.2"/>
    <row r="1088" ht="15.75" customHeight="1" x14ac:dyDescent="0.2"/>
    <row r="1089" ht="15.75" customHeight="1" x14ac:dyDescent="0.2"/>
    <row r="1090" ht="15.75" customHeight="1" x14ac:dyDescent="0.2"/>
    <row r="1091" ht="15.75" customHeight="1" x14ac:dyDescent="0.2"/>
    <row r="1092" ht="15.75" customHeight="1" x14ac:dyDescent="0.2"/>
    <row r="1093" ht="15.75" customHeight="1" x14ac:dyDescent="0.2"/>
    <row r="1094" ht="15.75" customHeight="1" x14ac:dyDescent="0.2"/>
    <row r="1095" ht="15.75" customHeight="1" x14ac:dyDescent="0.2"/>
    <row r="1096" ht="15.75" customHeight="1" x14ac:dyDescent="0.2"/>
    <row r="1097" ht="15.75" customHeight="1" x14ac:dyDescent="0.2"/>
    <row r="1098" ht="15.75" customHeight="1" x14ac:dyDescent="0.2"/>
    <row r="1099" ht="15.75" customHeight="1" x14ac:dyDescent="0.2"/>
    <row r="1100" ht="15.75" customHeight="1" x14ac:dyDescent="0.2"/>
    <row r="1101" ht="15.75" customHeight="1" x14ac:dyDescent="0.2"/>
    <row r="1102" ht="15.75" customHeight="1" x14ac:dyDescent="0.2"/>
    <row r="1103" ht="15.75" customHeight="1" x14ac:dyDescent="0.2"/>
    <row r="1104" ht="15.75" customHeight="1" x14ac:dyDescent="0.2"/>
    <row r="1105" ht="15.75" customHeight="1" x14ac:dyDescent="0.2"/>
    <row r="1106" ht="15.75" customHeight="1" x14ac:dyDescent="0.2"/>
    <row r="1107" ht="15.75" customHeight="1" x14ac:dyDescent="0.2"/>
    <row r="1108" ht="15.75" customHeight="1" x14ac:dyDescent="0.2"/>
    <row r="1109" ht="15.75" customHeight="1" x14ac:dyDescent="0.2"/>
    <row r="1110" ht="15.75" customHeight="1" x14ac:dyDescent="0.2"/>
    <row r="1111" ht="15.75" customHeight="1" x14ac:dyDescent="0.2"/>
    <row r="1112" ht="15.75" customHeight="1" x14ac:dyDescent="0.2"/>
    <row r="1113" ht="15.75" customHeight="1" x14ac:dyDescent="0.2"/>
    <row r="1114" ht="15.75" customHeight="1" x14ac:dyDescent="0.2"/>
    <row r="1115" ht="15.75" customHeight="1" x14ac:dyDescent="0.2"/>
    <row r="1116" ht="15.75" customHeight="1" x14ac:dyDescent="0.2"/>
    <row r="1117" ht="15.75" customHeight="1" x14ac:dyDescent="0.2"/>
    <row r="1118" ht="15.75" customHeight="1" x14ac:dyDescent="0.2"/>
    <row r="1119" ht="15.75" customHeight="1" x14ac:dyDescent="0.2"/>
    <row r="1120" ht="15.75" customHeight="1" x14ac:dyDescent="0.2"/>
    <row r="1121" ht="15.75" customHeight="1" x14ac:dyDescent="0.2"/>
    <row r="1122" ht="15.75" customHeight="1" x14ac:dyDescent="0.2"/>
    <row r="1123" ht="15.75" customHeight="1" x14ac:dyDescent="0.2"/>
    <row r="1124" ht="15.75" customHeight="1" x14ac:dyDescent="0.2"/>
    <row r="1125" ht="15.75" customHeight="1" x14ac:dyDescent="0.2"/>
    <row r="1126" ht="15.75" customHeight="1" x14ac:dyDescent="0.2"/>
    <row r="1127" ht="15.75" customHeight="1" x14ac:dyDescent="0.2"/>
    <row r="1128" ht="15.75" customHeight="1" x14ac:dyDescent="0.2"/>
    <row r="1129" ht="15.75" customHeight="1" x14ac:dyDescent="0.2"/>
    <row r="1130" ht="15.75" customHeight="1" x14ac:dyDescent="0.2"/>
    <row r="1131" ht="15.75" customHeight="1" x14ac:dyDescent="0.2"/>
    <row r="1132" ht="15.75" customHeight="1" x14ac:dyDescent="0.2"/>
    <row r="1133" ht="15.75" customHeight="1" x14ac:dyDescent="0.2"/>
    <row r="1134" ht="15.75" customHeight="1" x14ac:dyDescent="0.2"/>
    <row r="1135" ht="15.75" customHeight="1" x14ac:dyDescent="0.2"/>
    <row r="1136" ht="15.75" customHeight="1" x14ac:dyDescent="0.2"/>
    <row r="1137" ht="15.75" customHeight="1" x14ac:dyDescent="0.2"/>
    <row r="1138" ht="15.75" customHeight="1" x14ac:dyDescent="0.2"/>
    <row r="1139" ht="15.75" customHeight="1" x14ac:dyDescent="0.2"/>
    <row r="1140" ht="15.75" customHeight="1" x14ac:dyDescent="0.2"/>
    <row r="1141" ht="15.75" customHeight="1" x14ac:dyDescent="0.2"/>
    <row r="1142" ht="15.75" customHeight="1" x14ac:dyDescent="0.2"/>
    <row r="1143" ht="15.75" customHeight="1" x14ac:dyDescent="0.2"/>
    <row r="1144" ht="15.75" customHeight="1" x14ac:dyDescent="0.2"/>
    <row r="1145" ht="15.75" customHeight="1" x14ac:dyDescent="0.2"/>
    <row r="1146" ht="15.75" customHeight="1" x14ac:dyDescent="0.2"/>
    <row r="1147" ht="15.75" customHeight="1" x14ac:dyDescent="0.2"/>
    <row r="1148" ht="15.75" customHeight="1" x14ac:dyDescent="0.2"/>
    <row r="1149" ht="15.75" customHeight="1" x14ac:dyDescent="0.2"/>
    <row r="1150" ht="15.75" customHeight="1" x14ac:dyDescent="0.2"/>
    <row r="1151" ht="15.75" customHeight="1" x14ac:dyDescent="0.2"/>
    <row r="1152" ht="15.75" customHeight="1" x14ac:dyDescent="0.2"/>
    <row r="1153" ht="15.75" customHeight="1" x14ac:dyDescent="0.2"/>
    <row r="1154" ht="15.75" customHeight="1" x14ac:dyDescent="0.2"/>
    <row r="1155" ht="15.75" customHeight="1" x14ac:dyDescent="0.2"/>
    <row r="1156" ht="15.75" customHeight="1" x14ac:dyDescent="0.2"/>
    <row r="1157" ht="15.75" customHeight="1" x14ac:dyDescent="0.2"/>
    <row r="1158" ht="15.75" customHeight="1" x14ac:dyDescent="0.2"/>
    <row r="1159" ht="15.75" customHeight="1" x14ac:dyDescent="0.2"/>
    <row r="1160" ht="15.75" customHeight="1" x14ac:dyDescent="0.2"/>
    <row r="1161" ht="15.75" customHeight="1" x14ac:dyDescent="0.2"/>
    <row r="1162" ht="15.75" customHeight="1" x14ac:dyDescent="0.2"/>
    <row r="1163" ht="15.75" customHeight="1" x14ac:dyDescent="0.2"/>
    <row r="1164" ht="15.75" customHeight="1" x14ac:dyDescent="0.2"/>
    <row r="1165" ht="15.75" customHeight="1" x14ac:dyDescent="0.2"/>
    <row r="1166" ht="15.75" customHeight="1" x14ac:dyDescent="0.2"/>
    <row r="1167" ht="15.75" customHeight="1" x14ac:dyDescent="0.2"/>
    <row r="1168" ht="15.75" customHeight="1" x14ac:dyDescent="0.2"/>
    <row r="1169" ht="15.75" customHeight="1" x14ac:dyDescent="0.2"/>
    <row r="1170" ht="15.75" customHeight="1" x14ac:dyDescent="0.2"/>
    <row r="1171" ht="15.75" customHeight="1" x14ac:dyDescent="0.2"/>
    <row r="1172" ht="15.75" customHeight="1" x14ac:dyDescent="0.2"/>
    <row r="1173" ht="15.75" customHeight="1" x14ac:dyDescent="0.2"/>
    <row r="1174" ht="15.75" customHeight="1" x14ac:dyDescent="0.2"/>
    <row r="1175" ht="15.75" customHeight="1" x14ac:dyDescent="0.2"/>
    <row r="1176" ht="15.75" customHeight="1" x14ac:dyDescent="0.2"/>
    <row r="1177" ht="15.75" customHeight="1" x14ac:dyDescent="0.2"/>
    <row r="1178" ht="15.75" customHeight="1" x14ac:dyDescent="0.2"/>
    <row r="1179" ht="15.75" customHeight="1" x14ac:dyDescent="0.2"/>
    <row r="1180" ht="15.75" customHeight="1" x14ac:dyDescent="0.2"/>
    <row r="1181" ht="15.75" customHeight="1" x14ac:dyDescent="0.2"/>
    <row r="1182" ht="15.75" customHeight="1" x14ac:dyDescent="0.2"/>
    <row r="1183" ht="15.75" customHeight="1" x14ac:dyDescent="0.2"/>
    <row r="1184" ht="15.75" customHeight="1" x14ac:dyDescent="0.2"/>
    <row r="1185" ht="15.75" customHeight="1" x14ac:dyDescent="0.2"/>
    <row r="1186" ht="15.75" customHeight="1" x14ac:dyDescent="0.2"/>
    <row r="1187" ht="15.75" customHeight="1" x14ac:dyDescent="0.2"/>
    <row r="1188" ht="15.75" customHeight="1" x14ac:dyDescent="0.2"/>
    <row r="1189" ht="15.75" customHeight="1" x14ac:dyDescent="0.2"/>
    <row r="1190" ht="15.75" customHeight="1" x14ac:dyDescent="0.2"/>
    <row r="1191" ht="15.75" customHeight="1" x14ac:dyDescent="0.2"/>
    <row r="1192" ht="15.75" customHeight="1" x14ac:dyDescent="0.2"/>
    <row r="1193" ht="15.75" customHeight="1" x14ac:dyDescent="0.2"/>
    <row r="1194" ht="15.75" customHeight="1" x14ac:dyDescent="0.2"/>
    <row r="1195" ht="15.75" customHeight="1" x14ac:dyDescent="0.2"/>
    <row r="1196" ht="15.75" customHeight="1" x14ac:dyDescent="0.2"/>
    <row r="1197" ht="15.75" customHeight="1" x14ac:dyDescent="0.2"/>
    <row r="1198" ht="15.75" customHeight="1" x14ac:dyDescent="0.2"/>
    <row r="1199" ht="15.75" customHeight="1" x14ac:dyDescent="0.2"/>
    <row r="1200" ht="15.75" customHeight="1" x14ac:dyDescent="0.2"/>
    <row r="1201" ht="15.75" customHeight="1" x14ac:dyDescent="0.2"/>
    <row r="1202" ht="15.75" customHeight="1" x14ac:dyDescent="0.2"/>
    <row r="1203" ht="15.75" customHeight="1" x14ac:dyDescent="0.2"/>
    <row r="1204" ht="15.75" customHeight="1" x14ac:dyDescent="0.2"/>
    <row r="1205" ht="15.75" customHeight="1" x14ac:dyDescent="0.2"/>
    <row r="1206" ht="15.75" customHeight="1" x14ac:dyDescent="0.2"/>
    <row r="1207" ht="15.75" customHeight="1" x14ac:dyDescent="0.2"/>
    <row r="1208" ht="15.75" customHeight="1" x14ac:dyDescent="0.2"/>
    <row r="1209" ht="15.75" customHeight="1" x14ac:dyDescent="0.2"/>
    <row r="1210" ht="15.75" customHeight="1" x14ac:dyDescent="0.2"/>
    <row r="1211" ht="15.75" customHeight="1" x14ac:dyDescent="0.2"/>
    <row r="1212" ht="15.75" customHeight="1" x14ac:dyDescent="0.2"/>
    <row r="1213" ht="15.75" customHeight="1" x14ac:dyDescent="0.2"/>
    <row r="1214" ht="15.75" customHeight="1" x14ac:dyDescent="0.2"/>
    <row r="1215" ht="15.75" customHeight="1" x14ac:dyDescent="0.2"/>
    <row r="1216" ht="15.75" customHeight="1" x14ac:dyDescent="0.2"/>
    <row r="1217" ht="15.75" customHeight="1" x14ac:dyDescent="0.2"/>
    <row r="1218" ht="15.75" customHeight="1" x14ac:dyDescent="0.2"/>
    <row r="1219" ht="15.75" customHeight="1" x14ac:dyDescent="0.2"/>
    <row r="1220" ht="15.75" customHeight="1" x14ac:dyDescent="0.2"/>
    <row r="1221" ht="15.75" customHeight="1" x14ac:dyDescent="0.2"/>
    <row r="1222" ht="15.75" customHeight="1" x14ac:dyDescent="0.2"/>
    <row r="1223" ht="15.75" customHeight="1" x14ac:dyDescent="0.2"/>
    <row r="1224" ht="15.75" customHeight="1" x14ac:dyDescent="0.2"/>
    <row r="1225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 on Input Dataset</vt:lpstr>
      <vt:lpstr>Original Pricing - Inputs</vt:lpstr>
      <vt:lpstr>Suggested Improvements</vt:lpstr>
      <vt:lpstr>Modified Pricing - 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okba zebir</cp:lastModifiedBy>
  <dcterms:modified xsi:type="dcterms:W3CDTF">2023-07-19T14:48:20Z</dcterms:modified>
</cp:coreProperties>
</file>