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844AEBA-8E67-405E-9D54-399B70AC53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tness_cleaned" sheetId="1" r:id="rId1"/>
    <sheet name="EDA" sheetId="2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X2" i="1" l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AL2" i="1"/>
  <c r="AL1999" i="1"/>
  <c r="AL1998" i="1"/>
  <c r="AL1997" i="1"/>
  <c r="AL1996" i="1"/>
  <c r="AL1995" i="1"/>
  <c r="AL1994" i="1"/>
  <c r="AL1993" i="1"/>
  <c r="AL1992" i="1"/>
  <c r="AL1991" i="1"/>
  <c r="AL1990" i="1"/>
  <c r="AL1989" i="1"/>
  <c r="AL1988" i="1"/>
  <c r="AL1987" i="1"/>
  <c r="AL1986" i="1"/>
  <c r="AL1985" i="1"/>
  <c r="AL1984" i="1"/>
  <c r="AL1983" i="1"/>
  <c r="AL1982" i="1"/>
  <c r="AL1981" i="1"/>
  <c r="AL1980" i="1"/>
  <c r="AL1979" i="1"/>
  <c r="AL1978" i="1"/>
  <c r="AL1977" i="1"/>
  <c r="AL1976" i="1"/>
  <c r="AL1975" i="1"/>
  <c r="AL1974" i="1"/>
  <c r="AL1973" i="1"/>
  <c r="AL1972" i="1"/>
  <c r="AL1971" i="1"/>
  <c r="AL1970" i="1"/>
  <c r="AL1969" i="1"/>
  <c r="AL1968" i="1"/>
  <c r="AL1967" i="1"/>
  <c r="AL1966" i="1"/>
  <c r="AL1965" i="1"/>
  <c r="AL1964" i="1"/>
  <c r="AL1963" i="1"/>
  <c r="AL1962" i="1"/>
  <c r="AL1961" i="1"/>
  <c r="AL1960" i="1"/>
  <c r="AL1959" i="1"/>
  <c r="AL1958" i="1"/>
  <c r="AL1957" i="1"/>
  <c r="AL1956" i="1"/>
  <c r="AL1955" i="1"/>
  <c r="AL1954" i="1"/>
  <c r="AL1953" i="1"/>
  <c r="AL1952" i="1"/>
  <c r="AL1951" i="1"/>
  <c r="AL1950" i="1"/>
  <c r="AL1949" i="1"/>
  <c r="AL1948" i="1"/>
  <c r="AL1947" i="1"/>
  <c r="AL1946" i="1"/>
  <c r="AL1945" i="1"/>
  <c r="AL1944" i="1"/>
  <c r="AL1943" i="1"/>
  <c r="AL1942" i="1"/>
  <c r="AL1941" i="1"/>
  <c r="AL1940" i="1"/>
  <c r="AL1939" i="1"/>
  <c r="AL1938" i="1"/>
  <c r="AL1937" i="1"/>
  <c r="AL1936" i="1"/>
  <c r="AL1935" i="1"/>
  <c r="AL1934" i="1"/>
  <c r="AL1933" i="1"/>
  <c r="AL1932" i="1"/>
  <c r="AL1931" i="1"/>
  <c r="AL1930" i="1"/>
  <c r="AL1929" i="1"/>
  <c r="AL1928" i="1"/>
  <c r="AL1927" i="1"/>
  <c r="AL1926" i="1"/>
  <c r="AL1925" i="1"/>
  <c r="AL1924" i="1"/>
  <c r="AL1923" i="1"/>
  <c r="AL1922" i="1"/>
  <c r="AL1921" i="1"/>
  <c r="AL1920" i="1"/>
  <c r="AL1919" i="1"/>
  <c r="AL1918" i="1"/>
  <c r="AL1917" i="1"/>
  <c r="AL1916" i="1"/>
  <c r="AL1915" i="1"/>
  <c r="AL1914" i="1"/>
  <c r="AL1913" i="1"/>
  <c r="AL1912" i="1"/>
  <c r="AL1911" i="1"/>
  <c r="AL1910" i="1"/>
  <c r="AL1909" i="1"/>
  <c r="AL1908" i="1"/>
  <c r="AL1907" i="1"/>
  <c r="AL1906" i="1"/>
  <c r="AL1905" i="1"/>
  <c r="AL1904" i="1"/>
  <c r="AL1903" i="1"/>
  <c r="AL1902" i="1"/>
  <c r="AL1901" i="1"/>
  <c r="AL1900" i="1"/>
  <c r="AL1899" i="1"/>
  <c r="AL1898" i="1"/>
  <c r="AL1897" i="1"/>
  <c r="AL1896" i="1"/>
  <c r="AL1895" i="1"/>
  <c r="AL1894" i="1"/>
  <c r="AL1893" i="1"/>
  <c r="AL1892" i="1"/>
  <c r="AL1891" i="1"/>
  <c r="AL1890" i="1"/>
  <c r="AL1889" i="1"/>
  <c r="AL1888" i="1"/>
  <c r="AL1887" i="1"/>
  <c r="AL1886" i="1"/>
  <c r="AL1885" i="1"/>
  <c r="AL1884" i="1"/>
  <c r="AL1883" i="1"/>
  <c r="AL1882" i="1"/>
  <c r="AL1881" i="1"/>
  <c r="AL1880" i="1"/>
  <c r="AL1879" i="1"/>
  <c r="AL1878" i="1"/>
  <c r="AL1877" i="1"/>
  <c r="AL1876" i="1"/>
  <c r="AL1875" i="1"/>
  <c r="AL1874" i="1"/>
  <c r="AL1873" i="1"/>
  <c r="AL1872" i="1"/>
  <c r="AL1871" i="1"/>
  <c r="AL1870" i="1"/>
  <c r="AL1869" i="1"/>
  <c r="AL1868" i="1"/>
  <c r="AL1867" i="1"/>
  <c r="AL1866" i="1"/>
  <c r="AL1865" i="1"/>
  <c r="AL1864" i="1"/>
  <c r="AL1863" i="1"/>
  <c r="AL1862" i="1"/>
  <c r="AL1861" i="1"/>
  <c r="AL1860" i="1"/>
  <c r="AL1859" i="1"/>
  <c r="AL1858" i="1"/>
  <c r="AL1857" i="1"/>
  <c r="AL1856" i="1"/>
  <c r="AL1855" i="1"/>
  <c r="AL1854" i="1"/>
  <c r="AL1853" i="1"/>
  <c r="AL1852" i="1"/>
  <c r="AL1851" i="1"/>
  <c r="AL1850" i="1"/>
  <c r="AL1849" i="1"/>
  <c r="AL1848" i="1"/>
  <c r="AL1847" i="1"/>
  <c r="AL1846" i="1"/>
  <c r="AL1845" i="1"/>
  <c r="AL1844" i="1"/>
  <c r="AL1843" i="1"/>
  <c r="AL1842" i="1"/>
  <c r="AL1841" i="1"/>
  <c r="AL1840" i="1"/>
  <c r="AL1839" i="1"/>
  <c r="AL1838" i="1"/>
  <c r="AL1837" i="1"/>
  <c r="AL1836" i="1"/>
  <c r="AL1835" i="1"/>
  <c r="AL1834" i="1"/>
  <c r="AL1833" i="1"/>
  <c r="AL1832" i="1"/>
  <c r="AL1831" i="1"/>
  <c r="AL1830" i="1"/>
  <c r="AL1829" i="1"/>
  <c r="AL1828" i="1"/>
  <c r="AL1827" i="1"/>
  <c r="AL1826" i="1"/>
  <c r="AL1825" i="1"/>
  <c r="AL1824" i="1"/>
  <c r="AL1823" i="1"/>
  <c r="AL1822" i="1"/>
  <c r="AL1821" i="1"/>
  <c r="AL1820" i="1"/>
  <c r="AL1819" i="1"/>
  <c r="AL1818" i="1"/>
  <c r="AL1817" i="1"/>
  <c r="AL1816" i="1"/>
  <c r="AL1815" i="1"/>
  <c r="AL1814" i="1"/>
  <c r="AL1813" i="1"/>
  <c r="AL1812" i="1"/>
  <c r="AL1811" i="1"/>
  <c r="AL1810" i="1"/>
  <c r="AL1809" i="1"/>
  <c r="AL1808" i="1"/>
  <c r="AL1807" i="1"/>
  <c r="AL1806" i="1"/>
  <c r="AL1805" i="1"/>
  <c r="AL1804" i="1"/>
  <c r="AL1803" i="1"/>
  <c r="AL1802" i="1"/>
  <c r="AL1801" i="1"/>
  <c r="AL1800" i="1"/>
  <c r="AL1799" i="1"/>
  <c r="AL1798" i="1"/>
  <c r="AL1797" i="1"/>
  <c r="AL1796" i="1"/>
  <c r="AL1795" i="1"/>
  <c r="AL1794" i="1"/>
  <c r="AL1793" i="1"/>
  <c r="AL1792" i="1"/>
  <c r="AL1791" i="1"/>
  <c r="AL1790" i="1"/>
  <c r="AL1789" i="1"/>
  <c r="AL1788" i="1"/>
  <c r="AL1787" i="1"/>
  <c r="AL1786" i="1"/>
  <c r="AL1785" i="1"/>
  <c r="AL1784" i="1"/>
  <c r="AL1783" i="1"/>
  <c r="AL1782" i="1"/>
  <c r="AL1781" i="1"/>
  <c r="AL1780" i="1"/>
  <c r="AL1779" i="1"/>
  <c r="AL1778" i="1"/>
  <c r="AL1777" i="1"/>
  <c r="AL1776" i="1"/>
  <c r="AL1775" i="1"/>
  <c r="AL1774" i="1"/>
  <c r="AL1773" i="1"/>
  <c r="AL1772" i="1"/>
  <c r="AL1771" i="1"/>
  <c r="AL1770" i="1"/>
  <c r="AL1769" i="1"/>
  <c r="AL1768" i="1"/>
  <c r="AL1767" i="1"/>
  <c r="AL1766" i="1"/>
  <c r="AL1765" i="1"/>
  <c r="AL1764" i="1"/>
  <c r="AL1763" i="1"/>
  <c r="AL1762" i="1"/>
  <c r="AL1761" i="1"/>
  <c r="AL1760" i="1"/>
  <c r="AL1759" i="1"/>
  <c r="AL1758" i="1"/>
  <c r="AL1757" i="1"/>
  <c r="AL1756" i="1"/>
  <c r="AL1755" i="1"/>
  <c r="AL1754" i="1"/>
  <c r="AL1753" i="1"/>
  <c r="AL1752" i="1"/>
  <c r="AL1751" i="1"/>
  <c r="AL1750" i="1"/>
  <c r="AL1749" i="1"/>
  <c r="AL1748" i="1"/>
  <c r="AL1747" i="1"/>
  <c r="AL1746" i="1"/>
  <c r="AL1745" i="1"/>
  <c r="AL1744" i="1"/>
  <c r="AL1743" i="1"/>
  <c r="AL1742" i="1"/>
  <c r="AL1741" i="1"/>
  <c r="AL1740" i="1"/>
  <c r="AL1739" i="1"/>
  <c r="AL1738" i="1"/>
  <c r="AL1737" i="1"/>
  <c r="AL1736" i="1"/>
  <c r="AL1735" i="1"/>
  <c r="AL1734" i="1"/>
  <c r="AL1733" i="1"/>
  <c r="AL1732" i="1"/>
  <c r="AL1731" i="1"/>
  <c r="AL1730" i="1"/>
  <c r="AL1729" i="1"/>
  <c r="AL1728" i="1"/>
  <c r="AL1727" i="1"/>
  <c r="AL1726" i="1"/>
  <c r="AL1725" i="1"/>
  <c r="AL1724" i="1"/>
  <c r="AL1723" i="1"/>
  <c r="AL1722" i="1"/>
  <c r="AL1721" i="1"/>
  <c r="AL1720" i="1"/>
  <c r="AL1719" i="1"/>
  <c r="AL1718" i="1"/>
  <c r="AL1717" i="1"/>
  <c r="AL1716" i="1"/>
  <c r="AL1715" i="1"/>
  <c r="AL1714" i="1"/>
  <c r="AL1713" i="1"/>
  <c r="AL1712" i="1"/>
  <c r="AL1711" i="1"/>
  <c r="AL1710" i="1"/>
  <c r="AL1709" i="1"/>
  <c r="AL1708" i="1"/>
  <c r="AL1707" i="1"/>
  <c r="AL1706" i="1"/>
  <c r="AL1705" i="1"/>
  <c r="AL1704" i="1"/>
  <c r="AL1703" i="1"/>
  <c r="AL1702" i="1"/>
  <c r="AL1701" i="1"/>
  <c r="AL1700" i="1"/>
  <c r="AL1699" i="1"/>
  <c r="AL1698" i="1"/>
  <c r="AL1697" i="1"/>
  <c r="AL1696" i="1"/>
  <c r="AL1695" i="1"/>
  <c r="AL1694" i="1"/>
  <c r="AL1693" i="1"/>
  <c r="AL1692" i="1"/>
  <c r="AL1691" i="1"/>
  <c r="AL1690" i="1"/>
  <c r="AL1689" i="1"/>
  <c r="AL1688" i="1"/>
  <c r="AL1687" i="1"/>
  <c r="AL1686" i="1"/>
  <c r="AL1685" i="1"/>
  <c r="AL1684" i="1"/>
  <c r="AL1683" i="1"/>
  <c r="AL1682" i="1"/>
  <c r="AL1681" i="1"/>
  <c r="AL1680" i="1"/>
  <c r="AL1679" i="1"/>
  <c r="AL1678" i="1"/>
  <c r="AL1677" i="1"/>
  <c r="AL1676" i="1"/>
  <c r="AL1675" i="1"/>
  <c r="AL1674" i="1"/>
  <c r="AL1673" i="1"/>
  <c r="AL1672" i="1"/>
  <c r="AL1671" i="1"/>
  <c r="AL1670" i="1"/>
  <c r="AL1669" i="1"/>
  <c r="AL1668" i="1"/>
  <c r="AL1667" i="1"/>
  <c r="AL1666" i="1"/>
  <c r="AL1665" i="1"/>
  <c r="AL1664" i="1"/>
  <c r="AL1663" i="1"/>
  <c r="AL1662" i="1"/>
  <c r="AL1661" i="1"/>
  <c r="AL1660" i="1"/>
  <c r="AL1659" i="1"/>
  <c r="AL1658" i="1"/>
  <c r="AL1657" i="1"/>
  <c r="AL1656" i="1"/>
  <c r="AL1655" i="1"/>
  <c r="AL1654" i="1"/>
  <c r="AL1653" i="1"/>
  <c r="AL1652" i="1"/>
  <c r="AL1651" i="1"/>
  <c r="AL1650" i="1"/>
  <c r="AL1649" i="1"/>
  <c r="AL1648" i="1"/>
  <c r="AL1647" i="1"/>
  <c r="AL1646" i="1"/>
  <c r="AL1645" i="1"/>
  <c r="AL1644" i="1"/>
  <c r="AL1643" i="1"/>
  <c r="AL1642" i="1"/>
  <c r="AL1641" i="1"/>
  <c r="AL1640" i="1"/>
  <c r="AL1639" i="1"/>
  <c r="AL1638" i="1"/>
  <c r="AL1637" i="1"/>
  <c r="AL1636" i="1"/>
  <c r="AL1635" i="1"/>
  <c r="AL1634" i="1"/>
  <c r="AL1633" i="1"/>
  <c r="AL1632" i="1"/>
  <c r="AL1631" i="1"/>
  <c r="AL1630" i="1"/>
  <c r="AL1629" i="1"/>
  <c r="AL1628" i="1"/>
  <c r="AL1627" i="1"/>
  <c r="AL1626" i="1"/>
  <c r="AL1625" i="1"/>
  <c r="AL1624" i="1"/>
  <c r="AL1623" i="1"/>
  <c r="AL1622" i="1"/>
  <c r="AL1621" i="1"/>
  <c r="AL1620" i="1"/>
  <c r="AL1619" i="1"/>
  <c r="AL1618" i="1"/>
  <c r="AL1617" i="1"/>
  <c r="AL1616" i="1"/>
  <c r="AL1615" i="1"/>
  <c r="AL1614" i="1"/>
  <c r="AL1613" i="1"/>
  <c r="AL1612" i="1"/>
  <c r="AL1611" i="1"/>
  <c r="AL1610" i="1"/>
  <c r="AL1609" i="1"/>
  <c r="AL1608" i="1"/>
  <c r="AL1607" i="1"/>
  <c r="AL1606" i="1"/>
  <c r="AL1605" i="1"/>
  <c r="AL1604" i="1"/>
  <c r="AL1603" i="1"/>
  <c r="AL1602" i="1"/>
  <c r="AL1601" i="1"/>
  <c r="AL1600" i="1"/>
  <c r="AL1599" i="1"/>
  <c r="AL1598" i="1"/>
  <c r="AL1597" i="1"/>
  <c r="AL1596" i="1"/>
  <c r="AL1595" i="1"/>
  <c r="AL1594" i="1"/>
  <c r="AL1593" i="1"/>
  <c r="AL1592" i="1"/>
  <c r="AL1591" i="1"/>
  <c r="AL1590" i="1"/>
  <c r="AL1589" i="1"/>
  <c r="AL1588" i="1"/>
  <c r="AL1587" i="1"/>
  <c r="AL1586" i="1"/>
  <c r="AL1585" i="1"/>
  <c r="AL1584" i="1"/>
  <c r="AL1583" i="1"/>
  <c r="AL1582" i="1"/>
  <c r="AL1581" i="1"/>
  <c r="AL1580" i="1"/>
  <c r="AL1579" i="1"/>
  <c r="AL1578" i="1"/>
  <c r="AL1577" i="1"/>
  <c r="AL1576" i="1"/>
  <c r="AL1575" i="1"/>
  <c r="AL1574" i="1"/>
  <c r="AL1573" i="1"/>
  <c r="AL1572" i="1"/>
  <c r="AL1571" i="1"/>
  <c r="AL1570" i="1"/>
  <c r="AL1569" i="1"/>
  <c r="AL1568" i="1"/>
  <c r="AL1567" i="1"/>
  <c r="AL1566" i="1"/>
  <c r="AL1565" i="1"/>
  <c r="AL1564" i="1"/>
  <c r="AL1563" i="1"/>
  <c r="AL1562" i="1"/>
  <c r="AL1561" i="1"/>
  <c r="AL1560" i="1"/>
  <c r="AL1559" i="1"/>
  <c r="AL1558" i="1"/>
  <c r="AL1557" i="1"/>
  <c r="AL1556" i="1"/>
  <c r="AL1555" i="1"/>
  <c r="AL1554" i="1"/>
  <c r="AL1553" i="1"/>
  <c r="AL1552" i="1"/>
  <c r="AL1551" i="1"/>
  <c r="AL1550" i="1"/>
  <c r="AL1549" i="1"/>
  <c r="AL1548" i="1"/>
  <c r="AL1547" i="1"/>
  <c r="AL1546" i="1"/>
  <c r="AL1545" i="1"/>
  <c r="AL1544" i="1"/>
  <c r="AL1543" i="1"/>
  <c r="AL1542" i="1"/>
  <c r="AL1541" i="1"/>
  <c r="AL1540" i="1"/>
  <c r="AL1539" i="1"/>
  <c r="AL1538" i="1"/>
  <c r="AL1537" i="1"/>
  <c r="AL1536" i="1"/>
  <c r="AL1535" i="1"/>
  <c r="AL1534" i="1"/>
  <c r="AL1533" i="1"/>
  <c r="AL1532" i="1"/>
  <c r="AL1531" i="1"/>
  <c r="AL1530" i="1"/>
  <c r="AL1529" i="1"/>
  <c r="AL1528" i="1"/>
  <c r="AL1527" i="1"/>
  <c r="AL1526" i="1"/>
  <c r="AL1525" i="1"/>
  <c r="AL1524" i="1"/>
  <c r="AL1523" i="1"/>
  <c r="AL1522" i="1"/>
  <c r="AL1521" i="1"/>
  <c r="AL1520" i="1"/>
  <c r="AL1519" i="1"/>
  <c r="AL1518" i="1"/>
  <c r="AL1517" i="1"/>
  <c r="AL1516" i="1"/>
  <c r="AL1515" i="1"/>
  <c r="AL1514" i="1"/>
  <c r="AL1513" i="1"/>
  <c r="AL1512" i="1"/>
  <c r="AL1511" i="1"/>
  <c r="AL1510" i="1"/>
  <c r="AL1509" i="1"/>
  <c r="AL1508" i="1"/>
  <c r="AL1507" i="1"/>
  <c r="AL1506" i="1"/>
  <c r="AL1505" i="1"/>
  <c r="AL1504" i="1"/>
  <c r="AL1503" i="1"/>
  <c r="AL1502" i="1"/>
  <c r="AL1501" i="1"/>
  <c r="AL1500" i="1"/>
  <c r="AL1499" i="1"/>
  <c r="AL1498" i="1"/>
  <c r="AL1497" i="1"/>
  <c r="AL1496" i="1"/>
  <c r="AL1495" i="1"/>
  <c r="AL1494" i="1"/>
  <c r="AL1493" i="1"/>
  <c r="AL1492" i="1"/>
  <c r="AL1491" i="1"/>
  <c r="AL1490" i="1"/>
  <c r="AL1489" i="1"/>
  <c r="AL1488" i="1"/>
  <c r="AL1487" i="1"/>
  <c r="AL1486" i="1"/>
  <c r="AL1485" i="1"/>
  <c r="AL1484" i="1"/>
  <c r="AL1483" i="1"/>
  <c r="AL1482" i="1"/>
  <c r="AL1481" i="1"/>
  <c r="AL1480" i="1"/>
  <c r="AL1479" i="1"/>
  <c r="AL1478" i="1"/>
  <c r="AL1477" i="1"/>
  <c r="AL1476" i="1"/>
  <c r="AL1475" i="1"/>
  <c r="AL1474" i="1"/>
  <c r="AL1473" i="1"/>
  <c r="AL1472" i="1"/>
  <c r="AL1471" i="1"/>
  <c r="AL1470" i="1"/>
  <c r="AL1469" i="1"/>
  <c r="AL1468" i="1"/>
  <c r="AL1467" i="1"/>
  <c r="AL1466" i="1"/>
  <c r="AL1465" i="1"/>
  <c r="AL1464" i="1"/>
  <c r="AL1463" i="1"/>
  <c r="AL1462" i="1"/>
  <c r="AL1461" i="1"/>
  <c r="AL1460" i="1"/>
  <c r="AL1459" i="1"/>
  <c r="AL1458" i="1"/>
  <c r="AL1457" i="1"/>
  <c r="AL1456" i="1"/>
  <c r="AL1455" i="1"/>
  <c r="AL1454" i="1"/>
  <c r="AL1453" i="1"/>
  <c r="AL1452" i="1"/>
  <c r="AL1451" i="1"/>
  <c r="AL1450" i="1"/>
  <c r="AL1449" i="1"/>
  <c r="AL1448" i="1"/>
  <c r="AL1447" i="1"/>
  <c r="AL1446" i="1"/>
  <c r="AL1445" i="1"/>
  <c r="AL1444" i="1"/>
  <c r="AL1443" i="1"/>
  <c r="AL1442" i="1"/>
  <c r="AL1441" i="1"/>
  <c r="AL1440" i="1"/>
  <c r="AL1439" i="1"/>
  <c r="AL1438" i="1"/>
  <c r="AL1437" i="1"/>
  <c r="AL1436" i="1"/>
  <c r="AL1435" i="1"/>
  <c r="AL1434" i="1"/>
  <c r="AL1433" i="1"/>
  <c r="AL1432" i="1"/>
  <c r="AL1431" i="1"/>
  <c r="AL1430" i="1"/>
  <c r="AL1429" i="1"/>
  <c r="AL1428" i="1"/>
  <c r="AL1427" i="1"/>
  <c r="AL1426" i="1"/>
  <c r="AL1425" i="1"/>
  <c r="AL1424" i="1"/>
  <c r="AL1423" i="1"/>
  <c r="AL1422" i="1"/>
  <c r="AL1421" i="1"/>
  <c r="AL1420" i="1"/>
  <c r="AL1419" i="1"/>
  <c r="AL1418" i="1"/>
  <c r="AL1417" i="1"/>
  <c r="AL1416" i="1"/>
  <c r="AL1415" i="1"/>
  <c r="AL1414" i="1"/>
  <c r="AL1413" i="1"/>
  <c r="AL1412" i="1"/>
  <c r="AL1411" i="1"/>
  <c r="AL1410" i="1"/>
  <c r="AL1409" i="1"/>
  <c r="AL1408" i="1"/>
  <c r="AL1407" i="1"/>
  <c r="AL1406" i="1"/>
  <c r="AL1405" i="1"/>
  <c r="AL1404" i="1"/>
  <c r="AL1403" i="1"/>
  <c r="AL1402" i="1"/>
  <c r="AL1401" i="1"/>
  <c r="AL1400" i="1"/>
  <c r="AL1399" i="1"/>
  <c r="AL1398" i="1"/>
  <c r="AL1397" i="1"/>
  <c r="AL1396" i="1"/>
  <c r="AL1395" i="1"/>
  <c r="AL1394" i="1"/>
  <c r="AL1393" i="1"/>
  <c r="AL1392" i="1"/>
  <c r="AL1391" i="1"/>
  <c r="AL1390" i="1"/>
  <c r="AL1389" i="1"/>
  <c r="AL1388" i="1"/>
  <c r="AL1387" i="1"/>
  <c r="AL1386" i="1"/>
  <c r="AL1385" i="1"/>
  <c r="AL1384" i="1"/>
  <c r="AL1383" i="1"/>
  <c r="AL1382" i="1"/>
  <c r="AL1381" i="1"/>
  <c r="AL1380" i="1"/>
  <c r="AL1379" i="1"/>
  <c r="AL1378" i="1"/>
  <c r="AL1377" i="1"/>
  <c r="AL1376" i="1"/>
  <c r="AL1375" i="1"/>
  <c r="AL1374" i="1"/>
  <c r="AL1373" i="1"/>
  <c r="AL1372" i="1"/>
  <c r="AL1371" i="1"/>
  <c r="AL1370" i="1"/>
  <c r="AL1369" i="1"/>
  <c r="AL1368" i="1"/>
  <c r="AL1367" i="1"/>
  <c r="AL1366" i="1"/>
  <c r="AL1365" i="1"/>
  <c r="AL1364" i="1"/>
  <c r="AL1363" i="1"/>
  <c r="AL1362" i="1"/>
  <c r="AL1361" i="1"/>
  <c r="AL1360" i="1"/>
  <c r="AL1359" i="1"/>
  <c r="AL1358" i="1"/>
  <c r="AL1357" i="1"/>
  <c r="AL1356" i="1"/>
  <c r="AL1355" i="1"/>
  <c r="AL1354" i="1"/>
  <c r="AL1353" i="1"/>
  <c r="AL1352" i="1"/>
  <c r="AL1351" i="1"/>
  <c r="AL1350" i="1"/>
  <c r="AL1349" i="1"/>
  <c r="AL1348" i="1"/>
  <c r="AL1347" i="1"/>
  <c r="AL1346" i="1"/>
  <c r="AL1345" i="1"/>
  <c r="AL1344" i="1"/>
  <c r="AL1343" i="1"/>
  <c r="AL1342" i="1"/>
  <c r="AL1341" i="1"/>
  <c r="AL1340" i="1"/>
  <c r="AL1339" i="1"/>
  <c r="AL1338" i="1"/>
  <c r="AL1337" i="1"/>
  <c r="AL1336" i="1"/>
  <c r="AL1335" i="1"/>
  <c r="AL1334" i="1"/>
  <c r="AL1333" i="1"/>
  <c r="AL1332" i="1"/>
  <c r="AL1331" i="1"/>
  <c r="AL1330" i="1"/>
  <c r="AL1329" i="1"/>
  <c r="AL1328" i="1"/>
  <c r="AL1327" i="1"/>
  <c r="AL1326" i="1"/>
  <c r="AL1325" i="1"/>
  <c r="AL1324" i="1"/>
  <c r="AL1323" i="1"/>
  <c r="AL1322" i="1"/>
  <c r="AL1321" i="1"/>
  <c r="AL1320" i="1"/>
  <c r="AL1319" i="1"/>
  <c r="AL1318" i="1"/>
  <c r="AL1317" i="1"/>
  <c r="AL1316" i="1"/>
  <c r="AL1315" i="1"/>
  <c r="AL1314" i="1"/>
  <c r="AL1313" i="1"/>
  <c r="AL1312" i="1"/>
  <c r="AL1311" i="1"/>
  <c r="AL1310" i="1"/>
  <c r="AL1309" i="1"/>
  <c r="AL1308" i="1"/>
  <c r="AL1307" i="1"/>
  <c r="AL1306" i="1"/>
  <c r="AL1305" i="1"/>
  <c r="AL1304" i="1"/>
  <c r="AL1303" i="1"/>
  <c r="AL1302" i="1"/>
  <c r="AL1301" i="1"/>
  <c r="AL1300" i="1"/>
  <c r="AL1299" i="1"/>
  <c r="AL1298" i="1"/>
  <c r="AL1297" i="1"/>
  <c r="AL1296" i="1"/>
  <c r="AL1295" i="1"/>
  <c r="AL1294" i="1"/>
  <c r="AL1293" i="1"/>
  <c r="AL1292" i="1"/>
  <c r="AL1291" i="1"/>
  <c r="AL1290" i="1"/>
  <c r="AL1289" i="1"/>
  <c r="AL1288" i="1"/>
  <c r="AL1287" i="1"/>
  <c r="AL1286" i="1"/>
  <c r="AL1285" i="1"/>
  <c r="AL1284" i="1"/>
  <c r="AL1283" i="1"/>
  <c r="AL1282" i="1"/>
  <c r="AL1281" i="1"/>
  <c r="AL1280" i="1"/>
  <c r="AL1279" i="1"/>
  <c r="AL1278" i="1"/>
  <c r="AL1277" i="1"/>
  <c r="AL1276" i="1"/>
  <c r="AL1275" i="1"/>
  <c r="AL1274" i="1"/>
  <c r="AL1273" i="1"/>
  <c r="AL1272" i="1"/>
  <c r="AL1271" i="1"/>
  <c r="AL1270" i="1"/>
  <c r="AL1269" i="1"/>
  <c r="AL1268" i="1"/>
  <c r="AL1267" i="1"/>
  <c r="AL1266" i="1"/>
  <c r="AL1265" i="1"/>
  <c r="AL1264" i="1"/>
  <c r="AL1263" i="1"/>
  <c r="AL1262" i="1"/>
  <c r="AL1261" i="1"/>
  <c r="AL1260" i="1"/>
  <c r="AL1259" i="1"/>
  <c r="AL1258" i="1"/>
  <c r="AL1257" i="1"/>
  <c r="AL1256" i="1"/>
  <c r="AL1255" i="1"/>
  <c r="AL1254" i="1"/>
  <c r="AL1253" i="1"/>
  <c r="AL1252" i="1"/>
  <c r="AL1251" i="1"/>
  <c r="AL1250" i="1"/>
  <c r="AL1249" i="1"/>
  <c r="AL1248" i="1"/>
  <c r="AL1247" i="1"/>
  <c r="AL1246" i="1"/>
  <c r="AL1245" i="1"/>
  <c r="AL1244" i="1"/>
  <c r="AL1243" i="1"/>
  <c r="AL1242" i="1"/>
  <c r="AL1241" i="1"/>
  <c r="AL1240" i="1"/>
  <c r="AL1239" i="1"/>
  <c r="AL1238" i="1"/>
  <c r="AL1237" i="1"/>
  <c r="AL1236" i="1"/>
  <c r="AL1235" i="1"/>
  <c r="AL1234" i="1"/>
  <c r="AL1233" i="1"/>
  <c r="AL1232" i="1"/>
  <c r="AL1231" i="1"/>
  <c r="AL1230" i="1"/>
  <c r="AL1229" i="1"/>
  <c r="AL1228" i="1"/>
  <c r="AL1227" i="1"/>
  <c r="AL1226" i="1"/>
  <c r="AL1225" i="1"/>
  <c r="AL1224" i="1"/>
  <c r="AL1223" i="1"/>
  <c r="AL1222" i="1"/>
  <c r="AL1221" i="1"/>
  <c r="AL1220" i="1"/>
  <c r="AL1219" i="1"/>
  <c r="AL1218" i="1"/>
  <c r="AL1217" i="1"/>
  <c r="AL1216" i="1"/>
  <c r="AL1215" i="1"/>
  <c r="AL1214" i="1"/>
  <c r="AL1213" i="1"/>
  <c r="AL1212" i="1"/>
  <c r="AL1211" i="1"/>
  <c r="AL1210" i="1"/>
  <c r="AL1209" i="1"/>
  <c r="AL1208" i="1"/>
  <c r="AL1207" i="1"/>
  <c r="AL1206" i="1"/>
  <c r="AL1205" i="1"/>
  <c r="AL1204" i="1"/>
  <c r="AL1203" i="1"/>
  <c r="AL1202" i="1"/>
  <c r="AL1201" i="1"/>
  <c r="AL1200" i="1"/>
  <c r="AL1199" i="1"/>
  <c r="AL1198" i="1"/>
  <c r="AL1197" i="1"/>
  <c r="AL1196" i="1"/>
  <c r="AL1195" i="1"/>
  <c r="AL1194" i="1"/>
  <c r="AL1193" i="1"/>
  <c r="AL1192" i="1"/>
  <c r="AL1191" i="1"/>
  <c r="AL1190" i="1"/>
  <c r="AL1189" i="1"/>
  <c r="AL1188" i="1"/>
  <c r="AL1187" i="1"/>
  <c r="AL1186" i="1"/>
  <c r="AL1185" i="1"/>
  <c r="AL1184" i="1"/>
  <c r="AL1183" i="1"/>
  <c r="AL1182" i="1"/>
  <c r="AL1181" i="1"/>
  <c r="AL1180" i="1"/>
  <c r="AL1179" i="1"/>
  <c r="AL1178" i="1"/>
  <c r="AL1177" i="1"/>
  <c r="AL1176" i="1"/>
  <c r="AL1175" i="1"/>
  <c r="AL1174" i="1"/>
  <c r="AL1173" i="1"/>
  <c r="AL1172" i="1"/>
  <c r="AL1171" i="1"/>
  <c r="AL1170" i="1"/>
  <c r="AL1169" i="1"/>
  <c r="AL1168" i="1"/>
  <c r="AL1167" i="1"/>
  <c r="AL1166" i="1"/>
  <c r="AL1165" i="1"/>
  <c r="AL1164" i="1"/>
  <c r="AL1163" i="1"/>
  <c r="AL1162" i="1"/>
  <c r="AL1161" i="1"/>
  <c r="AL1160" i="1"/>
  <c r="AL1159" i="1"/>
  <c r="AL1158" i="1"/>
  <c r="AL1157" i="1"/>
  <c r="AL1156" i="1"/>
  <c r="AL1155" i="1"/>
  <c r="AL1154" i="1"/>
  <c r="AL1153" i="1"/>
  <c r="AL1152" i="1"/>
  <c r="AL1151" i="1"/>
  <c r="AL1150" i="1"/>
  <c r="AL1149" i="1"/>
  <c r="AL1148" i="1"/>
  <c r="AL1147" i="1"/>
  <c r="AL1146" i="1"/>
  <c r="AL1145" i="1"/>
  <c r="AL1144" i="1"/>
  <c r="AL1143" i="1"/>
  <c r="AL1142" i="1"/>
  <c r="AL1141" i="1"/>
  <c r="AL1140" i="1"/>
  <c r="AL1139" i="1"/>
  <c r="AL1138" i="1"/>
  <c r="AL1137" i="1"/>
  <c r="AL1136" i="1"/>
  <c r="AL1135" i="1"/>
  <c r="AL1134" i="1"/>
  <c r="AL1133" i="1"/>
  <c r="AL1132" i="1"/>
  <c r="AL1131" i="1"/>
  <c r="AL1130" i="1"/>
  <c r="AL1129" i="1"/>
  <c r="AL1128" i="1"/>
  <c r="AL1127" i="1"/>
  <c r="AL1126" i="1"/>
  <c r="AL1125" i="1"/>
  <c r="AL1124" i="1"/>
  <c r="AL1123" i="1"/>
  <c r="AL1122" i="1"/>
  <c r="AL1121" i="1"/>
  <c r="AL1120" i="1"/>
  <c r="AL1119" i="1"/>
  <c r="AL1118" i="1"/>
  <c r="AL1117" i="1"/>
  <c r="AL1116" i="1"/>
  <c r="AL1115" i="1"/>
  <c r="AL1114" i="1"/>
  <c r="AL1113" i="1"/>
  <c r="AL1112" i="1"/>
  <c r="AL1111" i="1"/>
  <c r="AL1110" i="1"/>
  <c r="AL1109" i="1"/>
  <c r="AL1108" i="1"/>
  <c r="AL1107" i="1"/>
  <c r="AL1106" i="1"/>
  <c r="AL1105" i="1"/>
  <c r="AL1104" i="1"/>
  <c r="AL1103" i="1"/>
  <c r="AL1102" i="1"/>
  <c r="AL1101" i="1"/>
  <c r="AL1100" i="1"/>
  <c r="AL1099" i="1"/>
  <c r="AL1098" i="1"/>
  <c r="AL1097" i="1"/>
  <c r="AL1096" i="1"/>
  <c r="AL1095" i="1"/>
  <c r="AL1094" i="1"/>
  <c r="AL1093" i="1"/>
  <c r="AL1092" i="1"/>
  <c r="AL1091" i="1"/>
  <c r="AL1090" i="1"/>
  <c r="AL1089" i="1"/>
  <c r="AL1088" i="1"/>
  <c r="AL1087" i="1"/>
  <c r="AL1086" i="1"/>
  <c r="AL1085" i="1"/>
  <c r="AL1084" i="1"/>
  <c r="AL1083" i="1"/>
  <c r="AL1082" i="1"/>
  <c r="AL1081" i="1"/>
  <c r="AL1080" i="1"/>
  <c r="AL1079" i="1"/>
  <c r="AL1078" i="1"/>
  <c r="AL1077" i="1"/>
  <c r="AL1076" i="1"/>
  <c r="AL1075" i="1"/>
  <c r="AL1074" i="1"/>
  <c r="AL1073" i="1"/>
  <c r="AL1072" i="1"/>
  <c r="AL1071" i="1"/>
  <c r="AL1070" i="1"/>
  <c r="AL1069" i="1"/>
  <c r="AL1068" i="1"/>
  <c r="AL1067" i="1"/>
  <c r="AL1066" i="1"/>
  <c r="AL1065" i="1"/>
  <c r="AL1064" i="1"/>
  <c r="AL1063" i="1"/>
  <c r="AL1062" i="1"/>
  <c r="AL1061" i="1"/>
  <c r="AL1060" i="1"/>
  <c r="AL1059" i="1"/>
  <c r="AL1058" i="1"/>
  <c r="AL1057" i="1"/>
  <c r="AL1056" i="1"/>
  <c r="AL1055" i="1"/>
  <c r="AL1054" i="1"/>
  <c r="AL1053" i="1"/>
  <c r="AL1052" i="1"/>
  <c r="AL1051" i="1"/>
  <c r="AL1050" i="1"/>
  <c r="AL1049" i="1"/>
  <c r="AL1048" i="1"/>
  <c r="AL1047" i="1"/>
  <c r="AL1046" i="1"/>
  <c r="AL1045" i="1"/>
  <c r="AL1044" i="1"/>
  <c r="AL1043" i="1"/>
  <c r="AL1042" i="1"/>
  <c r="AL1041" i="1"/>
  <c r="AL1040" i="1"/>
  <c r="AL1039" i="1"/>
  <c r="AL1038" i="1"/>
  <c r="AL1037" i="1"/>
  <c r="AL1036" i="1"/>
  <c r="AL1035" i="1"/>
  <c r="AL1034" i="1"/>
  <c r="AL1033" i="1"/>
  <c r="AL1032" i="1"/>
  <c r="AL1031" i="1"/>
  <c r="AL1030" i="1"/>
  <c r="AL1029" i="1"/>
  <c r="AL1028" i="1"/>
  <c r="AL1027" i="1"/>
  <c r="AL1026" i="1"/>
  <c r="AL1025" i="1"/>
  <c r="AL1024" i="1"/>
  <c r="AL1023" i="1"/>
  <c r="AL1022" i="1"/>
  <c r="AL1021" i="1"/>
  <c r="AL1020" i="1"/>
  <c r="AL1019" i="1"/>
  <c r="AL1018" i="1"/>
  <c r="AL1017" i="1"/>
  <c r="AL1016" i="1"/>
  <c r="AL1015" i="1"/>
  <c r="AL1014" i="1"/>
  <c r="AL1013" i="1"/>
  <c r="AL1012" i="1"/>
  <c r="AL1011" i="1"/>
  <c r="AL1010" i="1"/>
  <c r="AL1009" i="1"/>
  <c r="AL1008" i="1"/>
  <c r="AL1007" i="1"/>
  <c r="AL1006" i="1"/>
  <c r="AL1005" i="1"/>
  <c r="AL1004" i="1"/>
  <c r="AL1003" i="1"/>
  <c r="AL1002" i="1"/>
  <c r="AL1001" i="1"/>
  <c r="AL1000" i="1"/>
  <c r="AL999" i="1"/>
  <c r="AL998" i="1"/>
  <c r="AL997" i="1"/>
  <c r="AL996" i="1"/>
  <c r="AL995" i="1"/>
  <c r="AL994" i="1"/>
  <c r="AL993" i="1"/>
  <c r="AL992" i="1"/>
  <c r="AL991" i="1"/>
  <c r="AL990" i="1"/>
  <c r="AL989" i="1"/>
  <c r="AL988" i="1"/>
  <c r="AL987" i="1"/>
  <c r="AL986" i="1"/>
  <c r="AL985" i="1"/>
  <c r="AL984" i="1"/>
  <c r="AL983" i="1"/>
  <c r="AL982" i="1"/>
  <c r="AL981" i="1"/>
  <c r="AL980" i="1"/>
  <c r="AL979" i="1"/>
  <c r="AL978" i="1"/>
  <c r="AL977" i="1"/>
  <c r="AL976" i="1"/>
  <c r="AL975" i="1"/>
  <c r="AL974" i="1"/>
  <c r="AL973" i="1"/>
  <c r="AL972" i="1"/>
  <c r="AL971" i="1"/>
  <c r="AL970" i="1"/>
  <c r="AL969" i="1"/>
  <c r="AL968" i="1"/>
  <c r="AL967" i="1"/>
  <c r="AL966" i="1"/>
  <c r="AL965" i="1"/>
  <c r="AL964" i="1"/>
  <c r="AL963" i="1"/>
  <c r="AL962" i="1"/>
  <c r="AL961" i="1"/>
  <c r="AL960" i="1"/>
  <c r="AL959" i="1"/>
  <c r="AL958" i="1"/>
  <c r="AL957" i="1"/>
  <c r="AL956" i="1"/>
  <c r="AL955" i="1"/>
  <c r="AL954" i="1"/>
  <c r="AL953" i="1"/>
  <c r="AL952" i="1"/>
  <c r="AL951" i="1"/>
  <c r="AL950" i="1"/>
  <c r="AL949" i="1"/>
  <c r="AL948" i="1"/>
  <c r="AL947" i="1"/>
  <c r="AL946" i="1"/>
  <c r="AL945" i="1"/>
  <c r="AL944" i="1"/>
  <c r="AL943" i="1"/>
  <c r="AL942" i="1"/>
  <c r="AL941" i="1"/>
  <c r="AL940" i="1"/>
  <c r="AL939" i="1"/>
  <c r="AL938" i="1"/>
  <c r="AL937" i="1"/>
  <c r="AL936" i="1"/>
  <c r="AL935" i="1"/>
  <c r="AL934" i="1"/>
  <c r="AL933" i="1"/>
  <c r="AL932" i="1"/>
  <c r="AL931" i="1"/>
  <c r="AL930" i="1"/>
  <c r="AL929" i="1"/>
  <c r="AL928" i="1"/>
  <c r="AL927" i="1"/>
  <c r="AL926" i="1"/>
  <c r="AL925" i="1"/>
  <c r="AL924" i="1"/>
  <c r="AL923" i="1"/>
  <c r="AL922" i="1"/>
  <c r="AL921" i="1"/>
  <c r="AL920" i="1"/>
  <c r="AL919" i="1"/>
  <c r="AL918" i="1"/>
  <c r="AL917" i="1"/>
  <c r="AL916" i="1"/>
  <c r="AL915" i="1"/>
  <c r="AL914" i="1"/>
  <c r="AL913" i="1"/>
  <c r="AL912" i="1"/>
  <c r="AL911" i="1"/>
  <c r="AL910" i="1"/>
  <c r="AL909" i="1"/>
  <c r="AL908" i="1"/>
  <c r="AL907" i="1"/>
  <c r="AL906" i="1"/>
  <c r="AL905" i="1"/>
  <c r="AL904" i="1"/>
  <c r="AL903" i="1"/>
  <c r="AL902" i="1"/>
  <c r="AL901" i="1"/>
  <c r="AL900" i="1"/>
  <c r="AL899" i="1"/>
  <c r="AL898" i="1"/>
  <c r="AL897" i="1"/>
  <c r="AL896" i="1"/>
  <c r="AL895" i="1"/>
  <c r="AL894" i="1"/>
  <c r="AL893" i="1"/>
  <c r="AL892" i="1"/>
  <c r="AL891" i="1"/>
  <c r="AL890" i="1"/>
  <c r="AL889" i="1"/>
  <c r="AL888" i="1"/>
  <c r="AL887" i="1"/>
  <c r="AL886" i="1"/>
  <c r="AL885" i="1"/>
  <c r="AL884" i="1"/>
  <c r="AL883" i="1"/>
  <c r="AL882" i="1"/>
  <c r="AL881" i="1"/>
  <c r="AL880" i="1"/>
  <c r="AL879" i="1"/>
  <c r="AL878" i="1"/>
  <c r="AL877" i="1"/>
  <c r="AL876" i="1"/>
  <c r="AL875" i="1"/>
  <c r="AL874" i="1"/>
  <c r="AL873" i="1"/>
  <c r="AL872" i="1"/>
  <c r="AL871" i="1"/>
  <c r="AL870" i="1"/>
  <c r="AL869" i="1"/>
  <c r="AL868" i="1"/>
  <c r="AL867" i="1"/>
  <c r="AL866" i="1"/>
  <c r="AL865" i="1"/>
  <c r="AL864" i="1"/>
  <c r="AL863" i="1"/>
  <c r="AL862" i="1"/>
  <c r="AL861" i="1"/>
  <c r="AL860" i="1"/>
  <c r="AL859" i="1"/>
  <c r="AL858" i="1"/>
  <c r="AL857" i="1"/>
  <c r="AL856" i="1"/>
  <c r="AL855" i="1"/>
  <c r="AL854" i="1"/>
  <c r="AL853" i="1"/>
  <c r="AL852" i="1"/>
  <c r="AL851" i="1"/>
  <c r="AL850" i="1"/>
  <c r="AL849" i="1"/>
  <c r="AL848" i="1"/>
  <c r="AL847" i="1"/>
  <c r="AL846" i="1"/>
  <c r="AL845" i="1"/>
  <c r="AL844" i="1"/>
  <c r="AL843" i="1"/>
  <c r="AL842" i="1"/>
  <c r="AL841" i="1"/>
  <c r="AL840" i="1"/>
  <c r="AL839" i="1"/>
  <c r="AL838" i="1"/>
  <c r="AL837" i="1"/>
  <c r="AL836" i="1"/>
  <c r="AL835" i="1"/>
  <c r="AL834" i="1"/>
  <c r="AL833" i="1"/>
  <c r="AL832" i="1"/>
  <c r="AL831" i="1"/>
  <c r="AL830" i="1"/>
  <c r="AL829" i="1"/>
  <c r="AL828" i="1"/>
  <c r="AL827" i="1"/>
  <c r="AL826" i="1"/>
  <c r="AL825" i="1"/>
  <c r="AL824" i="1"/>
  <c r="AL823" i="1"/>
  <c r="AL822" i="1"/>
  <c r="AL821" i="1"/>
  <c r="AL820" i="1"/>
  <c r="AL819" i="1"/>
  <c r="AL818" i="1"/>
  <c r="AL817" i="1"/>
  <c r="AL816" i="1"/>
  <c r="AL815" i="1"/>
  <c r="AL814" i="1"/>
  <c r="AL813" i="1"/>
  <c r="AL812" i="1"/>
  <c r="AL811" i="1"/>
  <c r="AL810" i="1"/>
  <c r="AL809" i="1"/>
  <c r="AL808" i="1"/>
  <c r="AL807" i="1"/>
  <c r="AL806" i="1"/>
  <c r="AL805" i="1"/>
  <c r="AL804" i="1"/>
  <c r="AL803" i="1"/>
  <c r="AL802" i="1"/>
  <c r="AL801" i="1"/>
  <c r="AL800" i="1"/>
  <c r="AL799" i="1"/>
  <c r="AL798" i="1"/>
  <c r="AL797" i="1"/>
  <c r="AL796" i="1"/>
  <c r="AL795" i="1"/>
  <c r="AL794" i="1"/>
  <c r="AL793" i="1"/>
  <c r="AL792" i="1"/>
  <c r="AL791" i="1"/>
  <c r="AL790" i="1"/>
  <c r="AL789" i="1"/>
  <c r="AL788" i="1"/>
  <c r="AL787" i="1"/>
  <c r="AL786" i="1"/>
  <c r="AL785" i="1"/>
  <c r="AL784" i="1"/>
  <c r="AL783" i="1"/>
  <c r="AL782" i="1"/>
  <c r="AL781" i="1"/>
  <c r="AL780" i="1"/>
  <c r="AL779" i="1"/>
  <c r="AL778" i="1"/>
  <c r="AL777" i="1"/>
  <c r="AL776" i="1"/>
  <c r="AL775" i="1"/>
  <c r="AL774" i="1"/>
  <c r="AL773" i="1"/>
  <c r="AL772" i="1"/>
  <c r="AL771" i="1"/>
  <c r="AL770" i="1"/>
  <c r="AL769" i="1"/>
  <c r="AL768" i="1"/>
  <c r="AL767" i="1"/>
  <c r="AL766" i="1"/>
  <c r="AL765" i="1"/>
  <c r="AL764" i="1"/>
  <c r="AL763" i="1"/>
  <c r="AL762" i="1"/>
  <c r="AL761" i="1"/>
  <c r="AL760" i="1"/>
  <c r="AL759" i="1"/>
  <c r="AL758" i="1"/>
  <c r="AL757" i="1"/>
  <c r="AL756" i="1"/>
  <c r="AL755" i="1"/>
  <c r="AL754" i="1"/>
  <c r="AL753" i="1"/>
  <c r="AL752" i="1"/>
  <c r="AL751" i="1"/>
  <c r="AL750" i="1"/>
  <c r="AL749" i="1"/>
  <c r="AL748" i="1"/>
  <c r="AL747" i="1"/>
  <c r="AL746" i="1"/>
  <c r="AL745" i="1"/>
  <c r="AL744" i="1"/>
  <c r="AL743" i="1"/>
  <c r="AL742" i="1"/>
  <c r="AL741" i="1"/>
  <c r="AL740" i="1"/>
  <c r="AL739" i="1"/>
  <c r="AL738" i="1"/>
  <c r="AL737" i="1"/>
  <c r="AL736" i="1"/>
  <c r="AL735" i="1"/>
  <c r="AL734" i="1"/>
  <c r="AL733" i="1"/>
  <c r="AL732" i="1"/>
  <c r="AL731" i="1"/>
  <c r="AL730" i="1"/>
  <c r="AL729" i="1"/>
  <c r="AL728" i="1"/>
  <c r="AL727" i="1"/>
  <c r="AL726" i="1"/>
  <c r="AL725" i="1"/>
  <c r="AL724" i="1"/>
  <c r="AL723" i="1"/>
  <c r="AL722" i="1"/>
  <c r="AL721" i="1"/>
  <c r="AL720" i="1"/>
  <c r="AL719" i="1"/>
  <c r="AL718" i="1"/>
  <c r="AL717" i="1"/>
  <c r="AL716" i="1"/>
  <c r="AL715" i="1"/>
  <c r="AL714" i="1"/>
  <c r="AL713" i="1"/>
  <c r="AL712" i="1"/>
  <c r="AL711" i="1"/>
  <c r="AL710" i="1"/>
  <c r="AL709" i="1"/>
  <c r="AL708" i="1"/>
  <c r="AL707" i="1"/>
  <c r="AL706" i="1"/>
  <c r="AL705" i="1"/>
  <c r="AL704" i="1"/>
  <c r="AL703" i="1"/>
  <c r="AL702" i="1"/>
  <c r="AL701" i="1"/>
  <c r="AL700" i="1"/>
  <c r="AL699" i="1"/>
  <c r="AL698" i="1"/>
  <c r="AL697" i="1"/>
  <c r="AL696" i="1"/>
  <c r="AL695" i="1"/>
  <c r="AL694" i="1"/>
  <c r="AL693" i="1"/>
  <c r="AL692" i="1"/>
  <c r="AL691" i="1"/>
  <c r="AL690" i="1"/>
  <c r="AL689" i="1"/>
  <c r="AL688" i="1"/>
  <c r="AL687" i="1"/>
  <c r="AL686" i="1"/>
  <c r="AL685" i="1"/>
  <c r="AL684" i="1"/>
  <c r="AL683" i="1"/>
  <c r="AL682" i="1"/>
  <c r="AL681" i="1"/>
  <c r="AL680" i="1"/>
  <c r="AL679" i="1"/>
  <c r="AL678" i="1"/>
  <c r="AL677" i="1"/>
  <c r="AL676" i="1"/>
  <c r="AL675" i="1"/>
  <c r="AL674" i="1"/>
  <c r="AL673" i="1"/>
  <c r="AL672" i="1"/>
  <c r="AL671" i="1"/>
  <c r="AL670" i="1"/>
  <c r="AL669" i="1"/>
  <c r="AL668" i="1"/>
  <c r="AL667" i="1"/>
  <c r="AL666" i="1"/>
  <c r="AL665" i="1"/>
  <c r="AL664" i="1"/>
  <c r="AL663" i="1"/>
  <c r="AL662" i="1"/>
  <c r="AL661" i="1"/>
  <c r="AL660" i="1"/>
  <c r="AL659" i="1"/>
  <c r="AL658" i="1"/>
  <c r="AL657" i="1"/>
  <c r="AL656" i="1"/>
  <c r="AL655" i="1"/>
  <c r="AL654" i="1"/>
  <c r="AL653" i="1"/>
  <c r="AL652" i="1"/>
  <c r="AL651" i="1"/>
  <c r="AL650" i="1"/>
  <c r="AL649" i="1"/>
  <c r="AL648" i="1"/>
  <c r="AL647" i="1"/>
  <c r="AL646" i="1"/>
  <c r="AL645" i="1"/>
  <c r="AL644" i="1"/>
  <c r="AL643" i="1"/>
  <c r="AL642" i="1"/>
  <c r="AL641" i="1"/>
  <c r="AL640" i="1"/>
  <c r="AL639" i="1"/>
  <c r="AL638" i="1"/>
  <c r="AL637" i="1"/>
  <c r="AL636" i="1"/>
  <c r="AL635" i="1"/>
  <c r="AL634" i="1"/>
  <c r="AL633" i="1"/>
  <c r="AL632" i="1"/>
  <c r="AL631" i="1"/>
  <c r="AL630" i="1"/>
  <c r="AL629" i="1"/>
  <c r="AL628" i="1"/>
  <c r="AL627" i="1"/>
  <c r="AL626" i="1"/>
  <c r="AL625" i="1"/>
  <c r="AL624" i="1"/>
  <c r="AL623" i="1"/>
  <c r="AL622" i="1"/>
  <c r="AL621" i="1"/>
  <c r="AL620" i="1"/>
  <c r="AL619" i="1"/>
  <c r="AL618" i="1"/>
  <c r="AL617" i="1"/>
  <c r="AL616" i="1"/>
  <c r="AL615" i="1"/>
  <c r="AL614" i="1"/>
  <c r="AL613" i="1"/>
  <c r="AL612" i="1"/>
  <c r="AL611" i="1"/>
  <c r="AL610" i="1"/>
  <c r="AL609" i="1"/>
  <c r="AL608" i="1"/>
  <c r="AL607" i="1"/>
  <c r="AL606" i="1"/>
  <c r="AL605" i="1"/>
  <c r="AL604" i="1"/>
  <c r="AL603" i="1"/>
  <c r="AL602" i="1"/>
  <c r="AL601" i="1"/>
  <c r="AL600" i="1"/>
  <c r="AL599" i="1"/>
  <c r="AL598" i="1"/>
  <c r="AL597" i="1"/>
  <c r="AL596" i="1"/>
  <c r="AL595" i="1"/>
  <c r="AL594" i="1"/>
  <c r="AL593" i="1"/>
  <c r="AL592" i="1"/>
  <c r="AL591" i="1"/>
  <c r="AL590" i="1"/>
  <c r="AL589" i="1"/>
  <c r="AL588" i="1"/>
  <c r="AL587" i="1"/>
  <c r="AL586" i="1"/>
  <c r="AL585" i="1"/>
  <c r="AL584" i="1"/>
  <c r="AL583" i="1"/>
  <c r="AL582" i="1"/>
  <c r="AL581" i="1"/>
  <c r="AL580" i="1"/>
  <c r="AL579" i="1"/>
  <c r="AL578" i="1"/>
  <c r="AL577" i="1"/>
  <c r="AL576" i="1"/>
  <c r="AL575" i="1"/>
  <c r="AL574" i="1"/>
  <c r="AL573" i="1"/>
  <c r="AL572" i="1"/>
  <c r="AL571" i="1"/>
  <c r="AL570" i="1"/>
  <c r="AL569" i="1"/>
  <c r="AL568" i="1"/>
  <c r="AL567" i="1"/>
  <c r="AL566" i="1"/>
  <c r="AL565" i="1"/>
  <c r="AL564" i="1"/>
  <c r="AL563" i="1"/>
  <c r="AL562" i="1"/>
  <c r="AL561" i="1"/>
  <c r="AL560" i="1"/>
  <c r="AL559" i="1"/>
  <c r="AL558" i="1"/>
  <c r="AL557" i="1"/>
  <c r="AL556" i="1"/>
  <c r="AL555" i="1"/>
  <c r="AL554" i="1"/>
  <c r="AL553" i="1"/>
  <c r="AL552" i="1"/>
  <c r="AL551" i="1"/>
  <c r="AL550" i="1"/>
  <c r="AL549" i="1"/>
  <c r="AL548" i="1"/>
  <c r="AL547" i="1"/>
  <c r="AL546" i="1"/>
  <c r="AL545" i="1"/>
  <c r="AL544" i="1"/>
  <c r="AL543" i="1"/>
  <c r="AL542" i="1"/>
  <c r="AL541" i="1"/>
  <c r="AL540" i="1"/>
  <c r="AL539" i="1"/>
  <c r="AL538" i="1"/>
  <c r="AL537" i="1"/>
  <c r="AL536" i="1"/>
  <c r="AL535" i="1"/>
  <c r="AL534" i="1"/>
  <c r="AL533" i="1"/>
  <c r="AL532" i="1"/>
  <c r="AL531" i="1"/>
  <c r="AL530" i="1"/>
  <c r="AL529" i="1"/>
  <c r="AL528" i="1"/>
  <c r="AL527" i="1"/>
  <c r="AL526" i="1"/>
  <c r="AL525" i="1"/>
  <c r="AL524" i="1"/>
  <c r="AL523" i="1"/>
  <c r="AL522" i="1"/>
  <c r="AL521" i="1"/>
  <c r="AL520" i="1"/>
  <c r="AL519" i="1"/>
  <c r="AL518" i="1"/>
  <c r="AL517" i="1"/>
  <c r="AL516" i="1"/>
  <c r="AL515" i="1"/>
  <c r="AL514" i="1"/>
  <c r="AL513" i="1"/>
  <c r="AL512" i="1"/>
  <c r="AL511" i="1"/>
  <c r="AL510" i="1"/>
  <c r="AL509" i="1"/>
  <c r="AL508" i="1"/>
  <c r="AL507" i="1"/>
  <c r="AL506" i="1"/>
  <c r="AL505" i="1"/>
  <c r="AL504" i="1"/>
  <c r="AL503" i="1"/>
  <c r="AL502" i="1"/>
  <c r="AL501" i="1"/>
  <c r="AL500" i="1"/>
  <c r="AL499" i="1"/>
  <c r="AL498" i="1"/>
  <c r="AL497" i="1"/>
  <c r="AL496" i="1"/>
  <c r="AL495" i="1"/>
  <c r="AL494" i="1"/>
  <c r="AL493" i="1"/>
  <c r="AL492" i="1"/>
  <c r="AL491" i="1"/>
  <c r="AL490" i="1"/>
  <c r="AL489" i="1"/>
  <c r="AL488" i="1"/>
  <c r="AL487" i="1"/>
  <c r="AL486" i="1"/>
  <c r="AL485" i="1"/>
  <c r="AL484" i="1"/>
  <c r="AL483" i="1"/>
  <c r="AL482" i="1"/>
  <c r="AL481" i="1"/>
  <c r="AL480" i="1"/>
  <c r="AL479" i="1"/>
  <c r="AL478" i="1"/>
  <c r="AL477" i="1"/>
  <c r="AL476" i="1"/>
  <c r="AL475" i="1"/>
  <c r="AL474" i="1"/>
  <c r="AL473" i="1"/>
  <c r="AL472" i="1"/>
  <c r="AL471" i="1"/>
  <c r="AL470" i="1"/>
  <c r="AL469" i="1"/>
  <c r="AL468" i="1"/>
  <c r="AL467" i="1"/>
  <c r="AL466" i="1"/>
  <c r="AL465" i="1"/>
  <c r="AL464" i="1"/>
  <c r="AL463" i="1"/>
  <c r="AL462" i="1"/>
  <c r="AL461" i="1"/>
  <c r="AL460" i="1"/>
  <c r="AL459" i="1"/>
  <c r="AL458" i="1"/>
  <c r="AL457" i="1"/>
  <c r="AL456" i="1"/>
  <c r="AL455" i="1"/>
  <c r="AL454" i="1"/>
  <c r="AL453" i="1"/>
  <c r="AL452" i="1"/>
  <c r="AL451" i="1"/>
  <c r="AL450" i="1"/>
  <c r="AL449" i="1"/>
  <c r="AL448" i="1"/>
  <c r="AL447" i="1"/>
  <c r="AL446" i="1"/>
  <c r="AL445" i="1"/>
  <c r="AL444" i="1"/>
  <c r="AL443" i="1"/>
  <c r="AL442" i="1"/>
  <c r="AL441" i="1"/>
  <c r="AL440" i="1"/>
  <c r="AL439" i="1"/>
  <c r="AL438" i="1"/>
  <c r="AL437" i="1"/>
  <c r="AL436" i="1"/>
  <c r="AL435" i="1"/>
  <c r="AL434" i="1"/>
  <c r="AL433" i="1"/>
  <c r="AL432" i="1"/>
  <c r="AL431" i="1"/>
  <c r="AL430" i="1"/>
  <c r="AL429" i="1"/>
  <c r="AL428" i="1"/>
  <c r="AL427" i="1"/>
  <c r="AL426" i="1"/>
  <c r="AL425" i="1"/>
  <c r="AL424" i="1"/>
  <c r="AL423" i="1"/>
  <c r="AL422" i="1"/>
  <c r="AL421" i="1"/>
  <c r="AL420" i="1"/>
  <c r="AL419" i="1"/>
  <c r="AL418" i="1"/>
  <c r="AL417" i="1"/>
  <c r="AL416" i="1"/>
  <c r="AL415" i="1"/>
  <c r="AL414" i="1"/>
  <c r="AL413" i="1"/>
  <c r="AL412" i="1"/>
  <c r="AL411" i="1"/>
  <c r="AL410" i="1"/>
  <c r="AL409" i="1"/>
  <c r="AL408" i="1"/>
  <c r="AL407" i="1"/>
  <c r="AL406" i="1"/>
  <c r="AL405" i="1"/>
  <c r="AL404" i="1"/>
  <c r="AL403" i="1"/>
  <c r="AL402" i="1"/>
  <c r="AL401" i="1"/>
  <c r="AL400" i="1"/>
  <c r="AL399" i="1"/>
  <c r="AL398" i="1"/>
  <c r="AL397" i="1"/>
  <c r="AL396" i="1"/>
  <c r="AL395" i="1"/>
  <c r="AL394" i="1"/>
  <c r="AL393" i="1"/>
  <c r="AL392" i="1"/>
  <c r="AL391" i="1"/>
  <c r="AL390" i="1"/>
  <c r="AL389" i="1"/>
  <c r="AL388" i="1"/>
  <c r="AL387" i="1"/>
  <c r="AL386" i="1"/>
  <c r="AL385" i="1"/>
  <c r="AL384" i="1"/>
  <c r="AL383" i="1"/>
  <c r="AL382" i="1"/>
  <c r="AL381" i="1"/>
  <c r="AL380" i="1"/>
  <c r="AL379" i="1"/>
  <c r="AL378" i="1"/>
  <c r="AL377" i="1"/>
  <c r="AL376" i="1"/>
  <c r="AL375" i="1"/>
  <c r="AL374" i="1"/>
  <c r="AL373" i="1"/>
  <c r="AL372" i="1"/>
  <c r="AL371" i="1"/>
  <c r="AL370" i="1"/>
  <c r="AL369" i="1"/>
  <c r="AL368" i="1"/>
  <c r="AL367" i="1"/>
  <c r="AL366" i="1"/>
  <c r="AL365" i="1"/>
  <c r="AL364" i="1"/>
  <c r="AL363" i="1"/>
  <c r="AL362" i="1"/>
  <c r="AL361" i="1"/>
  <c r="AL360" i="1"/>
  <c r="AL359" i="1"/>
  <c r="AL358" i="1"/>
  <c r="AL357" i="1"/>
  <c r="AL356" i="1"/>
  <c r="AL355" i="1"/>
  <c r="AL354" i="1"/>
  <c r="AL353" i="1"/>
  <c r="AL352" i="1"/>
  <c r="AL351" i="1"/>
  <c r="AL350" i="1"/>
  <c r="AL349" i="1"/>
  <c r="AL348" i="1"/>
  <c r="AL347" i="1"/>
  <c r="AL346" i="1"/>
  <c r="AL345" i="1"/>
  <c r="AL344" i="1"/>
  <c r="AL343" i="1"/>
  <c r="AL342" i="1"/>
  <c r="AL341" i="1"/>
  <c r="AL340" i="1"/>
  <c r="AL339" i="1"/>
  <c r="AL338" i="1"/>
  <c r="AL337" i="1"/>
  <c r="AL336" i="1"/>
  <c r="AL335" i="1"/>
  <c r="AL334" i="1"/>
  <c r="AL333" i="1"/>
  <c r="AL332" i="1"/>
  <c r="AL331" i="1"/>
  <c r="AL330" i="1"/>
  <c r="AL329" i="1"/>
  <c r="AL328" i="1"/>
  <c r="AL327" i="1"/>
  <c r="AL326" i="1"/>
  <c r="AL325" i="1"/>
  <c r="AL324" i="1"/>
  <c r="AL323" i="1"/>
  <c r="AL322" i="1"/>
  <c r="AL321" i="1"/>
  <c r="AL320" i="1"/>
  <c r="AL319" i="1"/>
  <c r="AL318" i="1"/>
  <c r="AL317" i="1"/>
  <c r="AL316" i="1"/>
  <c r="AL315" i="1"/>
  <c r="AL314" i="1"/>
  <c r="AL313" i="1"/>
  <c r="AL312" i="1"/>
  <c r="AL311" i="1"/>
  <c r="AL310" i="1"/>
  <c r="AL309" i="1"/>
  <c r="AL308" i="1"/>
  <c r="AL307" i="1"/>
  <c r="AL306" i="1"/>
  <c r="AL305" i="1"/>
  <c r="AL304" i="1"/>
  <c r="AL303" i="1"/>
  <c r="AL302" i="1"/>
  <c r="AL301" i="1"/>
  <c r="AL300" i="1"/>
  <c r="AL299" i="1"/>
  <c r="AL298" i="1"/>
  <c r="AL297" i="1"/>
  <c r="AL296" i="1"/>
  <c r="AL295" i="1"/>
  <c r="AL294" i="1"/>
  <c r="AL293" i="1"/>
  <c r="AL292" i="1"/>
  <c r="AL291" i="1"/>
  <c r="AL290" i="1"/>
  <c r="AL289" i="1"/>
  <c r="AL288" i="1"/>
  <c r="AL287" i="1"/>
  <c r="AL286" i="1"/>
  <c r="AL285" i="1"/>
  <c r="AL284" i="1"/>
  <c r="AL283" i="1"/>
  <c r="AL282" i="1"/>
  <c r="AL281" i="1"/>
  <c r="AL280" i="1"/>
  <c r="AL279" i="1"/>
  <c r="AL278" i="1"/>
  <c r="AL277" i="1"/>
  <c r="AL276" i="1"/>
  <c r="AL275" i="1"/>
  <c r="AL274" i="1"/>
  <c r="AL273" i="1"/>
  <c r="AL272" i="1"/>
  <c r="AL271" i="1"/>
  <c r="AL270" i="1"/>
  <c r="AL269" i="1"/>
  <c r="AL268" i="1"/>
  <c r="AL267" i="1"/>
  <c r="AL266" i="1"/>
  <c r="AL265" i="1"/>
  <c r="AL264" i="1"/>
  <c r="AL263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250" i="1"/>
  <c r="AL249" i="1"/>
  <c r="AL248" i="1"/>
  <c r="AL247" i="1"/>
  <c r="AL246" i="1"/>
  <c r="AL245" i="1"/>
  <c r="AL244" i="1"/>
  <c r="AL243" i="1"/>
  <c r="AL242" i="1"/>
  <c r="AL241" i="1"/>
  <c r="AL240" i="1"/>
  <c r="AL239" i="1"/>
  <c r="AL238" i="1"/>
  <c r="AL237" i="1"/>
  <c r="AL236" i="1"/>
  <c r="AL235" i="1"/>
  <c r="AL234" i="1"/>
  <c r="AL233" i="1"/>
  <c r="AL232" i="1"/>
  <c r="AL231" i="1"/>
  <c r="AL230" i="1"/>
  <c r="AL229" i="1"/>
  <c r="AL228" i="1"/>
  <c r="AL227" i="1"/>
  <c r="AL226" i="1"/>
  <c r="AL225" i="1"/>
  <c r="AL224" i="1"/>
  <c r="AL223" i="1"/>
  <c r="AL222" i="1"/>
  <c r="AL221" i="1"/>
  <c r="AL220" i="1"/>
  <c r="AL219" i="1"/>
  <c r="AL218" i="1"/>
  <c r="AL217" i="1"/>
  <c r="AL216" i="1"/>
  <c r="AL215" i="1"/>
  <c r="AL214" i="1"/>
  <c r="AL213" i="1"/>
  <c r="AL212" i="1"/>
  <c r="AL211" i="1"/>
  <c r="AL210" i="1"/>
  <c r="AL209" i="1"/>
  <c r="AL208" i="1"/>
  <c r="AL207" i="1"/>
  <c r="AL206" i="1"/>
  <c r="AL205" i="1"/>
  <c r="AL204" i="1"/>
  <c r="AL203" i="1"/>
  <c r="AL202" i="1"/>
  <c r="AL201" i="1"/>
  <c r="AL200" i="1"/>
  <c r="AL199" i="1"/>
  <c r="AL198" i="1"/>
  <c r="AL197" i="1"/>
  <c r="AL196" i="1"/>
  <c r="AL195" i="1"/>
  <c r="AL194" i="1"/>
  <c r="AL193" i="1"/>
  <c r="AL192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61" i="1"/>
  <c r="AL160" i="1"/>
  <c r="AL159" i="1"/>
  <c r="AL158" i="1"/>
  <c r="AL157" i="1"/>
  <c r="AL156" i="1"/>
  <c r="AL155" i="1"/>
  <c r="AL154" i="1"/>
  <c r="AL153" i="1"/>
  <c r="AL152" i="1"/>
  <c r="AL151" i="1"/>
  <c r="AL150" i="1"/>
  <c r="AL149" i="1"/>
  <c r="AL148" i="1"/>
  <c r="AL147" i="1"/>
  <c r="AL146" i="1"/>
  <c r="AL145" i="1"/>
  <c r="AL144" i="1"/>
  <c r="AL143" i="1"/>
  <c r="AL142" i="1"/>
  <c r="AL141" i="1"/>
  <c r="AL140" i="1"/>
  <c r="AL139" i="1"/>
  <c r="AL138" i="1"/>
  <c r="AL137" i="1"/>
  <c r="AL136" i="1"/>
  <c r="AL135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L122" i="1"/>
  <c r="AL121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L81" i="1"/>
  <c r="AL80" i="1"/>
  <c r="AL79" i="1"/>
  <c r="AL78" i="1"/>
  <c r="AL77" i="1"/>
  <c r="AL76" i="1"/>
  <c r="AL75" i="1"/>
  <c r="AL74" i="1"/>
  <c r="AL73" i="1"/>
  <c r="AL72" i="1"/>
  <c r="AL71" i="1"/>
  <c r="AL70" i="1"/>
  <c r="AL69" i="1"/>
  <c r="AL68" i="1"/>
  <c r="AL67" i="1"/>
  <c r="AL66" i="1"/>
  <c r="AL65" i="1"/>
  <c r="AL64" i="1"/>
  <c r="AL63" i="1"/>
  <c r="AL62" i="1"/>
  <c r="AL61" i="1"/>
  <c r="AL60" i="1"/>
  <c r="AL59" i="1"/>
  <c r="AL58" i="1"/>
  <c r="AL57" i="1"/>
  <c r="AL56" i="1"/>
  <c r="AL55" i="1"/>
  <c r="AL54" i="1"/>
  <c r="AL53" i="1"/>
  <c r="AL52" i="1"/>
  <c r="AL51" i="1"/>
  <c r="AL50" i="1"/>
  <c r="AL49" i="1"/>
  <c r="AL48" i="1"/>
  <c r="AL47" i="1"/>
  <c r="AL46" i="1"/>
  <c r="AL45" i="1"/>
  <c r="AL44" i="1"/>
  <c r="AL43" i="1"/>
  <c r="AL42" i="1"/>
  <c r="AL41" i="1"/>
  <c r="AL40" i="1"/>
  <c r="AL39" i="1"/>
  <c r="AL38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L22" i="1"/>
  <c r="AL21" i="1"/>
  <c r="AL20" i="1"/>
  <c r="AL19" i="1"/>
  <c r="AL18" i="1"/>
  <c r="AL17" i="1"/>
  <c r="AL16" i="1"/>
  <c r="AL15" i="1"/>
  <c r="AL14" i="1"/>
  <c r="AL13" i="1"/>
  <c r="AL12" i="1"/>
  <c r="AL11" i="1"/>
  <c r="AL10" i="1"/>
  <c r="AL9" i="1"/>
  <c r="AL8" i="1"/>
  <c r="AL7" i="1"/>
  <c r="AL6" i="1"/>
  <c r="AL5" i="1"/>
  <c r="AL4" i="1"/>
  <c r="AL3" i="1"/>
  <c r="B13" i="2"/>
  <c r="B7" i="2"/>
  <c r="B16" i="2" s="1"/>
  <c r="H9" i="2" a="1"/>
  <c r="H9" i="2" s="1"/>
  <c r="B10" i="2"/>
  <c r="K12" i="2" l="1"/>
  <c r="K11" i="2"/>
  <c r="K10" i="2"/>
  <c r="J9" i="2"/>
  <c r="K9" i="2"/>
  <c r="I9" i="2"/>
  <c r="I12" i="2"/>
  <c r="I11" i="2"/>
  <c r="I10" i="2"/>
  <c r="J12" i="2"/>
  <c r="J11" i="2"/>
  <c r="J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<sst xmlns="http://schemas.openxmlformats.org/spreadsheetml/2006/main" count="18102" uniqueCount="242">
  <si>
    <t>membership_type</t>
  </si>
  <si>
    <t>visit_per_week</t>
  </si>
  <si>
    <t>days_per_week</t>
  </si>
  <si>
    <t>attend_group_lesson</t>
  </si>
  <si>
    <t>avg_time_check_in</t>
  </si>
  <si>
    <t>avg_time_check_out</t>
  </si>
  <si>
    <t>duration_in_gym_minutes</t>
  </si>
  <si>
    <t>has_drink_subscription</t>
  </si>
  <si>
    <t>personal_training</t>
  </si>
  <si>
    <t>uses_sauna</t>
  </si>
  <si>
    <t>self_identified_gender</t>
  </si>
  <si>
    <t>subscription_price</t>
  </si>
  <si>
    <t>subscription_model</t>
  </si>
  <si>
    <t>adjusted_price</t>
  </si>
  <si>
    <t>discount_type</t>
  </si>
  <si>
    <t>discount_rate</t>
  </si>
  <si>
    <t>final_price</t>
  </si>
  <si>
    <t>access_hours</t>
  </si>
  <si>
    <t>home_gym_location</t>
  </si>
  <si>
    <t>latitude</t>
  </si>
  <si>
    <t>longitude</t>
  </si>
  <si>
    <t>join_date</t>
  </si>
  <si>
    <t>personal_training_hours</t>
  </si>
  <si>
    <t>multi_location_access</t>
  </si>
  <si>
    <t>last_visit_date</t>
  </si>
  <si>
    <t>membership_tenure_months</t>
  </si>
  <si>
    <t>days_since_last_visit</t>
  </si>
  <si>
    <t>total_visits_per_month</t>
  </si>
  <si>
    <t>average_visit_duration_hours</t>
  </si>
  <si>
    <t>discount_amount</t>
  </si>
  <si>
    <t>is_churned</t>
  </si>
  <si>
    <t>is_high_value_member</t>
  </si>
  <si>
    <t>home_city</t>
  </si>
  <si>
    <t>home_state</t>
  </si>
  <si>
    <t>Premium</t>
  </si>
  <si>
    <t>Sat, Thu</t>
  </si>
  <si>
    <t>Male</t>
  </si>
  <si>
    <t>Monthly</t>
  </si>
  <si>
    <t>Promo</t>
  </si>
  <si>
    <t>All Hours</t>
  </si>
  <si>
    <t>San Jose, Ca</t>
  </si>
  <si>
    <t>San Jose</t>
  </si>
  <si>
    <t xml:space="preserve"> CA</t>
  </si>
  <si>
    <t>Standard</t>
  </si>
  <si>
    <t>Fri, Sat, Thu, Tue, Wed</t>
  </si>
  <si>
    <t>Non-binary</t>
  </si>
  <si>
    <t>No Discount</t>
  </si>
  <si>
    <t>Weekdays Only</t>
  </si>
  <si>
    <t>Fresno, Ca</t>
  </si>
  <si>
    <t>Fresno</t>
  </si>
  <si>
    <t>Sun, Thu, Tue, Wed</t>
  </si>
  <si>
    <t>Loyalty</t>
  </si>
  <si>
    <t>Oakland, Ca</t>
  </si>
  <si>
    <t>Oakland</t>
  </si>
  <si>
    <t>Basic</t>
  </si>
  <si>
    <t>Mon, Tue</t>
  </si>
  <si>
    <t>Off-Peak Only</t>
  </si>
  <si>
    <t>Anaheim, Ca</t>
  </si>
  <si>
    <t>Anaheim</t>
  </si>
  <si>
    <t>Sun, Wed</t>
  </si>
  <si>
    <t>Prefer not to say</t>
  </si>
  <si>
    <t>Sacramento, Ca</t>
  </si>
  <si>
    <t>Sacramento</t>
  </si>
  <si>
    <t>Sun</t>
  </si>
  <si>
    <t>Los Angeles, Ca</t>
  </si>
  <si>
    <t>Los Angeles</t>
  </si>
  <si>
    <t>Elite</t>
  </si>
  <si>
    <t>Fri, Mon, Sun, Thu</t>
  </si>
  <si>
    <t>All Hours + Priority Access</t>
  </si>
  <si>
    <t>San Diego, Ca</t>
  </si>
  <si>
    <t>San Diego</t>
  </si>
  <si>
    <t>Fri, Sun, Thu</t>
  </si>
  <si>
    <t>Bakersfield, Ca</t>
  </si>
  <si>
    <t>Bakersfield</t>
  </si>
  <si>
    <t>Sat, Thu, Wed</t>
  </si>
  <si>
    <t>Other (self-described)</t>
  </si>
  <si>
    <t>San Francisco, Ca</t>
  </si>
  <si>
    <t>San Francisco</t>
  </si>
  <si>
    <t>Sat, Sun, Wed</t>
  </si>
  <si>
    <t>Sat, Tue</t>
  </si>
  <si>
    <t>Female</t>
  </si>
  <si>
    <t>Wed</t>
  </si>
  <si>
    <t>Early Bird (Annual)</t>
  </si>
  <si>
    <t>Long Beach, Ca</t>
  </si>
  <si>
    <t>Long Beach</t>
  </si>
  <si>
    <t>Fri, Mon, Sun, Tue, Wed</t>
  </si>
  <si>
    <t>Thu</t>
  </si>
  <si>
    <t>Fri, Mon, Sat, Thu, Tue</t>
  </si>
  <si>
    <t>Mon, Sat, Sun, Thu, Wed</t>
  </si>
  <si>
    <t>Thu, Wed</t>
  </si>
  <si>
    <t>Tue</t>
  </si>
  <si>
    <t>Fri, Mon, Sun, Thu, Wed</t>
  </si>
  <si>
    <t>Fri, Tue</t>
  </si>
  <si>
    <t>Student</t>
  </si>
  <si>
    <t>Fri</t>
  </si>
  <si>
    <t>Mon, Sun, Thu, Tue, Wed</t>
  </si>
  <si>
    <t>Fri, Sun, Thu, Tue, Wed</t>
  </si>
  <si>
    <t>Quarterly</t>
  </si>
  <si>
    <t>Fri, Sat</t>
  </si>
  <si>
    <t>Mon, Sat, Sun</t>
  </si>
  <si>
    <t>Fri, Mon, Wed</t>
  </si>
  <si>
    <t>Fri, Sat, Sun</t>
  </si>
  <si>
    <t>Sat, Tue, Wed</t>
  </si>
  <si>
    <t>Sun, Tue</t>
  </si>
  <si>
    <t>Sat, Sun, Thu, Tue</t>
  </si>
  <si>
    <t>Fri, Sat, Tue</t>
  </si>
  <si>
    <t>Fri, Sat, Sun, Tue, Wed</t>
  </si>
  <si>
    <t>Mon, Wed</t>
  </si>
  <si>
    <t>Mon, Sat, Tue</t>
  </si>
  <si>
    <t>Sat, Sun, Tue</t>
  </si>
  <si>
    <t>Mon, Sat, Thu</t>
  </si>
  <si>
    <t>Fri, Sun</t>
  </si>
  <si>
    <t>Mon, Thu, Tue</t>
  </si>
  <si>
    <t>Sat, Sun</t>
  </si>
  <si>
    <t>Sat</t>
  </si>
  <si>
    <t>Fri, Thu</t>
  </si>
  <si>
    <t>Mon</t>
  </si>
  <si>
    <t>Mon, Sat, Tue, Wed</t>
  </si>
  <si>
    <t>Fri, Sat, Sun, Wed</t>
  </si>
  <si>
    <t>Fri, Sun, Wed</t>
  </si>
  <si>
    <t>Fri, Mon</t>
  </si>
  <si>
    <t>Fri, Sat, Thu</t>
  </si>
  <si>
    <t>Mon, Sun</t>
  </si>
  <si>
    <t>Sat, Sun, Thu, Tue, Wed</t>
  </si>
  <si>
    <t>Mon, Thu, Tue, Wed</t>
  </si>
  <si>
    <t>Fri, Thu, Wed</t>
  </si>
  <si>
    <t>Fri, Sat, Sun, Tue</t>
  </si>
  <si>
    <t>Thu, Tue</t>
  </si>
  <si>
    <t>Fri, Thu, Tue</t>
  </si>
  <si>
    <t>Mon, Sat, Thu, Tue, Wed</t>
  </si>
  <si>
    <t>Fri, Mon, Thu, Tue</t>
  </si>
  <si>
    <t>Fri, Mon, Sat, Sun, Thu</t>
  </si>
  <si>
    <t>Mon, Sat, Sun, Thu</t>
  </si>
  <si>
    <t>Mon, Tue, Wed</t>
  </si>
  <si>
    <t>Fri, Mon, Sat, Sun, Wed</t>
  </si>
  <si>
    <t>Sun, Thu</t>
  </si>
  <si>
    <t>Sun, Thu, Wed</t>
  </si>
  <si>
    <t>Fri, Mon, Sat, Thu, Wed</t>
  </si>
  <si>
    <t>Fri, Mon, Sun, Wed</t>
  </si>
  <si>
    <t>Fri, Mon, Sun, Thu, Tue</t>
  </si>
  <si>
    <t>Mon, Sun, Tue</t>
  </si>
  <si>
    <t>Fri, Sun, Tue</t>
  </si>
  <si>
    <t>Mon, Sat</t>
  </si>
  <si>
    <t>Fri, Mon, Thu</t>
  </si>
  <si>
    <t>Sat, Sun, Thu</t>
  </si>
  <si>
    <t>Tue, Wed</t>
  </si>
  <si>
    <t>Fri, Mon, Sat, Sun, Tue</t>
  </si>
  <si>
    <t>Mon, Sun, Thu</t>
  </si>
  <si>
    <t>Sun, Tue, Wed</t>
  </si>
  <si>
    <t>Mon, Thu</t>
  </si>
  <si>
    <t>Fri, Mon, Sun</t>
  </si>
  <si>
    <t>Mon, Sat, Thu, Wed</t>
  </si>
  <si>
    <t>Fri, Tue, Wed</t>
  </si>
  <si>
    <t>Sat, Thu, Tue</t>
  </si>
  <si>
    <t>Thu, Tue, Wed</t>
  </si>
  <si>
    <t>Fri, Mon, Sat</t>
  </si>
  <si>
    <t>Mon, Sat, Sun, Tue, Wed</t>
  </si>
  <si>
    <t>Sun, Thu, Tue</t>
  </si>
  <si>
    <t>Sat, Wed</t>
  </si>
  <si>
    <t>Fri, Mon, Tue</t>
  </si>
  <si>
    <t>Fri, Wed</t>
  </si>
  <si>
    <t>Mon, Sun, Wed</t>
  </si>
  <si>
    <t>Fri, Mon, Tue, Wed</t>
  </si>
  <si>
    <t>Fri, Mon, Thu, Wed</t>
  </si>
  <si>
    <t>Fri, Mon, Thu, Tue, Wed</t>
  </si>
  <si>
    <t>Fri, Sat, Sun, Thu</t>
  </si>
  <si>
    <t>Fri, Mon, Sat, Thu</t>
  </si>
  <si>
    <t>Fri, Sat, Sun, Thu, Wed</t>
  </si>
  <si>
    <t>Fri, Sat, Wed</t>
  </si>
  <si>
    <t>Fri, Sat, Sun, Thu, Tue</t>
  </si>
  <si>
    <t>Fri, Thu, Tue, Wed</t>
  </si>
  <si>
    <t>Fri, Mon, Sat, Tue, Wed</t>
  </si>
  <si>
    <t>Mon, Sat, Wed</t>
  </si>
  <si>
    <t>Fri, Sun, Thu, Wed</t>
  </si>
  <si>
    <t>Mon, Thu, Wed</t>
  </si>
  <si>
    <t>Sat, Thu, Tue, Wed</t>
  </si>
  <si>
    <t>Fri, Mon, Sat, Wed</t>
  </si>
  <si>
    <t>Fri, Sun, Thu, Tue</t>
  </si>
  <si>
    <t>Mon, Sun, Thu, Tue</t>
  </si>
  <si>
    <t>Mon, Sat, Sun, Thu, Tue</t>
  </si>
  <si>
    <t>Mon, Sun, Thu, Wed</t>
  </si>
  <si>
    <t>Mon, Sun, Tue, Wed</t>
  </si>
  <si>
    <t>Sat, Sun, Tue, Wed</t>
  </si>
  <si>
    <t>Fri, Sat, Thu, Wed</t>
  </si>
  <si>
    <t>Mon, Sat, Sun, Wed</t>
  </si>
  <si>
    <t>Fri, Mon, Sat, Tue</t>
  </si>
  <si>
    <t>Mon, Sat, Sun, Tue</t>
  </si>
  <si>
    <t>Count total members</t>
  </si>
  <si>
    <t>Overall Member Profile</t>
  </si>
  <si>
    <t>Calculate average membership tenure.</t>
  </si>
  <si>
    <t xml:space="preserve"> Find average revenue per member.</t>
  </si>
  <si>
    <t>Calculate churn rate.</t>
  </si>
  <si>
    <t>Distributions</t>
  </si>
  <si>
    <t>How long do people stay</t>
  </si>
  <si>
    <t>Grand Total</t>
  </si>
  <si>
    <t>0-6</t>
  </si>
  <si>
    <t>7-13</t>
  </si>
  <si>
    <t>14-20</t>
  </si>
  <si>
    <t>21-27</t>
  </si>
  <si>
    <t>28-34</t>
  </si>
  <si>
    <t>35-41</t>
  </si>
  <si>
    <t>Tenure</t>
  </si>
  <si>
    <t>members</t>
  </si>
  <si>
    <t>How active are members?</t>
  </si>
  <si>
    <t>Visits per Month</t>
  </si>
  <si>
    <t>Members</t>
  </si>
  <si>
    <t>% of Total</t>
  </si>
  <si>
    <t>1-5</t>
  </si>
  <si>
    <t>6-10</t>
  </si>
  <si>
    <t>11-15</t>
  </si>
  <si>
    <t>16-20</t>
  </si>
  <si>
    <t>Key Segment Comparisons</t>
  </si>
  <si>
    <t>Group by *membership\_type* → show churn rate, ARPU, visits per month.</t>
  </si>
  <si>
    <t>Membership Type</t>
  </si>
  <si>
    <t>Churn Rate</t>
  </si>
  <si>
    <t>AVRPU</t>
  </si>
  <si>
    <t>Visits Per Month</t>
  </si>
  <si>
    <t>Group by *location* → show revenue and engagement.</t>
  </si>
  <si>
    <t>Sum of final_price</t>
  </si>
  <si>
    <t>Average of total_visits_per_month</t>
  </si>
  <si>
    <t>Average of average_visit_duration_hours</t>
  </si>
  <si>
    <t>Group by *pricing\_model* (monthly vs annual) → churn &amp; avg spend.</t>
  </si>
  <si>
    <t>Average of is_churned</t>
  </si>
  <si>
    <t>Average of final_price</t>
  </si>
  <si>
    <t>Group by *discount\_type* → effect on final revenue.</t>
  </si>
  <si>
    <t>Discount Type</t>
  </si>
  <si>
    <t>Subscription Model</t>
  </si>
  <si>
    <t>Sum of final_price2</t>
  </si>
  <si>
    <t>Average of final_price2</t>
  </si>
  <si>
    <t>Service Usage</t>
  </si>
  <si>
    <t>Compare members with PT sessions vs none → churn, avg spend.</t>
  </si>
  <si>
    <t>FALSE</t>
  </si>
  <si>
    <t>TRUE</t>
  </si>
  <si>
    <t xml:space="preserve">                          EXPLORATORY DATA ANALYSIS</t>
  </si>
  <si>
    <t>Compare group class participants vs none → engagement &amp; retention.</t>
  </si>
  <si>
    <t>Personal Training</t>
  </si>
  <si>
    <t>attend group lesson</t>
  </si>
  <si>
    <t>Total Revenue</t>
  </si>
  <si>
    <t>Age</t>
  </si>
  <si>
    <t>Total_Revenue_per_year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</si>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</sst>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5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60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21" fontId="0" fillId="0" borderId="0" xfId="0" applyNumberFormat="1"/>
    <xf numFmtId="14" fontId="0" fillId="0" borderId="0" xfId="0" applyNumberFormat="1"/>
    <xf numFmtId="0" fontId="0" fillId="33" borderId="0" xfId="0" applyFill="1"/>
    <xf numFmtId="0" fontId="17" fillId="33" borderId="0" xfId="0" applyFont="1" applyFill="1"/>
    <xf numFmtId="0" fontId="13" fillId="33" borderId="0" xfId="0" applyFont="1" applyFill="1"/>
    <xf numFmtId="0" fontId="19" fillId="35" borderId="0" xfId="0" applyFont="1" applyFill="1"/>
    <xf numFmtId="0" fontId="13" fillId="33" borderId="10" xfId="0" applyFont="1" applyFill="1" applyBorder="1"/>
    <xf numFmtId="0" fontId="18" fillId="33" borderId="0" xfId="0" applyFont="1" applyFill="1"/>
    <xf numFmtId="0" fontId="20" fillId="35" borderId="0" xfId="0" applyFont="1" applyFill="1"/>
    <xf numFmtId="0" fontId="20" fillId="36" borderId="0" xfId="0" applyFont="1" applyFill="1"/>
    <xf numFmtId="0" fontId="20" fillId="34" borderId="0" xfId="0" applyFont="1" applyFill="1"/>
    <xf numFmtId="0" fontId="19" fillId="34" borderId="10" xfId="0" applyFont="1" applyFill="1" applyBorder="1"/>
    <xf numFmtId="0" fontId="21" fillId="33" borderId="0" xfId="0" applyFont="1" applyFill="1"/>
    <xf numFmtId="0" fontId="22" fillId="33" borderId="0" xfId="0" applyFont="1" applyFill="1"/>
    <xf numFmtId="0" fontId="23" fillId="33" borderId="0" xfId="0" applyFont="1" applyFill="1"/>
    <xf numFmtId="0" fontId="19" fillId="34" borderId="11" xfId="0" applyFont="1" applyFill="1" applyBorder="1"/>
    <xf numFmtId="0" fontId="17" fillId="33" borderId="0" xfId="0" applyFont="1" applyFill="1" applyAlignment="1"/>
    <xf numFmtId="0" fontId="17" fillId="34" borderId="0" xfId="0" applyNumberFormat="1" applyFont="1" applyFill="1"/>
    <xf numFmtId="0" fontId="17" fillId="34" borderId="0" xfId="0" applyFont="1" applyFill="1" applyAlignment="1">
      <alignment horizontal="left"/>
    </xf>
    <xf numFmtId="10" fontId="17" fillId="34" borderId="0" xfId="0" applyNumberFormat="1" applyFont="1" applyFill="1"/>
    <xf numFmtId="0" fontId="24" fillId="33" borderId="0" xfId="0" applyFont="1" applyFill="1" applyAlignment="1"/>
    <xf numFmtId="10" fontId="20" fillId="35" borderId="0" xfId="0" applyNumberFormat="1" applyFont="1" applyFill="1"/>
    <xf numFmtId="10" fontId="20" fillId="36" borderId="0" xfId="0" applyNumberFormat="1" applyFont="1" applyFill="1"/>
    <xf numFmtId="0" fontId="20" fillId="36" borderId="0" xfId="0" applyFont="1" applyFill="1" applyAlignment="1">
      <alignment horizontal="left"/>
    </xf>
    <xf numFmtId="0" fontId="20" fillId="36" borderId="0" xfId="0" applyNumberFormat="1" applyFont="1" applyFill="1"/>
    <xf numFmtId="0" fontId="20" fillId="35" borderId="0" xfId="0" applyFont="1" applyFill="1" applyAlignment="1">
      <alignment horizontal="left"/>
    </xf>
    <xf numFmtId="0" fontId="20" fillId="35" borderId="0" xfId="0" applyNumberFormat="1" applyFont="1" applyFill="1"/>
    <xf numFmtId="0" fontId="20" fillId="0" borderId="0" xfId="0" applyFon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1"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ont>
        <color theme="5" tint="-0.499984740745262"/>
      </font>
    </dxf>
    <dxf>
      <font>
        <color theme="5" tint="-0.499984740745262"/>
      </font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color theme="5" tint="-0.499984740745262"/>
      </font>
    </dxf>
    <dxf>
      <font>
        <color theme="5" tint="-0.499984740745262"/>
      </font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color theme="5" tint="-0.499984740745262"/>
      </font>
    </dxf>
    <dxf>
      <font>
        <color theme="5" tint="-0.499984740745262"/>
      </font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249977111117893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ont>
        <b/>
        <color theme="0"/>
      </font>
      <fill>
        <patternFill patternType="solid">
          <fgColor indexed="64"/>
          <bgColor theme="5" tint="-0.249977111117893"/>
        </patternFill>
      </fill>
    </dxf>
    <dxf>
      <font>
        <b/>
        <color theme="0"/>
      </font>
      <fill>
        <patternFill patternType="solid">
          <fgColor indexed="64"/>
          <bgColor theme="5" tint="-0.249977111117893"/>
        </patternFill>
      </fill>
    </dxf>
    <dxf>
      <font>
        <b/>
        <color theme="0"/>
      </font>
      <fill>
        <patternFill patternType="solid">
          <fgColor indexed="64"/>
          <bgColor theme="5" tint="-0.249977111117893"/>
        </patternFill>
      </fill>
    </dxf>
    <dxf>
      <font>
        <b/>
        <color theme="0"/>
      </font>
      <fill>
        <patternFill patternType="solid">
          <fgColor indexed="64"/>
          <bgColor theme="5" tint="-0.249977111117893"/>
        </patternFill>
      </fill>
    </dxf>
    <dxf>
      <font>
        <b/>
        <color theme="0"/>
      </font>
      <fill>
        <patternFill patternType="solid">
          <fgColor indexed="64"/>
          <bgColor theme="5" tint="-0.249977111117893"/>
        </patternFill>
      </fill>
    </dxf>
    <dxf>
      <font>
        <b/>
        <color theme="0"/>
      </font>
      <fill>
        <patternFill patternType="solid">
          <fgColor indexed="64"/>
          <bgColor theme="5" tint="-0.249977111117893"/>
        </patternFill>
      </fill>
    </dxf>
    <dxf>
      <numFmt numFmtId="2" formatCode="0.00"/>
    </dxf>
    <dxf>
      <numFmt numFmtId="14" formatCode="0.00%"/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ont>
        <color theme="0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249977111117893"/>
        </patternFill>
      </fill>
    </dxf>
    <dxf>
      <font>
        <color theme="5" tint="-0.499984740745262"/>
      </font>
    </dxf>
    <dxf>
      <font>
        <color theme="5" tint="-0.499984740745262"/>
      </font>
    </dxf>
    <dxf>
      <font>
        <color theme="5" tint="-0.499984740745262"/>
      </font>
    </dxf>
    <dxf>
      <font>
        <color theme="5" tint="-0.499984740745262"/>
      </font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numFmt numFmtId="14" formatCode="0.00%"/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ont>
        <b val="0"/>
      </font>
    </dxf>
    <dxf>
      <font>
        <b val="0"/>
      </font>
    </dxf>
    <dxf>
      <font>
        <color theme="0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249977111117893"/>
        </patternFill>
      </fill>
    </dxf>
    <dxf>
      <numFmt numFmtId="14" formatCode="0.00%"/>
    </dxf>
    <dxf>
      <font>
        <color theme="5" tint="-0.499984740745262"/>
      </font>
      <fill>
        <patternFill>
          <fgColor theme="5" tint="0.59999389629810485"/>
        </patternFill>
      </fill>
      <alignment horizontal="general" vertical="bottom" textRotation="0" wrapText="0" indent="0" justifyLastLine="0" shrinkToFit="0" readingOrder="0"/>
    </dxf>
    <dxf>
      <font>
        <color theme="5" tint="-0.499984740745262"/>
      </font>
      <fill>
        <patternFill>
          <fgColor theme="5" tint="0.59999389629810485"/>
        </patternFill>
      </fill>
      <alignment horizontal="general" vertical="bottom" textRotation="0" wrapText="0" indent="0" justifyLastLine="0" shrinkToFit="0" readingOrder="0"/>
    </dxf>
    <dxf>
      <numFmt numFmtId="14" formatCode="0.00%"/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ont>
        <b val="0"/>
      </font>
    </dxf>
    <dxf>
      <font>
        <b val="0"/>
      </font>
    </dxf>
    <dxf>
      <font>
        <color theme="0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249977111117893"/>
        </patternFill>
      </fill>
    </dxf>
    <dxf>
      <font>
        <color theme="5" tint="-0.499984740745262"/>
      </font>
    </dxf>
    <dxf>
      <font>
        <color theme="5" tint="-0.499984740745262"/>
      </font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ont>
        <b/>
        <color theme="0"/>
      </font>
      <fill>
        <patternFill patternType="solid">
          <fgColor indexed="64"/>
          <bgColor theme="5" tint="-0.249977111117893"/>
        </patternFill>
      </fill>
    </dxf>
    <dxf>
      <font>
        <b/>
        <color theme="0"/>
      </font>
      <fill>
        <patternFill patternType="solid">
          <fgColor indexed="64"/>
          <bgColor theme="5" tint="-0.249977111117893"/>
        </patternFill>
      </fill>
    </dxf>
    <dxf>
      <font>
        <b/>
        <color theme="0"/>
      </font>
      <fill>
        <patternFill patternType="solid">
          <fgColor indexed="64"/>
          <bgColor theme="5" tint="-0.249977111117893"/>
        </patternFill>
      </fill>
    </dxf>
    <dxf>
      <font>
        <b/>
        <color theme="0"/>
      </font>
      <fill>
        <patternFill patternType="solid">
          <fgColor indexed="64"/>
          <bgColor theme="5" tint="-0.249977111117893"/>
        </patternFill>
      </fill>
    </dxf>
    <dxf>
      <font>
        <b/>
        <color theme="0"/>
      </font>
      <fill>
        <patternFill patternType="solid">
          <fgColor indexed="64"/>
          <bgColor theme="5" tint="-0.249977111117893"/>
        </patternFill>
      </fill>
    </dxf>
    <dxf>
      <font>
        <b/>
        <color theme="0"/>
      </font>
      <fill>
        <patternFill patternType="solid">
          <fgColor indexed="64"/>
          <bgColor theme="5" tint="-0.249977111117893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ont>
        <color theme="5" tint="-0.499984740745262"/>
      </font>
      <fill>
        <patternFill>
          <fgColor theme="5" tint="0.59999389629810485"/>
        </patternFill>
      </fill>
    </dxf>
    <dxf>
      <font>
        <color theme="5" tint="-0.499984740745262"/>
      </font>
      <fill>
        <patternFill>
          <fgColor theme="5" tint="0.59999389629810485"/>
        </patternFill>
      </fill>
    </dxf>
    <dxf>
      <font>
        <b/>
        <color theme="0"/>
      </font>
      <fill>
        <patternFill patternType="solid">
          <fgColor indexed="64"/>
          <bgColor theme="5" tint="-0.249977111117893"/>
        </patternFill>
      </fill>
    </dxf>
    <dxf>
      <font>
        <b/>
        <color theme="0"/>
      </font>
      <fill>
        <patternFill patternType="solid">
          <fgColor indexed="64"/>
          <bgColor theme="5" tint="-0.249977111117893"/>
        </patternFill>
      </fill>
    </dxf>
    <dxf>
      <font>
        <b/>
        <color theme="0"/>
      </font>
      <fill>
        <patternFill patternType="solid">
          <fgColor indexed="64"/>
          <bgColor theme="5" tint="-0.249977111117893"/>
        </patternFill>
      </fill>
    </dxf>
    <dxf>
      <font>
        <b/>
        <color theme="0"/>
      </font>
      <fill>
        <patternFill patternType="solid">
          <fgColor indexed="64"/>
          <bgColor theme="5" tint="-0.249977111117893"/>
        </patternFill>
      </fill>
    </dxf>
    <dxf>
      <font>
        <b/>
        <color theme="0"/>
      </font>
      <fill>
        <patternFill patternType="solid">
          <fgColor indexed="64"/>
          <bgColor theme="5" tint="-0.249977111117893"/>
        </patternFill>
      </fill>
    </dxf>
    <dxf>
      <font>
        <b/>
        <color theme="0"/>
      </font>
      <fill>
        <patternFill patternType="solid">
          <fgColor indexed="64"/>
          <bgColor theme="5" tint="-0.249977111117893"/>
        </patternFill>
      </fill>
    </dxf>
    <dxf>
      <numFmt numFmtId="164" formatCode="&quot;$&quot;#,##0.00"/>
    </dxf>
    <dxf>
      <numFmt numFmtId="1" formatCode="0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&quot;$&quot;#,##0.00"/>
    </dxf>
    <dxf>
      <numFmt numFmtId="26" formatCode="h:mm:ss"/>
    </dxf>
    <dxf>
      <numFmt numFmtId="26" formatCode="h:mm:ss"/>
    </dxf>
  </dxfs>
  <tableStyles count="0" defaultTableStyle="TableStyleMedium2" defaultPivotStyle="PivotStyleLight16"/>
  <colors>
    <mruColors>
      <color rgb="FFCDAC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[Fitness_Membership_Dataset.xlsx]EDA!PivotTable2</c:name>
    <c:fmtId val="1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EDA!$E$8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EDA!$D$9:$D$15</c:f>
              <c:strCache>
                <c:ptCount val="6"/>
                <c:pt idx="0">
                  <c:v>0-6</c:v>
                </c:pt>
                <c:pt idx="1">
                  <c:v>7-13</c:v>
                </c:pt>
                <c:pt idx="2">
                  <c:v>14-20</c:v>
                </c:pt>
                <c:pt idx="3">
                  <c:v>21-27</c:v>
                </c:pt>
                <c:pt idx="4">
                  <c:v>28-34</c:v>
                </c:pt>
                <c:pt idx="5">
                  <c:v>35-41</c:v>
                </c:pt>
              </c:strCache>
            </c:strRef>
          </c:cat>
          <c:val>
            <c:numRef>
              <c:f>EDA!$E$9:$E$15</c:f>
              <c:numCache>
                <c:formatCode>General</c:formatCode>
                <c:ptCount val="6"/>
                <c:pt idx="0">
                  <c:v>291</c:v>
                </c:pt>
                <c:pt idx="1">
                  <c:v>386</c:v>
                </c:pt>
                <c:pt idx="2">
                  <c:v>377</c:v>
                </c:pt>
                <c:pt idx="3">
                  <c:v>417</c:v>
                </c:pt>
                <c:pt idx="4">
                  <c:v>389</c:v>
                </c:pt>
                <c:pt idx="5">
                  <c:v>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CA-47C3-B2B2-8FC4D37AA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3963696"/>
        <c:axId val="473961616"/>
      </c:barChart>
      <c:catAx>
        <c:axId val="47396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961616"/>
        <c:crosses val="autoZero"/>
        <c:auto val="1"/>
        <c:lblAlgn val="ctr"/>
        <c:lblOffset val="100"/>
        <c:noMultiLvlLbl val="0"/>
      </c:catAx>
      <c:valAx>
        <c:axId val="47396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96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545668</xdr:colOff>
      <xdr:row>29</xdr:row>
      <xdr:rowOff>115357</xdr:rowOff>
    </xdr:from>
    <xdr:to>
      <xdr:col>3</xdr:col>
      <xdr:colOff>881209</xdr:colOff>
      <xdr:row>38</xdr:row>
      <xdr:rowOff>132291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7886C4-54EC-4FB0-B62F-C290DC225B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889.888245601855" createdVersion="7" refreshedVersion="7" minRefreshableVersion="3" recordCount="1998" xr:uid="{00000000-000A-0000-FFFF-FFFF0D000000}">
  <cacheSource type="worksheet">
    <worksheetSource name="Table1"/>
  </cacheSource>
  <cacheFields count="35">
    <cacheField name="age" numFmtId="0">
      <sharedItems containsSemiMixedTypes="0" containsString="0" containsNumber="1" containsInteger="1" minValue="12" maxValue="49"/>
    </cacheField>
    <cacheField name="membership_type" numFmtId="0">
      <sharedItems count="4">
        <s v="Premium"/>
        <s v="Standard"/>
        <s v="Basic"/>
        <s v="Elite"/>
      </sharedItems>
    </cacheField>
    <cacheField name="visit_per_week" numFmtId="0">
      <sharedItems containsSemiMixedTypes="0" containsString="0" containsNumber="1" containsInteger="1" minValue="1" maxValue="5"/>
    </cacheField>
    <cacheField name="days_per_week" numFmtId="0">
      <sharedItems/>
    </cacheField>
    <cacheField name="attend_group_lesson" numFmtId="0">
      <sharedItems count="2">
        <b v="0"/>
        <b v="1"/>
      </sharedItems>
    </cacheField>
    <cacheField name="avg_time_check_in" numFmtId="21">
      <sharedItems containsSemiMixedTypes="0" containsNonDate="0" containsDate="1" containsString="0" minDate="1899-12-30T08:01:00" maxDate="1899-12-30T20:58:00"/>
    </cacheField>
    <cacheField name="avg_time_check_out" numFmtId="21">
      <sharedItems containsSemiMixedTypes="0" containsNonDate="0" containsDate="1" containsString="0" minDate="1899-12-30T08:47:00" maxDate="1899-12-30T23:49:00"/>
    </cacheField>
    <cacheField name="duration_in_gym_minutes" numFmtId="0">
      <sharedItems containsSemiMixedTypes="0" containsString="0" containsNumber="1" containsInteger="1" minValue="30" maxValue="180"/>
    </cacheField>
    <cacheField name="has_drink_subscription" numFmtId="0">
      <sharedItems/>
    </cacheField>
    <cacheField name="personal_training" numFmtId="0">
      <sharedItems count="2">
        <b v="0"/>
        <b v="1"/>
      </sharedItems>
    </cacheField>
    <cacheField name="uses_sauna" numFmtId="0">
      <sharedItems/>
    </cacheField>
    <cacheField name="self_identified_gender" numFmtId="0">
      <sharedItems/>
    </cacheField>
    <cacheField name="subscription_price" numFmtId="0">
      <sharedItems containsSemiMixedTypes="0" containsString="0" containsNumber="1" containsInteger="1" minValue="20" maxValue="70"/>
    </cacheField>
    <cacheField name="subscription_model" numFmtId="0">
      <sharedItems count="3">
        <s v="Monthly"/>
        <s v="Early Bird (Annual)"/>
        <s v="Quarterly"/>
      </sharedItems>
    </cacheField>
    <cacheField name="adjusted_price" numFmtId="0">
      <sharedItems containsSemiMixedTypes="0" containsString="0" containsNumber="1" minValue="15" maxValue="70"/>
    </cacheField>
    <cacheField name="discount_type" numFmtId="0">
      <sharedItems count="4">
        <s v="Promo"/>
        <s v="No Discount"/>
        <s v="Loyalty"/>
        <s v="Student"/>
      </sharedItems>
    </cacheField>
    <cacheField name="discount_rate" numFmtId="0">
      <sharedItems containsSemiMixedTypes="0" containsString="0" containsNumber="1" minValue="0" maxValue="0.15"/>
    </cacheField>
    <cacheField name="final_price" numFmtId="0">
      <sharedItems containsSemiMixedTypes="0" containsString="0" containsNumber="1" minValue="12.75" maxValue="70"/>
    </cacheField>
    <cacheField name="access_hours" numFmtId="0">
      <sharedItems/>
    </cacheField>
    <cacheField name="home_gym_location" numFmtId="0">
      <sharedItems/>
    </cacheField>
    <cacheField name="latitude" numFmtId="0">
      <sharedItems containsSemiMixedTypes="0" containsString="0" containsNumber="1" minValue="32.715699999999998" maxValue="38.581600000000002"/>
    </cacheField>
    <cacheField name="longitude" numFmtId="0">
      <sharedItems containsSemiMixedTypes="0" containsString="0" containsNumber="1" minValue="-122.4194" maxValue="-117.1611"/>
    </cacheField>
    <cacheField name="join_date" numFmtId="14">
      <sharedItems containsSemiMixedTypes="0" containsNonDate="0" containsDate="1" containsString="0" minDate="2022-07-24T00:00:00" maxDate="2025-06-20T00:00:00"/>
    </cacheField>
    <cacheField name="personal_training_hours" numFmtId="0">
      <sharedItems containsSemiMixedTypes="0" containsString="0" containsNumber="1" containsInteger="1" minValue="0" maxValue="8"/>
    </cacheField>
    <cacheField name="multi_location_access" numFmtId="0">
      <sharedItems/>
    </cacheField>
    <cacheField name="last_visit_date" numFmtId="14">
      <sharedItems containsSemiMixedTypes="0" containsNonDate="0" containsDate="1" containsString="0" minDate="2025-05-24T00:00:00" maxDate="2025-07-23T00:00:00"/>
    </cacheField>
    <cacheField name="membership_tenure_months" numFmtId="0">
      <sharedItems containsSemiMixedTypes="0" containsString="0" containsNumber="1" containsInteger="1" minValue="2" maxValue="37" count="36">
        <n v="15"/>
        <n v="35"/>
        <n v="27"/>
        <n v="23"/>
        <n v="7"/>
        <n v="4"/>
        <n v="32"/>
        <n v="2"/>
        <n v="36"/>
        <n v="31"/>
        <n v="9"/>
        <n v="8"/>
        <n v="12"/>
        <n v="20"/>
        <n v="17"/>
        <n v="18"/>
        <n v="29"/>
        <n v="22"/>
        <n v="3"/>
        <n v="30"/>
        <n v="5"/>
        <n v="26"/>
        <n v="6"/>
        <n v="19"/>
        <n v="34"/>
        <n v="11"/>
        <n v="25"/>
        <n v="13"/>
        <n v="21"/>
        <n v="33"/>
        <n v="14"/>
        <n v="24"/>
        <n v="28"/>
        <n v="16"/>
        <n v="10"/>
        <n v="37"/>
      </sharedItems>
      <fieldGroup base="26">
        <rangePr autoStart="0" startNum="0" endNum="37" groupInterval="7"/>
        <groupItems count="8">
          <s v="&lt;0"/>
          <s v="0-6"/>
          <s v="7-13"/>
          <s v="14-20"/>
          <s v="21-27"/>
          <s v="28-34"/>
          <s v="35-41"/>
          <s v="&gt;42"/>
        </groupItems>
      </fieldGroup>
    </cacheField>
    <cacheField name="days_since_last_visit" numFmtId="0">
      <sharedItems containsSemiMixedTypes="0" containsString="0" containsNumber="1" containsInteger="1" minValue="29" maxValue="88"/>
    </cacheField>
    <cacheField name="total_visits_per_month" numFmtId="0">
      <sharedItems containsSemiMixedTypes="0" containsString="0" containsNumber="1" containsInteger="1" minValue="4" maxValue="20" count="5">
        <n v="8"/>
        <n v="20"/>
        <n v="16"/>
        <n v="4"/>
        <n v="12"/>
      </sharedItems>
      <fieldGroup base="28">
        <rangePr autoStart="0" autoEnd="0" startNum="1" endNum="20" groupInterval="5"/>
        <groupItems count="6">
          <s v="&lt;1"/>
          <s v="1-5"/>
          <s v="6-10"/>
          <s v="11-15"/>
          <s v="16-20"/>
          <s v="&gt;21"/>
        </groupItems>
      </fieldGroup>
    </cacheField>
    <cacheField name="average_visit_duration_hours" numFmtId="0">
      <sharedItems containsSemiMixedTypes="0" containsString="0" containsNumber="1" minValue="0.5" maxValue="3"/>
    </cacheField>
    <cacheField name="discount_amount" numFmtId="0">
      <sharedItems containsSemiMixedTypes="0" containsString="0" containsNumber="1" minValue="0" maxValue="10.5"/>
    </cacheField>
    <cacheField name="is_churned" numFmtId="0">
      <sharedItems containsSemiMixedTypes="0" containsString="0" containsNumber="1" containsInteger="1" minValue="0" maxValue="1"/>
    </cacheField>
    <cacheField name="is_high_value_member" numFmtId="0">
      <sharedItems containsSemiMixedTypes="0" containsString="0" containsNumber="1" containsInteger="1" minValue="0" maxValue="1"/>
    </cacheField>
    <cacheField name="home_city" numFmtId="0">
      <sharedItems count="10">
        <s v="San Jose"/>
        <s v="Fresno"/>
        <s v="Oakland"/>
        <s v="Anaheim"/>
        <s v="Sacramento"/>
        <s v="Los Angeles"/>
        <s v="San Diego"/>
        <s v="Bakersfield"/>
        <s v="San Francisco"/>
        <s v="Long Beach"/>
      </sharedItems>
    </cacheField>
    <cacheField name="home_state" numFmtId="0">
      <sharedItems count="1">
        <s v=" 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8">
  <r>
    <n v="40"/>
    <x v="0"/>
    <n v="2"/>
    <s v="Sat, Thu"/>
    <x v="0"/>
    <d v="1899-12-30T08:39:00"/>
    <d v="1899-12-30T10:37:00"/>
    <n v="118"/>
    <b v="0"/>
    <x v="0"/>
    <b v="0"/>
    <s v="Male"/>
    <n v="50"/>
    <x v="0"/>
    <n v="50"/>
    <x v="0"/>
    <n v="0.05"/>
    <n v="47.5"/>
    <s v="All Hours"/>
    <s v="San Jose, Ca"/>
    <n v="37.338200000000001"/>
    <n v="-121.88630000000001"/>
    <d v="2024-05-20T00:00:00"/>
    <n v="0"/>
    <b v="1"/>
    <d v="2025-06-30T00:00:00"/>
    <x v="0"/>
    <n v="51"/>
    <x v="0"/>
    <n v="2"/>
    <n v="2.5"/>
    <n v="0"/>
    <n v="1"/>
    <x v="0"/>
    <x v="0"/>
  </r>
  <r>
    <n v="35"/>
    <x v="1"/>
    <n v="5"/>
    <s v="Fri, Sat, Thu, Tue, Wed"/>
    <x v="1"/>
    <d v="1899-12-30T15:45:00"/>
    <d v="1899-12-30T18:43:00"/>
    <n v="178"/>
    <b v="0"/>
    <x v="0"/>
    <b v="0"/>
    <s v="Non-binary"/>
    <n v="30"/>
    <x v="0"/>
    <n v="30"/>
    <x v="1"/>
    <n v="0"/>
    <n v="30"/>
    <s v="Weekdays Only"/>
    <s v="Fresno, Ca"/>
    <n v="36.7378"/>
    <n v="-119.7871"/>
    <d v="2022-09-14T00:00:00"/>
    <n v="0"/>
    <b v="0"/>
    <d v="2025-05-26T00:00:00"/>
    <x v="1"/>
    <n v="86"/>
    <x v="1"/>
    <n v="3"/>
    <n v="0"/>
    <n v="1"/>
    <n v="0"/>
    <x v="1"/>
    <x v="0"/>
  </r>
  <r>
    <n v="39"/>
    <x v="1"/>
    <n v="4"/>
    <s v="Sun, Thu, Tue, Wed"/>
    <x v="1"/>
    <d v="1899-12-30T13:35:00"/>
    <d v="1899-12-30T14:37:00"/>
    <n v="62"/>
    <b v="1"/>
    <x v="1"/>
    <b v="1"/>
    <s v="Male"/>
    <n v="30"/>
    <x v="0"/>
    <n v="30"/>
    <x v="2"/>
    <n v="0.1"/>
    <n v="27"/>
    <s v="Weekdays Only"/>
    <s v="Oakland, Ca"/>
    <n v="37.804400000000001"/>
    <n v="-122.27119999999999"/>
    <d v="2023-05-05T00:00:00"/>
    <n v="4"/>
    <b v="0"/>
    <d v="2025-06-09T00:00:00"/>
    <x v="2"/>
    <n v="72"/>
    <x v="2"/>
    <n v="1"/>
    <n v="3"/>
    <n v="1"/>
    <n v="0"/>
    <x v="2"/>
    <x v="0"/>
  </r>
  <r>
    <n v="35"/>
    <x v="2"/>
    <n v="2"/>
    <s v="Mon, Tue"/>
    <x v="0"/>
    <d v="1899-12-30T17:06:00"/>
    <d v="1899-12-30T18:39:00"/>
    <n v="93"/>
    <b v="1"/>
    <x v="1"/>
    <b v="0"/>
    <s v="Male"/>
    <n v="20"/>
    <x v="0"/>
    <n v="20"/>
    <x v="1"/>
    <n v="0"/>
    <n v="20"/>
    <s v="Off-Peak Only"/>
    <s v="Anaheim, Ca"/>
    <n v="33.836599999999997"/>
    <n v="-117.9143"/>
    <d v="2023-09-24T00:00:00"/>
    <n v="7"/>
    <b v="0"/>
    <d v="2025-06-17T00:00:00"/>
    <x v="3"/>
    <n v="64"/>
    <x v="0"/>
    <n v="1.6"/>
    <n v="0"/>
    <n v="1"/>
    <n v="0"/>
    <x v="3"/>
    <x v="0"/>
  </r>
  <r>
    <n v="18"/>
    <x v="1"/>
    <n v="2"/>
    <s v="Sun, Wed"/>
    <x v="0"/>
    <d v="1899-12-30T14:16:00"/>
    <d v="1899-12-30T16:57:00"/>
    <n v="161"/>
    <b v="1"/>
    <x v="1"/>
    <b v="0"/>
    <s v="Prefer not to say"/>
    <n v="30"/>
    <x v="0"/>
    <n v="30"/>
    <x v="2"/>
    <n v="0.1"/>
    <n v="27"/>
    <s v="Weekdays Only"/>
    <s v="Sacramento, Ca"/>
    <n v="38.581600000000002"/>
    <n v="-121.4944"/>
    <d v="2025-01-07T00:00:00"/>
    <n v="3"/>
    <b v="1"/>
    <d v="2025-07-13T00:00:00"/>
    <x v="4"/>
    <n v="38"/>
    <x v="0"/>
    <n v="2.7"/>
    <n v="3"/>
    <n v="0"/>
    <n v="0"/>
    <x v="4"/>
    <x v="0"/>
  </r>
  <r>
    <n v="43"/>
    <x v="1"/>
    <n v="1"/>
    <s v="Sun"/>
    <x v="0"/>
    <d v="1899-12-30T09:22:00"/>
    <d v="1899-12-30T10:15:00"/>
    <n v="53"/>
    <b v="0"/>
    <x v="1"/>
    <b v="0"/>
    <s v="Prefer not to say"/>
    <n v="30"/>
    <x v="0"/>
    <n v="30"/>
    <x v="2"/>
    <n v="0.1"/>
    <n v="27"/>
    <s v="Weekdays Only"/>
    <s v="Los Angeles, Ca"/>
    <n v="34.052199999999999"/>
    <n v="-118.2437"/>
    <d v="2025-01-07T00:00:00"/>
    <n v="7"/>
    <b v="1"/>
    <d v="2025-07-13T00:00:00"/>
    <x v="4"/>
    <n v="38"/>
    <x v="3"/>
    <n v="0.9"/>
    <n v="3"/>
    <n v="0"/>
    <n v="0"/>
    <x v="5"/>
    <x v="0"/>
  </r>
  <r>
    <n v="29"/>
    <x v="3"/>
    <n v="4"/>
    <s v="Fri, Mon, Sun, Thu"/>
    <x v="1"/>
    <d v="1899-12-30T18:15:00"/>
    <d v="1899-12-30T18:54:00"/>
    <n v="39"/>
    <b v="0"/>
    <x v="1"/>
    <b v="1"/>
    <s v="Prefer not to say"/>
    <n v="70"/>
    <x v="0"/>
    <n v="70"/>
    <x v="1"/>
    <n v="0"/>
    <n v="70"/>
    <s v="All Hours + Priority Access"/>
    <s v="San Diego, Ca"/>
    <n v="32.715699999999998"/>
    <n v="-117.1611"/>
    <d v="2025-04-22T00:00:00"/>
    <n v="4"/>
    <b v="1"/>
    <d v="2025-07-19T00:00:00"/>
    <x v="5"/>
    <n v="32"/>
    <x v="2"/>
    <n v="0.6"/>
    <n v="0"/>
    <n v="0"/>
    <n v="1"/>
    <x v="6"/>
    <x v="0"/>
  </r>
  <r>
    <n v="49"/>
    <x v="0"/>
    <n v="3"/>
    <s v="Fri, Sun, Thu"/>
    <x v="0"/>
    <d v="1899-12-30T17:16:00"/>
    <d v="1899-12-30T19:52:00"/>
    <n v="156"/>
    <b v="1"/>
    <x v="0"/>
    <b v="0"/>
    <s v="Prefer not to say"/>
    <n v="50"/>
    <x v="0"/>
    <n v="50"/>
    <x v="1"/>
    <n v="0"/>
    <n v="50"/>
    <s v="All Hours"/>
    <s v="Bakersfield, Ca"/>
    <n v="35.3733"/>
    <n v="-119.0187"/>
    <d v="2022-12-13T00:00:00"/>
    <n v="0"/>
    <b v="0"/>
    <d v="2025-06-01T00:00:00"/>
    <x v="6"/>
    <n v="80"/>
    <x v="4"/>
    <n v="2.6"/>
    <n v="0"/>
    <n v="1"/>
    <n v="1"/>
    <x v="7"/>
    <x v="0"/>
  </r>
  <r>
    <n v="24"/>
    <x v="2"/>
    <n v="3"/>
    <s v="Sat, Thu, Wed"/>
    <x v="1"/>
    <d v="1899-12-30T12:00:00"/>
    <d v="1899-12-30T14:08:00"/>
    <n v="128"/>
    <b v="1"/>
    <x v="0"/>
    <b v="1"/>
    <s v="Other (self-described)"/>
    <n v="20"/>
    <x v="0"/>
    <n v="20"/>
    <x v="2"/>
    <n v="0.1"/>
    <n v="18"/>
    <s v="Off-Peak Only"/>
    <s v="San Francisco, Ca"/>
    <n v="37.774900000000002"/>
    <n v="-122.4194"/>
    <d v="2023-09-21T00:00:00"/>
    <n v="0"/>
    <b v="1"/>
    <d v="2025-06-16T00:00:00"/>
    <x v="3"/>
    <n v="65"/>
    <x v="4"/>
    <n v="2.1"/>
    <n v="2"/>
    <n v="1"/>
    <n v="0"/>
    <x v="8"/>
    <x v="0"/>
  </r>
  <r>
    <n v="33"/>
    <x v="2"/>
    <n v="4"/>
    <s v="Fri, Mon, Sun, Thu"/>
    <x v="0"/>
    <d v="1899-12-30T10:24:00"/>
    <d v="1899-12-30T11:48:00"/>
    <n v="84"/>
    <b v="1"/>
    <x v="0"/>
    <b v="0"/>
    <s v="Male"/>
    <n v="20"/>
    <x v="0"/>
    <n v="20"/>
    <x v="2"/>
    <n v="0.1"/>
    <n v="18"/>
    <s v="Off-Peak Only"/>
    <s v="San Diego, Ca"/>
    <n v="32.715699999999998"/>
    <n v="-117.1611"/>
    <d v="2023-05-30T00:00:00"/>
    <n v="0"/>
    <b v="1"/>
    <d v="2025-06-10T00:00:00"/>
    <x v="2"/>
    <n v="71"/>
    <x v="2"/>
    <n v="1.4"/>
    <n v="2"/>
    <n v="1"/>
    <n v="0"/>
    <x v="6"/>
    <x v="0"/>
  </r>
  <r>
    <n v="14"/>
    <x v="1"/>
    <n v="3"/>
    <s v="Sat, Sun, Wed"/>
    <x v="0"/>
    <d v="1899-12-30T10:11:00"/>
    <d v="1899-12-30T11:56:00"/>
    <n v="105"/>
    <b v="1"/>
    <x v="0"/>
    <b v="1"/>
    <s v="Male"/>
    <n v="30"/>
    <x v="0"/>
    <n v="30"/>
    <x v="1"/>
    <n v="0"/>
    <n v="30"/>
    <s v="Weekdays Only"/>
    <s v="San Francisco, Ca"/>
    <n v="37.774900000000002"/>
    <n v="-122.4194"/>
    <d v="2025-06-01T00:00:00"/>
    <n v="0"/>
    <b v="0"/>
    <d v="2025-07-21T00:00:00"/>
    <x v="7"/>
    <n v="30"/>
    <x v="4"/>
    <n v="1.8"/>
    <n v="0"/>
    <n v="0"/>
    <n v="0"/>
    <x v="8"/>
    <x v="0"/>
  </r>
  <r>
    <n v="43"/>
    <x v="1"/>
    <n v="2"/>
    <s v="Sat, Tue"/>
    <x v="0"/>
    <d v="1899-12-30T19:40:00"/>
    <d v="1899-12-30T22:32:00"/>
    <n v="172"/>
    <b v="0"/>
    <x v="1"/>
    <b v="0"/>
    <s v="Female"/>
    <n v="30"/>
    <x v="0"/>
    <n v="30"/>
    <x v="0"/>
    <n v="0.05"/>
    <n v="28.5"/>
    <s v="Weekdays Only"/>
    <s v="Los Angeles, Ca"/>
    <n v="34.052199999999999"/>
    <n v="-118.2437"/>
    <d v="2022-08-25T00:00:00"/>
    <n v="6"/>
    <b v="1"/>
    <d v="2025-05-25T00:00:00"/>
    <x v="8"/>
    <n v="87"/>
    <x v="0"/>
    <n v="2.9"/>
    <n v="1.5"/>
    <n v="1"/>
    <n v="0"/>
    <x v="5"/>
    <x v="0"/>
  </r>
  <r>
    <n v="33"/>
    <x v="1"/>
    <n v="1"/>
    <s v="Wed"/>
    <x v="1"/>
    <d v="1899-12-30T16:41:00"/>
    <d v="1899-12-30T18:29:00"/>
    <n v="108"/>
    <b v="0"/>
    <x v="0"/>
    <b v="1"/>
    <s v="Non-binary"/>
    <n v="30"/>
    <x v="1"/>
    <n v="22.5"/>
    <x v="1"/>
    <n v="0"/>
    <n v="22.5"/>
    <s v="Weekdays Only"/>
    <s v="Oakland, Ca"/>
    <n v="37.804400000000001"/>
    <n v="-122.27119999999999"/>
    <d v="2023-01-18T00:00:00"/>
    <n v="0"/>
    <b v="0"/>
    <d v="2025-06-03T00:00:00"/>
    <x v="9"/>
    <n v="78"/>
    <x v="3"/>
    <n v="1.8"/>
    <n v="0"/>
    <n v="1"/>
    <n v="0"/>
    <x v="2"/>
    <x v="0"/>
  </r>
  <r>
    <n v="28"/>
    <x v="1"/>
    <n v="3"/>
    <s v="Sat, Thu, Wed"/>
    <x v="0"/>
    <d v="1899-12-30T10:48:00"/>
    <d v="1899-12-30T12:09:00"/>
    <n v="81"/>
    <b v="0"/>
    <x v="0"/>
    <b v="0"/>
    <s v="Male"/>
    <n v="30"/>
    <x v="0"/>
    <n v="30"/>
    <x v="0"/>
    <n v="0.05"/>
    <n v="28.5"/>
    <s v="Weekdays Only"/>
    <s v="Long Beach, Ca"/>
    <n v="33.770099999999999"/>
    <n v="-118.19370000000001"/>
    <d v="2024-11-08T00:00:00"/>
    <n v="0"/>
    <b v="0"/>
    <d v="2025-07-10T00:00:00"/>
    <x v="10"/>
    <n v="41"/>
    <x v="4"/>
    <n v="1.4"/>
    <n v="1.5"/>
    <n v="0"/>
    <n v="0"/>
    <x v="9"/>
    <x v="0"/>
  </r>
  <r>
    <n v="49"/>
    <x v="2"/>
    <n v="5"/>
    <s v="Fri, Mon, Sun, Tue, Wed"/>
    <x v="1"/>
    <d v="1899-12-30T10:28:00"/>
    <d v="1899-12-30T11:19:00"/>
    <n v="51"/>
    <b v="0"/>
    <x v="0"/>
    <b v="0"/>
    <s v="Female"/>
    <n v="20"/>
    <x v="1"/>
    <n v="15"/>
    <x v="0"/>
    <n v="0.05"/>
    <n v="14.25"/>
    <s v="Off-Peak Only"/>
    <s v="Fresno, Ca"/>
    <n v="36.7378"/>
    <n v="-119.7871"/>
    <d v="2024-12-11T00:00:00"/>
    <n v="0"/>
    <b v="0"/>
    <d v="2025-07-12T00:00:00"/>
    <x v="11"/>
    <n v="39"/>
    <x v="1"/>
    <n v="0.8"/>
    <n v="0.75"/>
    <n v="0"/>
    <n v="0"/>
    <x v="1"/>
    <x v="0"/>
  </r>
  <r>
    <n v="27"/>
    <x v="0"/>
    <n v="1"/>
    <s v="Thu"/>
    <x v="0"/>
    <d v="1899-12-30T14:17:00"/>
    <d v="1899-12-30T15:42:00"/>
    <n v="85"/>
    <b v="0"/>
    <x v="0"/>
    <b v="0"/>
    <s v="Prefer not to say"/>
    <n v="50"/>
    <x v="1"/>
    <n v="37.5"/>
    <x v="0"/>
    <n v="0.05"/>
    <n v="35.625"/>
    <s v="All Hours"/>
    <s v="Bakersfield, Ca"/>
    <n v="35.3733"/>
    <n v="-119.0187"/>
    <d v="2024-12-09T00:00:00"/>
    <n v="0"/>
    <b v="1"/>
    <d v="2025-07-11T00:00:00"/>
    <x v="11"/>
    <n v="40"/>
    <x v="3"/>
    <n v="1.4"/>
    <n v="1.88"/>
    <n v="0"/>
    <n v="0"/>
    <x v="7"/>
    <x v="0"/>
  </r>
  <r>
    <n v="26"/>
    <x v="1"/>
    <n v="5"/>
    <s v="Fri, Mon, Sat, Thu, Tue"/>
    <x v="0"/>
    <d v="1899-12-30T13:34:00"/>
    <d v="1899-12-30T15:19:00"/>
    <n v="105"/>
    <b v="1"/>
    <x v="0"/>
    <b v="1"/>
    <s v="Other (self-described)"/>
    <n v="30"/>
    <x v="0"/>
    <n v="30"/>
    <x v="1"/>
    <n v="0"/>
    <n v="30"/>
    <s v="Weekdays Only"/>
    <s v="San Jose, Ca"/>
    <n v="37.338200000000001"/>
    <n v="-121.88630000000001"/>
    <d v="2024-08-02T00:00:00"/>
    <n v="0"/>
    <b v="1"/>
    <d v="2025-07-04T00:00:00"/>
    <x v="12"/>
    <n v="47"/>
    <x v="1"/>
    <n v="1.8"/>
    <n v="0"/>
    <n v="0"/>
    <n v="0"/>
    <x v="0"/>
    <x v="0"/>
  </r>
  <r>
    <n v="25"/>
    <x v="0"/>
    <n v="5"/>
    <s v="Mon, Sat, Sun, Thu, Wed"/>
    <x v="1"/>
    <d v="1899-12-30T12:25:00"/>
    <d v="1899-12-30T13:40:00"/>
    <n v="75"/>
    <b v="1"/>
    <x v="0"/>
    <b v="1"/>
    <s v="Male"/>
    <n v="50"/>
    <x v="0"/>
    <n v="50"/>
    <x v="1"/>
    <n v="0"/>
    <n v="50"/>
    <s v="All Hours"/>
    <s v="San Jose, Ca"/>
    <n v="37.338200000000001"/>
    <n v="-121.88630000000001"/>
    <d v="2023-12-12T00:00:00"/>
    <n v="0"/>
    <b v="1"/>
    <d v="2025-06-21T00:00:00"/>
    <x v="13"/>
    <n v="60"/>
    <x v="1"/>
    <n v="1.2"/>
    <n v="0"/>
    <n v="0"/>
    <n v="1"/>
    <x v="0"/>
    <x v="0"/>
  </r>
  <r>
    <n v="13"/>
    <x v="0"/>
    <n v="2"/>
    <s v="Mon, Tue"/>
    <x v="0"/>
    <d v="1899-12-30T17:27:00"/>
    <d v="1899-12-30T19:12:00"/>
    <n v="105"/>
    <b v="0"/>
    <x v="0"/>
    <b v="0"/>
    <s v="Prefer not to say"/>
    <n v="50"/>
    <x v="1"/>
    <n v="37.5"/>
    <x v="0"/>
    <n v="0.05"/>
    <n v="35.625"/>
    <s v="All Hours"/>
    <s v="San Jose, Ca"/>
    <n v="37.338200000000001"/>
    <n v="-121.88630000000001"/>
    <d v="2024-03-19T00:00:00"/>
    <n v="0"/>
    <b v="0"/>
    <d v="2025-06-27T00:00:00"/>
    <x v="14"/>
    <n v="54"/>
    <x v="0"/>
    <n v="1.8"/>
    <n v="1.88"/>
    <n v="0"/>
    <n v="0"/>
    <x v="0"/>
    <x v="0"/>
  </r>
  <r>
    <n v="25"/>
    <x v="1"/>
    <n v="2"/>
    <s v="Thu, Wed"/>
    <x v="0"/>
    <d v="1899-12-30T10:38:00"/>
    <d v="1899-12-30T12:32:00"/>
    <n v="114"/>
    <b v="1"/>
    <x v="1"/>
    <b v="0"/>
    <s v="Non-binary"/>
    <n v="30"/>
    <x v="1"/>
    <n v="22.5"/>
    <x v="0"/>
    <n v="0.05"/>
    <n v="21.375"/>
    <s v="Weekdays Only"/>
    <s v="Sacramento, Ca"/>
    <n v="38.581600000000002"/>
    <n v="-121.4944"/>
    <d v="2024-08-16T00:00:00"/>
    <n v="8"/>
    <b v="0"/>
    <d v="2025-07-05T00:00:00"/>
    <x v="12"/>
    <n v="46"/>
    <x v="0"/>
    <n v="1.9"/>
    <n v="1.1200000000000001"/>
    <n v="0"/>
    <n v="0"/>
    <x v="4"/>
    <x v="0"/>
  </r>
  <r>
    <n v="21"/>
    <x v="0"/>
    <n v="1"/>
    <s v="Sun"/>
    <x v="1"/>
    <d v="1899-12-30T14:34:00"/>
    <d v="1899-12-30T15:04:00"/>
    <n v="30"/>
    <b v="1"/>
    <x v="1"/>
    <b v="1"/>
    <s v="Male"/>
    <n v="50"/>
    <x v="1"/>
    <n v="37.5"/>
    <x v="1"/>
    <n v="0"/>
    <n v="37.5"/>
    <s v="All Hours"/>
    <s v="Long Beach, Ca"/>
    <n v="33.770099999999999"/>
    <n v="-118.19370000000001"/>
    <d v="2023-09-10T00:00:00"/>
    <n v="2"/>
    <b v="1"/>
    <d v="2025-06-16T00:00:00"/>
    <x v="3"/>
    <n v="65"/>
    <x v="3"/>
    <n v="0.5"/>
    <n v="0"/>
    <n v="1"/>
    <n v="0"/>
    <x v="9"/>
    <x v="0"/>
  </r>
  <r>
    <n v="37"/>
    <x v="1"/>
    <n v="1"/>
    <s v="Tue"/>
    <x v="1"/>
    <d v="1899-12-30T18:06:00"/>
    <d v="1899-12-30T19:59:00"/>
    <n v="113"/>
    <b v="0"/>
    <x v="0"/>
    <b v="0"/>
    <s v="Female"/>
    <n v="30"/>
    <x v="0"/>
    <n v="30"/>
    <x v="1"/>
    <n v="0"/>
    <n v="30"/>
    <s v="Weekdays Only"/>
    <s v="San Francisco, Ca"/>
    <n v="37.774900000000002"/>
    <n v="-122.4194"/>
    <d v="2025-01-25T00:00:00"/>
    <n v="0"/>
    <b v="0"/>
    <d v="2025-07-14T00:00:00"/>
    <x v="4"/>
    <n v="37"/>
    <x v="3"/>
    <n v="1.9"/>
    <n v="0"/>
    <n v="0"/>
    <n v="0"/>
    <x v="8"/>
    <x v="0"/>
  </r>
  <r>
    <n v="23"/>
    <x v="1"/>
    <n v="1"/>
    <s v="Wed"/>
    <x v="1"/>
    <d v="1899-12-30T19:00:00"/>
    <d v="1899-12-30T19:49:00"/>
    <n v="49"/>
    <b v="1"/>
    <x v="0"/>
    <b v="1"/>
    <s v="Female"/>
    <n v="30"/>
    <x v="0"/>
    <n v="30"/>
    <x v="0"/>
    <n v="0.05"/>
    <n v="28.5"/>
    <s v="Weekdays Only"/>
    <s v="Bakersfield, Ca"/>
    <n v="35.3733"/>
    <n v="-119.0187"/>
    <d v="2024-08-15T00:00:00"/>
    <n v="0"/>
    <b v="0"/>
    <d v="2025-07-05T00:00:00"/>
    <x v="12"/>
    <n v="46"/>
    <x v="3"/>
    <n v="0.8"/>
    <n v="1.5"/>
    <n v="0"/>
    <n v="0"/>
    <x v="7"/>
    <x v="0"/>
  </r>
  <r>
    <n v="34"/>
    <x v="0"/>
    <n v="2"/>
    <s v="Sat, Thu"/>
    <x v="1"/>
    <d v="1899-12-30T13:39:00"/>
    <d v="1899-12-30T14:34:00"/>
    <n v="55"/>
    <b v="0"/>
    <x v="1"/>
    <b v="0"/>
    <s v="Male"/>
    <n v="50"/>
    <x v="0"/>
    <n v="50"/>
    <x v="0"/>
    <n v="0.05"/>
    <n v="47.5"/>
    <s v="All Hours"/>
    <s v="San Diego, Ca"/>
    <n v="32.715699999999998"/>
    <n v="-117.1611"/>
    <d v="2024-05-28T00:00:00"/>
    <n v="8"/>
    <b v="1"/>
    <d v="2025-07-01T00:00:00"/>
    <x v="0"/>
    <n v="50"/>
    <x v="0"/>
    <n v="0.9"/>
    <n v="2.5"/>
    <n v="0"/>
    <n v="1"/>
    <x v="6"/>
    <x v="0"/>
  </r>
  <r>
    <n v="12"/>
    <x v="1"/>
    <n v="5"/>
    <s v="Fri, Mon, Sun, Thu, Wed"/>
    <x v="0"/>
    <d v="1899-12-30T10:25:00"/>
    <d v="1899-12-30T12:18:00"/>
    <n v="113"/>
    <b v="0"/>
    <x v="0"/>
    <b v="1"/>
    <s v="Male"/>
    <n v="30"/>
    <x v="0"/>
    <n v="30"/>
    <x v="1"/>
    <n v="0"/>
    <n v="30"/>
    <s v="Weekdays Only"/>
    <s v="Los Angeles, Ca"/>
    <n v="34.052199999999999"/>
    <n v="-118.2437"/>
    <d v="2024-02-23T00:00:00"/>
    <n v="0"/>
    <b v="0"/>
    <d v="2025-06-25T00:00:00"/>
    <x v="15"/>
    <n v="56"/>
    <x v="1"/>
    <n v="1.9"/>
    <n v="0"/>
    <n v="0"/>
    <n v="0"/>
    <x v="5"/>
    <x v="0"/>
  </r>
  <r>
    <n v="40"/>
    <x v="2"/>
    <n v="2"/>
    <s v="Fri, Tue"/>
    <x v="1"/>
    <d v="1899-12-30T14:33:00"/>
    <d v="1899-12-30T15:40:00"/>
    <n v="67"/>
    <b v="1"/>
    <x v="1"/>
    <b v="0"/>
    <s v="Prefer not to say"/>
    <n v="20"/>
    <x v="1"/>
    <n v="15"/>
    <x v="3"/>
    <n v="0.15"/>
    <n v="12.75"/>
    <s v="Off-Peak Only"/>
    <s v="Oakland, Ca"/>
    <n v="37.804400000000001"/>
    <n v="-122.27119999999999"/>
    <d v="2023-03-09T00:00:00"/>
    <n v="8"/>
    <b v="0"/>
    <d v="2025-06-05T00:00:00"/>
    <x v="16"/>
    <n v="76"/>
    <x v="0"/>
    <n v="1.1000000000000001"/>
    <n v="2.25"/>
    <n v="1"/>
    <n v="0"/>
    <x v="2"/>
    <x v="0"/>
  </r>
  <r>
    <n v="49"/>
    <x v="1"/>
    <n v="1"/>
    <s v="Fri"/>
    <x v="1"/>
    <d v="1899-12-30T08:06:00"/>
    <d v="1899-12-30T10:41:00"/>
    <n v="155"/>
    <b v="0"/>
    <x v="1"/>
    <b v="0"/>
    <s v="Female"/>
    <n v="30"/>
    <x v="0"/>
    <n v="30"/>
    <x v="1"/>
    <n v="0"/>
    <n v="30"/>
    <s v="Weekdays Only"/>
    <s v="Anaheim, Ca"/>
    <n v="33.836599999999997"/>
    <n v="-117.9143"/>
    <d v="2024-11-22T00:00:00"/>
    <n v="6"/>
    <b v="0"/>
    <d v="2025-07-11T00:00:00"/>
    <x v="10"/>
    <n v="40"/>
    <x v="3"/>
    <n v="2.6"/>
    <n v="0"/>
    <n v="0"/>
    <n v="0"/>
    <x v="3"/>
    <x v="0"/>
  </r>
  <r>
    <n v="39"/>
    <x v="2"/>
    <n v="5"/>
    <s v="Mon, Sun, Thu, Tue, Wed"/>
    <x v="1"/>
    <d v="1899-12-30T19:04:00"/>
    <d v="1899-12-30T20:02:00"/>
    <n v="58"/>
    <b v="1"/>
    <x v="0"/>
    <b v="1"/>
    <s v="Male"/>
    <n v="20"/>
    <x v="1"/>
    <n v="15"/>
    <x v="1"/>
    <n v="0"/>
    <n v="15"/>
    <s v="Off-Peak Only"/>
    <s v="Sacramento, Ca"/>
    <n v="38.581600000000002"/>
    <n v="-121.4944"/>
    <d v="2023-12-23T00:00:00"/>
    <n v="0"/>
    <b v="1"/>
    <d v="2025-06-22T00:00:00"/>
    <x v="13"/>
    <n v="59"/>
    <x v="1"/>
    <n v="1"/>
    <n v="0"/>
    <n v="0"/>
    <n v="0"/>
    <x v="4"/>
    <x v="0"/>
  </r>
  <r>
    <n v="22"/>
    <x v="2"/>
    <n v="5"/>
    <s v="Fri, Sun, Thu, Tue, Wed"/>
    <x v="0"/>
    <d v="1899-12-30T09:16:00"/>
    <d v="1899-12-30T12:08:00"/>
    <n v="172"/>
    <b v="0"/>
    <x v="1"/>
    <b v="0"/>
    <s v="Male"/>
    <n v="20"/>
    <x v="2"/>
    <n v="18"/>
    <x v="1"/>
    <n v="0"/>
    <n v="18"/>
    <s v="Off-Peak Only"/>
    <s v="Oakland, Ca"/>
    <n v="37.804400000000001"/>
    <n v="-122.27119999999999"/>
    <d v="2023-10-01T00:00:00"/>
    <n v="7"/>
    <b v="0"/>
    <d v="2025-06-17T00:00:00"/>
    <x v="17"/>
    <n v="64"/>
    <x v="1"/>
    <n v="2.9"/>
    <n v="0"/>
    <n v="1"/>
    <n v="0"/>
    <x v="2"/>
    <x v="0"/>
  </r>
  <r>
    <n v="17"/>
    <x v="0"/>
    <n v="2"/>
    <s v="Fri, Sat"/>
    <x v="0"/>
    <d v="1899-12-30T08:38:00"/>
    <d v="1899-12-30T11:24:00"/>
    <n v="166"/>
    <b v="0"/>
    <x v="1"/>
    <b v="1"/>
    <s v="Non-binary"/>
    <n v="50"/>
    <x v="1"/>
    <n v="37.5"/>
    <x v="1"/>
    <n v="0"/>
    <n v="37.5"/>
    <s v="All Hours"/>
    <s v="Bakersfield, Ca"/>
    <n v="35.3733"/>
    <n v="-119.0187"/>
    <d v="2025-05-04T00:00:00"/>
    <n v="2"/>
    <b v="1"/>
    <d v="2025-07-20T00:00:00"/>
    <x v="18"/>
    <n v="31"/>
    <x v="0"/>
    <n v="2.8"/>
    <n v="0"/>
    <n v="0"/>
    <n v="0"/>
    <x v="7"/>
    <x v="0"/>
  </r>
  <r>
    <n v="16"/>
    <x v="0"/>
    <n v="5"/>
    <s v="Fri, Sat, Thu, Tue, Wed"/>
    <x v="0"/>
    <d v="1899-12-30T18:39:00"/>
    <d v="1899-12-30T20:06:00"/>
    <n v="87"/>
    <b v="0"/>
    <x v="1"/>
    <b v="1"/>
    <s v="Male"/>
    <n v="50"/>
    <x v="0"/>
    <n v="50"/>
    <x v="1"/>
    <n v="0"/>
    <n v="50"/>
    <s v="All Hours"/>
    <s v="Oakland, Ca"/>
    <n v="37.804400000000001"/>
    <n v="-122.27119999999999"/>
    <d v="2023-09-14T00:00:00"/>
    <n v="1"/>
    <b v="1"/>
    <d v="2025-06-16T00:00:00"/>
    <x v="3"/>
    <n v="65"/>
    <x v="1"/>
    <n v="1.4"/>
    <n v="0"/>
    <n v="1"/>
    <n v="1"/>
    <x v="2"/>
    <x v="0"/>
  </r>
  <r>
    <n v="49"/>
    <x v="1"/>
    <n v="3"/>
    <s v="Mon, Sat, Sun"/>
    <x v="0"/>
    <d v="1899-12-30T15:25:00"/>
    <d v="1899-12-30T18:05:00"/>
    <n v="160"/>
    <b v="1"/>
    <x v="0"/>
    <b v="1"/>
    <s v="Female"/>
    <n v="30"/>
    <x v="0"/>
    <n v="30"/>
    <x v="2"/>
    <n v="0.1"/>
    <n v="27"/>
    <s v="Weekdays Only"/>
    <s v="Los Angeles, Ca"/>
    <n v="34.052199999999999"/>
    <n v="-118.2437"/>
    <d v="2024-12-23T00:00:00"/>
    <n v="0"/>
    <b v="0"/>
    <d v="2025-07-12T00:00:00"/>
    <x v="11"/>
    <n v="39"/>
    <x v="4"/>
    <n v="2.7"/>
    <n v="3"/>
    <n v="0"/>
    <n v="0"/>
    <x v="5"/>
    <x v="0"/>
  </r>
  <r>
    <n v="49"/>
    <x v="1"/>
    <n v="3"/>
    <s v="Fri, Mon, Wed"/>
    <x v="0"/>
    <d v="1899-12-30T12:37:00"/>
    <d v="1899-12-30T13:15:00"/>
    <n v="38"/>
    <b v="1"/>
    <x v="1"/>
    <b v="0"/>
    <s v="Male"/>
    <n v="30"/>
    <x v="0"/>
    <n v="30"/>
    <x v="1"/>
    <n v="0"/>
    <n v="30"/>
    <s v="Weekdays Only"/>
    <s v="San Jose, Ca"/>
    <n v="37.338200000000001"/>
    <n v="-121.88630000000001"/>
    <d v="2025-04-14T00:00:00"/>
    <n v="5"/>
    <b v="1"/>
    <d v="2025-07-19T00:00:00"/>
    <x v="5"/>
    <n v="32"/>
    <x v="4"/>
    <n v="0.6"/>
    <n v="0"/>
    <n v="0"/>
    <n v="0"/>
    <x v="0"/>
    <x v="0"/>
  </r>
  <r>
    <n v="37"/>
    <x v="1"/>
    <n v="1"/>
    <s v="Fri"/>
    <x v="1"/>
    <d v="1899-12-30T16:04:00"/>
    <d v="1899-12-30T18:16:00"/>
    <n v="132"/>
    <b v="1"/>
    <x v="1"/>
    <b v="1"/>
    <s v="Male"/>
    <n v="30"/>
    <x v="1"/>
    <n v="22.5"/>
    <x v="1"/>
    <n v="0"/>
    <n v="22.5"/>
    <s v="Weekdays Only"/>
    <s v="Anaheim, Ca"/>
    <n v="33.836599999999997"/>
    <n v="-117.9143"/>
    <d v="2022-09-16T00:00:00"/>
    <n v="6"/>
    <b v="0"/>
    <d v="2025-05-27T00:00:00"/>
    <x v="1"/>
    <n v="85"/>
    <x v="3"/>
    <n v="2.2000000000000002"/>
    <n v="0"/>
    <n v="1"/>
    <n v="0"/>
    <x v="3"/>
    <x v="0"/>
  </r>
  <r>
    <n v="33"/>
    <x v="1"/>
    <n v="3"/>
    <s v="Fri, Sat, Sun"/>
    <x v="0"/>
    <d v="1899-12-30T15:13:00"/>
    <d v="1899-12-30T16:46:00"/>
    <n v="93"/>
    <b v="0"/>
    <x v="1"/>
    <b v="1"/>
    <s v="Male"/>
    <n v="30"/>
    <x v="0"/>
    <n v="30"/>
    <x v="3"/>
    <n v="0.15"/>
    <n v="25.5"/>
    <s v="Weekdays Only"/>
    <s v="Los Angeles, Ca"/>
    <n v="34.052199999999999"/>
    <n v="-118.2437"/>
    <d v="2022-08-29T00:00:00"/>
    <n v="4"/>
    <b v="1"/>
    <d v="2025-05-26T00:00:00"/>
    <x v="8"/>
    <n v="86"/>
    <x v="4"/>
    <n v="1.6"/>
    <n v="4.5"/>
    <n v="1"/>
    <n v="0"/>
    <x v="5"/>
    <x v="0"/>
  </r>
  <r>
    <n v="23"/>
    <x v="1"/>
    <n v="3"/>
    <s v="Sat, Tue, Wed"/>
    <x v="1"/>
    <d v="1899-12-30T12:33:00"/>
    <d v="1899-12-30T14:41:00"/>
    <n v="128"/>
    <b v="0"/>
    <x v="0"/>
    <b v="0"/>
    <s v="Non-binary"/>
    <n v="30"/>
    <x v="2"/>
    <n v="27"/>
    <x v="1"/>
    <n v="0"/>
    <n v="27"/>
    <s v="Weekdays Only"/>
    <s v="Bakersfield, Ca"/>
    <n v="35.3733"/>
    <n v="-119.0187"/>
    <d v="2023-02-13T00:00:00"/>
    <n v="0"/>
    <b v="0"/>
    <d v="2025-06-04T00:00:00"/>
    <x v="19"/>
    <n v="77"/>
    <x v="4"/>
    <n v="2.1"/>
    <n v="0"/>
    <n v="1"/>
    <n v="0"/>
    <x v="7"/>
    <x v="0"/>
  </r>
  <r>
    <n v="14"/>
    <x v="0"/>
    <n v="2"/>
    <s v="Sun, Tue"/>
    <x v="0"/>
    <d v="1899-12-30T12:23:00"/>
    <d v="1899-12-30T14:44:00"/>
    <n v="141"/>
    <b v="1"/>
    <x v="1"/>
    <b v="1"/>
    <s v="Other (self-described)"/>
    <n v="50"/>
    <x v="0"/>
    <n v="50"/>
    <x v="2"/>
    <n v="0.1"/>
    <n v="45"/>
    <s v="All Hours"/>
    <s v="Oakland, Ca"/>
    <n v="37.804400000000001"/>
    <n v="-122.27119999999999"/>
    <d v="2024-08-02T00:00:00"/>
    <n v="1"/>
    <b v="0"/>
    <d v="2025-07-04T00:00:00"/>
    <x v="12"/>
    <n v="47"/>
    <x v="0"/>
    <n v="2.4"/>
    <n v="5"/>
    <n v="0"/>
    <n v="0"/>
    <x v="2"/>
    <x v="0"/>
  </r>
  <r>
    <n v="45"/>
    <x v="3"/>
    <n v="4"/>
    <s v="Sat, Sun, Thu, Tue"/>
    <x v="0"/>
    <d v="1899-12-30T11:19:00"/>
    <d v="1899-12-30T12:16:00"/>
    <n v="57"/>
    <b v="0"/>
    <x v="1"/>
    <b v="1"/>
    <s v="Female"/>
    <n v="70"/>
    <x v="0"/>
    <n v="70"/>
    <x v="1"/>
    <n v="0"/>
    <n v="70"/>
    <s v="All Hours + Priority Access"/>
    <s v="Fresno, Ca"/>
    <n v="36.7378"/>
    <n v="-119.7871"/>
    <d v="2025-03-10T00:00:00"/>
    <n v="5"/>
    <b v="1"/>
    <d v="2025-07-17T00:00:00"/>
    <x v="20"/>
    <n v="34"/>
    <x v="2"/>
    <n v="1"/>
    <n v="0"/>
    <n v="0"/>
    <n v="1"/>
    <x v="1"/>
    <x v="0"/>
  </r>
  <r>
    <n v="47"/>
    <x v="0"/>
    <n v="3"/>
    <s v="Fri, Sat, Tue"/>
    <x v="1"/>
    <d v="1899-12-30T12:51:00"/>
    <d v="1899-12-30T14:37:00"/>
    <n v="106"/>
    <b v="0"/>
    <x v="1"/>
    <b v="1"/>
    <s v="Non-binary"/>
    <n v="50"/>
    <x v="0"/>
    <n v="50"/>
    <x v="2"/>
    <n v="0.1"/>
    <n v="45"/>
    <s v="All Hours"/>
    <s v="Oakland, Ca"/>
    <n v="37.804400000000001"/>
    <n v="-122.27119999999999"/>
    <d v="2023-06-25T00:00:00"/>
    <n v="4"/>
    <b v="0"/>
    <d v="2025-06-11T00:00:00"/>
    <x v="21"/>
    <n v="70"/>
    <x v="4"/>
    <n v="1.8"/>
    <n v="5"/>
    <n v="1"/>
    <n v="0"/>
    <x v="2"/>
    <x v="0"/>
  </r>
  <r>
    <n v="22"/>
    <x v="1"/>
    <n v="5"/>
    <s v="Fri, Sat, Sun, Tue, Wed"/>
    <x v="1"/>
    <d v="1899-12-30T08:13:00"/>
    <d v="1899-12-30T09:46:00"/>
    <n v="93"/>
    <b v="0"/>
    <x v="0"/>
    <b v="1"/>
    <s v="Male"/>
    <n v="30"/>
    <x v="0"/>
    <n v="30"/>
    <x v="0"/>
    <n v="0.05"/>
    <n v="28.5"/>
    <s v="Weekdays Only"/>
    <s v="San Jose, Ca"/>
    <n v="37.338200000000001"/>
    <n v="-121.88630000000001"/>
    <d v="2024-03-11T00:00:00"/>
    <n v="0"/>
    <b v="0"/>
    <d v="2025-06-26T00:00:00"/>
    <x v="14"/>
    <n v="55"/>
    <x v="1"/>
    <n v="1.6"/>
    <n v="1.5"/>
    <n v="0"/>
    <n v="0"/>
    <x v="0"/>
    <x v="0"/>
  </r>
  <r>
    <n v="17"/>
    <x v="0"/>
    <n v="2"/>
    <s v="Fri, Tue"/>
    <x v="0"/>
    <d v="1899-12-30T09:30:00"/>
    <d v="1899-12-30T12:24:00"/>
    <n v="174"/>
    <b v="1"/>
    <x v="1"/>
    <b v="1"/>
    <s v="Non-binary"/>
    <n v="50"/>
    <x v="0"/>
    <n v="50"/>
    <x v="1"/>
    <n v="0"/>
    <n v="50"/>
    <s v="All Hours"/>
    <s v="Los Angeles, Ca"/>
    <n v="34.052199999999999"/>
    <n v="-118.2437"/>
    <d v="2025-02-13T00:00:00"/>
    <n v="8"/>
    <b v="1"/>
    <d v="2025-07-15T00:00:00"/>
    <x v="22"/>
    <n v="36"/>
    <x v="0"/>
    <n v="2.9"/>
    <n v="0"/>
    <n v="0"/>
    <n v="1"/>
    <x v="5"/>
    <x v="0"/>
  </r>
  <r>
    <n v="20"/>
    <x v="0"/>
    <n v="2"/>
    <s v="Mon, Wed"/>
    <x v="1"/>
    <d v="1899-12-30T17:45:00"/>
    <d v="1899-12-30T19:20:00"/>
    <n v="95"/>
    <b v="1"/>
    <x v="0"/>
    <b v="1"/>
    <s v="Prefer not to say"/>
    <n v="50"/>
    <x v="1"/>
    <n v="37.5"/>
    <x v="1"/>
    <n v="0"/>
    <n v="37.5"/>
    <s v="All Hours"/>
    <s v="Fresno, Ca"/>
    <n v="36.7378"/>
    <n v="-119.7871"/>
    <d v="2024-01-12T00:00:00"/>
    <n v="0"/>
    <b v="1"/>
    <d v="2025-06-23T00:00:00"/>
    <x v="23"/>
    <n v="58"/>
    <x v="0"/>
    <n v="1.6"/>
    <n v="0"/>
    <n v="0"/>
    <n v="0"/>
    <x v="1"/>
    <x v="0"/>
  </r>
  <r>
    <n v="12"/>
    <x v="2"/>
    <n v="5"/>
    <s v="Mon, Sat, Sun, Thu, Wed"/>
    <x v="1"/>
    <d v="1899-12-30T09:36:00"/>
    <d v="1899-12-30T12:09:00"/>
    <n v="153"/>
    <b v="1"/>
    <x v="1"/>
    <b v="1"/>
    <s v="Male"/>
    <n v="20"/>
    <x v="0"/>
    <n v="20"/>
    <x v="3"/>
    <n v="0.15"/>
    <n v="17"/>
    <s v="Off-Peak Only"/>
    <s v="Sacramento, Ca"/>
    <n v="38.581600000000002"/>
    <n v="-121.4944"/>
    <d v="2025-05-17T00:00:00"/>
    <n v="3"/>
    <b v="0"/>
    <d v="2025-07-20T00:00:00"/>
    <x v="18"/>
    <n v="31"/>
    <x v="1"/>
    <n v="2.6"/>
    <n v="3"/>
    <n v="0"/>
    <n v="0"/>
    <x v="4"/>
    <x v="0"/>
  </r>
  <r>
    <n v="42"/>
    <x v="1"/>
    <n v="5"/>
    <s v="Mon, Sat, Sun, Thu, Wed"/>
    <x v="1"/>
    <d v="1899-12-30T12:05:00"/>
    <d v="1899-12-30T14:14:00"/>
    <n v="129"/>
    <b v="1"/>
    <x v="1"/>
    <b v="0"/>
    <s v="Female"/>
    <n v="30"/>
    <x v="0"/>
    <n v="30"/>
    <x v="1"/>
    <n v="0"/>
    <n v="30"/>
    <s v="Weekdays Only"/>
    <s v="San Francisco, Ca"/>
    <n v="37.774900000000002"/>
    <n v="-122.4194"/>
    <d v="2022-10-28T00:00:00"/>
    <n v="4"/>
    <b v="0"/>
    <d v="2025-05-29T00:00:00"/>
    <x v="24"/>
    <n v="83"/>
    <x v="1"/>
    <n v="2.2000000000000002"/>
    <n v="0"/>
    <n v="1"/>
    <n v="0"/>
    <x v="8"/>
    <x v="0"/>
  </r>
  <r>
    <n v="18"/>
    <x v="1"/>
    <n v="3"/>
    <s v="Mon, Sat, Tue"/>
    <x v="1"/>
    <d v="1899-12-30T17:46:00"/>
    <d v="1899-12-30T20:29:00"/>
    <n v="163"/>
    <b v="0"/>
    <x v="1"/>
    <b v="0"/>
    <s v="Non-binary"/>
    <n v="30"/>
    <x v="1"/>
    <n v="22.5"/>
    <x v="1"/>
    <n v="0"/>
    <n v="22.5"/>
    <s v="Weekdays Only"/>
    <s v="Fresno, Ca"/>
    <n v="36.7378"/>
    <n v="-119.7871"/>
    <d v="2024-09-20T00:00:00"/>
    <n v="2"/>
    <b v="0"/>
    <d v="2025-07-07T00:00:00"/>
    <x v="25"/>
    <n v="44"/>
    <x v="4"/>
    <n v="2.7"/>
    <n v="0"/>
    <n v="0"/>
    <n v="0"/>
    <x v="1"/>
    <x v="0"/>
  </r>
  <r>
    <n v="36"/>
    <x v="0"/>
    <n v="1"/>
    <s v="Sun"/>
    <x v="0"/>
    <d v="1899-12-30T19:20:00"/>
    <d v="1899-12-30T21:58:00"/>
    <n v="158"/>
    <b v="1"/>
    <x v="0"/>
    <b v="0"/>
    <s v="Other (self-described)"/>
    <n v="50"/>
    <x v="1"/>
    <n v="37.5"/>
    <x v="1"/>
    <n v="0"/>
    <n v="37.5"/>
    <s v="All Hours"/>
    <s v="Bakersfield, Ca"/>
    <n v="35.3733"/>
    <n v="-119.0187"/>
    <d v="2023-07-18T00:00:00"/>
    <n v="0"/>
    <b v="1"/>
    <d v="2025-06-13T00:00:00"/>
    <x v="26"/>
    <n v="68"/>
    <x v="3"/>
    <n v="2.6"/>
    <n v="0"/>
    <n v="1"/>
    <n v="0"/>
    <x v="7"/>
    <x v="0"/>
  </r>
  <r>
    <n v="23"/>
    <x v="2"/>
    <n v="3"/>
    <s v="Fri, Mon, Wed"/>
    <x v="1"/>
    <d v="1899-12-30T12:43:00"/>
    <d v="1899-12-30T13:13:00"/>
    <n v="30"/>
    <b v="1"/>
    <x v="0"/>
    <b v="0"/>
    <s v="Prefer not to say"/>
    <n v="20"/>
    <x v="0"/>
    <n v="20"/>
    <x v="0"/>
    <n v="0.05"/>
    <n v="19"/>
    <s v="Off-Peak Only"/>
    <s v="Fresno, Ca"/>
    <n v="36.7378"/>
    <n v="-119.7871"/>
    <d v="2024-07-26T00:00:00"/>
    <n v="0"/>
    <b v="1"/>
    <d v="2025-07-04T00:00:00"/>
    <x v="27"/>
    <n v="47"/>
    <x v="4"/>
    <n v="0.5"/>
    <n v="1"/>
    <n v="0"/>
    <n v="0"/>
    <x v="1"/>
    <x v="0"/>
  </r>
  <r>
    <n v="36"/>
    <x v="0"/>
    <n v="3"/>
    <s v="Sat, Sun, Tue"/>
    <x v="1"/>
    <d v="1899-12-30T09:39:00"/>
    <d v="1899-12-30T11:08:00"/>
    <n v="89"/>
    <b v="0"/>
    <x v="0"/>
    <b v="1"/>
    <s v="Male"/>
    <n v="50"/>
    <x v="0"/>
    <n v="50"/>
    <x v="1"/>
    <n v="0"/>
    <n v="50"/>
    <s v="All Hours"/>
    <s v="Fresno, Ca"/>
    <n v="36.7378"/>
    <n v="-119.7871"/>
    <d v="2023-12-17T00:00:00"/>
    <n v="0"/>
    <b v="1"/>
    <d v="2025-06-21T00:00:00"/>
    <x v="13"/>
    <n v="60"/>
    <x v="4"/>
    <n v="1.5"/>
    <n v="0"/>
    <n v="0"/>
    <n v="1"/>
    <x v="1"/>
    <x v="0"/>
  </r>
  <r>
    <n v="36"/>
    <x v="0"/>
    <n v="3"/>
    <s v="Mon, Sat, Thu"/>
    <x v="0"/>
    <d v="1899-12-30T11:06:00"/>
    <d v="1899-12-30T11:44:00"/>
    <n v="38"/>
    <b v="1"/>
    <x v="1"/>
    <b v="0"/>
    <s v="Female"/>
    <n v="50"/>
    <x v="0"/>
    <n v="50"/>
    <x v="2"/>
    <n v="0.1"/>
    <n v="45"/>
    <s v="All Hours"/>
    <s v="Anaheim, Ca"/>
    <n v="33.836599999999997"/>
    <n v="-117.9143"/>
    <d v="2023-11-18T00:00:00"/>
    <n v="2"/>
    <b v="1"/>
    <d v="2025-06-20T00:00:00"/>
    <x v="28"/>
    <n v="61"/>
    <x v="4"/>
    <n v="0.6"/>
    <n v="5"/>
    <n v="1"/>
    <n v="0"/>
    <x v="3"/>
    <x v="0"/>
  </r>
  <r>
    <n v="17"/>
    <x v="3"/>
    <n v="2"/>
    <s v="Fri, Sun"/>
    <x v="0"/>
    <d v="1899-12-30T17:44:00"/>
    <d v="1899-12-30T18:20:00"/>
    <n v="36"/>
    <b v="1"/>
    <x v="1"/>
    <b v="0"/>
    <s v="Male"/>
    <n v="70"/>
    <x v="2"/>
    <n v="63"/>
    <x v="3"/>
    <n v="0.15"/>
    <n v="53.55"/>
    <s v="All Hours + Priority Access"/>
    <s v="Anaheim, Ca"/>
    <n v="33.836599999999997"/>
    <n v="-117.9143"/>
    <d v="2024-12-08T00:00:00"/>
    <n v="3"/>
    <b v="1"/>
    <d v="2025-07-11T00:00:00"/>
    <x v="11"/>
    <n v="40"/>
    <x v="0"/>
    <n v="0.6"/>
    <n v="9.4499999999999993"/>
    <n v="0"/>
    <n v="1"/>
    <x v="3"/>
    <x v="0"/>
  </r>
  <r>
    <n v="32"/>
    <x v="2"/>
    <n v="5"/>
    <s v="Fri, Sun, Thu, Tue, Wed"/>
    <x v="0"/>
    <d v="1899-12-30T19:52:00"/>
    <d v="1899-12-30T21:17:00"/>
    <n v="85"/>
    <b v="1"/>
    <x v="1"/>
    <b v="1"/>
    <s v="Prefer not to say"/>
    <n v="20"/>
    <x v="1"/>
    <n v="15"/>
    <x v="3"/>
    <n v="0.15"/>
    <n v="12.75"/>
    <s v="Off-Peak Only"/>
    <s v="Fresno, Ca"/>
    <n v="36.7378"/>
    <n v="-119.7871"/>
    <d v="2022-08-25T00:00:00"/>
    <n v="1"/>
    <b v="1"/>
    <d v="2025-05-25T00:00:00"/>
    <x v="8"/>
    <n v="87"/>
    <x v="1"/>
    <n v="1.4"/>
    <n v="2.25"/>
    <n v="1"/>
    <n v="0"/>
    <x v="1"/>
    <x v="0"/>
  </r>
  <r>
    <n v="40"/>
    <x v="0"/>
    <n v="3"/>
    <s v="Mon, Thu, Tue"/>
    <x v="0"/>
    <d v="1899-12-30T19:38:00"/>
    <d v="1899-12-30T21:10:00"/>
    <n v="92"/>
    <b v="1"/>
    <x v="1"/>
    <b v="1"/>
    <s v="Male"/>
    <n v="50"/>
    <x v="0"/>
    <n v="50"/>
    <x v="1"/>
    <n v="0"/>
    <n v="50"/>
    <s v="All Hours"/>
    <s v="Long Beach, Ca"/>
    <n v="33.770099999999999"/>
    <n v="-118.19370000000001"/>
    <d v="2023-03-20T00:00:00"/>
    <n v="5"/>
    <b v="0"/>
    <d v="2025-06-06T00:00:00"/>
    <x v="16"/>
    <n v="75"/>
    <x v="4"/>
    <n v="1.5"/>
    <n v="0"/>
    <n v="1"/>
    <n v="1"/>
    <x v="9"/>
    <x v="0"/>
  </r>
  <r>
    <n v="46"/>
    <x v="1"/>
    <n v="1"/>
    <s v="Sun"/>
    <x v="0"/>
    <d v="1899-12-30T14:38:00"/>
    <d v="1899-12-30T17:21:00"/>
    <n v="163"/>
    <b v="1"/>
    <x v="0"/>
    <b v="1"/>
    <s v="Non-binary"/>
    <n v="30"/>
    <x v="0"/>
    <n v="30"/>
    <x v="1"/>
    <n v="0"/>
    <n v="30"/>
    <s v="Weekdays Only"/>
    <s v="San Francisco, Ca"/>
    <n v="37.774900000000002"/>
    <n v="-122.4194"/>
    <d v="2022-09-26T00:00:00"/>
    <n v="0"/>
    <b v="0"/>
    <d v="2025-05-27T00:00:00"/>
    <x v="1"/>
    <n v="85"/>
    <x v="3"/>
    <n v="2.7"/>
    <n v="0"/>
    <n v="1"/>
    <n v="0"/>
    <x v="8"/>
    <x v="0"/>
  </r>
  <r>
    <n v="39"/>
    <x v="0"/>
    <n v="2"/>
    <s v="Sat, Sun"/>
    <x v="0"/>
    <d v="1899-12-30T16:53:00"/>
    <d v="1899-12-30T18:08:00"/>
    <n v="75"/>
    <b v="0"/>
    <x v="1"/>
    <b v="0"/>
    <s v="Non-binary"/>
    <n v="50"/>
    <x v="1"/>
    <n v="37.5"/>
    <x v="0"/>
    <n v="0.05"/>
    <n v="35.625"/>
    <s v="All Hours"/>
    <s v="San Francisco, Ca"/>
    <n v="37.774900000000002"/>
    <n v="-122.4194"/>
    <d v="2022-11-13T00:00:00"/>
    <n v="4"/>
    <b v="1"/>
    <d v="2025-05-30T00:00:00"/>
    <x v="29"/>
    <n v="82"/>
    <x v="0"/>
    <n v="1.2"/>
    <n v="1.88"/>
    <n v="1"/>
    <n v="0"/>
    <x v="8"/>
    <x v="0"/>
  </r>
  <r>
    <n v="30"/>
    <x v="0"/>
    <n v="5"/>
    <s v="Fri, Mon, Sun, Tue, Wed"/>
    <x v="1"/>
    <d v="1899-12-30T10:56:00"/>
    <d v="1899-12-30T13:40:00"/>
    <n v="164"/>
    <b v="0"/>
    <x v="1"/>
    <b v="1"/>
    <s v="Non-binary"/>
    <n v="50"/>
    <x v="1"/>
    <n v="37.5"/>
    <x v="0"/>
    <n v="0.05"/>
    <n v="35.625"/>
    <s v="All Hours"/>
    <s v="San Jose, Ca"/>
    <n v="37.338200000000001"/>
    <n v="-121.88630000000001"/>
    <d v="2023-09-25T00:00:00"/>
    <n v="2"/>
    <b v="0"/>
    <d v="2025-06-17T00:00:00"/>
    <x v="3"/>
    <n v="64"/>
    <x v="1"/>
    <n v="2.7"/>
    <n v="1.88"/>
    <n v="1"/>
    <n v="0"/>
    <x v="0"/>
    <x v="0"/>
  </r>
  <r>
    <n v="24"/>
    <x v="0"/>
    <n v="1"/>
    <s v="Sat"/>
    <x v="0"/>
    <d v="1899-12-30T16:51:00"/>
    <d v="1899-12-30T18:31:00"/>
    <n v="100"/>
    <b v="0"/>
    <x v="1"/>
    <b v="1"/>
    <s v="Female"/>
    <n v="50"/>
    <x v="0"/>
    <n v="50"/>
    <x v="1"/>
    <n v="0"/>
    <n v="50"/>
    <s v="All Hours"/>
    <s v="Sacramento, Ca"/>
    <n v="38.581600000000002"/>
    <n v="-121.4944"/>
    <d v="2022-10-15T00:00:00"/>
    <n v="1"/>
    <b v="1"/>
    <d v="2025-05-28T00:00:00"/>
    <x v="24"/>
    <n v="84"/>
    <x v="3"/>
    <n v="1.7"/>
    <n v="0"/>
    <n v="1"/>
    <n v="1"/>
    <x v="4"/>
    <x v="0"/>
  </r>
  <r>
    <n v="41"/>
    <x v="0"/>
    <n v="1"/>
    <s v="Wed"/>
    <x v="0"/>
    <d v="1899-12-30T16:21:00"/>
    <d v="1899-12-30T18:39:00"/>
    <n v="138"/>
    <b v="1"/>
    <x v="1"/>
    <b v="0"/>
    <s v="Male"/>
    <n v="50"/>
    <x v="0"/>
    <n v="50"/>
    <x v="2"/>
    <n v="0.1"/>
    <n v="45"/>
    <s v="All Hours"/>
    <s v="San Diego, Ca"/>
    <n v="32.715699999999998"/>
    <n v="-117.1611"/>
    <d v="2025-03-20T00:00:00"/>
    <n v="3"/>
    <b v="1"/>
    <d v="2025-07-17T00:00:00"/>
    <x v="20"/>
    <n v="34"/>
    <x v="3"/>
    <n v="2.2999999999999998"/>
    <n v="5"/>
    <n v="0"/>
    <n v="0"/>
    <x v="6"/>
    <x v="0"/>
  </r>
  <r>
    <n v="29"/>
    <x v="0"/>
    <n v="2"/>
    <s v="Fri, Thu"/>
    <x v="0"/>
    <d v="1899-12-30T14:45:00"/>
    <d v="1899-12-30T16:43:00"/>
    <n v="118"/>
    <b v="1"/>
    <x v="1"/>
    <b v="1"/>
    <s v="Male"/>
    <n v="50"/>
    <x v="1"/>
    <n v="37.5"/>
    <x v="1"/>
    <n v="0"/>
    <n v="37.5"/>
    <s v="All Hours"/>
    <s v="Oakland, Ca"/>
    <n v="37.804400000000001"/>
    <n v="-122.27119999999999"/>
    <d v="2024-11-26T00:00:00"/>
    <n v="7"/>
    <b v="1"/>
    <d v="2025-07-11T00:00:00"/>
    <x v="10"/>
    <n v="40"/>
    <x v="0"/>
    <n v="2"/>
    <n v="0"/>
    <n v="0"/>
    <n v="0"/>
    <x v="2"/>
    <x v="0"/>
  </r>
  <r>
    <n v="17"/>
    <x v="1"/>
    <n v="1"/>
    <s v="Wed"/>
    <x v="0"/>
    <d v="1899-12-30T10:30:00"/>
    <d v="1899-12-30T13:27:00"/>
    <n v="177"/>
    <b v="1"/>
    <x v="1"/>
    <b v="1"/>
    <s v="Male"/>
    <n v="30"/>
    <x v="0"/>
    <n v="30"/>
    <x v="3"/>
    <n v="0.15"/>
    <n v="25.5"/>
    <s v="Weekdays Only"/>
    <s v="Long Beach, Ca"/>
    <n v="33.770099999999999"/>
    <n v="-118.19370000000001"/>
    <d v="2025-05-05T00:00:00"/>
    <n v="6"/>
    <b v="0"/>
    <d v="2025-07-20T00:00:00"/>
    <x v="18"/>
    <n v="31"/>
    <x v="3"/>
    <n v="3"/>
    <n v="4.5"/>
    <n v="0"/>
    <n v="0"/>
    <x v="9"/>
    <x v="0"/>
  </r>
  <r>
    <n v="19"/>
    <x v="2"/>
    <n v="2"/>
    <s v="Fri, Sat"/>
    <x v="1"/>
    <d v="1899-12-30T20:23:00"/>
    <d v="1899-12-30T21:49:00"/>
    <n v="86"/>
    <b v="0"/>
    <x v="1"/>
    <b v="0"/>
    <s v="Male"/>
    <n v="20"/>
    <x v="1"/>
    <n v="15"/>
    <x v="2"/>
    <n v="0.1"/>
    <n v="13.5"/>
    <s v="Off-Peak Only"/>
    <s v="San Diego, Ca"/>
    <n v="32.715699999999998"/>
    <n v="-117.1611"/>
    <d v="2024-07-11T00:00:00"/>
    <n v="7"/>
    <b v="0"/>
    <d v="2025-07-03T00:00:00"/>
    <x v="27"/>
    <n v="48"/>
    <x v="0"/>
    <n v="1.4"/>
    <n v="1.5"/>
    <n v="0"/>
    <n v="0"/>
    <x v="6"/>
    <x v="0"/>
  </r>
  <r>
    <n v="16"/>
    <x v="2"/>
    <n v="1"/>
    <s v="Mon"/>
    <x v="1"/>
    <d v="1899-12-30T20:02:00"/>
    <d v="1899-12-30T22:37:00"/>
    <n v="155"/>
    <b v="0"/>
    <x v="1"/>
    <b v="0"/>
    <s v="Male"/>
    <n v="20"/>
    <x v="0"/>
    <n v="20"/>
    <x v="0"/>
    <n v="0.05"/>
    <n v="19"/>
    <s v="Off-Peak Only"/>
    <s v="Fresno, Ca"/>
    <n v="36.7378"/>
    <n v="-119.7871"/>
    <d v="2024-05-05T00:00:00"/>
    <n v="7"/>
    <b v="0"/>
    <d v="2025-06-29T00:00:00"/>
    <x v="0"/>
    <n v="52"/>
    <x v="3"/>
    <n v="2.6"/>
    <n v="1"/>
    <n v="0"/>
    <n v="0"/>
    <x v="1"/>
    <x v="0"/>
  </r>
  <r>
    <n v="18"/>
    <x v="0"/>
    <n v="4"/>
    <s v="Sun, Thu, Tue, Wed"/>
    <x v="0"/>
    <d v="1899-12-30T11:23:00"/>
    <d v="1899-12-30T14:03:00"/>
    <n v="160"/>
    <b v="1"/>
    <x v="0"/>
    <b v="0"/>
    <s v="Prefer not to say"/>
    <n v="50"/>
    <x v="1"/>
    <n v="37.5"/>
    <x v="1"/>
    <n v="0"/>
    <n v="37.5"/>
    <s v="All Hours"/>
    <s v="Fresno, Ca"/>
    <n v="36.7378"/>
    <n v="-119.7871"/>
    <d v="2024-09-07T00:00:00"/>
    <n v="0"/>
    <b v="1"/>
    <d v="2025-07-06T00:00:00"/>
    <x v="25"/>
    <n v="45"/>
    <x v="2"/>
    <n v="2.7"/>
    <n v="0"/>
    <n v="0"/>
    <n v="0"/>
    <x v="1"/>
    <x v="0"/>
  </r>
  <r>
    <n v="38"/>
    <x v="1"/>
    <n v="1"/>
    <s v="Tue"/>
    <x v="1"/>
    <d v="1899-12-30T12:52:00"/>
    <d v="1899-12-30T15:23:00"/>
    <n v="151"/>
    <b v="1"/>
    <x v="0"/>
    <b v="0"/>
    <s v="Male"/>
    <n v="30"/>
    <x v="1"/>
    <n v="22.5"/>
    <x v="0"/>
    <n v="0.05"/>
    <n v="21.375"/>
    <s v="Weekdays Only"/>
    <s v="San Diego, Ca"/>
    <n v="32.715699999999998"/>
    <n v="-117.1611"/>
    <d v="2023-01-22T00:00:00"/>
    <n v="0"/>
    <b v="0"/>
    <d v="2025-06-03T00:00:00"/>
    <x v="9"/>
    <n v="78"/>
    <x v="3"/>
    <n v="2.5"/>
    <n v="1.1200000000000001"/>
    <n v="1"/>
    <n v="0"/>
    <x v="6"/>
    <x v="0"/>
  </r>
  <r>
    <n v="36"/>
    <x v="0"/>
    <n v="1"/>
    <s v="Sun"/>
    <x v="0"/>
    <d v="1899-12-30T19:20:00"/>
    <d v="1899-12-30T21:58:00"/>
    <n v="158"/>
    <b v="1"/>
    <x v="0"/>
    <b v="0"/>
    <s v="Other (self-described)"/>
    <n v="50"/>
    <x v="1"/>
    <n v="37.5"/>
    <x v="1"/>
    <n v="0"/>
    <n v="37.5"/>
    <s v="All Hours"/>
    <s v="Bakersfield, Ca"/>
    <n v="35.3733"/>
    <n v="-119.0187"/>
    <d v="2024-06-08T00:00:00"/>
    <n v="0"/>
    <b v="1"/>
    <d v="2025-07-01T00:00:00"/>
    <x v="30"/>
    <n v="50"/>
    <x v="3"/>
    <n v="2.6"/>
    <n v="0"/>
    <n v="0"/>
    <n v="0"/>
    <x v="7"/>
    <x v="0"/>
  </r>
  <r>
    <n v="48"/>
    <x v="2"/>
    <n v="1"/>
    <s v="Wed"/>
    <x v="1"/>
    <d v="1899-12-30T14:44:00"/>
    <d v="1899-12-30T17:01:00"/>
    <n v="137"/>
    <b v="0"/>
    <x v="1"/>
    <b v="0"/>
    <s v="Male"/>
    <n v="20"/>
    <x v="2"/>
    <n v="18"/>
    <x v="0"/>
    <n v="0.05"/>
    <n v="17.100000000000001"/>
    <s v="Off-Peak Only"/>
    <s v="Long Beach, Ca"/>
    <n v="33.770099999999999"/>
    <n v="-118.19370000000001"/>
    <d v="2024-08-27T00:00:00"/>
    <n v="2"/>
    <b v="0"/>
    <d v="2025-07-06T00:00:00"/>
    <x v="12"/>
    <n v="45"/>
    <x v="3"/>
    <n v="2.2999999999999998"/>
    <n v="0.9"/>
    <n v="0"/>
    <n v="0"/>
    <x v="9"/>
    <x v="0"/>
  </r>
  <r>
    <n v="14"/>
    <x v="0"/>
    <n v="1"/>
    <s v="Mon"/>
    <x v="1"/>
    <d v="1899-12-30T11:56:00"/>
    <d v="1899-12-30T13:37:00"/>
    <n v="101"/>
    <b v="0"/>
    <x v="0"/>
    <b v="0"/>
    <s v="Male"/>
    <n v="50"/>
    <x v="1"/>
    <n v="37.5"/>
    <x v="1"/>
    <n v="0"/>
    <n v="37.5"/>
    <s v="All Hours"/>
    <s v="Sacramento, Ca"/>
    <n v="38.581600000000002"/>
    <n v="-121.4944"/>
    <d v="2023-11-23T00:00:00"/>
    <n v="0"/>
    <b v="1"/>
    <d v="2025-06-20T00:00:00"/>
    <x v="28"/>
    <n v="61"/>
    <x v="3"/>
    <n v="1.7"/>
    <n v="0"/>
    <n v="1"/>
    <n v="0"/>
    <x v="4"/>
    <x v="0"/>
  </r>
  <r>
    <n v="33"/>
    <x v="0"/>
    <n v="1"/>
    <s v="Fri"/>
    <x v="1"/>
    <d v="1899-12-30T16:06:00"/>
    <d v="1899-12-30T17:02:00"/>
    <n v="56"/>
    <b v="0"/>
    <x v="0"/>
    <b v="0"/>
    <s v="Female"/>
    <n v="50"/>
    <x v="0"/>
    <n v="50"/>
    <x v="2"/>
    <n v="0.1"/>
    <n v="45"/>
    <s v="All Hours"/>
    <s v="Fresno, Ca"/>
    <n v="36.7378"/>
    <n v="-119.7871"/>
    <d v="2025-01-23T00:00:00"/>
    <n v="0"/>
    <b v="1"/>
    <d v="2025-07-14T00:00:00"/>
    <x v="4"/>
    <n v="37"/>
    <x v="3"/>
    <n v="0.9"/>
    <n v="5"/>
    <n v="0"/>
    <n v="0"/>
    <x v="1"/>
    <x v="0"/>
  </r>
  <r>
    <n v="43"/>
    <x v="1"/>
    <n v="4"/>
    <s v="Mon, Sat, Tue, Wed"/>
    <x v="1"/>
    <d v="1899-12-30T10:38:00"/>
    <d v="1899-12-30T11:41:00"/>
    <n v="63"/>
    <b v="1"/>
    <x v="1"/>
    <b v="1"/>
    <s v="Male"/>
    <n v="30"/>
    <x v="1"/>
    <n v="22.5"/>
    <x v="0"/>
    <n v="0.05"/>
    <n v="21.375"/>
    <s v="Weekdays Only"/>
    <s v="Bakersfield, Ca"/>
    <n v="35.3733"/>
    <n v="-119.0187"/>
    <d v="2023-02-19T00:00:00"/>
    <n v="8"/>
    <b v="0"/>
    <d v="2025-06-04T00:00:00"/>
    <x v="19"/>
    <n v="77"/>
    <x v="2"/>
    <n v="1"/>
    <n v="1.1200000000000001"/>
    <n v="1"/>
    <n v="0"/>
    <x v="7"/>
    <x v="0"/>
  </r>
  <r>
    <n v="28"/>
    <x v="0"/>
    <n v="1"/>
    <s v="Sun"/>
    <x v="0"/>
    <d v="1899-12-30T11:49:00"/>
    <d v="1899-12-30T14:11:00"/>
    <n v="142"/>
    <b v="1"/>
    <x v="1"/>
    <b v="1"/>
    <s v="Prefer not to say"/>
    <n v="50"/>
    <x v="0"/>
    <n v="50"/>
    <x v="2"/>
    <n v="0.1"/>
    <n v="45"/>
    <s v="All Hours"/>
    <s v="Sacramento, Ca"/>
    <n v="38.581600000000002"/>
    <n v="-121.4944"/>
    <d v="2025-04-04T00:00:00"/>
    <n v="8"/>
    <b v="1"/>
    <d v="2025-07-18T00:00:00"/>
    <x v="5"/>
    <n v="33"/>
    <x v="3"/>
    <n v="2.4"/>
    <n v="5"/>
    <n v="0"/>
    <n v="0"/>
    <x v="4"/>
    <x v="0"/>
  </r>
  <r>
    <n v="15"/>
    <x v="1"/>
    <n v="4"/>
    <s v="Fri, Sat, Sun, Wed"/>
    <x v="0"/>
    <d v="1899-12-30T14:06:00"/>
    <d v="1899-12-30T15:54:00"/>
    <n v="108"/>
    <b v="1"/>
    <x v="0"/>
    <b v="1"/>
    <s v="Male"/>
    <n v="30"/>
    <x v="0"/>
    <n v="30"/>
    <x v="1"/>
    <n v="0"/>
    <n v="30"/>
    <s v="Weekdays Only"/>
    <s v="Oakland, Ca"/>
    <n v="37.804400000000001"/>
    <n v="-122.27119999999999"/>
    <d v="2022-08-06T00:00:00"/>
    <n v="0"/>
    <b v="1"/>
    <d v="2025-05-24T00:00:00"/>
    <x v="8"/>
    <n v="88"/>
    <x v="2"/>
    <n v="1.8"/>
    <n v="0"/>
    <n v="1"/>
    <n v="0"/>
    <x v="2"/>
    <x v="0"/>
  </r>
  <r>
    <n v="19"/>
    <x v="0"/>
    <n v="3"/>
    <s v="Fri, Sun, Wed"/>
    <x v="1"/>
    <d v="1899-12-30T15:01:00"/>
    <d v="1899-12-30T16:59:00"/>
    <n v="118"/>
    <b v="1"/>
    <x v="0"/>
    <b v="0"/>
    <s v="Male"/>
    <n v="50"/>
    <x v="1"/>
    <n v="37.5"/>
    <x v="0"/>
    <n v="0.05"/>
    <n v="35.625"/>
    <s v="All Hours"/>
    <s v="San Diego, Ca"/>
    <n v="32.715699999999998"/>
    <n v="-117.1611"/>
    <d v="2023-03-23T00:00:00"/>
    <n v="0"/>
    <b v="1"/>
    <d v="2025-06-06T00:00:00"/>
    <x v="16"/>
    <n v="75"/>
    <x v="4"/>
    <n v="2"/>
    <n v="1.88"/>
    <n v="1"/>
    <n v="0"/>
    <x v="6"/>
    <x v="0"/>
  </r>
  <r>
    <n v="38"/>
    <x v="1"/>
    <n v="3"/>
    <s v="Sat, Sun, Wed"/>
    <x v="1"/>
    <d v="1899-12-30T13:20:00"/>
    <d v="1899-12-30T14:42:00"/>
    <n v="82"/>
    <b v="0"/>
    <x v="0"/>
    <b v="0"/>
    <s v="Non-binary"/>
    <n v="30"/>
    <x v="2"/>
    <n v="27"/>
    <x v="1"/>
    <n v="0"/>
    <n v="27"/>
    <s v="Weekdays Only"/>
    <s v="San Diego, Ca"/>
    <n v="32.715699999999998"/>
    <n v="-117.1611"/>
    <d v="2024-11-23T00:00:00"/>
    <n v="0"/>
    <b v="1"/>
    <d v="2025-07-11T00:00:00"/>
    <x v="10"/>
    <n v="40"/>
    <x v="4"/>
    <n v="1.4"/>
    <n v="0"/>
    <n v="0"/>
    <n v="0"/>
    <x v="6"/>
    <x v="0"/>
  </r>
  <r>
    <n v="42"/>
    <x v="2"/>
    <n v="2"/>
    <s v="Fri, Mon"/>
    <x v="0"/>
    <d v="1899-12-30T18:22:00"/>
    <d v="1899-12-30T20:18:00"/>
    <n v="116"/>
    <b v="1"/>
    <x v="1"/>
    <b v="0"/>
    <s v="Prefer not to say"/>
    <n v="20"/>
    <x v="0"/>
    <n v="20"/>
    <x v="0"/>
    <n v="0.05"/>
    <n v="19"/>
    <s v="Off-Peak Only"/>
    <s v="Fresno, Ca"/>
    <n v="36.7378"/>
    <n v="-119.7871"/>
    <d v="2025-06-17T00:00:00"/>
    <n v="3"/>
    <b v="0"/>
    <d v="2025-07-22T00:00:00"/>
    <x v="7"/>
    <n v="29"/>
    <x v="0"/>
    <n v="1.9"/>
    <n v="1"/>
    <n v="0"/>
    <n v="0"/>
    <x v="1"/>
    <x v="0"/>
  </r>
  <r>
    <n v="48"/>
    <x v="2"/>
    <n v="3"/>
    <s v="Fri, Sat, Thu"/>
    <x v="1"/>
    <d v="1899-12-30T15:30:00"/>
    <d v="1899-12-30T16:26:00"/>
    <n v="56"/>
    <b v="1"/>
    <x v="1"/>
    <b v="0"/>
    <s v="Male"/>
    <n v="20"/>
    <x v="1"/>
    <n v="15"/>
    <x v="1"/>
    <n v="0"/>
    <n v="15"/>
    <s v="Off-Peak Only"/>
    <s v="Long Beach, Ca"/>
    <n v="33.770099999999999"/>
    <n v="-118.19370000000001"/>
    <d v="2023-02-05T00:00:00"/>
    <n v="4"/>
    <b v="0"/>
    <d v="2025-06-04T00:00:00"/>
    <x v="19"/>
    <n v="77"/>
    <x v="4"/>
    <n v="0.9"/>
    <n v="0"/>
    <n v="1"/>
    <n v="0"/>
    <x v="9"/>
    <x v="0"/>
  </r>
  <r>
    <n v="49"/>
    <x v="0"/>
    <n v="1"/>
    <s v="Tue"/>
    <x v="1"/>
    <d v="1899-12-30T16:18:00"/>
    <d v="1899-12-30T17:35:00"/>
    <n v="77"/>
    <b v="1"/>
    <x v="0"/>
    <b v="0"/>
    <s v="Male"/>
    <n v="50"/>
    <x v="0"/>
    <n v="50"/>
    <x v="1"/>
    <n v="0"/>
    <n v="50"/>
    <s v="All Hours"/>
    <s v="San Jose, Ca"/>
    <n v="37.338200000000001"/>
    <n v="-121.88630000000001"/>
    <d v="2023-06-01T00:00:00"/>
    <n v="0"/>
    <b v="0"/>
    <d v="2025-06-10T00:00:00"/>
    <x v="21"/>
    <n v="71"/>
    <x v="3"/>
    <n v="1.3"/>
    <n v="0"/>
    <n v="1"/>
    <n v="1"/>
    <x v="0"/>
    <x v="0"/>
  </r>
  <r>
    <n v="34"/>
    <x v="2"/>
    <n v="2"/>
    <s v="Mon, Sun"/>
    <x v="0"/>
    <d v="1899-12-30T19:17:00"/>
    <d v="1899-12-30T20:30:00"/>
    <n v="73"/>
    <b v="0"/>
    <x v="1"/>
    <b v="1"/>
    <s v="Male"/>
    <n v="20"/>
    <x v="0"/>
    <n v="20"/>
    <x v="1"/>
    <n v="0"/>
    <n v="20"/>
    <s v="Off-Peak Only"/>
    <s v="Bakersfield, Ca"/>
    <n v="35.3733"/>
    <n v="-119.0187"/>
    <d v="2023-05-08T00:00:00"/>
    <n v="8"/>
    <b v="0"/>
    <d v="2025-06-09T00:00:00"/>
    <x v="2"/>
    <n v="72"/>
    <x v="0"/>
    <n v="1.2"/>
    <n v="0"/>
    <n v="1"/>
    <n v="0"/>
    <x v="7"/>
    <x v="0"/>
  </r>
  <r>
    <n v="14"/>
    <x v="3"/>
    <n v="5"/>
    <s v="Sat, Sun, Thu, Tue, Wed"/>
    <x v="1"/>
    <d v="1899-12-30T08:25:00"/>
    <d v="1899-12-30T10:08:00"/>
    <n v="103"/>
    <b v="0"/>
    <x v="1"/>
    <b v="1"/>
    <s v="Male"/>
    <n v="70"/>
    <x v="0"/>
    <n v="70"/>
    <x v="2"/>
    <n v="0.1"/>
    <n v="63"/>
    <s v="All Hours + Priority Access"/>
    <s v="Oakland, Ca"/>
    <n v="37.804400000000001"/>
    <n v="-122.27119999999999"/>
    <d v="2023-03-24T00:00:00"/>
    <n v="7"/>
    <b v="1"/>
    <d v="2025-06-06T00:00:00"/>
    <x v="16"/>
    <n v="75"/>
    <x v="1"/>
    <n v="1.7"/>
    <n v="7"/>
    <n v="1"/>
    <n v="1"/>
    <x v="2"/>
    <x v="0"/>
  </r>
  <r>
    <n v="36"/>
    <x v="3"/>
    <n v="4"/>
    <s v="Mon, Thu, Tue, Wed"/>
    <x v="1"/>
    <d v="1899-12-30T17:28:00"/>
    <d v="1899-12-30T18:29:00"/>
    <n v="61"/>
    <b v="0"/>
    <x v="0"/>
    <b v="0"/>
    <s v="Male"/>
    <n v="70"/>
    <x v="0"/>
    <n v="70"/>
    <x v="1"/>
    <n v="0"/>
    <n v="70"/>
    <s v="All Hours + Priority Access"/>
    <s v="San Diego, Ca"/>
    <n v="32.715699999999998"/>
    <n v="-117.1611"/>
    <d v="2025-04-05T00:00:00"/>
    <n v="0"/>
    <b v="1"/>
    <d v="2025-07-18T00:00:00"/>
    <x v="5"/>
    <n v="33"/>
    <x v="2"/>
    <n v="1"/>
    <n v="0"/>
    <n v="0"/>
    <n v="1"/>
    <x v="6"/>
    <x v="0"/>
  </r>
  <r>
    <n v="41"/>
    <x v="1"/>
    <n v="2"/>
    <s v="Sun, Tue"/>
    <x v="0"/>
    <d v="1899-12-30T13:55:00"/>
    <d v="1899-12-30T16:22:00"/>
    <n v="147"/>
    <b v="0"/>
    <x v="0"/>
    <b v="1"/>
    <s v="Male"/>
    <n v="30"/>
    <x v="0"/>
    <n v="30"/>
    <x v="3"/>
    <n v="0.15"/>
    <n v="25.5"/>
    <s v="Weekdays Only"/>
    <s v="Long Beach, Ca"/>
    <n v="33.770099999999999"/>
    <n v="-118.19370000000001"/>
    <d v="2024-06-06T00:00:00"/>
    <n v="0"/>
    <b v="0"/>
    <d v="2025-07-01T00:00:00"/>
    <x v="30"/>
    <n v="50"/>
    <x v="0"/>
    <n v="2.4"/>
    <n v="4.5"/>
    <n v="0"/>
    <n v="0"/>
    <x v="9"/>
    <x v="0"/>
  </r>
  <r>
    <n v="14"/>
    <x v="3"/>
    <n v="2"/>
    <s v="Mon, Tue"/>
    <x v="0"/>
    <d v="1899-12-30T13:53:00"/>
    <d v="1899-12-30T16:06:00"/>
    <n v="133"/>
    <b v="1"/>
    <x v="1"/>
    <b v="0"/>
    <s v="Non-binary"/>
    <n v="70"/>
    <x v="0"/>
    <n v="70"/>
    <x v="0"/>
    <n v="0.05"/>
    <n v="66.5"/>
    <s v="All Hours + Priority Access"/>
    <s v="Fresno, Ca"/>
    <n v="36.7378"/>
    <n v="-119.7871"/>
    <d v="2025-02-19T00:00:00"/>
    <n v="8"/>
    <b v="1"/>
    <d v="2025-07-16T00:00:00"/>
    <x v="22"/>
    <n v="35"/>
    <x v="0"/>
    <n v="2.2000000000000002"/>
    <n v="3.5"/>
    <n v="0"/>
    <n v="1"/>
    <x v="1"/>
    <x v="0"/>
  </r>
  <r>
    <n v="35"/>
    <x v="1"/>
    <n v="1"/>
    <s v="Fri"/>
    <x v="1"/>
    <d v="1899-12-30T13:12:00"/>
    <d v="1899-12-30T14:54:00"/>
    <n v="102"/>
    <b v="1"/>
    <x v="1"/>
    <b v="0"/>
    <s v="Non-binary"/>
    <n v="30"/>
    <x v="0"/>
    <n v="30"/>
    <x v="1"/>
    <n v="0"/>
    <n v="30"/>
    <s v="Weekdays Only"/>
    <s v="Long Beach, Ca"/>
    <n v="33.770099999999999"/>
    <n v="-118.19370000000001"/>
    <d v="2022-12-16T00:00:00"/>
    <n v="7"/>
    <b v="0"/>
    <d v="2025-06-01T00:00:00"/>
    <x v="6"/>
    <n v="80"/>
    <x v="3"/>
    <n v="1.7"/>
    <n v="0"/>
    <n v="1"/>
    <n v="0"/>
    <x v="9"/>
    <x v="0"/>
  </r>
  <r>
    <n v="23"/>
    <x v="3"/>
    <n v="1"/>
    <s v="Sun"/>
    <x v="1"/>
    <d v="1899-12-30T20:41:00"/>
    <d v="1899-12-30T23:00:00"/>
    <n v="139"/>
    <b v="0"/>
    <x v="1"/>
    <b v="0"/>
    <s v="Prefer not to say"/>
    <n v="70"/>
    <x v="0"/>
    <n v="70"/>
    <x v="1"/>
    <n v="0"/>
    <n v="70"/>
    <s v="All Hours + Priority Access"/>
    <s v="Long Beach, Ca"/>
    <n v="33.770099999999999"/>
    <n v="-118.19370000000001"/>
    <d v="2023-08-29T00:00:00"/>
    <n v="5"/>
    <b v="1"/>
    <d v="2025-06-15T00:00:00"/>
    <x v="31"/>
    <n v="66"/>
    <x v="3"/>
    <n v="2.2999999999999998"/>
    <n v="0"/>
    <n v="1"/>
    <n v="1"/>
    <x v="9"/>
    <x v="0"/>
  </r>
  <r>
    <n v="20"/>
    <x v="1"/>
    <n v="3"/>
    <s v="Fri, Thu, Wed"/>
    <x v="0"/>
    <d v="1899-12-30T15:28:00"/>
    <d v="1899-12-30T17:58:00"/>
    <n v="150"/>
    <b v="1"/>
    <x v="0"/>
    <b v="1"/>
    <s v="Female"/>
    <n v="30"/>
    <x v="2"/>
    <n v="27"/>
    <x v="3"/>
    <n v="0.15"/>
    <n v="22.95"/>
    <s v="Weekdays Only"/>
    <s v="Fresno, Ca"/>
    <n v="36.7378"/>
    <n v="-119.7871"/>
    <d v="2024-07-05T00:00:00"/>
    <n v="0"/>
    <b v="1"/>
    <d v="2025-07-03T00:00:00"/>
    <x v="27"/>
    <n v="48"/>
    <x v="4"/>
    <n v="2.5"/>
    <n v="4.05"/>
    <n v="0"/>
    <n v="0"/>
    <x v="1"/>
    <x v="0"/>
  </r>
  <r>
    <n v="45"/>
    <x v="0"/>
    <n v="1"/>
    <s v="Mon"/>
    <x v="1"/>
    <d v="1899-12-30T09:31:00"/>
    <d v="1899-12-30T10:42:00"/>
    <n v="71"/>
    <b v="1"/>
    <x v="0"/>
    <b v="1"/>
    <s v="Other (self-described)"/>
    <n v="50"/>
    <x v="2"/>
    <n v="45"/>
    <x v="3"/>
    <n v="0.15"/>
    <n v="38.25"/>
    <s v="All Hours"/>
    <s v="Bakersfield, Ca"/>
    <n v="35.3733"/>
    <n v="-119.0187"/>
    <d v="2025-04-16T00:00:00"/>
    <n v="0"/>
    <b v="1"/>
    <d v="2025-07-19T00:00:00"/>
    <x v="5"/>
    <n v="32"/>
    <x v="3"/>
    <n v="1.2"/>
    <n v="6.75"/>
    <n v="0"/>
    <n v="0"/>
    <x v="7"/>
    <x v="0"/>
  </r>
  <r>
    <n v="14"/>
    <x v="2"/>
    <n v="2"/>
    <s v="Sat, Sun"/>
    <x v="0"/>
    <d v="1899-12-30T10:09:00"/>
    <d v="1899-12-30T11:15:00"/>
    <n v="66"/>
    <b v="0"/>
    <x v="1"/>
    <b v="1"/>
    <s v="Female"/>
    <n v="20"/>
    <x v="0"/>
    <n v="20"/>
    <x v="1"/>
    <n v="0"/>
    <n v="20"/>
    <s v="Off-Peak Only"/>
    <s v="San Francisco, Ca"/>
    <n v="37.774900000000002"/>
    <n v="-122.4194"/>
    <d v="2024-07-26T00:00:00"/>
    <n v="2"/>
    <b v="1"/>
    <d v="2025-07-04T00:00:00"/>
    <x v="27"/>
    <n v="47"/>
    <x v="0"/>
    <n v="1.1000000000000001"/>
    <n v="0"/>
    <n v="0"/>
    <n v="0"/>
    <x v="8"/>
    <x v="0"/>
  </r>
  <r>
    <n v="21"/>
    <x v="0"/>
    <n v="2"/>
    <s v="Fri, Sat"/>
    <x v="1"/>
    <d v="1899-12-30T14:55:00"/>
    <d v="1899-12-30T15:28:00"/>
    <n v="33"/>
    <b v="1"/>
    <x v="1"/>
    <b v="0"/>
    <s v="Female"/>
    <n v="50"/>
    <x v="0"/>
    <n v="50"/>
    <x v="0"/>
    <n v="0.05"/>
    <n v="47.5"/>
    <s v="All Hours"/>
    <s v="San Jose, Ca"/>
    <n v="37.338200000000001"/>
    <n v="-121.88630000000001"/>
    <d v="2024-07-11T00:00:00"/>
    <n v="2"/>
    <b v="1"/>
    <d v="2025-07-03T00:00:00"/>
    <x v="27"/>
    <n v="48"/>
    <x v="0"/>
    <n v="0.6"/>
    <n v="2.5"/>
    <n v="0"/>
    <n v="1"/>
    <x v="0"/>
    <x v="0"/>
  </r>
  <r>
    <n v="19"/>
    <x v="0"/>
    <n v="2"/>
    <s v="Mon, Wed"/>
    <x v="1"/>
    <d v="1899-12-30T10:42:00"/>
    <d v="1899-12-30T13:29:00"/>
    <n v="167"/>
    <b v="0"/>
    <x v="1"/>
    <b v="0"/>
    <s v="Male"/>
    <n v="50"/>
    <x v="0"/>
    <n v="50"/>
    <x v="2"/>
    <n v="0.1"/>
    <n v="45"/>
    <s v="All Hours"/>
    <s v="Sacramento, Ca"/>
    <n v="38.581600000000002"/>
    <n v="-121.4944"/>
    <d v="2023-05-07T00:00:00"/>
    <n v="4"/>
    <b v="1"/>
    <d v="2025-06-09T00:00:00"/>
    <x v="2"/>
    <n v="72"/>
    <x v="0"/>
    <n v="2.8"/>
    <n v="5"/>
    <n v="1"/>
    <n v="0"/>
    <x v="4"/>
    <x v="0"/>
  </r>
  <r>
    <n v="24"/>
    <x v="3"/>
    <n v="4"/>
    <s v="Fri, Sat, Sun, Tue"/>
    <x v="0"/>
    <d v="1899-12-30T15:28:00"/>
    <d v="1899-12-30T16:34:00"/>
    <n v="66"/>
    <b v="0"/>
    <x v="1"/>
    <b v="0"/>
    <s v="Male"/>
    <n v="70"/>
    <x v="0"/>
    <n v="70"/>
    <x v="2"/>
    <n v="0.1"/>
    <n v="63"/>
    <s v="All Hours + Priority Access"/>
    <s v="Fresno, Ca"/>
    <n v="36.7378"/>
    <n v="-119.7871"/>
    <d v="2023-08-14T00:00:00"/>
    <n v="8"/>
    <b v="1"/>
    <d v="2025-06-14T00:00:00"/>
    <x v="31"/>
    <n v="67"/>
    <x v="2"/>
    <n v="1.1000000000000001"/>
    <n v="7"/>
    <n v="1"/>
    <n v="1"/>
    <x v="1"/>
    <x v="0"/>
  </r>
  <r>
    <n v="13"/>
    <x v="3"/>
    <n v="2"/>
    <s v="Mon, Tue"/>
    <x v="1"/>
    <d v="1899-12-30T20:56:00"/>
    <d v="1899-12-30T23:36:00"/>
    <n v="160"/>
    <b v="1"/>
    <x v="1"/>
    <b v="0"/>
    <s v="Male"/>
    <n v="70"/>
    <x v="2"/>
    <n v="63"/>
    <x v="3"/>
    <n v="0.15"/>
    <n v="53.55"/>
    <s v="All Hours + Priority Access"/>
    <s v="Sacramento, Ca"/>
    <n v="38.581600000000002"/>
    <n v="-121.4944"/>
    <d v="2022-11-21T00:00:00"/>
    <n v="8"/>
    <b v="1"/>
    <d v="2025-05-30T00:00:00"/>
    <x v="29"/>
    <n v="82"/>
    <x v="0"/>
    <n v="2.7"/>
    <n v="9.4499999999999993"/>
    <n v="1"/>
    <n v="1"/>
    <x v="4"/>
    <x v="0"/>
  </r>
  <r>
    <n v="46"/>
    <x v="1"/>
    <n v="3"/>
    <s v="Mon, Thu, Tue"/>
    <x v="1"/>
    <d v="1899-12-30T20:17:00"/>
    <d v="1899-12-30T21:11:00"/>
    <n v="54"/>
    <b v="0"/>
    <x v="0"/>
    <b v="1"/>
    <s v="Non-binary"/>
    <n v="30"/>
    <x v="0"/>
    <n v="30"/>
    <x v="2"/>
    <n v="0.1"/>
    <n v="27"/>
    <s v="Weekdays Only"/>
    <s v="Oakland, Ca"/>
    <n v="37.804400000000001"/>
    <n v="-122.27119999999999"/>
    <d v="2024-02-06T00:00:00"/>
    <n v="0"/>
    <b v="1"/>
    <d v="2025-06-24T00:00:00"/>
    <x v="15"/>
    <n v="57"/>
    <x v="4"/>
    <n v="0.9"/>
    <n v="3"/>
    <n v="0"/>
    <n v="0"/>
    <x v="2"/>
    <x v="0"/>
  </r>
  <r>
    <n v="23"/>
    <x v="1"/>
    <n v="2"/>
    <s v="Mon, Wed"/>
    <x v="1"/>
    <d v="1899-12-30T18:01:00"/>
    <d v="1899-12-30T19:30:00"/>
    <n v="89"/>
    <b v="0"/>
    <x v="1"/>
    <b v="1"/>
    <s v="Non-binary"/>
    <n v="30"/>
    <x v="0"/>
    <n v="30"/>
    <x v="1"/>
    <n v="0"/>
    <n v="30"/>
    <s v="Weekdays Only"/>
    <s v="Oakland, Ca"/>
    <n v="37.804400000000001"/>
    <n v="-122.27119999999999"/>
    <d v="2025-02-15T00:00:00"/>
    <n v="6"/>
    <b v="1"/>
    <d v="2025-07-15T00:00:00"/>
    <x v="22"/>
    <n v="36"/>
    <x v="0"/>
    <n v="1.5"/>
    <n v="0"/>
    <n v="0"/>
    <n v="0"/>
    <x v="2"/>
    <x v="0"/>
  </r>
  <r>
    <n v="18"/>
    <x v="1"/>
    <n v="2"/>
    <s v="Thu, Tue"/>
    <x v="0"/>
    <d v="1899-12-30T16:41:00"/>
    <d v="1899-12-30T19:00:00"/>
    <n v="139"/>
    <b v="1"/>
    <x v="0"/>
    <b v="0"/>
    <s v="Female"/>
    <n v="30"/>
    <x v="1"/>
    <n v="22.5"/>
    <x v="1"/>
    <n v="0"/>
    <n v="22.5"/>
    <s v="Weekdays Only"/>
    <s v="Bakersfield, Ca"/>
    <n v="35.3733"/>
    <n v="-119.0187"/>
    <d v="2023-05-25T00:00:00"/>
    <n v="0"/>
    <b v="0"/>
    <d v="2025-06-10T00:00:00"/>
    <x v="2"/>
    <n v="71"/>
    <x v="0"/>
    <n v="2.2999999999999998"/>
    <n v="0"/>
    <n v="1"/>
    <n v="0"/>
    <x v="7"/>
    <x v="0"/>
  </r>
  <r>
    <n v="19"/>
    <x v="2"/>
    <n v="3"/>
    <s v="Fri, Thu, Tue"/>
    <x v="0"/>
    <d v="1899-12-30T10:58:00"/>
    <d v="1899-12-30T12:22:00"/>
    <n v="84"/>
    <b v="0"/>
    <x v="1"/>
    <b v="1"/>
    <s v="Non-binary"/>
    <n v="20"/>
    <x v="1"/>
    <n v="15"/>
    <x v="3"/>
    <n v="0.15"/>
    <n v="12.75"/>
    <s v="Off-Peak Only"/>
    <s v="Sacramento, Ca"/>
    <n v="38.581600000000002"/>
    <n v="-121.4944"/>
    <d v="2023-04-04T00:00:00"/>
    <n v="1"/>
    <b v="1"/>
    <d v="2025-06-07T00:00:00"/>
    <x v="32"/>
    <n v="74"/>
    <x v="4"/>
    <n v="1.4"/>
    <n v="2.25"/>
    <n v="1"/>
    <n v="0"/>
    <x v="4"/>
    <x v="0"/>
  </r>
  <r>
    <n v="41"/>
    <x v="1"/>
    <n v="2"/>
    <s v="Fri, Thu"/>
    <x v="1"/>
    <d v="1899-12-30T10:29:00"/>
    <d v="1899-12-30T12:37:00"/>
    <n v="128"/>
    <b v="1"/>
    <x v="1"/>
    <b v="1"/>
    <s v="Non-binary"/>
    <n v="30"/>
    <x v="0"/>
    <n v="30"/>
    <x v="3"/>
    <n v="0.15"/>
    <n v="25.5"/>
    <s v="Weekdays Only"/>
    <s v="Fresno, Ca"/>
    <n v="36.7378"/>
    <n v="-119.7871"/>
    <d v="2023-11-03T00:00:00"/>
    <n v="5"/>
    <b v="0"/>
    <d v="2025-06-19T00:00:00"/>
    <x v="28"/>
    <n v="62"/>
    <x v="0"/>
    <n v="2.1"/>
    <n v="4.5"/>
    <n v="1"/>
    <n v="0"/>
    <x v="1"/>
    <x v="0"/>
  </r>
  <r>
    <n v="45"/>
    <x v="1"/>
    <n v="2"/>
    <s v="Mon, Wed"/>
    <x v="1"/>
    <d v="1899-12-30T14:20:00"/>
    <d v="1899-12-30T17:20:00"/>
    <n v="180"/>
    <b v="1"/>
    <x v="1"/>
    <b v="1"/>
    <s v="Female"/>
    <n v="30"/>
    <x v="1"/>
    <n v="22.5"/>
    <x v="2"/>
    <n v="0.1"/>
    <n v="20.25"/>
    <s v="Weekdays Only"/>
    <s v="Anaheim, Ca"/>
    <n v="33.836599999999997"/>
    <n v="-117.9143"/>
    <d v="2023-03-24T00:00:00"/>
    <n v="2"/>
    <b v="1"/>
    <d v="2025-06-06T00:00:00"/>
    <x v="16"/>
    <n v="75"/>
    <x v="0"/>
    <n v="3"/>
    <n v="2.25"/>
    <n v="1"/>
    <n v="0"/>
    <x v="3"/>
    <x v="0"/>
  </r>
  <r>
    <n v="17"/>
    <x v="3"/>
    <n v="2"/>
    <s v="Fri, Sun"/>
    <x v="1"/>
    <d v="1899-12-30T20:55:00"/>
    <d v="1899-12-30T22:18:00"/>
    <n v="83"/>
    <b v="1"/>
    <x v="0"/>
    <b v="0"/>
    <s v="Male"/>
    <n v="70"/>
    <x v="2"/>
    <n v="63"/>
    <x v="3"/>
    <n v="0.15"/>
    <n v="53.55"/>
    <s v="All Hours + Priority Access"/>
    <s v="Sacramento, Ca"/>
    <n v="38.581600000000002"/>
    <n v="-121.4944"/>
    <d v="2024-01-14T00:00:00"/>
    <n v="0"/>
    <b v="1"/>
    <d v="2025-06-23T00:00:00"/>
    <x v="23"/>
    <n v="58"/>
    <x v="0"/>
    <n v="1.4"/>
    <n v="9.4499999999999993"/>
    <n v="0"/>
    <n v="1"/>
    <x v="4"/>
    <x v="0"/>
  </r>
  <r>
    <n v="20"/>
    <x v="0"/>
    <n v="2"/>
    <s v="Fri, Sat"/>
    <x v="0"/>
    <d v="1899-12-30T18:54:00"/>
    <d v="1899-12-30T19:37:00"/>
    <n v="43"/>
    <b v="1"/>
    <x v="1"/>
    <b v="1"/>
    <s v="Male"/>
    <n v="50"/>
    <x v="0"/>
    <n v="50"/>
    <x v="3"/>
    <n v="0.15"/>
    <n v="42.5"/>
    <s v="All Hours"/>
    <s v="Oakland, Ca"/>
    <n v="37.804400000000001"/>
    <n v="-122.27119999999999"/>
    <d v="2023-12-14T00:00:00"/>
    <n v="5"/>
    <b v="1"/>
    <d v="2025-06-21T00:00:00"/>
    <x v="13"/>
    <n v="60"/>
    <x v="0"/>
    <n v="0.7"/>
    <n v="7.5"/>
    <n v="0"/>
    <n v="0"/>
    <x v="2"/>
    <x v="0"/>
  </r>
  <r>
    <n v="41"/>
    <x v="0"/>
    <n v="5"/>
    <s v="Fri, Sat, Thu, Tue, Wed"/>
    <x v="0"/>
    <d v="1899-12-30T13:53:00"/>
    <d v="1899-12-30T16:05:00"/>
    <n v="132"/>
    <b v="0"/>
    <x v="0"/>
    <b v="1"/>
    <s v="Female"/>
    <n v="50"/>
    <x v="0"/>
    <n v="50"/>
    <x v="1"/>
    <n v="0"/>
    <n v="50"/>
    <s v="All Hours"/>
    <s v="San Francisco, Ca"/>
    <n v="37.774900000000002"/>
    <n v="-122.4194"/>
    <d v="2024-03-24T00:00:00"/>
    <n v="0"/>
    <b v="1"/>
    <d v="2025-06-27T00:00:00"/>
    <x v="14"/>
    <n v="54"/>
    <x v="1"/>
    <n v="2.2000000000000002"/>
    <n v="0"/>
    <n v="0"/>
    <n v="1"/>
    <x v="8"/>
    <x v="0"/>
  </r>
  <r>
    <n v="36"/>
    <x v="0"/>
    <n v="1"/>
    <s v="Sun"/>
    <x v="0"/>
    <d v="1899-12-30T19:20:00"/>
    <d v="1899-12-30T21:58:00"/>
    <n v="158"/>
    <b v="1"/>
    <x v="0"/>
    <b v="0"/>
    <s v="Other (self-described)"/>
    <n v="50"/>
    <x v="1"/>
    <n v="37.5"/>
    <x v="1"/>
    <n v="0"/>
    <n v="37.5"/>
    <s v="All Hours"/>
    <s v="Bakersfield, Ca"/>
    <n v="35.3733"/>
    <n v="-119.0187"/>
    <d v="2025-05-26T00:00:00"/>
    <n v="0"/>
    <b v="1"/>
    <d v="2025-07-21T00:00:00"/>
    <x v="18"/>
    <n v="30"/>
    <x v="3"/>
    <n v="2.6"/>
    <n v="0"/>
    <n v="0"/>
    <n v="0"/>
    <x v="7"/>
    <x v="0"/>
  </r>
  <r>
    <n v="46"/>
    <x v="0"/>
    <n v="5"/>
    <s v="Mon, Sat, Thu, Tue, Wed"/>
    <x v="0"/>
    <d v="1899-12-30T20:46:00"/>
    <d v="1899-12-30T22:09:00"/>
    <n v="83"/>
    <b v="1"/>
    <x v="1"/>
    <b v="1"/>
    <s v="Female"/>
    <n v="50"/>
    <x v="1"/>
    <n v="37.5"/>
    <x v="3"/>
    <n v="0.15"/>
    <n v="31.875"/>
    <s v="All Hours"/>
    <s v="Bakersfield, Ca"/>
    <n v="35.3733"/>
    <n v="-119.0187"/>
    <d v="2025-02-28T00:00:00"/>
    <n v="2"/>
    <b v="1"/>
    <d v="2025-07-16T00:00:00"/>
    <x v="22"/>
    <n v="35"/>
    <x v="1"/>
    <n v="1.4"/>
    <n v="5.62"/>
    <n v="0"/>
    <n v="0"/>
    <x v="7"/>
    <x v="0"/>
  </r>
  <r>
    <n v="42"/>
    <x v="0"/>
    <n v="4"/>
    <s v="Fri, Mon, Thu, Tue"/>
    <x v="1"/>
    <d v="1899-12-30T09:55:00"/>
    <d v="1899-12-30T10:59:00"/>
    <n v="64"/>
    <b v="0"/>
    <x v="0"/>
    <b v="1"/>
    <s v="Male"/>
    <n v="50"/>
    <x v="1"/>
    <n v="37.5"/>
    <x v="0"/>
    <n v="0.05"/>
    <n v="35.625"/>
    <s v="All Hours"/>
    <s v="San Jose, Ca"/>
    <n v="37.338200000000001"/>
    <n v="-121.88630000000001"/>
    <d v="2025-05-20T00:00:00"/>
    <n v="0"/>
    <b v="1"/>
    <d v="2025-07-21T00:00:00"/>
    <x v="18"/>
    <n v="30"/>
    <x v="2"/>
    <n v="1.1000000000000001"/>
    <n v="1.88"/>
    <n v="0"/>
    <n v="0"/>
    <x v="0"/>
    <x v="0"/>
  </r>
  <r>
    <n v="22"/>
    <x v="0"/>
    <n v="5"/>
    <s v="Fri, Mon, Sun, Tue, Wed"/>
    <x v="0"/>
    <d v="1899-12-30T13:50:00"/>
    <d v="1899-12-30T15:37:00"/>
    <n v="107"/>
    <b v="0"/>
    <x v="0"/>
    <b v="0"/>
    <s v="Non-binary"/>
    <n v="50"/>
    <x v="0"/>
    <n v="50"/>
    <x v="2"/>
    <n v="0.1"/>
    <n v="45"/>
    <s v="All Hours"/>
    <s v="San Diego, Ca"/>
    <n v="32.715699999999998"/>
    <n v="-117.1611"/>
    <d v="2023-08-15T00:00:00"/>
    <n v="0"/>
    <b v="0"/>
    <d v="2025-06-14T00:00:00"/>
    <x v="31"/>
    <n v="67"/>
    <x v="1"/>
    <n v="1.8"/>
    <n v="5"/>
    <n v="1"/>
    <n v="0"/>
    <x v="6"/>
    <x v="0"/>
  </r>
  <r>
    <n v="20"/>
    <x v="2"/>
    <n v="3"/>
    <s v="Mon, Sat, Tue"/>
    <x v="1"/>
    <d v="1899-12-30T08:53:00"/>
    <d v="1899-12-30T11:11:00"/>
    <n v="138"/>
    <b v="0"/>
    <x v="1"/>
    <b v="1"/>
    <s v="Male"/>
    <n v="20"/>
    <x v="0"/>
    <n v="20"/>
    <x v="0"/>
    <n v="0.05"/>
    <n v="19"/>
    <s v="Off-Peak Only"/>
    <s v="Fresno, Ca"/>
    <n v="36.7378"/>
    <n v="-119.7871"/>
    <d v="2024-07-23T00:00:00"/>
    <n v="5"/>
    <b v="0"/>
    <d v="2025-07-04T00:00:00"/>
    <x v="27"/>
    <n v="47"/>
    <x v="4"/>
    <n v="2.2999999999999998"/>
    <n v="1"/>
    <n v="0"/>
    <n v="0"/>
    <x v="1"/>
    <x v="0"/>
  </r>
  <r>
    <n v="19"/>
    <x v="1"/>
    <n v="3"/>
    <s v="Sat, Tue, Wed"/>
    <x v="1"/>
    <d v="1899-12-30T10:33:00"/>
    <d v="1899-12-30T11:32:00"/>
    <n v="59"/>
    <b v="0"/>
    <x v="0"/>
    <b v="0"/>
    <s v="Female"/>
    <n v="30"/>
    <x v="0"/>
    <n v="30"/>
    <x v="1"/>
    <n v="0"/>
    <n v="30"/>
    <s v="Weekdays Only"/>
    <s v="Sacramento, Ca"/>
    <n v="38.581600000000002"/>
    <n v="-121.4944"/>
    <d v="2023-12-29T00:00:00"/>
    <n v="0"/>
    <b v="0"/>
    <d v="2025-06-22T00:00:00"/>
    <x v="13"/>
    <n v="59"/>
    <x v="4"/>
    <n v="1"/>
    <n v="0"/>
    <n v="0"/>
    <n v="0"/>
    <x v="4"/>
    <x v="0"/>
  </r>
  <r>
    <n v="37"/>
    <x v="1"/>
    <n v="1"/>
    <s v="Sat"/>
    <x v="1"/>
    <d v="1899-12-30T08:37:00"/>
    <d v="1899-12-30T10:12:00"/>
    <n v="95"/>
    <b v="1"/>
    <x v="1"/>
    <b v="0"/>
    <s v="Non-binary"/>
    <n v="30"/>
    <x v="0"/>
    <n v="30"/>
    <x v="3"/>
    <n v="0.15"/>
    <n v="25.5"/>
    <s v="Weekdays Only"/>
    <s v="Anaheim, Ca"/>
    <n v="33.836599999999997"/>
    <n v="-117.9143"/>
    <d v="2022-10-30T00:00:00"/>
    <n v="3"/>
    <b v="0"/>
    <d v="2025-05-29T00:00:00"/>
    <x v="24"/>
    <n v="83"/>
    <x v="3"/>
    <n v="1.6"/>
    <n v="4.5"/>
    <n v="1"/>
    <n v="0"/>
    <x v="3"/>
    <x v="0"/>
  </r>
  <r>
    <n v="41"/>
    <x v="1"/>
    <n v="2"/>
    <s v="Fri, Thu"/>
    <x v="1"/>
    <d v="1899-12-30T10:29:00"/>
    <d v="1899-12-30T12:37:00"/>
    <n v="128"/>
    <b v="1"/>
    <x v="1"/>
    <b v="1"/>
    <s v="Non-binary"/>
    <n v="30"/>
    <x v="0"/>
    <n v="30"/>
    <x v="3"/>
    <n v="0.15"/>
    <n v="25.5"/>
    <s v="Weekdays Only"/>
    <s v="Fresno, Ca"/>
    <n v="36.7378"/>
    <n v="-119.7871"/>
    <d v="2024-09-30T00:00:00"/>
    <n v="7"/>
    <b v="0"/>
    <d v="2025-07-08T00:00:00"/>
    <x v="25"/>
    <n v="43"/>
    <x v="0"/>
    <n v="2.1"/>
    <n v="4.5"/>
    <n v="0"/>
    <n v="0"/>
    <x v="1"/>
    <x v="0"/>
  </r>
  <r>
    <n v="13"/>
    <x v="3"/>
    <n v="5"/>
    <s v="Fri, Mon, Sat, Sun, Thu"/>
    <x v="1"/>
    <d v="1899-12-30T17:13:00"/>
    <d v="1899-12-30T19:00:00"/>
    <n v="107"/>
    <b v="0"/>
    <x v="0"/>
    <b v="0"/>
    <s v="Male"/>
    <n v="70"/>
    <x v="0"/>
    <n v="70"/>
    <x v="1"/>
    <n v="0"/>
    <n v="70"/>
    <s v="All Hours + Priority Access"/>
    <s v="Bakersfield, Ca"/>
    <n v="35.3733"/>
    <n v="-119.0187"/>
    <d v="2024-04-11T00:00:00"/>
    <n v="0"/>
    <b v="0"/>
    <d v="2025-06-28T00:00:00"/>
    <x v="33"/>
    <n v="53"/>
    <x v="1"/>
    <n v="1.8"/>
    <n v="0"/>
    <n v="0"/>
    <n v="1"/>
    <x v="7"/>
    <x v="0"/>
  </r>
  <r>
    <n v="30"/>
    <x v="1"/>
    <n v="3"/>
    <s v="Fri, Thu, Tue"/>
    <x v="0"/>
    <d v="1899-12-30T08:05:00"/>
    <d v="1899-12-30T09:06:00"/>
    <n v="61"/>
    <b v="1"/>
    <x v="1"/>
    <b v="0"/>
    <s v="Prefer not to say"/>
    <n v="30"/>
    <x v="1"/>
    <n v="22.5"/>
    <x v="0"/>
    <n v="0.05"/>
    <n v="21.375"/>
    <s v="Weekdays Only"/>
    <s v="Long Beach, Ca"/>
    <n v="33.770099999999999"/>
    <n v="-118.19370000000001"/>
    <d v="2023-04-10T00:00:00"/>
    <n v="2"/>
    <b v="0"/>
    <d v="2025-06-07T00:00:00"/>
    <x v="32"/>
    <n v="74"/>
    <x v="4"/>
    <n v="1"/>
    <n v="1.1200000000000001"/>
    <n v="1"/>
    <n v="0"/>
    <x v="9"/>
    <x v="0"/>
  </r>
  <r>
    <n v="16"/>
    <x v="2"/>
    <n v="2"/>
    <s v="Sat, Sun"/>
    <x v="0"/>
    <d v="1899-12-30T11:29:00"/>
    <d v="1899-12-30T13:03:00"/>
    <n v="94"/>
    <b v="1"/>
    <x v="0"/>
    <b v="1"/>
    <s v="Female"/>
    <n v="20"/>
    <x v="1"/>
    <n v="15"/>
    <x v="1"/>
    <n v="0"/>
    <n v="15"/>
    <s v="Off-Peak Only"/>
    <s v="San Francisco, Ca"/>
    <n v="37.774900000000002"/>
    <n v="-122.4194"/>
    <d v="2024-10-22T00:00:00"/>
    <n v="0"/>
    <b v="0"/>
    <d v="2025-07-09T00:00:00"/>
    <x v="34"/>
    <n v="42"/>
    <x v="0"/>
    <n v="1.6"/>
    <n v="0"/>
    <n v="0"/>
    <n v="0"/>
    <x v="8"/>
    <x v="0"/>
  </r>
  <r>
    <n v="24"/>
    <x v="0"/>
    <n v="4"/>
    <s v="Mon, Sat, Sun, Thu"/>
    <x v="0"/>
    <d v="1899-12-30T17:17:00"/>
    <d v="1899-12-30T20:05:00"/>
    <n v="168"/>
    <b v="1"/>
    <x v="0"/>
    <b v="0"/>
    <s v="Female"/>
    <n v="50"/>
    <x v="0"/>
    <n v="50"/>
    <x v="3"/>
    <n v="0.15"/>
    <n v="42.5"/>
    <s v="All Hours"/>
    <s v="Long Beach, Ca"/>
    <n v="33.770099999999999"/>
    <n v="-118.19370000000001"/>
    <d v="2025-04-02T00:00:00"/>
    <n v="0"/>
    <b v="1"/>
    <d v="2025-07-18T00:00:00"/>
    <x v="5"/>
    <n v="33"/>
    <x v="2"/>
    <n v="2.8"/>
    <n v="7.5"/>
    <n v="0"/>
    <n v="0"/>
    <x v="9"/>
    <x v="0"/>
  </r>
  <r>
    <n v="13"/>
    <x v="1"/>
    <n v="3"/>
    <s v="Mon, Tue, Wed"/>
    <x v="0"/>
    <d v="1899-12-30T13:36:00"/>
    <d v="1899-12-30T14:08:00"/>
    <n v="32"/>
    <b v="0"/>
    <x v="1"/>
    <b v="0"/>
    <s v="Male"/>
    <n v="30"/>
    <x v="0"/>
    <n v="30"/>
    <x v="1"/>
    <n v="0"/>
    <n v="30"/>
    <s v="Weekdays Only"/>
    <s v="Oakland, Ca"/>
    <n v="37.804400000000001"/>
    <n v="-122.27119999999999"/>
    <d v="2024-08-18T00:00:00"/>
    <n v="5"/>
    <b v="0"/>
    <d v="2025-07-05T00:00:00"/>
    <x v="12"/>
    <n v="46"/>
    <x v="4"/>
    <n v="0.5"/>
    <n v="0"/>
    <n v="0"/>
    <n v="0"/>
    <x v="2"/>
    <x v="0"/>
  </r>
  <r>
    <n v="17"/>
    <x v="0"/>
    <n v="5"/>
    <s v="Fri, Mon, Sat, Sun, Wed"/>
    <x v="1"/>
    <d v="1899-12-30T13:50:00"/>
    <d v="1899-12-30T14:29:00"/>
    <n v="39"/>
    <b v="1"/>
    <x v="1"/>
    <b v="1"/>
    <s v="Female"/>
    <n v="50"/>
    <x v="2"/>
    <n v="45"/>
    <x v="3"/>
    <n v="0.15"/>
    <n v="38.25"/>
    <s v="All Hours"/>
    <s v="Sacramento, Ca"/>
    <n v="38.581600000000002"/>
    <n v="-121.4944"/>
    <d v="2025-01-02T00:00:00"/>
    <n v="8"/>
    <b v="1"/>
    <d v="2025-07-13T00:00:00"/>
    <x v="4"/>
    <n v="38"/>
    <x v="1"/>
    <n v="0.6"/>
    <n v="6.75"/>
    <n v="0"/>
    <n v="0"/>
    <x v="4"/>
    <x v="0"/>
  </r>
  <r>
    <n v="39"/>
    <x v="3"/>
    <n v="2"/>
    <s v="Sun, Thu"/>
    <x v="0"/>
    <d v="1899-12-30T12:53:00"/>
    <d v="1899-12-30T14:54:00"/>
    <n v="121"/>
    <b v="0"/>
    <x v="1"/>
    <b v="0"/>
    <s v="Female"/>
    <n v="70"/>
    <x v="0"/>
    <n v="70"/>
    <x v="1"/>
    <n v="0"/>
    <n v="70"/>
    <s v="All Hours + Priority Access"/>
    <s v="Los Angeles, Ca"/>
    <n v="34.052199999999999"/>
    <n v="-118.2437"/>
    <d v="2022-10-06T00:00:00"/>
    <n v="1"/>
    <b v="1"/>
    <d v="2025-05-28T00:00:00"/>
    <x v="24"/>
    <n v="84"/>
    <x v="0"/>
    <n v="2"/>
    <n v="0"/>
    <n v="1"/>
    <n v="1"/>
    <x v="5"/>
    <x v="0"/>
  </r>
  <r>
    <n v="26"/>
    <x v="0"/>
    <n v="5"/>
    <s v="Fri, Sat, Sun, Tue, Wed"/>
    <x v="1"/>
    <d v="1899-12-30T15:57:00"/>
    <d v="1899-12-30T17:38:00"/>
    <n v="101"/>
    <b v="0"/>
    <x v="0"/>
    <b v="1"/>
    <s v="Male"/>
    <n v="50"/>
    <x v="0"/>
    <n v="50"/>
    <x v="2"/>
    <n v="0.1"/>
    <n v="45"/>
    <s v="All Hours"/>
    <s v="Oakland, Ca"/>
    <n v="37.804400000000001"/>
    <n v="-122.27119999999999"/>
    <d v="2023-02-13T00:00:00"/>
    <n v="0"/>
    <b v="1"/>
    <d v="2025-06-04T00:00:00"/>
    <x v="19"/>
    <n v="77"/>
    <x v="1"/>
    <n v="1.7"/>
    <n v="5"/>
    <n v="1"/>
    <n v="0"/>
    <x v="2"/>
    <x v="0"/>
  </r>
  <r>
    <n v="31"/>
    <x v="2"/>
    <n v="2"/>
    <s v="Mon, Wed"/>
    <x v="0"/>
    <d v="1899-12-30T13:48:00"/>
    <d v="1899-12-30T16:42:00"/>
    <n v="174"/>
    <b v="0"/>
    <x v="0"/>
    <b v="0"/>
    <s v="Male"/>
    <n v="20"/>
    <x v="0"/>
    <n v="20"/>
    <x v="1"/>
    <n v="0"/>
    <n v="20"/>
    <s v="Off-Peak Only"/>
    <s v="Sacramento, Ca"/>
    <n v="38.581600000000002"/>
    <n v="-121.4944"/>
    <d v="2023-08-18T00:00:00"/>
    <n v="0"/>
    <b v="0"/>
    <d v="2025-06-14T00:00:00"/>
    <x v="31"/>
    <n v="67"/>
    <x v="0"/>
    <n v="2.9"/>
    <n v="0"/>
    <n v="1"/>
    <n v="0"/>
    <x v="4"/>
    <x v="0"/>
  </r>
  <r>
    <n v="42"/>
    <x v="2"/>
    <n v="3"/>
    <s v="Sun, Thu, Wed"/>
    <x v="0"/>
    <d v="1899-12-30T13:32:00"/>
    <d v="1899-12-30T14:56:00"/>
    <n v="84"/>
    <b v="0"/>
    <x v="1"/>
    <b v="1"/>
    <s v="Female"/>
    <n v="20"/>
    <x v="0"/>
    <n v="20"/>
    <x v="2"/>
    <n v="0.1"/>
    <n v="18"/>
    <s v="Off-Peak Only"/>
    <s v="Anaheim, Ca"/>
    <n v="33.836599999999997"/>
    <n v="-117.9143"/>
    <d v="2022-12-07T00:00:00"/>
    <n v="3"/>
    <b v="1"/>
    <d v="2025-05-31T00:00:00"/>
    <x v="6"/>
    <n v="81"/>
    <x v="4"/>
    <n v="1.4"/>
    <n v="2"/>
    <n v="1"/>
    <n v="0"/>
    <x v="3"/>
    <x v="0"/>
  </r>
  <r>
    <n v="29"/>
    <x v="0"/>
    <n v="5"/>
    <s v="Fri, Mon, Sat, Thu, Wed"/>
    <x v="1"/>
    <d v="1899-12-30T09:38:00"/>
    <d v="1899-12-30T10:39:00"/>
    <n v="61"/>
    <b v="0"/>
    <x v="0"/>
    <b v="1"/>
    <s v="Female"/>
    <n v="50"/>
    <x v="1"/>
    <n v="37.5"/>
    <x v="3"/>
    <n v="0.15"/>
    <n v="31.875"/>
    <s v="All Hours"/>
    <s v="Los Angeles, Ca"/>
    <n v="34.052199999999999"/>
    <n v="-118.2437"/>
    <d v="2023-02-18T00:00:00"/>
    <n v="0"/>
    <b v="1"/>
    <d v="2025-06-04T00:00:00"/>
    <x v="19"/>
    <n v="77"/>
    <x v="1"/>
    <n v="1"/>
    <n v="5.62"/>
    <n v="1"/>
    <n v="0"/>
    <x v="5"/>
    <x v="0"/>
  </r>
  <r>
    <n v="40"/>
    <x v="0"/>
    <n v="3"/>
    <s v="Mon, Thu, Tue"/>
    <x v="0"/>
    <d v="1899-12-30T19:38:00"/>
    <d v="1899-12-30T21:10:00"/>
    <n v="92"/>
    <b v="1"/>
    <x v="1"/>
    <b v="1"/>
    <s v="Male"/>
    <n v="50"/>
    <x v="0"/>
    <n v="50"/>
    <x v="1"/>
    <n v="0"/>
    <n v="50"/>
    <s v="All Hours"/>
    <s v="Long Beach, Ca"/>
    <n v="33.770099999999999"/>
    <n v="-118.19370000000001"/>
    <d v="2024-12-06T00:00:00"/>
    <n v="3"/>
    <b v="1"/>
    <d v="2025-07-11T00:00:00"/>
    <x v="11"/>
    <n v="40"/>
    <x v="4"/>
    <n v="1.5"/>
    <n v="0"/>
    <n v="0"/>
    <n v="1"/>
    <x v="9"/>
    <x v="0"/>
  </r>
  <r>
    <n v="27"/>
    <x v="0"/>
    <n v="2"/>
    <s v="Thu, Wed"/>
    <x v="0"/>
    <d v="1899-12-30T20:44:00"/>
    <d v="1899-12-30T21:57:00"/>
    <n v="73"/>
    <b v="0"/>
    <x v="1"/>
    <b v="1"/>
    <s v="Male"/>
    <n v="50"/>
    <x v="0"/>
    <n v="50"/>
    <x v="1"/>
    <n v="0"/>
    <n v="50"/>
    <s v="All Hours"/>
    <s v="Sacramento, Ca"/>
    <n v="38.581600000000002"/>
    <n v="-121.4944"/>
    <d v="2022-11-15T00:00:00"/>
    <n v="1"/>
    <b v="1"/>
    <d v="2025-05-30T00:00:00"/>
    <x v="29"/>
    <n v="82"/>
    <x v="0"/>
    <n v="1.2"/>
    <n v="0"/>
    <n v="1"/>
    <n v="1"/>
    <x v="4"/>
    <x v="0"/>
  </r>
  <r>
    <n v="24"/>
    <x v="2"/>
    <n v="4"/>
    <s v="Mon, Sat, Sun, Thu"/>
    <x v="1"/>
    <d v="1899-12-30T11:43:00"/>
    <d v="1899-12-30T12:27:00"/>
    <n v="44"/>
    <b v="1"/>
    <x v="0"/>
    <b v="0"/>
    <s v="Female"/>
    <n v="20"/>
    <x v="0"/>
    <n v="20"/>
    <x v="1"/>
    <n v="0"/>
    <n v="20"/>
    <s v="Off-Peak Only"/>
    <s v="San Jose, Ca"/>
    <n v="37.338200000000001"/>
    <n v="-121.88630000000001"/>
    <d v="2023-11-26T00:00:00"/>
    <n v="0"/>
    <b v="0"/>
    <d v="2025-06-20T00:00:00"/>
    <x v="28"/>
    <n v="61"/>
    <x v="2"/>
    <n v="0.7"/>
    <n v="0"/>
    <n v="1"/>
    <n v="0"/>
    <x v="0"/>
    <x v="0"/>
  </r>
  <r>
    <n v="23"/>
    <x v="2"/>
    <n v="2"/>
    <s v="Fri, Sat"/>
    <x v="0"/>
    <d v="1899-12-30T20:18:00"/>
    <d v="1899-12-30T20:55:00"/>
    <n v="37"/>
    <b v="0"/>
    <x v="1"/>
    <b v="0"/>
    <s v="Non-binary"/>
    <n v="20"/>
    <x v="1"/>
    <n v="15"/>
    <x v="1"/>
    <n v="0"/>
    <n v="15"/>
    <s v="Off-Peak Only"/>
    <s v="Fresno, Ca"/>
    <n v="36.7378"/>
    <n v="-119.7871"/>
    <d v="2023-02-14T00:00:00"/>
    <n v="5"/>
    <b v="0"/>
    <d v="2025-06-04T00:00:00"/>
    <x v="19"/>
    <n v="77"/>
    <x v="0"/>
    <n v="0.6"/>
    <n v="0"/>
    <n v="1"/>
    <n v="0"/>
    <x v="1"/>
    <x v="0"/>
  </r>
  <r>
    <n v="28"/>
    <x v="1"/>
    <n v="1"/>
    <s v="Tue"/>
    <x v="1"/>
    <d v="1899-12-30T13:08:00"/>
    <d v="1899-12-30T14:35:00"/>
    <n v="87"/>
    <b v="1"/>
    <x v="1"/>
    <b v="1"/>
    <s v="Male"/>
    <n v="30"/>
    <x v="1"/>
    <n v="22.5"/>
    <x v="3"/>
    <n v="0.15"/>
    <n v="19.125"/>
    <s v="Weekdays Only"/>
    <s v="Sacramento, Ca"/>
    <n v="38.581600000000002"/>
    <n v="-121.4944"/>
    <d v="2022-11-11T00:00:00"/>
    <n v="8"/>
    <b v="0"/>
    <d v="2025-05-30T00:00:00"/>
    <x v="29"/>
    <n v="82"/>
    <x v="3"/>
    <n v="1.4"/>
    <n v="3.38"/>
    <n v="1"/>
    <n v="0"/>
    <x v="4"/>
    <x v="0"/>
  </r>
  <r>
    <n v="45"/>
    <x v="1"/>
    <n v="2"/>
    <s v="Sat, Tue"/>
    <x v="1"/>
    <d v="1899-12-30T15:59:00"/>
    <d v="1899-12-30T18:46:00"/>
    <n v="167"/>
    <b v="0"/>
    <x v="1"/>
    <b v="1"/>
    <s v="Female"/>
    <n v="30"/>
    <x v="0"/>
    <n v="30"/>
    <x v="3"/>
    <n v="0.15"/>
    <n v="25.5"/>
    <s v="Weekdays Only"/>
    <s v="San Francisco, Ca"/>
    <n v="37.774900000000002"/>
    <n v="-122.4194"/>
    <d v="2024-07-19T00:00:00"/>
    <n v="4"/>
    <b v="0"/>
    <d v="2025-07-03T00:00:00"/>
    <x v="27"/>
    <n v="48"/>
    <x v="0"/>
    <n v="2.8"/>
    <n v="4.5"/>
    <n v="0"/>
    <n v="0"/>
    <x v="8"/>
    <x v="0"/>
  </r>
  <r>
    <n v="29"/>
    <x v="0"/>
    <n v="2"/>
    <s v="Fri, Tue"/>
    <x v="0"/>
    <d v="1899-12-30T20:52:00"/>
    <d v="1899-12-30T22:40:00"/>
    <n v="108"/>
    <b v="0"/>
    <x v="1"/>
    <b v="0"/>
    <s v="Non-binary"/>
    <n v="50"/>
    <x v="0"/>
    <n v="50"/>
    <x v="0"/>
    <n v="0.05"/>
    <n v="47.5"/>
    <s v="All Hours"/>
    <s v="San Francisco, Ca"/>
    <n v="37.774900000000002"/>
    <n v="-122.4194"/>
    <d v="2025-02-25T00:00:00"/>
    <n v="1"/>
    <b v="1"/>
    <d v="2025-07-16T00:00:00"/>
    <x v="22"/>
    <n v="35"/>
    <x v="0"/>
    <n v="1.8"/>
    <n v="2.5"/>
    <n v="0"/>
    <n v="1"/>
    <x v="8"/>
    <x v="0"/>
  </r>
  <r>
    <n v="36"/>
    <x v="0"/>
    <n v="3"/>
    <s v="Sat, Sun, Tue"/>
    <x v="1"/>
    <d v="1899-12-30T09:39:00"/>
    <d v="1899-12-30T11:08:00"/>
    <n v="89"/>
    <b v="0"/>
    <x v="0"/>
    <b v="1"/>
    <s v="Male"/>
    <n v="50"/>
    <x v="0"/>
    <n v="50"/>
    <x v="1"/>
    <n v="0"/>
    <n v="50"/>
    <s v="All Hours"/>
    <s v="Fresno, Ca"/>
    <n v="36.7378"/>
    <n v="-119.7871"/>
    <d v="2024-10-23T00:00:00"/>
    <n v="0"/>
    <b v="1"/>
    <d v="2025-07-09T00:00:00"/>
    <x v="34"/>
    <n v="42"/>
    <x v="4"/>
    <n v="1.5"/>
    <n v="0"/>
    <n v="0"/>
    <n v="1"/>
    <x v="1"/>
    <x v="0"/>
  </r>
  <r>
    <n v="20"/>
    <x v="2"/>
    <n v="4"/>
    <s v="Fri, Mon, Sun, Wed"/>
    <x v="0"/>
    <d v="1899-12-30T17:12:00"/>
    <d v="1899-12-30T18:19:00"/>
    <n v="67"/>
    <b v="0"/>
    <x v="0"/>
    <b v="1"/>
    <s v="Male"/>
    <n v="20"/>
    <x v="1"/>
    <n v="15"/>
    <x v="1"/>
    <n v="0"/>
    <n v="15"/>
    <s v="Off-Peak Only"/>
    <s v="San Diego, Ca"/>
    <n v="32.715699999999998"/>
    <n v="-117.1611"/>
    <d v="2024-03-25T00:00:00"/>
    <n v="0"/>
    <b v="0"/>
    <d v="2025-06-27T00:00:00"/>
    <x v="14"/>
    <n v="54"/>
    <x v="2"/>
    <n v="1.1000000000000001"/>
    <n v="0"/>
    <n v="0"/>
    <n v="0"/>
    <x v="6"/>
    <x v="0"/>
  </r>
  <r>
    <n v="25"/>
    <x v="0"/>
    <n v="2"/>
    <s v="Thu, Tue"/>
    <x v="0"/>
    <d v="1899-12-30T10:55:00"/>
    <d v="1899-12-30T13:51:00"/>
    <n v="176"/>
    <b v="1"/>
    <x v="0"/>
    <b v="1"/>
    <s v="Female"/>
    <n v="50"/>
    <x v="1"/>
    <n v="37.5"/>
    <x v="1"/>
    <n v="0"/>
    <n v="37.5"/>
    <s v="All Hours"/>
    <s v="Sacramento, Ca"/>
    <n v="38.581600000000002"/>
    <n v="-121.4944"/>
    <d v="2023-02-02T00:00:00"/>
    <n v="0"/>
    <b v="1"/>
    <d v="2025-06-03T00:00:00"/>
    <x v="19"/>
    <n v="78"/>
    <x v="0"/>
    <n v="2.9"/>
    <n v="0"/>
    <n v="1"/>
    <n v="0"/>
    <x v="4"/>
    <x v="0"/>
  </r>
  <r>
    <n v="12"/>
    <x v="0"/>
    <n v="5"/>
    <s v="Fri, Mon, Sun, Thu, Tue"/>
    <x v="1"/>
    <d v="1899-12-30T09:35:00"/>
    <d v="1899-12-30T11:45:00"/>
    <n v="130"/>
    <b v="1"/>
    <x v="0"/>
    <b v="0"/>
    <s v="Non-binary"/>
    <n v="50"/>
    <x v="0"/>
    <n v="50"/>
    <x v="3"/>
    <n v="0.15"/>
    <n v="42.5"/>
    <s v="All Hours"/>
    <s v="Bakersfield, Ca"/>
    <n v="35.3733"/>
    <n v="-119.0187"/>
    <d v="2022-12-19T00:00:00"/>
    <n v="0"/>
    <b v="1"/>
    <d v="2025-06-01T00:00:00"/>
    <x v="6"/>
    <n v="80"/>
    <x v="1"/>
    <n v="2.2000000000000002"/>
    <n v="7.5"/>
    <n v="1"/>
    <n v="0"/>
    <x v="7"/>
    <x v="0"/>
  </r>
  <r>
    <n v="42"/>
    <x v="0"/>
    <n v="1"/>
    <s v="Thu"/>
    <x v="1"/>
    <d v="1899-12-30T12:52:00"/>
    <d v="1899-12-30T14:18:00"/>
    <n v="86"/>
    <b v="0"/>
    <x v="0"/>
    <b v="0"/>
    <s v="Female"/>
    <n v="50"/>
    <x v="0"/>
    <n v="50"/>
    <x v="2"/>
    <n v="0.1"/>
    <n v="45"/>
    <s v="All Hours"/>
    <s v="Long Beach, Ca"/>
    <n v="33.770099999999999"/>
    <n v="-118.19370000000001"/>
    <d v="2025-06-15T00:00:00"/>
    <n v="0"/>
    <b v="1"/>
    <d v="2025-07-22T00:00:00"/>
    <x v="7"/>
    <n v="29"/>
    <x v="3"/>
    <n v="1.4"/>
    <n v="5"/>
    <n v="0"/>
    <n v="0"/>
    <x v="9"/>
    <x v="0"/>
  </r>
  <r>
    <n v="26"/>
    <x v="0"/>
    <n v="1"/>
    <s v="Fri"/>
    <x v="1"/>
    <d v="1899-12-30T12:45:00"/>
    <d v="1899-12-30T14:09:00"/>
    <n v="84"/>
    <b v="1"/>
    <x v="1"/>
    <b v="1"/>
    <s v="Other (self-described)"/>
    <n v="50"/>
    <x v="0"/>
    <n v="50"/>
    <x v="1"/>
    <n v="0"/>
    <n v="50"/>
    <s v="All Hours"/>
    <s v="Bakersfield, Ca"/>
    <n v="35.3733"/>
    <n v="-119.0187"/>
    <d v="2023-12-27T00:00:00"/>
    <n v="5"/>
    <b v="0"/>
    <d v="2025-06-22T00:00:00"/>
    <x v="13"/>
    <n v="59"/>
    <x v="3"/>
    <n v="1.4"/>
    <n v="0"/>
    <n v="0"/>
    <n v="1"/>
    <x v="7"/>
    <x v="0"/>
  </r>
  <r>
    <n v="16"/>
    <x v="2"/>
    <n v="1"/>
    <s v="Mon"/>
    <x v="1"/>
    <d v="1899-12-30T20:02:00"/>
    <d v="1899-12-30T22:37:00"/>
    <n v="155"/>
    <b v="0"/>
    <x v="1"/>
    <b v="0"/>
    <s v="Male"/>
    <n v="20"/>
    <x v="0"/>
    <n v="20"/>
    <x v="0"/>
    <n v="0.05"/>
    <n v="19"/>
    <s v="Off-Peak Only"/>
    <s v="Fresno, Ca"/>
    <n v="36.7378"/>
    <n v="-119.7871"/>
    <d v="2024-04-04T00:00:00"/>
    <n v="1"/>
    <b v="0"/>
    <d v="2025-06-27T00:00:00"/>
    <x v="33"/>
    <n v="54"/>
    <x v="3"/>
    <n v="2.6"/>
    <n v="1"/>
    <n v="0"/>
    <n v="0"/>
    <x v="1"/>
    <x v="0"/>
  </r>
  <r>
    <n v="21"/>
    <x v="2"/>
    <n v="1"/>
    <s v="Mon"/>
    <x v="0"/>
    <d v="1899-12-30T08:29:00"/>
    <d v="1899-12-30T09:53:00"/>
    <n v="84"/>
    <b v="1"/>
    <x v="0"/>
    <b v="0"/>
    <s v="Male"/>
    <n v="20"/>
    <x v="1"/>
    <n v="15"/>
    <x v="0"/>
    <n v="0.05"/>
    <n v="14.25"/>
    <s v="Off-Peak Only"/>
    <s v="Oakland, Ca"/>
    <n v="37.804400000000001"/>
    <n v="-122.27119999999999"/>
    <d v="2024-10-29T00:00:00"/>
    <n v="0"/>
    <b v="0"/>
    <d v="2025-07-09T00:00:00"/>
    <x v="34"/>
    <n v="42"/>
    <x v="3"/>
    <n v="1.4"/>
    <n v="0.75"/>
    <n v="0"/>
    <n v="0"/>
    <x v="2"/>
    <x v="0"/>
  </r>
  <r>
    <n v="15"/>
    <x v="1"/>
    <n v="4"/>
    <s v="Fri, Sat, Sun, Wed"/>
    <x v="0"/>
    <d v="1899-12-30T14:06:00"/>
    <d v="1899-12-30T15:54:00"/>
    <n v="108"/>
    <b v="1"/>
    <x v="0"/>
    <b v="1"/>
    <s v="Male"/>
    <n v="30"/>
    <x v="0"/>
    <n v="30"/>
    <x v="1"/>
    <n v="0"/>
    <n v="30"/>
    <s v="Weekdays Only"/>
    <s v="Oakland, Ca"/>
    <n v="37.804400000000001"/>
    <n v="-122.27119999999999"/>
    <d v="2025-02-15T00:00:00"/>
    <n v="0"/>
    <b v="0"/>
    <d v="2025-07-15T00:00:00"/>
    <x v="22"/>
    <n v="36"/>
    <x v="2"/>
    <n v="1.8"/>
    <n v="0"/>
    <n v="0"/>
    <n v="0"/>
    <x v="2"/>
    <x v="0"/>
  </r>
  <r>
    <n v="47"/>
    <x v="1"/>
    <n v="3"/>
    <s v="Mon, Sun, Tue"/>
    <x v="0"/>
    <d v="1899-12-30T10:48:00"/>
    <d v="1899-12-30T12:33:00"/>
    <n v="105"/>
    <b v="1"/>
    <x v="0"/>
    <b v="1"/>
    <s v="Female"/>
    <n v="30"/>
    <x v="0"/>
    <n v="30"/>
    <x v="2"/>
    <n v="0.1"/>
    <n v="27"/>
    <s v="Weekdays Only"/>
    <s v="Long Beach, Ca"/>
    <n v="33.770099999999999"/>
    <n v="-118.19370000000001"/>
    <d v="2024-06-28T00:00:00"/>
    <n v="0"/>
    <b v="1"/>
    <d v="2025-07-02T00:00:00"/>
    <x v="30"/>
    <n v="49"/>
    <x v="4"/>
    <n v="1.8"/>
    <n v="3"/>
    <n v="0"/>
    <n v="0"/>
    <x v="9"/>
    <x v="0"/>
  </r>
  <r>
    <n v="19"/>
    <x v="0"/>
    <n v="1"/>
    <s v="Sat"/>
    <x v="0"/>
    <d v="1899-12-30T16:10:00"/>
    <d v="1899-12-30T17:20:00"/>
    <n v="70"/>
    <b v="0"/>
    <x v="1"/>
    <b v="1"/>
    <s v="Male"/>
    <n v="50"/>
    <x v="1"/>
    <n v="37.5"/>
    <x v="2"/>
    <n v="0.1"/>
    <n v="33.75"/>
    <s v="All Hours"/>
    <s v="Oakland, Ca"/>
    <n v="37.804400000000001"/>
    <n v="-122.27119999999999"/>
    <d v="2022-09-22T00:00:00"/>
    <n v="1"/>
    <b v="1"/>
    <d v="2025-05-27T00:00:00"/>
    <x v="1"/>
    <n v="85"/>
    <x v="3"/>
    <n v="1.2"/>
    <n v="3.75"/>
    <n v="1"/>
    <n v="0"/>
    <x v="2"/>
    <x v="0"/>
  </r>
  <r>
    <n v="29"/>
    <x v="3"/>
    <n v="4"/>
    <s v="Fri, Mon, Sun, Thu"/>
    <x v="1"/>
    <d v="1899-12-30T18:15:00"/>
    <d v="1899-12-30T18:54:00"/>
    <n v="39"/>
    <b v="0"/>
    <x v="1"/>
    <b v="1"/>
    <s v="Prefer not to say"/>
    <n v="70"/>
    <x v="0"/>
    <n v="70"/>
    <x v="1"/>
    <n v="0"/>
    <n v="70"/>
    <s v="All Hours + Priority Access"/>
    <s v="San Diego, Ca"/>
    <n v="32.715699999999998"/>
    <n v="-117.1611"/>
    <d v="2024-07-13T00:00:00"/>
    <n v="2"/>
    <b v="1"/>
    <d v="2025-07-03T00:00:00"/>
    <x v="27"/>
    <n v="48"/>
    <x v="2"/>
    <n v="0.6"/>
    <n v="0"/>
    <n v="0"/>
    <n v="1"/>
    <x v="6"/>
    <x v="0"/>
  </r>
  <r>
    <n v="48"/>
    <x v="1"/>
    <n v="5"/>
    <s v="Fri, Mon, Sat, Sun, Thu"/>
    <x v="0"/>
    <d v="1899-12-30T15:42:00"/>
    <d v="1899-12-30T18:35:00"/>
    <n v="173"/>
    <b v="0"/>
    <x v="1"/>
    <b v="1"/>
    <s v="Female"/>
    <n v="30"/>
    <x v="0"/>
    <n v="30"/>
    <x v="1"/>
    <n v="0"/>
    <n v="30"/>
    <s v="Weekdays Only"/>
    <s v="Sacramento, Ca"/>
    <n v="38.581600000000002"/>
    <n v="-121.4944"/>
    <d v="2023-12-18T00:00:00"/>
    <n v="5"/>
    <b v="1"/>
    <d v="2025-06-21T00:00:00"/>
    <x v="13"/>
    <n v="60"/>
    <x v="1"/>
    <n v="2.9"/>
    <n v="0"/>
    <n v="0"/>
    <n v="0"/>
    <x v="4"/>
    <x v="0"/>
  </r>
  <r>
    <n v="33"/>
    <x v="0"/>
    <n v="2"/>
    <s v="Mon, Sun"/>
    <x v="1"/>
    <d v="1899-12-30T16:16:00"/>
    <d v="1899-12-30T18:03:00"/>
    <n v="107"/>
    <b v="1"/>
    <x v="1"/>
    <b v="0"/>
    <s v="Male"/>
    <n v="50"/>
    <x v="0"/>
    <n v="50"/>
    <x v="1"/>
    <n v="0"/>
    <n v="50"/>
    <s v="All Hours"/>
    <s v="San Jose, Ca"/>
    <n v="37.338200000000001"/>
    <n v="-121.88630000000001"/>
    <d v="2023-06-05T00:00:00"/>
    <n v="4"/>
    <b v="1"/>
    <d v="2025-06-10T00:00:00"/>
    <x v="21"/>
    <n v="71"/>
    <x v="0"/>
    <n v="1.8"/>
    <n v="0"/>
    <n v="1"/>
    <n v="1"/>
    <x v="0"/>
    <x v="0"/>
  </r>
  <r>
    <n v="37"/>
    <x v="0"/>
    <n v="3"/>
    <s v="Sun, Thu, Wed"/>
    <x v="1"/>
    <d v="1899-12-30T10:37:00"/>
    <d v="1899-12-30T12:40:00"/>
    <n v="123"/>
    <b v="0"/>
    <x v="1"/>
    <b v="0"/>
    <s v="Female"/>
    <n v="50"/>
    <x v="0"/>
    <n v="50"/>
    <x v="3"/>
    <n v="0.15"/>
    <n v="42.5"/>
    <s v="All Hours"/>
    <s v="San Jose, Ca"/>
    <n v="37.338200000000001"/>
    <n v="-121.88630000000001"/>
    <d v="2024-05-31T00:00:00"/>
    <n v="7"/>
    <b v="1"/>
    <d v="2025-07-01T00:00:00"/>
    <x v="0"/>
    <n v="50"/>
    <x v="4"/>
    <n v="2"/>
    <n v="7.5"/>
    <n v="0"/>
    <n v="0"/>
    <x v="0"/>
    <x v="0"/>
  </r>
  <r>
    <n v="20"/>
    <x v="1"/>
    <n v="1"/>
    <s v="Sun"/>
    <x v="0"/>
    <d v="1899-12-30T15:33:00"/>
    <d v="1899-12-30T17:01:00"/>
    <n v="88"/>
    <b v="0"/>
    <x v="1"/>
    <b v="1"/>
    <s v="Non-binary"/>
    <n v="30"/>
    <x v="1"/>
    <n v="22.5"/>
    <x v="0"/>
    <n v="0.05"/>
    <n v="21.375"/>
    <s v="Weekdays Only"/>
    <s v="Los Angeles, Ca"/>
    <n v="34.052199999999999"/>
    <n v="-118.2437"/>
    <d v="2022-08-23T00:00:00"/>
    <n v="2"/>
    <b v="0"/>
    <d v="2025-05-25T00:00:00"/>
    <x v="8"/>
    <n v="87"/>
    <x v="3"/>
    <n v="1.5"/>
    <n v="1.1200000000000001"/>
    <n v="1"/>
    <n v="0"/>
    <x v="5"/>
    <x v="0"/>
  </r>
  <r>
    <n v="40"/>
    <x v="1"/>
    <n v="3"/>
    <s v="Fri, Sun, Tue"/>
    <x v="0"/>
    <d v="1899-12-30T11:18:00"/>
    <d v="1899-12-30T14:09:00"/>
    <n v="171"/>
    <b v="0"/>
    <x v="1"/>
    <b v="1"/>
    <s v="Male"/>
    <n v="30"/>
    <x v="1"/>
    <n v="22.5"/>
    <x v="1"/>
    <n v="0"/>
    <n v="22.5"/>
    <s v="Weekdays Only"/>
    <s v="Anaheim, Ca"/>
    <n v="33.836599999999997"/>
    <n v="-117.9143"/>
    <d v="2022-09-01T00:00:00"/>
    <n v="1"/>
    <b v="0"/>
    <d v="2025-05-26T00:00:00"/>
    <x v="1"/>
    <n v="86"/>
    <x v="4"/>
    <n v="2.8"/>
    <n v="0"/>
    <n v="1"/>
    <n v="0"/>
    <x v="3"/>
    <x v="0"/>
  </r>
  <r>
    <n v="28"/>
    <x v="0"/>
    <n v="1"/>
    <s v="Sun"/>
    <x v="0"/>
    <d v="1899-12-30T11:49:00"/>
    <d v="1899-12-30T14:11:00"/>
    <n v="142"/>
    <b v="1"/>
    <x v="1"/>
    <b v="1"/>
    <s v="Prefer not to say"/>
    <n v="50"/>
    <x v="0"/>
    <n v="50"/>
    <x v="2"/>
    <n v="0.1"/>
    <n v="45"/>
    <s v="All Hours"/>
    <s v="Sacramento, Ca"/>
    <n v="38.581600000000002"/>
    <n v="-121.4944"/>
    <d v="2024-09-27T00:00:00"/>
    <n v="7"/>
    <b v="1"/>
    <d v="2025-07-07T00:00:00"/>
    <x v="25"/>
    <n v="44"/>
    <x v="3"/>
    <n v="2.4"/>
    <n v="5"/>
    <n v="0"/>
    <n v="0"/>
    <x v="4"/>
    <x v="0"/>
  </r>
  <r>
    <n v="39"/>
    <x v="0"/>
    <n v="4"/>
    <s v="Mon, Thu, Tue, Wed"/>
    <x v="0"/>
    <d v="1899-12-30T18:58:00"/>
    <d v="1899-12-30T20:43:00"/>
    <n v="105"/>
    <b v="0"/>
    <x v="0"/>
    <b v="0"/>
    <s v="Other (self-described)"/>
    <n v="50"/>
    <x v="0"/>
    <n v="50"/>
    <x v="1"/>
    <n v="0"/>
    <n v="50"/>
    <s v="All Hours"/>
    <s v="San Jose, Ca"/>
    <n v="37.338200000000001"/>
    <n v="-121.88630000000001"/>
    <d v="2024-01-10T00:00:00"/>
    <n v="0"/>
    <b v="1"/>
    <d v="2025-06-23T00:00:00"/>
    <x v="23"/>
    <n v="58"/>
    <x v="2"/>
    <n v="1.8"/>
    <n v="0"/>
    <n v="0"/>
    <n v="1"/>
    <x v="0"/>
    <x v="0"/>
  </r>
  <r>
    <n v="29"/>
    <x v="0"/>
    <n v="2"/>
    <s v="Fri, Thu"/>
    <x v="0"/>
    <d v="1899-12-30T14:45:00"/>
    <d v="1899-12-30T16:43:00"/>
    <n v="118"/>
    <b v="1"/>
    <x v="1"/>
    <b v="1"/>
    <s v="Male"/>
    <n v="50"/>
    <x v="1"/>
    <n v="37.5"/>
    <x v="1"/>
    <n v="0"/>
    <n v="37.5"/>
    <s v="All Hours"/>
    <s v="Oakland, Ca"/>
    <n v="37.804400000000001"/>
    <n v="-122.27119999999999"/>
    <d v="2024-08-06T00:00:00"/>
    <n v="6"/>
    <b v="1"/>
    <d v="2025-07-04T00:00:00"/>
    <x v="12"/>
    <n v="47"/>
    <x v="0"/>
    <n v="2"/>
    <n v="0"/>
    <n v="0"/>
    <n v="0"/>
    <x v="2"/>
    <x v="0"/>
  </r>
  <r>
    <n v="35"/>
    <x v="2"/>
    <n v="1"/>
    <s v="Thu"/>
    <x v="1"/>
    <d v="1899-12-30T16:27:00"/>
    <d v="1899-12-30T17:25:00"/>
    <n v="58"/>
    <b v="0"/>
    <x v="1"/>
    <b v="1"/>
    <s v="Female"/>
    <n v="20"/>
    <x v="0"/>
    <n v="20"/>
    <x v="1"/>
    <n v="0"/>
    <n v="20"/>
    <s v="Off-Peak Only"/>
    <s v="San Diego, Ca"/>
    <n v="32.715699999999998"/>
    <n v="-117.1611"/>
    <d v="2024-08-23T00:00:00"/>
    <n v="7"/>
    <b v="0"/>
    <d v="2025-07-05T00:00:00"/>
    <x v="12"/>
    <n v="46"/>
    <x v="3"/>
    <n v="1"/>
    <n v="0"/>
    <n v="0"/>
    <n v="0"/>
    <x v="6"/>
    <x v="0"/>
  </r>
  <r>
    <n v="14"/>
    <x v="1"/>
    <n v="2"/>
    <s v="Mon, Wed"/>
    <x v="0"/>
    <d v="1899-12-30T09:46:00"/>
    <d v="1899-12-30T10:56:00"/>
    <n v="70"/>
    <b v="0"/>
    <x v="0"/>
    <b v="1"/>
    <s v="Male"/>
    <n v="30"/>
    <x v="2"/>
    <n v="27"/>
    <x v="1"/>
    <n v="0"/>
    <n v="27"/>
    <s v="Weekdays Only"/>
    <s v="Anaheim, Ca"/>
    <n v="33.836599999999997"/>
    <n v="-117.9143"/>
    <d v="2025-05-14T00:00:00"/>
    <n v="0"/>
    <b v="1"/>
    <d v="2025-07-20T00:00:00"/>
    <x v="18"/>
    <n v="31"/>
    <x v="0"/>
    <n v="1.2"/>
    <n v="0"/>
    <n v="0"/>
    <n v="0"/>
    <x v="3"/>
    <x v="0"/>
  </r>
  <r>
    <n v="34"/>
    <x v="1"/>
    <n v="2"/>
    <s v="Mon, Sat"/>
    <x v="0"/>
    <d v="1899-12-30T18:44:00"/>
    <d v="1899-12-30T19:47:00"/>
    <n v="63"/>
    <b v="1"/>
    <x v="0"/>
    <b v="1"/>
    <s v="Male"/>
    <n v="30"/>
    <x v="0"/>
    <n v="30"/>
    <x v="0"/>
    <n v="0.05"/>
    <n v="28.5"/>
    <s v="Weekdays Only"/>
    <s v="Long Beach, Ca"/>
    <n v="33.770099999999999"/>
    <n v="-118.19370000000001"/>
    <d v="2023-09-12T00:00:00"/>
    <n v="0"/>
    <b v="0"/>
    <d v="2025-06-16T00:00:00"/>
    <x v="3"/>
    <n v="65"/>
    <x v="0"/>
    <n v="1"/>
    <n v="1.5"/>
    <n v="1"/>
    <n v="0"/>
    <x v="9"/>
    <x v="0"/>
  </r>
  <r>
    <n v="27"/>
    <x v="2"/>
    <n v="1"/>
    <s v="Sun"/>
    <x v="1"/>
    <d v="1899-12-30T15:34:00"/>
    <d v="1899-12-30T17:58:00"/>
    <n v="144"/>
    <b v="1"/>
    <x v="1"/>
    <b v="1"/>
    <s v="Prefer not to say"/>
    <n v="20"/>
    <x v="0"/>
    <n v="20"/>
    <x v="3"/>
    <n v="0.15"/>
    <n v="17"/>
    <s v="Off-Peak Only"/>
    <s v="San Francisco, Ca"/>
    <n v="37.774900000000002"/>
    <n v="-122.4194"/>
    <d v="2024-01-04T00:00:00"/>
    <n v="1"/>
    <b v="0"/>
    <d v="2025-06-22T00:00:00"/>
    <x v="23"/>
    <n v="59"/>
    <x v="3"/>
    <n v="2.4"/>
    <n v="3"/>
    <n v="0"/>
    <n v="0"/>
    <x v="8"/>
    <x v="0"/>
  </r>
  <r>
    <n v="14"/>
    <x v="0"/>
    <n v="1"/>
    <s v="Mon"/>
    <x v="1"/>
    <d v="1899-12-30T11:56:00"/>
    <d v="1899-12-30T13:37:00"/>
    <n v="101"/>
    <b v="0"/>
    <x v="0"/>
    <b v="0"/>
    <s v="Male"/>
    <n v="50"/>
    <x v="1"/>
    <n v="37.5"/>
    <x v="1"/>
    <n v="0"/>
    <n v="37.5"/>
    <s v="All Hours"/>
    <s v="Sacramento, Ca"/>
    <n v="38.581600000000002"/>
    <n v="-121.4944"/>
    <d v="2025-04-29T00:00:00"/>
    <n v="0"/>
    <b v="1"/>
    <d v="2025-07-19T00:00:00"/>
    <x v="5"/>
    <n v="32"/>
    <x v="3"/>
    <n v="1.7"/>
    <n v="0"/>
    <n v="0"/>
    <n v="0"/>
    <x v="4"/>
    <x v="0"/>
  </r>
  <r>
    <n v="40"/>
    <x v="1"/>
    <n v="1"/>
    <s v="Fri"/>
    <x v="0"/>
    <d v="1899-12-30T18:30:00"/>
    <d v="1899-12-30T19:44:00"/>
    <n v="74"/>
    <b v="1"/>
    <x v="0"/>
    <b v="1"/>
    <s v="Male"/>
    <n v="30"/>
    <x v="2"/>
    <n v="27"/>
    <x v="0"/>
    <n v="0.05"/>
    <n v="25.65"/>
    <s v="Weekdays Only"/>
    <s v="San Jose, Ca"/>
    <n v="37.338200000000001"/>
    <n v="-121.88630000000001"/>
    <d v="2024-08-30T00:00:00"/>
    <n v="0"/>
    <b v="1"/>
    <d v="2025-07-06T00:00:00"/>
    <x v="12"/>
    <n v="45"/>
    <x v="3"/>
    <n v="1.2"/>
    <n v="1.35"/>
    <n v="0"/>
    <n v="0"/>
    <x v="0"/>
    <x v="0"/>
  </r>
  <r>
    <n v="28"/>
    <x v="2"/>
    <n v="3"/>
    <s v="Fri, Mon, Thu"/>
    <x v="0"/>
    <d v="1899-12-30T10:11:00"/>
    <d v="1899-12-30T12:26:00"/>
    <n v="135"/>
    <b v="1"/>
    <x v="0"/>
    <b v="1"/>
    <s v="Female"/>
    <n v="20"/>
    <x v="0"/>
    <n v="20"/>
    <x v="1"/>
    <n v="0"/>
    <n v="20"/>
    <s v="Off-Peak Only"/>
    <s v="San Diego, Ca"/>
    <n v="32.715699999999998"/>
    <n v="-117.1611"/>
    <d v="2022-10-29T00:00:00"/>
    <n v="0"/>
    <b v="0"/>
    <d v="2025-05-29T00:00:00"/>
    <x v="24"/>
    <n v="83"/>
    <x v="4"/>
    <n v="2.2000000000000002"/>
    <n v="0"/>
    <n v="1"/>
    <n v="0"/>
    <x v="6"/>
    <x v="0"/>
  </r>
  <r>
    <n v="27"/>
    <x v="0"/>
    <n v="1"/>
    <s v="Thu"/>
    <x v="0"/>
    <d v="1899-12-30T14:17:00"/>
    <d v="1899-12-30T15:42:00"/>
    <n v="85"/>
    <b v="0"/>
    <x v="0"/>
    <b v="0"/>
    <s v="Prefer not to say"/>
    <n v="50"/>
    <x v="1"/>
    <n v="37.5"/>
    <x v="0"/>
    <n v="0.05"/>
    <n v="35.625"/>
    <s v="All Hours"/>
    <s v="Bakersfield, Ca"/>
    <n v="35.3733"/>
    <n v="-119.0187"/>
    <d v="2024-10-10T00:00:00"/>
    <n v="0"/>
    <b v="1"/>
    <d v="2025-07-08T00:00:00"/>
    <x v="34"/>
    <n v="43"/>
    <x v="3"/>
    <n v="1.4"/>
    <n v="1.88"/>
    <n v="0"/>
    <n v="0"/>
    <x v="7"/>
    <x v="0"/>
  </r>
  <r>
    <n v="27"/>
    <x v="1"/>
    <n v="2"/>
    <s v="Mon, Tue"/>
    <x v="1"/>
    <d v="1899-12-30T09:10:00"/>
    <d v="1899-12-30T11:36:00"/>
    <n v="146"/>
    <b v="0"/>
    <x v="1"/>
    <b v="1"/>
    <s v="Female"/>
    <n v="30"/>
    <x v="1"/>
    <n v="22.5"/>
    <x v="1"/>
    <n v="0"/>
    <n v="22.5"/>
    <s v="Weekdays Only"/>
    <s v="San Diego, Ca"/>
    <n v="32.715699999999998"/>
    <n v="-117.1611"/>
    <d v="2025-01-19T00:00:00"/>
    <n v="1"/>
    <b v="0"/>
    <d v="2025-07-14T00:00:00"/>
    <x v="4"/>
    <n v="37"/>
    <x v="0"/>
    <n v="2.4"/>
    <n v="0"/>
    <n v="0"/>
    <n v="0"/>
    <x v="6"/>
    <x v="0"/>
  </r>
  <r>
    <n v="29"/>
    <x v="1"/>
    <n v="3"/>
    <s v="Fri, Sun, Wed"/>
    <x v="0"/>
    <d v="1899-12-30T14:16:00"/>
    <d v="1899-12-30T17:08:00"/>
    <n v="172"/>
    <b v="0"/>
    <x v="0"/>
    <b v="0"/>
    <s v="Female"/>
    <n v="30"/>
    <x v="0"/>
    <n v="30"/>
    <x v="0"/>
    <n v="0.05"/>
    <n v="28.5"/>
    <s v="Weekdays Only"/>
    <s v="Fresno, Ca"/>
    <n v="36.7378"/>
    <n v="-119.7871"/>
    <d v="2024-01-18T00:00:00"/>
    <n v="0"/>
    <b v="0"/>
    <d v="2025-06-23T00:00:00"/>
    <x v="23"/>
    <n v="58"/>
    <x v="4"/>
    <n v="2.9"/>
    <n v="1.5"/>
    <n v="0"/>
    <n v="0"/>
    <x v="1"/>
    <x v="0"/>
  </r>
  <r>
    <n v="39"/>
    <x v="1"/>
    <n v="3"/>
    <s v="Sat, Thu, Wed"/>
    <x v="1"/>
    <d v="1899-12-30T15:19:00"/>
    <d v="1899-12-30T17:35:00"/>
    <n v="136"/>
    <b v="0"/>
    <x v="1"/>
    <b v="1"/>
    <s v="Male"/>
    <n v="30"/>
    <x v="0"/>
    <n v="30"/>
    <x v="3"/>
    <n v="0.15"/>
    <n v="25.5"/>
    <s v="Weekdays Only"/>
    <s v="Oakland, Ca"/>
    <n v="37.804400000000001"/>
    <n v="-122.27119999999999"/>
    <d v="2022-08-08T00:00:00"/>
    <n v="8"/>
    <b v="0"/>
    <d v="2025-05-24T00:00:00"/>
    <x v="8"/>
    <n v="88"/>
    <x v="4"/>
    <n v="2.2999999999999998"/>
    <n v="4.5"/>
    <n v="1"/>
    <n v="0"/>
    <x v="2"/>
    <x v="0"/>
  </r>
  <r>
    <n v="41"/>
    <x v="1"/>
    <n v="1"/>
    <s v="Fri"/>
    <x v="0"/>
    <d v="1899-12-30T13:50:00"/>
    <d v="1899-12-30T14:26:00"/>
    <n v="36"/>
    <b v="0"/>
    <x v="1"/>
    <b v="0"/>
    <s v="Male"/>
    <n v="30"/>
    <x v="0"/>
    <n v="30"/>
    <x v="2"/>
    <n v="0.1"/>
    <n v="27"/>
    <s v="Weekdays Only"/>
    <s v="Fresno, Ca"/>
    <n v="36.7378"/>
    <n v="-119.7871"/>
    <d v="2024-10-08T00:00:00"/>
    <n v="5"/>
    <b v="0"/>
    <d v="2025-07-08T00:00:00"/>
    <x v="34"/>
    <n v="43"/>
    <x v="3"/>
    <n v="0.6"/>
    <n v="3"/>
    <n v="0"/>
    <n v="0"/>
    <x v="1"/>
    <x v="0"/>
  </r>
  <r>
    <n v="41"/>
    <x v="1"/>
    <n v="2"/>
    <s v="Fri, Thu"/>
    <x v="1"/>
    <d v="1899-12-30T10:29:00"/>
    <d v="1899-12-30T12:37:00"/>
    <n v="128"/>
    <b v="1"/>
    <x v="1"/>
    <b v="1"/>
    <s v="Non-binary"/>
    <n v="30"/>
    <x v="0"/>
    <n v="30"/>
    <x v="3"/>
    <n v="0.15"/>
    <n v="25.5"/>
    <s v="Weekdays Only"/>
    <s v="Fresno, Ca"/>
    <n v="36.7378"/>
    <n v="-119.7871"/>
    <d v="2023-07-08T00:00:00"/>
    <n v="5"/>
    <b v="1"/>
    <d v="2025-06-12T00:00:00"/>
    <x v="26"/>
    <n v="69"/>
    <x v="0"/>
    <n v="2.1"/>
    <n v="4.5"/>
    <n v="1"/>
    <n v="0"/>
    <x v="1"/>
    <x v="0"/>
  </r>
  <r>
    <n v="40"/>
    <x v="0"/>
    <n v="2"/>
    <s v="Sat, Tue"/>
    <x v="1"/>
    <d v="1899-12-30T20:33:00"/>
    <d v="1899-12-30T21:52:00"/>
    <n v="79"/>
    <b v="1"/>
    <x v="1"/>
    <b v="1"/>
    <s v="Non-binary"/>
    <n v="50"/>
    <x v="1"/>
    <n v="37.5"/>
    <x v="3"/>
    <n v="0.15"/>
    <n v="31.875"/>
    <s v="All Hours"/>
    <s v="Bakersfield, Ca"/>
    <n v="35.3733"/>
    <n v="-119.0187"/>
    <d v="2023-04-03T00:00:00"/>
    <n v="2"/>
    <b v="0"/>
    <d v="2025-06-07T00:00:00"/>
    <x v="32"/>
    <n v="74"/>
    <x v="0"/>
    <n v="1.3"/>
    <n v="5.62"/>
    <n v="1"/>
    <n v="0"/>
    <x v="7"/>
    <x v="0"/>
  </r>
  <r>
    <n v="33"/>
    <x v="0"/>
    <n v="2"/>
    <s v="Sat, Thu"/>
    <x v="1"/>
    <d v="1899-12-30T14:56:00"/>
    <d v="1899-12-30T15:57:00"/>
    <n v="61"/>
    <b v="1"/>
    <x v="1"/>
    <b v="1"/>
    <s v="Female"/>
    <n v="50"/>
    <x v="0"/>
    <n v="50"/>
    <x v="1"/>
    <n v="0"/>
    <n v="50"/>
    <s v="All Hours"/>
    <s v="Fresno, Ca"/>
    <n v="36.7378"/>
    <n v="-119.7871"/>
    <d v="2024-10-12T00:00:00"/>
    <n v="4"/>
    <b v="1"/>
    <d v="2025-07-08T00:00:00"/>
    <x v="34"/>
    <n v="43"/>
    <x v="0"/>
    <n v="1"/>
    <n v="0"/>
    <n v="0"/>
    <n v="1"/>
    <x v="1"/>
    <x v="0"/>
  </r>
  <r>
    <n v="14"/>
    <x v="2"/>
    <n v="2"/>
    <s v="Sat, Sun"/>
    <x v="0"/>
    <d v="1899-12-30T10:09:00"/>
    <d v="1899-12-30T11:15:00"/>
    <n v="66"/>
    <b v="0"/>
    <x v="1"/>
    <b v="1"/>
    <s v="Female"/>
    <n v="20"/>
    <x v="0"/>
    <n v="20"/>
    <x v="1"/>
    <n v="0"/>
    <n v="20"/>
    <s v="Off-Peak Only"/>
    <s v="San Francisco, Ca"/>
    <n v="37.774900000000002"/>
    <n v="-122.4194"/>
    <d v="2023-05-09T00:00:00"/>
    <n v="2"/>
    <b v="0"/>
    <d v="2025-06-09T00:00:00"/>
    <x v="2"/>
    <n v="72"/>
    <x v="0"/>
    <n v="1.1000000000000001"/>
    <n v="0"/>
    <n v="1"/>
    <n v="0"/>
    <x v="8"/>
    <x v="0"/>
  </r>
  <r>
    <n v="27"/>
    <x v="3"/>
    <n v="3"/>
    <s v="Sat, Thu, Wed"/>
    <x v="0"/>
    <d v="1899-12-30T20:18:00"/>
    <d v="1899-12-30T22:20:00"/>
    <n v="122"/>
    <b v="1"/>
    <x v="1"/>
    <b v="0"/>
    <s v="Male"/>
    <n v="70"/>
    <x v="1"/>
    <n v="52.5"/>
    <x v="2"/>
    <n v="0.1"/>
    <n v="47.25"/>
    <s v="All Hours + Priority Access"/>
    <s v="Bakersfield, Ca"/>
    <n v="35.3733"/>
    <n v="-119.0187"/>
    <d v="2024-05-27T00:00:00"/>
    <n v="3"/>
    <b v="1"/>
    <d v="2025-06-30T00:00:00"/>
    <x v="0"/>
    <n v="51"/>
    <x v="4"/>
    <n v="2"/>
    <n v="5.25"/>
    <n v="0"/>
    <n v="1"/>
    <x v="7"/>
    <x v="0"/>
  </r>
  <r>
    <n v="47"/>
    <x v="0"/>
    <n v="2"/>
    <s v="Fri, Tue"/>
    <x v="1"/>
    <d v="1899-12-30T16:41:00"/>
    <d v="1899-12-30T18:02:00"/>
    <n v="81"/>
    <b v="1"/>
    <x v="1"/>
    <b v="1"/>
    <s v="Male"/>
    <n v="50"/>
    <x v="1"/>
    <n v="37.5"/>
    <x v="3"/>
    <n v="0.15"/>
    <n v="31.875"/>
    <s v="All Hours"/>
    <s v="Sacramento, Ca"/>
    <n v="38.581600000000002"/>
    <n v="-121.4944"/>
    <d v="2023-08-19T00:00:00"/>
    <n v="1"/>
    <b v="1"/>
    <d v="2025-06-15T00:00:00"/>
    <x v="31"/>
    <n v="66"/>
    <x v="0"/>
    <n v="1.4"/>
    <n v="5.62"/>
    <n v="1"/>
    <n v="0"/>
    <x v="4"/>
    <x v="0"/>
  </r>
  <r>
    <n v="43"/>
    <x v="2"/>
    <n v="3"/>
    <s v="Fri, Sun, Tue"/>
    <x v="0"/>
    <d v="1899-12-30T12:02:00"/>
    <d v="1899-12-30T14:07:00"/>
    <n v="125"/>
    <b v="1"/>
    <x v="1"/>
    <b v="1"/>
    <s v="Male"/>
    <n v="20"/>
    <x v="0"/>
    <n v="20"/>
    <x v="0"/>
    <n v="0.05"/>
    <n v="19"/>
    <s v="Off-Peak Only"/>
    <s v="Anaheim, Ca"/>
    <n v="33.836599999999997"/>
    <n v="-117.9143"/>
    <d v="2023-08-18T00:00:00"/>
    <n v="7"/>
    <b v="0"/>
    <d v="2025-06-14T00:00:00"/>
    <x v="31"/>
    <n v="67"/>
    <x v="4"/>
    <n v="2.1"/>
    <n v="1"/>
    <n v="1"/>
    <n v="0"/>
    <x v="3"/>
    <x v="0"/>
  </r>
  <r>
    <n v="22"/>
    <x v="0"/>
    <n v="1"/>
    <s v="Thu"/>
    <x v="0"/>
    <d v="1899-12-30T09:43:00"/>
    <d v="1899-12-30T10:37:00"/>
    <n v="54"/>
    <b v="1"/>
    <x v="0"/>
    <b v="0"/>
    <s v="Male"/>
    <n v="50"/>
    <x v="0"/>
    <n v="50"/>
    <x v="0"/>
    <n v="0.05"/>
    <n v="47.5"/>
    <s v="All Hours"/>
    <s v="Bakersfield, Ca"/>
    <n v="35.3733"/>
    <n v="-119.0187"/>
    <d v="2023-11-30T00:00:00"/>
    <n v="0"/>
    <b v="1"/>
    <d v="2025-06-20T00:00:00"/>
    <x v="28"/>
    <n v="61"/>
    <x v="3"/>
    <n v="0.9"/>
    <n v="2.5"/>
    <n v="1"/>
    <n v="1"/>
    <x v="7"/>
    <x v="0"/>
  </r>
  <r>
    <n v="14"/>
    <x v="0"/>
    <n v="3"/>
    <s v="Sat, Sun, Thu"/>
    <x v="1"/>
    <d v="1899-12-30T17:02:00"/>
    <d v="1899-12-30T17:32:00"/>
    <n v="30"/>
    <b v="0"/>
    <x v="0"/>
    <b v="0"/>
    <s v="Female"/>
    <n v="50"/>
    <x v="0"/>
    <n v="50"/>
    <x v="2"/>
    <n v="0.1"/>
    <n v="45"/>
    <s v="All Hours"/>
    <s v="Bakersfield, Ca"/>
    <n v="35.3733"/>
    <n v="-119.0187"/>
    <d v="2025-03-18T00:00:00"/>
    <n v="0"/>
    <b v="0"/>
    <d v="2025-07-17T00:00:00"/>
    <x v="20"/>
    <n v="34"/>
    <x v="4"/>
    <n v="0.5"/>
    <n v="5"/>
    <n v="0"/>
    <n v="0"/>
    <x v="7"/>
    <x v="0"/>
  </r>
  <r>
    <n v="16"/>
    <x v="2"/>
    <n v="3"/>
    <s v="Fri, Sun, Wed"/>
    <x v="1"/>
    <d v="1899-12-30T14:53:00"/>
    <d v="1899-12-30T17:02:00"/>
    <n v="129"/>
    <b v="1"/>
    <x v="0"/>
    <b v="1"/>
    <s v="Male"/>
    <n v="20"/>
    <x v="0"/>
    <n v="20"/>
    <x v="1"/>
    <n v="0"/>
    <n v="20"/>
    <s v="Off-Peak Only"/>
    <s v="Los Angeles, Ca"/>
    <n v="34.052199999999999"/>
    <n v="-118.2437"/>
    <d v="2023-01-15T00:00:00"/>
    <n v="0"/>
    <b v="1"/>
    <d v="2025-06-02T00:00:00"/>
    <x v="9"/>
    <n v="79"/>
    <x v="4"/>
    <n v="2.2000000000000002"/>
    <n v="0"/>
    <n v="1"/>
    <n v="0"/>
    <x v="5"/>
    <x v="0"/>
  </r>
  <r>
    <n v="40"/>
    <x v="0"/>
    <n v="3"/>
    <s v="Mon, Thu, Tue"/>
    <x v="1"/>
    <d v="1899-12-30T19:59:00"/>
    <d v="1899-12-30T21:04:00"/>
    <n v="65"/>
    <b v="0"/>
    <x v="1"/>
    <b v="0"/>
    <s v="Other (self-described)"/>
    <n v="50"/>
    <x v="1"/>
    <n v="37.5"/>
    <x v="1"/>
    <n v="0"/>
    <n v="37.5"/>
    <s v="All Hours"/>
    <s v="Oakland, Ca"/>
    <n v="37.804400000000001"/>
    <n v="-122.27119999999999"/>
    <d v="2024-07-16T00:00:00"/>
    <n v="6"/>
    <b v="1"/>
    <d v="2025-07-03T00:00:00"/>
    <x v="27"/>
    <n v="48"/>
    <x v="4"/>
    <n v="1.1000000000000001"/>
    <n v="0"/>
    <n v="0"/>
    <n v="0"/>
    <x v="2"/>
    <x v="0"/>
  </r>
  <r>
    <n v="23"/>
    <x v="0"/>
    <n v="1"/>
    <s v="Tue"/>
    <x v="0"/>
    <d v="1899-12-30T16:54:00"/>
    <d v="1899-12-30T19:49:00"/>
    <n v="175"/>
    <b v="1"/>
    <x v="0"/>
    <b v="0"/>
    <s v="Female"/>
    <n v="50"/>
    <x v="0"/>
    <n v="50"/>
    <x v="1"/>
    <n v="0"/>
    <n v="50"/>
    <s v="All Hours"/>
    <s v="Bakersfield, Ca"/>
    <n v="35.3733"/>
    <n v="-119.0187"/>
    <d v="2024-12-06T00:00:00"/>
    <n v="0"/>
    <b v="1"/>
    <d v="2025-07-11T00:00:00"/>
    <x v="11"/>
    <n v="40"/>
    <x v="3"/>
    <n v="2.9"/>
    <n v="0"/>
    <n v="0"/>
    <n v="1"/>
    <x v="7"/>
    <x v="0"/>
  </r>
  <r>
    <n v="42"/>
    <x v="2"/>
    <n v="3"/>
    <s v="Mon, Sat, Thu"/>
    <x v="0"/>
    <d v="1899-12-30T16:20:00"/>
    <d v="1899-12-30T17:20:00"/>
    <n v="60"/>
    <b v="1"/>
    <x v="1"/>
    <b v="0"/>
    <s v="Male"/>
    <n v="20"/>
    <x v="0"/>
    <n v="20"/>
    <x v="0"/>
    <n v="0.05"/>
    <n v="19"/>
    <s v="Off-Peak Only"/>
    <s v="San Jose, Ca"/>
    <n v="37.338200000000001"/>
    <n v="-121.88630000000001"/>
    <d v="2025-05-10T00:00:00"/>
    <n v="1"/>
    <b v="1"/>
    <d v="2025-07-20T00:00:00"/>
    <x v="18"/>
    <n v="31"/>
    <x v="4"/>
    <n v="1"/>
    <n v="1"/>
    <n v="0"/>
    <n v="0"/>
    <x v="0"/>
    <x v="0"/>
  </r>
  <r>
    <n v="27"/>
    <x v="0"/>
    <n v="3"/>
    <s v="Mon, Sat, Thu"/>
    <x v="0"/>
    <d v="1899-12-30T18:16:00"/>
    <d v="1899-12-30T20:37:00"/>
    <n v="141"/>
    <b v="0"/>
    <x v="0"/>
    <b v="0"/>
    <s v="Female"/>
    <n v="50"/>
    <x v="0"/>
    <n v="50"/>
    <x v="0"/>
    <n v="0.05"/>
    <n v="47.5"/>
    <s v="All Hours"/>
    <s v="Los Angeles, Ca"/>
    <n v="34.052199999999999"/>
    <n v="-118.2437"/>
    <d v="2023-10-02T00:00:00"/>
    <n v="0"/>
    <b v="1"/>
    <d v="2025-06-17T00:00:00"/>
    <x v="17"/>
    <n v="64"/>
    <x v="4"/>
    <n v="2.4"/>
    <n v="2.5"/>
    <n v="1"/>
    <n v="1"/>
    <x v="5"/>
    <x v="0"/>
  </r>
  <r>
    <n v="28"/>
    <x v="1"/>
    <n v="3"/>
    <s v="Fri, Sun, Tue"/>
    <x v="0"/>
    <d v="1899-12-30T09:55:00"/>
    <d v="1899-12-30T10:55:00"/>
    <n v="60"/>
    <b v="0"/>
    <x v="1"/>
    <b v="0"/>
    <s v="Prefer not to say"/>
    <n v="30"/>
    <x v="0"/>
    <n v="30"/>
    <x v="2"/>
    <n v="0.1"/>
    <n v="27"/>
    <s v="Weekdays Only"/>
    <s v="Los Angeles, Ca"/>
    <n v="34.052199999999999"/>
    <n v="-118.2437"/>
    <d v="2023-07-02T00:00:00"/>
    <n v="1"/>
    <b v="0"/>
    <d v="2025-06-12T00:00:00"/>
    <x v="26"/>
    <n v="69"/>
    <x v="4"/>
    <n v="1"/>
    <n v="3"/>
    <n v="1"/>
    <n v="0"/>
    <x v="5"/>
    <x v="0"/>
  </r>
  <r>
    <n v="47"/>
    <x v="0"/>
    <n v="2"/>
    <s v="Fri, Tue"/>
    <x v="1"/>
    <d v="1899-12-30T16:41:00"/>
    <d v="1899-12-30T18:02:00"/>
    <n v="81"/>
    <b v="1"/>
    <x v="1"/>
    <b v="1"/>
    <s v="Male"/>
    <n v="50"/>
    <x v="1"/>
    <n v="37.5"/>
    <x v="3"/>
    <n v="0.15"/>
    <n v="31.875"/>
    <s v="All Hours"/>
    <s v="Sacramento, Ca"/>
    <n v="38.581600000000002"/>
    <n v="-121.4944"/>
    <d v="2025-06-05T00:00:00"/>
    <n v="2"/>
    <b v="1"/>
    <d v="2025-07-22T00:00:00"/>
    <x v="7"/>
    <n v="29"/>
    <x v="0"/>
    <n v="1.4"/>
    <n v="5.62"/>
    <n v="0"/>
    <n v="0"/>
    <x v="4"/>
    <x v="0"/>
  </r>
  <r>
    <n v="41"/>
    <x v="2"/>
    <n v="3"/>
    <s v="Sun, Thu, Wed"/>
    <x v="1"/>
    <d v="1899-12-30T15:40:00"/>
    <d v="1899-12-30T17:21:00"/>
    <n v="101"/>
    <b v="1"/>
    <x v="1"/>
    <b v="0"/>
    <s v="Female"/>
    <n v="20"/>
    <x v="0"/>
    <n v="20"/>
    <x v="2"/>
    <n v="0.1"/>
    <n v="18"/>
    <s v="Off-Peak Only"/>
    <s v="Los Angeles, Ca"/>
    <n v="34.052199999999999"/>
    <n v="-118.2437"/>
    <d v="2023-12-25T00:00:00"/>
    <n v="6"/>
    <b v="0"/>
    <d v="2025-06-22T00:00:00"/>
    <x v="13"/>
    <n v="59"/>
    <x v="4"/>
    <n v="1.7"/>
    <n v="2"/>
    <n v="0"/>
    <n v="0"/>
    <x v="5"/>
    <x v="0"/>
  </r>
  <r>
    <n v="49"/>
    <x v="0"/>
    <n v="1"/>
    <s v="Tue"/>
    <x v="1"/>
    <d v="1899-12-30T16:18:00"/>
    <d v="1899-12-30T17:35:00"/>
    <n v="77"/>
    <b v="1"/>
    <x v="0"/>
    <b v="0"/>
    <s v="Male"/>
    <n v="50"/>
    <x v="0"/>
    <n v="50"/>
    <x v="1"/>
    <n v="0"/>
    <n v="50"/>
    <s v="All Hours"/>
    <s v="San Jose, Ca"/>
    <n v="37.338200000000001"/>
    <n v="-121.88630000000001"/>
    <d v="2024-10-24T00:00:00"/>
    <n v="0"/>
    <b v="1"/>
    <d v="2025-07-09T00:00:00"/>
    <x v="34"/>
    <n v="42"/>
    <x v="3"/>
    <n v="1.3"/>
    <n v="0"/>
    <n v="0"/>
    <n v="1"/>
    <x v="0"/>
    <x v="0"/>
  </r>
  <r>
    <n v="22"/>
    <x v="3"/>
    <n v="3"/>
    <s v="Fri, Thu, Wed"/>
    <x v="1"/>
    <d v="1899-12-30T11:46:00"/>
    <d v="1899-12-30T13:47:00"/>
    <n v="121"/>
    <b v="0"/>
    <x v="1"/>
    <b v="1"/>
    <s v="Female"/>
    <n v="70"/>
    <x v="0"/>
    <n v="70"/>
    <x v="1"/>
    <n v="0"/>
    <n v="70"/>
    <s v="All Hours + Priority Access"/>
    <s v="San Diego, Ca"/>
    <n v="32.715699999999998"/>
    <n v="-117.1611"/>
    <d v="2023-08-05T00:00:00"/>
    <n v="6"/>
    <b v="1"/>
    <d v="2025-06-14T00:00:00"/>
    <x v="31"/>
    <n v="67"/>
    <x v="4"/>
    <n v="2"/>
    <n v="0"/>
    <n v="1"/>
    <n v="1"/>
    <x v="6"/>
    <x v="0"/>
  </r>
  <r>
    <n v="34"/>
    <x v="0"/>
    <n v="3"/>
    <s v="Fri, Thu, Tue"/>
    <x v="0"/>
    <d v="1899-12-30T15:41:00"/>
    <d v="1899-12-30T17:04:00"/>
    <n v="83"/>
    <b v="1"/>
    <x v="1"/>
    <b v="0"/>
    <s v="Female"/>
    <n v="50"/>
    <x v="0"/>
    <n v="50"/>
    <x v="0"/>
    <n v="0.05"/>
    <n v="47.5"/>
    <s v="All Hours"/>
    <s v="San Diego, Ca"/>
    <n v="32.715699999999998"/>
    <n v="-117.1611"/>
    <d v="2024-12-19T00:00:00"/>
    <n v="6"/>
    <b v="1"/>
    <d v="2025-07-12T00:00:00"/>
    <x v="11"/>
    <n v="39"/>
    <x v="4"/>
    <n v="1.4"/>
    <n v="2.5"/>
    <n v="0"/>
    <n v="1"/>
    <x v="6"/>
    <x v="0"/>
  </r>
  <r>
    <n v="39"/>
    <x v="1"/>
    <n v="2"/>
    <s v="Tue, Wed"/>
    <x v="1"/>
    <d v="1899-12-30T15:14:00"/>
    <d v="1899-12-30T17:39:00"/>
    <n v="145"/>
    <b v="1"/>
    <x v="0"/>
    <b v="0"/>
    <s v="Male"/>
    <n v="30"/>
    <x v="1"/>
    <n v="22.5"/>
    <x v="0"/>
    <n v="0.05"/>
    <n v="21.375"/>
    <s v="Weekdays Only"/>
    <s v="Sacramento, Ca"/>
    <n v="38.581600000000002"/>
    <n v="-121.4944"/>
    <d v="2023-06-18T00:00:00"/>
    <n v="0"/>
    <b v="0"/>
    <d v="2025-06-11T00:00:00"/>
    <x v="21"/>
    <n v="70"/>
    <x v="0"/>
    <n v="2.4"/>
    <n v="1.1200000000000001"/>
    <n v="1"/>
    <n v="0"/>
    <x v="4"/>
    <x v="0"/>
  </r>
  <r>
    <n v="47"/>
    <x v="0"/>
    <n v="1"/>
    <s v="Tue"/>
    <x v="1"/>
    <d v="1899-12-30T18:15:00"/>
    <d v="1899-12-30T19:59:00"/>
    <n v="104"/>
    <b v="1"/>
    <x v="0"/>
    <b v="1"/>
    <s v="Female"/>
    <n v="50"/>
    <x v="0"/>
    <n v="50"/>
    <x v="2"/>
    <n v="0.1"/>
    <n v="45"/>
    <s v="All Hours"/>
    <s v="San Diego, Ca"/>
    <n v="32.715699999999998"/>
    <n v="-117.1611"/>
    <d v="2024-05-07T00:00:00"/>
    <n v="0"/>
    <b v="0"/>
    <d v="2025-06-29T00:00:00"/>
    <x v="0"/>
    <n v="52"/>
    <x v="3"/>
    <n v="1.7"/>
    <n v="5"/>
    <n v="0"/>
    <n v="0"/>
    <x v="6"/>
    <x v="0"/>
  </r>
  <r>
    <n v="37"/>
    <x v="0"/>
    <n v="2"/>
    <s v="Tue, Wed"/>
    <x v="0"/>
    <d v="1899-12-30T11:30:00"/>
    <d v="1899-12-30T12:10:00"/>
    <n v="40"/>
    <b v="1"/>
    <x v="0"/>
    <b v="0"/>
    <s v="Prefer not to say"/>
    <n v="50"/>
    <x v="0"/>
    <n v="50"/>
    <x v="1"/>
    <n v="0"/>
    <n v="50"/>
    <s v="All Hours"/>
    <s v="Bakersfield, Ca"/>
    <n v="35.3733"/>
    <n v="-119.0187"/>
    <d v="2022-09-29T00:00:00"/>
    <n v="0"/>
    <b v="1"/>
    <d v="2025-05-27T00:00:00"/>
    <x v="1"/>
    <n v="85"/>
    <x v="0"/>
    <n v="0.7"/>
    <n v="0"/>
    <n v="1"/>
    <n v="1"/>
    <x v="7"/>
    <x v="0"/>
  </r>
  <r>
    <n v="39"/>
    <x v="2"/>
    <n v="5"/>
    <s v="Sat, Sun, Thu, Tue, Wed"/>
    <x v="1"/>
    <d v="1899-12-30T16:05:00"/>
    <d v="1899-12-30T18:42:00"/>
    <n v="157"/>
    <b v="0"/>
    <x v="1"/>
    <b v="0"/>
    <s v="Male"/>
    <n v="20"/>
    <x v="0"/>
    <n v="20"/>
    <x v="2"/>
    <n v="0.1"/>
    <n v="18"/>
    <s v="Off-Peak Only"/>
    <s v="San Jose, Ca"/>
    <n v="37.338200000000001"/>
    <n v="-121.88630000000001"/>
    <d v="2025-01-27T00:00:00"/>
    <n v="2"/>
    <b v="0"/>
    <d v="2025-07-14T00:00:00"/>
    <x v="4"/>
    <n v="37"/>
    <x v="1"/>
    <n v="2.6"/>
    <n v="2"/>
    <n v="0"/>
    <n v="0"/>
    <x v="0"/>
    <x v="0"/>
  </r>
  <r>
    <n v="36"/>
    <x v="1"/>
    <n v="5"/>
    <s v="Fri, Mon, Sat, Sun, Tue"/>
    <x v="0"/>
    <d v="1899-12-30T11:33:00"/>
    <d v="1899-12-30T12:40:00"/>
    <n v="67"/>
    <b v="1"/>
    <x v="0"/>
    <b v="1"/>
    <s v="Female"/>
    <n v="30"/>
    <x v="0"/>
    <n v="30"/>
    <x v="2"/>
    <n v="0.1"/>
    <n v="27"/>
    <s v="Weekdays Only"/>
    <s v="Anaheim, Ca"/>
    <n v="33.836599999999997"/>
    <n v="-117.9143"/>
    <d v="2024-06-24T00:00:00"/>
    <n v="0"/>
    <b v="0"/>
    <d v="2025-07-02T00:00:00"/>
    <x v="30"/>
    <n v="49"/>
    <x v="1"/>
    <n v="1.1000000000000001"/>
    <n v="3"/>
    <n v="0"/>
    <n v="0"/>
    <x v="3"/>
    <x v="0"/>
  </r>
  <r>
    <n v="27"/>
    <x v="1"/>
    <n v="1"/>
    <s v="Mon"/>
    <x v="0"/>
    <d v="1899-12-30T12:30:00"/>
    <d v="1899-12-30T13:08:00"/>
    <n v="38"/>
    <b v="1"/>
    <x v="0"/>
    <b v="0"/>
    <s v="Male"/>
    <n v="30"/>
    <x v="2"/>
    <n v="27"/>
    <x v="1"/>
    <n v="0"/>
    <n v="27"/>
    <s v="Weekdays Only"/>
    <s v="San Diego, Ca"/>
    <n v="32.715699999999998"/>
    <n v="-117.1611"/>
    <d v="2025-02-22T00:00:00"/>
    <n v="0"/>
    <b v="0"/>
    <d v="2025-07-16T00:00:00"/>
    <x v="22"/>
    <n v="35"/>
    <x v="3"/>
    <n v="0.6"/>
    <n v="0"/>
    <n v="0"/>
    <n v="0"/>
    <x v="6"/>
    <x v="0"/>
  </r>
  <r>
    <n v="45"/>
    <x v="3"/>
    <n v="4"/>
    <s v="Sat, Sun, Thu, Tue"/>
    <x v="0"/>
    <d v="1899-12-30T11:19:00"/>
    <d v="1899-12-30T12:16:00"/>
    <n v="57"/>
    <b v="0"/>
    <x v="1"/>
    <b v="1"/>
    <s v="Female"/>
    <n v="70"/>
    <x v="0"/>
    <n v="70"/>
    <x v="1"/>
    <n v="0"/>
    <n v="70"/>
    <s v="All Hours + Priority Access"/>
    <s v="Fresno, Ca"/>
    <n v="36.7378"/>
    <n v="-119.7871"/>
    <d v="2022-10-12T00:00:00"/>
    <n v="1"/>
    <b v="1"/>
    <d v="2025-05-28T00:00:00"/>
    <x v="24"/>
    <n v="84"/>
    <x v="2"/>
    <n v="1"/>
    <n v="0"/>
    <n v="1"/>
    <n v="1"/>
    <x v="1"/>
    <x v="0"/>
  </r>
  <r>
    <n v="28"/>
    <x v="1"/>
    <n v="3"/>
    <s v="Fri, Sun, Tue"/>
    <x v="0"/>
    <d v="1899-12-30T09:55:00"/>
    <d v="1899-12-30T10:55:00"/>
    <n v="60"/>
    <b v="0"/>
    <x v="1"/>
    <b v="0"/>
    <s v="Prefer not to say"/>
    <n v="30"/>
    <x v="0"/>
    <n v="30"/>
    <x v="2"/>
    <n v="0.1"/>
    <n v="27"/>
    <s v="Weekdays Only"/>
    <s v="Los Angeles, Ca"/>
    <n v="34.052199999999999"/>
    <n v="-118.2437"/>
    <d v="2022-12-01T00:00:00"/>
    <n v="2"/>
    <b v="0"/>
    <d v="2025-05-31T00:00:00"/>
    <x v="6"/>
    <n v="81"/>
    <x v="4"/>
    <n v="1"/>
    <n v="3"/>
    <n v="1"/>
    <n v="0"/>
    <x v="5"/>
    <x v="0"/>
  </r>
  <r>
    <n v="17"/>
    <x v="1"/>
    <n v="2"/>
    <s v="Tue, Wed"/>
    <x v="0"/>
    <d v="1899-12-30T08:06:00"/>
    <d v="1899-12-30T08:47:00"/>
    <n v="41"/>
    <b v="1"/>
    <x v="0"/>
    <b v="1"/>
    <s v="Male"/>
    <n v="30"/>
    <x v="1"/>
    <n v="22.5"/>
    <x v="2"/>
    <n v="0.1"/>
    <n v="20.25"/>
    <s v="Weekdays Only"/>
    <s v="Long Beach, Ca"/>
    <n v="33.770099999999999"/>
    <n v="-118.19370000000001"/>
    <d v="2024-09-21T00:00:00"/>
    <n v="0"/>
    <b v="0"/>
    <d v="2025-07-07T00:00:00"/>
    <x v="25"/>
    <n v="44"/>
    <x v="0"/>
    <n v="0.7"/>
    <n v="2.25"/>
    <n v="0"/>
    <n v="0"/>
    <x v="9"/>
    <x v="0"/>
  </r>
  <r>
    <n v="48"/>
    <x v="0"/>
    <n v="1"/>
    <s v="Fri"/>
    <x v="0"/>
    <d v="1899-12-30T10:42:00"/>
    <d v="1899-12-30T11:57:00"/>
    <n v="75"/>
    <b v="1"/>
    <x v="1"/>
    <b v="1"/>
    <s v="Male"/>
    <n v="50"/>
    <x v="0"/>
    <n v="50"/>
    <x v="1"/>
    <n v="0"/>
    <n v="50"/>
    <s v="All Hours"/>
    <s v="San Jose, Ca"/>
    <n v="37.338200000000001"/>
    <n v="-121.88630000000001"/>
    <d v="2023-07-21T00:00:00"/>
    <n v="5"/>
    <b v="1"/>
    <d v="2025-06-13T00:00:00"/>
    <x v="26"/>
    <n v="68"/>
    <x v="3"/>
    <n v="1.2"/>
    <n v="0"/>
    <n v="1"/>
    <n v="1"/>
    <x v="0"/>
    <x v="0"/>
  </r>
  <r>
    <n v="15"/>
    <x v="0"/>
    <n v="3"/>
    <s v="Mon, Thu, Tue"/>
    <x v="0"/>
    <d v="1899-12-30T09:55:00"/>
    <d v="1899-12-30T11:07:00"/>
    <n v="72"/>
    <b v="1"/>
    <x v="1"/>
    <b v="1"/>
    <s v="Prefer not to say"/>
    <n v="50"/>
    <x v="0"/>
    <n v="50"/>
    <x v="1"/>
    <n v="0"/>
    <n v="50"/>
    <s v="All Hours"/>
    <s v="San Jose, Ca"/>
    <n v="37.338200000000001"/>
    <n v="-121.88630000000001"/>
    <d v="2023-02-03T00:00:00"/>
    <n v="5"/>
    <b v="1"/>
    <d v="2025-06-03T00:00:00"/>
    <x v="19"/>
    <n v="78"/>
    <x v="4"/>
    <n v="1.2"/>
    <n v="0"/>
    <n v="1"/>
    <n v="1"/>
    <x v="0"/>
    <x v="0"/>
  </r>
  <r>
    <n v="28"/>
    <x v="0"/>
    <n v="5"/>
    <s v="Mon, Sat, Sun, Thu, Wed"/>
    <x v="1"/>
    <d v="1899-12-30T13:31:00"/>
    <d v="1899-12-30T15:39:00"/>
    <n v="128"/>
    <b v="0"/>
    <x v="1"/>
    <b v="1"/>
    <s v="Male"/>
    <n v="50"/>
    <x v="0"/>
    <n v="50"/>
    <x v="3"/>
    <n v="0.15"/>
    <n v="42.5"/>
    <s v="All Hours"/>
    <s v="Fresno, Ca"/>
    <n v="36.7378"/>
    <n v="-119.7871"/>
    <d v="2023-11-09T00:00:00"/>
    <n v="2"/>
    <b v="1"/>
    <d v="2025-06-19T00:00:00"/>
    <x v="28"/>
    <n v="62"/>
    <x v="1"/>
    <n v="2.1"/>
    <n v="7.5"/>
    <n v="1"/>
    <n v="0"/>
    <x v="1"/>
    <x v="0"/>
  </r>
  <r>
    <n v="22"/>
    <x v="0"/>
    <n v="5"/>
    <s v="Fri, Mon, Sun, Tue, Wed"/>
    <x v="0"/>
    <d v="1899-12-30T13:52:00"/>
    <d v="1899-12-30T14:43:00"/>
    <n v="51"/>
    <b v="0"/>
    <x v="0"/>
    <b v="1"/>
    <s v="Female"/>
    <n v="50"/>
    <x v="0"/>
    <n v="50"/>
    <x v="2"/>
    <n v="0.1"/>
    <n v="45"/>
    <s v="All Hours"/>
    <s v="Los Angeles, Ca"/>
    <n v="34.052199999999999"/>
    <n v="-118.2437"/>
    <d v="2023-12-06T00:00:00"/>
    <n v="0"/>
    <b v="0"/>
    <d v="2025-06-21T00:00:00"/>
    <x v="13"/>
    <n v="60"/>
    <x v="1"/>
    <n v="0.8"/>
    <n v="5"/>
    <n v="0"/>
    <n v="0"/>
    <x v="5"/>
    <x v="0"/>
  </r>
  <r>
    <n v="18"/>
    <x v="1"/>
    <n v="2"/>
    <s v="Thu, Tue"/>
    <x v="0"/>
    <d v="1899-12-30T16:41:00"/>
    <d v="1899-12-30T19:00:00"/>
    <n v="139"/>
    <b v="1"/>
    <x v="0"/>
    <b v="0"/>
    <s v="Female"/>
    <n v="30"/>
    <x v="1"/>
    <n v="22.5"/>
    <x v="1"/>
    <n v="0"/>
    <n v="22.5"/>
    <s v="Weekdays Only"/>
    <s v="Bakersfield, Ca"/>
    <n v="35.3733"/>
    <n v="-119.0187"/>
    <d v="2024-10-08T00:00:00"/>
    <n v="0"/>
    <b v="1"/>
    <d v="2025-07-08T00:00:00"/>
    <x v="34"/>
    <n v="43"/>
    <x v="0"/>
    <n v="2.2999999999999998"/>
    <n v="0"/>
    <n v="0"/>
    <n v="0"/>
    <x v="7"/>
    <x v="0"/>
  </r>
  <r>
    <n v="23"/>
    <x v="0"/>
    <n v="3"/>
    <s v="Mon, Sun, Thu"/>
    <x v="0"/>
    <d v="1899-12-30T09:56:00"/>
    <d v="1899-12-30T11:20:00"/>
    <n v="84"/>
    <b v="1"/>
    <x v="1"/>
    <b v="0"/>
    <s v="Female"/>
    <n v="50"/>
    <x v="0"/>
    <n v="50"/>
    <x v="3"/>
    <n v="0.15"/>
    <n v="42.5"/>
    <s v="All Hours"/>
    <s v="Fresno, Ca"/>
    <n v="36.7378"/>
    <n v="-119.7871"/>
    <d v="2025-03-15T00:00:00"/>
    <n v="6"/>
    <b v="1"/>
    <d v="2025-07-17T00:00:00"/>
    <x v="20"/>
    <n v="34"/>
    <x v="4"/>
    <n v="1.4"/>
    <n v="7.5"/>
    <n v="0"/>
    <n v="0"/>
    <x v="1"/>
    <x v="0"/>
  </r>
  <r>
    <n v="44"/>
    <x v="0"/>
    <n v="4"/>
    <s v="Mon, Thu, Tue, Wed"/>
    <x v="1"/>
    <d v="1899-12-30T19:09:00"/>
    <d v="1899-12-30T21:55:00"/>
    <n v="166"/>
    <b v="1"/>
    <x v="0"/>
    <b v="1"/>
    <s v="Female"/>
    <n v="50"/>
    <x v="0"/>
    <n v="50"/>
    <x v="2"/>
    <n v="0.1"/>
    <n v="45"/>
    <s v="All Hours"/>
    <s v="San Jose, Ca"/>
    <n v="37.338200000000001"/>
    <n v="-121.88630000000001"/>
    <d v="2022-11-10T00:00:00"/>
    <n v="0"/>
    <b v="1"/>
    <d v="2025-05-30T00:00:00"/>
    <x v="29"/>
    <n v="82"/>
    <x v="2"/>
    <n v="2.8"/>
    <n v="5"/>
    <n v="1"/>
    <n v="0"/>
    <x v="0"/>
    <x v="0"/>
  </r>
  <r>
    <n v="36"/>
    <x v="3"/>
    <n v="4"/>
    <s v="Mon, Thu, Tue, Wed"/>
    <x v="1"/>
    <d v="1899-12-30T17:28:00"/>
    <d v="1899-12-30T18:29:00"/>
    <n v="61"/>
    <b v="0"/>
    <x v="0"/>
    <b v="0"/>
    <s v="Male"/>
    <n v="70"/>
    <x v="0"/>
    <n v="70"/>
    <x v="1"/>
    <n v="0"/>
    <n v="70"/>
    <s v="All Hours + Priority Access"/>
    <s v="San Diego, Ca"/>
    <n v="32.715699999999998"/>
    <n v="-117.1611"/>
    <d v="2022-11-07T00:00:00"/>
    <n v="0"/>
    <b v="1"/>
    <d v="2025-05-29T00:00:00"/>
    <x v="29"/>
    <n v="83"/>
    <x v="2"/>
    <n v="1"/>
    <n v="0"/>
    <n v="1"/>
    <n v="1"/>
    <x v="6"/>
    <x v="0"/>
  </r>
  <r>
    <n v="40"/>
    <x v="2"/>
    <n v="1"/>
    <s v="Sun"/>
    <x v="1"/>
    <d v="1899-12-30T16:03:00"/>
    <d v="1899-12-30T17:49:00"/>
    <n v="106"/>
    <b v="0"/>
    <x v="0"/>
    <b v="1"/>
    <s v="Male"/>
    <n v="20"/>
    <x v="1"/>
    <n v="15"/>
    <x v="1"/>
    <n v="0"/>
    <n v="15"/>
    <s v="Off-Peak Only"/>
    <s v="Fresno, Ca"/>
    <n v="36.7378"/>
    <n v="-119.7871"/>
    <d v="2023-08-18T00:00:00"/>
    <n v="0"/>
    <b v="0"/>
    <d v="2025-06-15T00:00:00"/>
    <x v="31"/>
    <n v="66"/>
    <x v="3"/>
    <n v="1.8"/>
    <n v="0"/>
    <n v="1"/>
    <n v="0"/>
    <x v="1"/>
    <x v="0"/>
  </r>
  <r>
    <n v="17"/>
    <x v="2"/>
    <n v="2"/>
    <s v="Fri, Thu"/>
    <x v="1"/>
    <d v="1899-12-30T16:58:00"/>
    <d v="1899-12-30T19:40:00"/>
    <n v="162"/>
    <b v="1"/>
    <x v="0"/>
    <b v="1"/>
    <s v="Prefer not to say"/>
    <n v="20"/>
    <x v="0"/>
    <n v="20"/>
    <x v="1"/>
    <n v="0"/>
    <n v="20"/>
    <s v="Off-Peak Only"/>
    <s v="Long Beach, Ca"/>
    <n v="33.770099999999999"/>
    <n v="-118.19370000000001"/>
    <d v="2024-06-26T00:00:00"/>
    <n v="0"/>
    <b v="0"/>
    <d v="2025-07-02T00:00:00"/>
    <x v="30"/>
    <n v="49"/>
    <x v="0"/>
    <n v="2.7"/>
    <n v="0"/>
    <n v="0"/>
    <n v="0"/>
    <x v="9"/>
    <x v="0"/>
  </r>
  <r>
    <n v="37"/>
    <x v="0"/>
    <n v="1"/>
    <s v="Sun"/>
    <x v="0"/>
    <d v="1899-12-30T16:39:00"/>
    <d v="1899-12-30T19:05:00"/>
    <n v="146"/>
    <b v="1"/>
    <x v="1"/>
    <b v="0"/>
    <s v="Female"/>
    <n v="50"/>
    <x v="1"/>
    <n v="37.5"/>
    <x v="3"/>
    <n v="0.15"/>
    <n v="31.875"/>
    <s v="All Hours"/>
    <s v="Fresno, Ca"/>
    <n v="36.7378"/>
    <n v="-119.7871"/>
    <d v="2024-06-16T00:00:00"/>
    <n v="8"/>
    <b v="1"/>
    <d v="2025-07-02T00:00:00"/>
    <x v="30"/>
    <n v="49"/>
    <x v="3"/>
    <n v="2.4"/>
    <n v="5.62"/>
    <n v="0"/>
    <n v="0"/>
    <x v="1"/>
    <x v="0"/>
  </r>
  <r>
    <n v="26"/>
    <x v="0"/>
    <n v="2"/>
    <s v="Fri, Mon"/>
    <x v="0"/>
    <d v="1899-12-30T08:19:00"/>
    <d v="1899-12-30T10:45:00"/>
    <n v="146"/>
    <b v="0"/>
    <x v="1"/>
    <b v="0"/>
    <s v="Female"/>
    <n v="50"/>
    <x v="2"/>
    <n v="45"/>
    <x v="1"/>
    <n v="0"/>
    <n v="45"/>
    <s v="All Hours"/>
    <s v="Fresno, Ca"/>
    <n v="36.7378"/>
    <n v="-119.7871"/>
    <d v="2023-05-11T00:00:00"/>
    <n v="1"/>
    <b v="1"/>
    <d v="2025-06-09T00:00:00"/>
    <x v="2"/>
    <n v="72"/>
    <x v="0"/>
    <n v="2.4"/>
    <n v="0"/>
    <n v="1"/>
    <n v="0"/>
    <x v="1"/>
    <x v="0"/>
  </r>
  <r>
    <n v="28"/>
    <x v="0"/>
    <n v="3"/>
    <s v="Sat, Thu, Wed"/>
    <x v="0"/>
    <d v="1899-12-30T08:50:00"/>
    <d v="1899-12-30T11:20:00"/>
    <n v="150"/>
    <b v="0"/>
    <x v="1"/>
    <b v="0"/>
    <s v="Non-binary"/>
    <n v="50"/>
    <x v="1"/>
    <n v="37.5"/>
    <x v="3"/>
    <n v="0.15"/>
    <n v="31.875"/>
    <s v="All Hours"/>
    <s v="Oakland, Ca"/>
    <n v="37.804400000000001"/>
    <n v="-122.27119999999999"/>
    <d v="2022-11-10T00:00:00"/>
    <n v="2"/>
    <b v="1"/>
    <d v="2025-05-30T00:00:00"/>
    <x v="29"/>
    <n v="82"/>
    <x v="4"/>
    <n v="2.5"/>
    <n v="5.62"/>
    <n v="1"/>
    <n v="0"/>
    <x v="2"/>
    <x v="0"/>
  </r>
  <r>
    <n v="48"/>
    <x v="0"/>
    <n v="2"/>
    <s v="Thu, Wed"/>
    <x v="0"/>
    <d v="1899-12-30T17:14:00"/>
    <d v="1899-12-30T20:05:00"/>
    <n v="171"/>
    <b v="0"/>
    <x v="1"/>
    <b v="1"/>
    <s v="Male"/>
    <n v="50"/>
    <x v="1"/>
    <n v="37.5"/>
    <x v="1"/>
    <n v="0"/>
    <n v="37.5"/>
    <s v="All Hours"/>
    <s v="San Francisco, Ca"/>
    <n v="37.774900000000002"/>
    <n v="-122.4194"/>
    <d v="2022-11-21T00:00:00"/>
    <n v="2"/>
    <b v="1"/>
    <d v="2025-05-30T00:00:00"/>
    <x v="29"/>
    <n v="82"/>
    <x v="0"/>
    <n v="2.8"/>
    <n v="0"/>
    <n v="1"/>
    <n v="0"/>
    <x v="8"/>
    <x v="0"/>
  </r>
  <r>
    <n v="29"/>
    <x v="2"/>
    <n v="4"/>
    <s v="Fri, Mon, Sun, Wed"/>
    <x v="0"/>
    <d v="1899-12-30T10:43:00"/>
    <d v="1899-12-30T11:52:00"/>
    <n v="69"/>
    <b v="1"/>
    <x v="1"/>
    <b v="0"/>
    <s v="Non-binary"/>
    <n v="20"/>
    <x v="1"/>
    <n v="15"/>
    <x v="1"/>
    <n v="0"/>
    <n v="15"/>
    <s v="Off-Peak Only"/>
    <s v="Anaheim, Ca"/>
    <n v="33.836599999999997"/>
    <n v="-117.9143"/>
    <d v="2023-03-15T00:00:00"/>
    <n v="2"/>
    <b v="0"/>
    <d v="2025-06-06T00:00:00"/>
    <x v="16"/>
    <n v="75"/>
    <x v="2"/>
    <n v="1.2"/>
    <n v="0"/>
    <n v="1"/>
    <n v="0"/>
    <x v="3"/>
    <x v="0"/>
  </r>
  <r>
    <n v="49"/>
    <x v="1"/>
    <n v="3"/>
    <s v="Sun, Tue, Wed"/>
    <x v="1"/>
    <d v="1899-12-30T17:10:00"/>
    <d v="1899-12-30T18:03:00"/>
    <n v="53"/>
    <b v="1"/>
    <x v="1"/>
    <b v="1"/>
    <s v="Prefer not to say"/>
    <n v="30"/>
    <x v="2"/>
    <n v="27"/>
    <x v="2"/>
    <n v="0.1"/>
    <n v="24.3"/>
    <s v="Weekdays Only"/>
    <s v="Los Angeles, Ca"/>
    <n v="34.052199999999999"/>
    <n v="-118.2437"/>
    <d v="2023-08-09T00:00:00"/>
    <n v="8"/>
    <b v="0"/>
    <d v="2025-06-14T00:00:00"/>
    <x v="31"/>
    <n v="67"/>
    <x v="4"/>
    <n v="0.9"/>
    <n v="2.7"/>
    <n v="1"/>
    <n v="0"/>
    <x v="5"/>
    <x v="0"/>
  </r>
  <r>
    <n v="30"/>
    <x v="2"/>
    <n v="3"/>
    <s v="Sat, Sun, Wed"/>
    <x v="1"/>
    <d v="1899-12-30T11:09:00"/>
    <d v="1899-12-30T12:25:00"/>
    <n v="76"/>
    <b v="1"/>
    <x v="0"/>
    <b v="1"/>
    <s v="Female"/>
    <n v="20"/>
    <x v="0"/>
    <n v="20"/>
    <x v="1"/>
    <n v="0"/>
    <n v="20"/>
    <s v="Off-Peak Only"/>
    <s v="Sacramento, Ca"/>
    <n v="38.581600000000002"/>
    <n v="-121.4944"/>
    <d v="2025-03-25T00:00:00"/>
    <n v="0"/>
    <b v="0"/>
    <d v="2025-07-17T00:00:00"/>
    <x v="20"/>
    <n v="34"/>
    <x v="4"/>
    <n v="1.3"/>
    <n v="0"/>
    <n v="0"/>
    <n v="0"/>
    <x v="4"/>
    <x v="0"/>
  </r>
  <r>
    <n v="29"/>
    <x v="1"/>
    <n v="2"/>
    <s v="Sat, Tue"/>
    <x v="1"/>
    <d v="1899-12-30T20:00:00"/>
    <d v="1899-12-30T21:50:00"/>
    <n v="110"/>
    <b v="1"/>
    <x v="1"/>
    <b v="0"/>
    <s v="Female"/>
    <n v="30"/>
    <x v="0"/>
    <n v="30"/>
    <x v="1"/>
    <n v="0"/>
    <n v="30"/>
    <s v="Weekdays Only"/>
    <s v="San Diego, Ca"/>
    <n v="32.715699999999998"/>
    <n v="-117.1611"/>
    <d v="2025-01-01T00:00:00"/>
    <n v="8"/>
    <b v="1"/>
    <d v="2025-07-13T00:00:00"/>
    <x v="4"/>
    <n v="38"/>
    <x v="0"/>
    <n v="1.8"/>
    <n v="0"/>
    <n v="0"/>
    <n v="0"/>
    <x v="6"/>
    <x v="0"/>
  </r>
  <r>
    <n v="34"/>
    <x v="0"/>
    <n v="2"/>
    <s v="Mon, Thu"/>
    <x v="1"/>
    <d v="1899-12-30T14:03:00"/>
    <d v="1899-12-30T16:10:00"/>
    <n v="127"/>
    <b v="1"/>
    <x v="0"/>
    <b v="1"/>
    <s v="Female"/>
    <n v="50"/>
    <x v="0"/>
    <n v="50"/>
    <x v="0"/>
    <n v="0.05"/>
    <n v="47.5"/>
    <s v="All Hours"/>
    <s v="San Francisco, Ca"/>
    <n v="37.774900000000002"/>
    <n v="-122.4194"/>
    <d v="2022-11-09T00:00:00"/>
    <n v="0"/>
    <b v="0"/>
    <d v="2025-05-30T00:00:00"/>
    <x v="29"/>
    <n v="82"/>
    <x v="0"/>
    <n v="2.1"/>
    <n v="2.5"/>
    <n v="1"/>
    <n v="1"/>
    <x v="8"/>
    <x v="0"/>
  </r>
  <r>
    <n v="19"/>
    <x v="2"/>
    <n v="2"/>
    <s v="Thu, Tue"/>
    <x v="0"/>
    <d v="1899-12-30T16:40:00"/>
    <d v="1899-12-30T17:37:00"/>
    <n v="57"/>
    <b v="0"/>
    <x v="1"/>
    <b v="1"/>
    <s v="Male"/>
    <n v="20"/>
    <x v="0"/>
    <n v="20"/>
    <x v="1"/>
    <n v="0"/>
    <n v="20"/>
    <s v="Off-Peak Only"/>
    <s v="San Jose, Ca"/>
    <n v="37.338200000000001"/>
    <n v="-121.88630000000001"/>
    <d v="2023-09-16T00:00:00"/>
    <n v="3"/>
    <b v="0"/>
    <d v="2025-06-16T00:00:00"/>
    <x v="3"/>
    <n v="65"/>
    <x v="0"/>
    <n v="1"/>
    <n v="0"/>
    <n v="1"/>
    <n v="0"/>
    <x v="0"/>
    <x v="0"/>
  </r>
  <r>
    <n v="39"/>
    <x v="0"/>
    <n v="3"/>
    <s v="Fri, Mon, Sun"/>
    <x v="1"/>
    <d v="1899-12-30T12:16:00"/>
    <d v="1899-12-30T12:49:00"/>
    <n v="33"/>
    <b v="0"/>
    <x v="0"/>
    <b v="0"/>
    <s v="Male"/>
    <n v="50"/>
    <x v="0"/>
    <n v="50"/>
    <x v="3"/>
    <n v="0.15"/>
    <n v="42.5"/>
    <s v="All Hours"/>
    <s v="Bakersfield, Ca"/>
    <n v="35.3733"/>
    <n v="-119.0187"/>
    <d v="2025-06-13T00:00:00"/>
    <n v="0"/>
    <b v="1"/>
    <d v="2025-07-22T00:00:00"/>
    <x v="7"/>
    <n v="29"/>
    <x v="4"/>
    <n v="0.6"/>
    <n v="7.5"/>
    <n v="0"/>
    <n v="0"/>
    <x v="7"/>
    <x v="0"/>
  </r>
  <r>
    <n v="41"/>
    <x v="1"/>
    <n v="1"/>
    <s v="Fri"/>
    <x v="0"/>
    <d v="1899-12-30T13:50:00"/>
    <d v="1899-12-30T14:26:00"/>
    <n v="36"/>
    <b v="0"/>
    <x v="1"/>
    <b v="0"/>
    <s v="Male"/>
    <n v="30"/>
    <x v="0"/>
    <n v="30"/>
    <x v="2"/>
    <n v="0.1"/>
    <n v="27"/>
    <s v="Weekdays Only"/>
    <s v="Fresno, Ca"/>
    <n v="36.7378"/>
    <n v="-119.7871"/>
    <d v="2025-03-06T00:00:00"/>
    <n v="5"/>
    <b v="0"/>
    <d v="2025-07-16T00:00:00"/>
    <x v="20"/>
    <n v="35"/>
    <x v="3"/>
    <n v="0.6"/>
    <n v="3"/>
    <n v="0"/>
    <n v="0"/>
    <x v="1"/>
    <x v="0"/>
  </r>
  <r>
    <n v="29"/>
    <x v="1"/>
    <n v="3"/>
    <s v="Fri, Sun, Wed"/>
    <x v="0"/>
    <d v="1899-12-30T14:16:00"/>
    <d v="1899-12-30T17:08:00"/>
    <n v="172"/>
    <b v="0"/>
    <x v="0"/>
    <b v="0"/>
    <s v="Female"/>
    <n v="30"/>
    <x v="0"/>
    <n v="30"/>
    <x v="0"/>
    <n v="0.05"/>
    <n v="28.5"/>
    <s v="Weekdays Only"/>
    <s v="Fresno, Ca"/>
    <n v="36.7378"/>
    <n v="-119.7871"/>
    <d v="2023-07-17T00:00:00"/>
    <n v="0"/>
    <b v="0"/>
    <d v="2025-06-13T00:00:00"/>
    <x v="26"/>
    <n v="68"/>
    <x v="4"/>
    <n v="2.9"/>
    <n v="1.5"/>
    <n v="1"/>
    <n v="0"/>
    <x v="1"/>
    <x v="0"/>
  </r>
  <r>
    <n v="17"/>
    <x v="3"/>
    <n v="1"/>
    <s v="Mon"/>
    <x v="0"/>
    <d v="1899-12-30T17:58:00"/>
    <d v="1899-12-30T20:04:00"/>
    <n v="126"/>
    <b v="0"/>
    <x v="1"/>
    <b v="0"/>
    <s v="Prefer not to say"/>
    <n v="70"/>
    <x v="0"/>
    <n v="70"/>
    <x v="1"/>
    <n v="0"/>
    <n v="70"/>
    <s v="All Hours + Priority Access"/>
    <s v="San Jose, Ca"/>
    <n v="37.338200000000001"/>
    <n v="-121.88630000000001"/>
    <d v="2025-06-17T00:00:00"/>
    <n v="7"/>
    <b v="1"/>
    <d v="2025-07-22T00:00:00"/>
    <x v="7"/>
    <n v="29"/>
    <x v="3"/>
    <n v="2.1"/>
    <n v="0"/>
    <n v="0"/>
    <n v="1"/>
    <x v="0"/>
    <x v="0"/>
  </r>
  <r>
    <n v="40"/>
    <x v="0"/>
    <n v="2"/>
    <s v="Sun, Thu"/>
    <x v="0"/>
    <d v="1899-12-30T11:37:00"/>
    <d v="1899-12-30T14:23:00"/>
    <n v="166"/>
    <b v="0"/>
    <x v="1"/>
    <b v="1"/>
    <s v="Male"/>
    <n v="50"/>
    <x v="0"/>
    <n v="50"/>
    <x v="1"/>
    <n v="0"/>
    <n v="50"/>
    <s v="All Hours"/>
    <s v="San Jose, Ca"/>
    <n v="37.338200000000001"/>
    <n v="-121.88630000000001"/>
    <d v="2025-01-02T00:00:00"/>
    <n v="6"/>
    <b v="1"/>
    <d v="2025-07-13T00:00:00"/>
    <x v="4"/>
    <n v="38"/>
    <x v="0"/>
    <n v="2.8"/>
    <n v="0"/>
    <n v="0"/>
    <n v="1"/>
    <x v="0"/>
    <x v="0"/>
  </r>
  <r>
    <n v="31"/>
    <x v="0"/>
    <n v="2"/>
    <s v="Mon, Wed"/>
    <x v="1"/>
    <d v="1899-12-30T20:28:00"/>
    <d v="1899-12-30T21:52:00"/>
    <n v="84"/>
    <b v="1"/>
    <x v="1"/>
    <b v="0"/>
    <s v="Prefer not to say"/>
    <n v="50"/>
    <x v="1"/>
    <n v="37.5"/>
    <x v="3"/>
    <n v="0.15"/>
    <n v="31.875"/>
    <s v="All Hours"/>
    <s v="Oakland, Ca"/>
    <n v="37.804400000000001"/>
    <n v="-122.27119999999999"/>
    <d v="2023-11-16T00:00:00"/>
    <n v="4"/>
    <b v="1"/>
    <d v="2025-06-20T00:00:00"/>
    <x v="28"/>
    <n v="61"/>
    <x v="0"/>
    <n v="1.4"/>
    <n v="5.62"/>
    <n v="1"/>
    <n v="0"/>
    <x v="2"/>
    <x v="0"/>
  </r>
  <r>
    <n v="39"/>
    <x v="0"/>
    <n v="5"/>
    <s v="Mon, Sun, Thu, Tue, Wed"/>
    <x v="0"/>
    <d v="1899-12-30T15:28:00"/>
    <d v="1899-12-30T16:30:00"/>
    <n v="62"/>
    <b v="0"/>
    <x v="1"/>
    <b v="1"/>
    <s v="Male"/>
    <n v="50"/>
    <x v="0"/>
    <n v="50"/>
    <x v="2"/>
    <n v="0.1"/>
    <n v="45"/>
    <s v="All Hours"/>
    <s v="Fresno, Ca"/>
    <n v="36.7378"/>
    <n v="-119.7871"/>
    <d v="2023-06-17T00:00:00"/>
    <n v="8"/>
    <b v="1"/>
    <d v="2025-06-11T00:00:00"/>
    <x v="21"/>
    <n v="70"/>
    <x v="1"/>
    <n v="1"/>
    <n v="5"/>
    <n v="1"/>
    <n v="0"/>
    <x v="1"/>
    <x v="0"/>
  </r>
  <r>
    <n v="26"/>
    <x v="1"/>
    <n v="4"/>
    <s v="Mon, Sat, Thu, Wed"/>
    <x v="1"/>
    <d v="1899-12-30T13:03:00"/>
    <d v="1899-12-30T15:39:00"/>
    <n v="156"/>
    <b v="0"/>
    <x v="1"/>
    <b v="1"/>
    <s v="Prefer not to say"/>
    <n v="30"/>
    <x v="1"/>
    <n v="22.5"/>
    <x v="0"/>
    <n v="0.05"/>
    <n v="21.375"/>
    <s v="Weekdays Only"/>
    <s v="Sacramento, Ca"/>
    <n v="38.581600000000002"/>
    <n v="-121.4944"/>
    <d v="2023-07-29T00:00:00"/>
    <n v="7"/>
    <b v="0"/>
    <d v="2025-06-13T00:00:00"/>
    <x v="26"/>
    <n v="68"/>
    <x v="2"/>
    <n v="2.6"/>
    <n v="1.1200000000000001"/>
    <n v="1"/>
    <n v="0"/>
    <x v="4"/>
    <x v="0"/>
  </r>
  <r>
    <n v="39"/>
    <x v="1"/>
    <n v="5"/>
    <s v="Fri, Mon, Sat, Thu, Wed"/>
    <x v="1"/>
    <d v="1899-12-30T15:16:00"/>
    <d v="1899-12-30T17:15:00"/>
    <n v="119"/>
    <b v="1"/>
    <x v="1"/>
    <b v="0"/>
    <s v="Female"/>
    <n v="30"/>
    <x v="0"/>
    <n v="30"/>
    <x v="3"/>
    <n v="0.15"/>
    <n v="25.5"/>
    <s v="Weekdays Only"/>
    <s v="Sacramento, Ca"/>
    <n v="38.581600000000002"/>
    <n v="-121.4944"/>
    <d v="2024-10-27T00:00:00"/>
    <n v="8"/>
    <b v="0"/>
    <d v="2025-07-09T00:00:00"/>
    <x v="34"/>
    <n v="42"/>
    <x v="1"/>
    <n v="2"/>
    <n v="4.5"/>
    <n v="0"/>
    <n v="0"/>
    <x v="4"/>
    <x v="0"/>
  </r>
  <r>
    <n v="29"/>
    <x v="1"/>
    <n v="3"/>
    <s v="Fri, Sun, Wed"/>
    <x v="0"/>
    <d v="1899-12-30T14:16:00"/>
    <d v="1899-12-30T17:08:00"/>
    <n v="172"/>
    <b v="0"/>
    <x v="0"/>
    <b v="0"/>
    <s v="Female"/>
    <n v="30"/>
    <x v="0"/>
    <n v="30"/>
    <x v="0"/>
    <n v="0.05"/>
    <n v="28.5"/>
    <s v="Weekdays Only"/>
    <s v="Fresno, Ca"/>
    <n v="36.7378"/>
    <n v="-119.7871"/>
    <d v="2023-05-26T00:00:00"/>
    <n v="0"/>
    <b v="0"/>
    <d v="2025-06-10T00:00:00"/>
    <x v="2"/>
    <n v="71"/>
    <x v="4"/>
    <n v="2.9"/>
    <n v="1.5"/>
    <n v="1"/>
    <n v="0"/>
    <x v="1"/>
    <x v="0"/>
  </r>
  <r>
    <n v="27"/>
    <x v="1"/>
    <n v="2"/>
    <s v="Tue, Wed"/>
    <x v="0"/>
    <d v="1899-12-30T18:28:00"/>
    <d v="1899-12-30T20:20:00"/>
    <n v="112"/>
    <b v="1"/>
    <x v="0"/>
    <b v="0"/>
    <s v="Male"/>
    <n v="30"/>
    <x v="0"/>
    <n v="30"/>
    <x v="3"/>
    <n v="0.15"/>
    <n v="25.5"/>
    <s v="Weekdays Only"/>
    <s v="Sacramento, Ca"/>
    <n v="38.581600000000002"/>
    <n v="-121.4944"/>
    <d v="2024-10-13T00:00:00"/>
    <n v="0"/>
    <b v="1"/>
    <d v="2025-07-08T00:00:00"/>
    <x v="34"/>
    <n v="43"/>
    <x v="0"/>
    <n v="1.9"/>
    <n v="4.5"/>
    <n v="0"/>
    <n v="0"/>
    <x v="4"/>
    <x v="0"/>
  </r>
  <r>
    <n v="32"/>
    <x v="0"/>
    <n v="3"/>
    <s v="Fri, Tue, Wed"/>
    <x v="1"/>
    <d v="1899-12-30T17:47:00"/>
    <d v="1899-12-30T19:28:00"/>
    <n v="101"/>
    <b v="0"/>
    <x v="0"/>
    <b v="1"/>
    <s v="Female"/>
    <n v="50"/>
    <x v="2"/>
    <n v="45"/>
    <x v="2"/>
    <n v="0.1"/>
    <n v="40.5"/>
    <s v="All Hours"/>
    <s v="Fresno, Ca"/>
    <n v="36.7378"/>
    <n v="-119.7871"/>
    <d v="2024-07-11T00:00:00"/>
    <n v="0"/>
    <b v="0"/>
    <d v="2025-07-03T00:00:00"/>
    <x v="27"/>
    <n v="48"/>
    <x v="4"/>
    <n v="1.7"/>
    <n v="4.5"/>
    <n v="0"/>
    <n v="0"/>
    <x v="1"/>
    <x v="0"/>
  </r>
  <r>
    <n v="35"/>
    <x v="1"/>
    <n v="1"/>
    <s v="Fri"/>
    <x v="1"/>
    <d v="1899-12-30T13:12:00"/>
    <d v="1899-12-30T14:54:00"/>
    <n v="102"/>
    <b v="1"/>
    <x v="1"/>
    <b v="0"/>
    <s v="Non-binary"/>
    <n v="30"/>
    <x v="0"/>
    <n v="30"/>
    <x v="1"/>
    <n v="0"/>
    <n v="30"/>
    <s v="Weekdays Only"/>
    <s v="Long Beach, Ca"/>
    <n v="33.770099999999999"/>
    <n v="-118.19370000000001"/>
    <d v="2023-04-19T00:00:00"/>
    <n v="6"/>
    <b v="0"/>
    <d v="2025-06-08T00:00:00"/>
    <x v="32"/>
    <n v="73"/>
    <x v="3"/>
    <n v="1.7"/>
    <n v="0"/>
    <n v="1"/>
    <n v="0"/>
    <x v="9"/>
    <x v="0"/>
  </r>
  <r>
    <n v="43"/>
    <x v="1"/>
    <n v="4"/>
    <s v="Mon, Sat, Tue, Wed"/>
    <x v="1"/>
    <d v="1899-12-30T10:38:00"/>
    <d v="1899-12-30T11:41:00"/>
    <n v="63"/>
    <b v="1"/>
    <x v="1"/>
    <b v="1"/>
    <s v="Male"/>
    <n v="30"/>
    <x v="1"/>
    <n v="22.5"/>
    <x v="0"/>
    <n v="0.05"/>
    <n v="21.375"/>
    <s v="Weekdays Only"/>
    <s v="Bakersfield, Ca"/>
    <n v="35.3733"/>
    <n v="-119.0187"/>
    <d v="2023-08-01T00:00:00"/>
    <n v="4"/>
    <b v="0"/>
    <d v="2025-06-14T00:00:00"/>
    <x v="31"/>
    <n v="67"/>
    <x v="2"/>
    <n v="1"/>
    <n v="1.1200000000000001"/>
    <n v="1"/>
    <n v="0"/>
    <x v="7"/>
    <x v="0"/>
  </r>
  <r>
    <n v="24"/>
    <x v="1"/>
    <n v="3"/>
    <s v="Mon, Sat, Sun"/>
    <x v="1"/>
    <d v="1899-12-30T20:53:00"/>
    <d v="1899-12-30T21:33:00"/>
    <n v="40"/>
    <b v="0"/>
    <x v="0"/>
    <b v="1"/>
    <s v="Female"/>
    <n v="30"/>
    <x v="0"/>
    <n v="30"/>
    <x v="1"/>
    <n v="0"/>
    <n v="30"/>
    <s v="Weekdays Only"/>
    <s v="Sacramento, Ca"/>
    <n v="38.581600000000002"/>
    <n v="-121.4944"/>
    <d v="2022-12-31T00:00:00"/>
    <n v="0"/>
    <b v="0"/>
    <d v="2025-06-02T00:00:00"/>
    <x v="6"/>
    <n v="79"/>
    <x v="4"/>
    <n v="0.7"/>
    <n v="0"/>
    <n v="1"/>
    <n v="0"/>
    <x v="4"/>
    <x v="0"/>
  </r>
  <r>
    <n v="22"/>
    <x v="1"/>
    <n v="5"/>
    <s v="Fri, Sat, Sun, Tue, Wed"/>
    <x v="1"/>
    <d v="1899-12-30T08:13:00"/>
    <d v="1899-12-30T09:46:00"/>
    <n v="93"/>
    <b v="0"/>
    <x v="0"/>
    <b v="1"/>
    <s v="Male"/>
    <n v="30"/>
    <x v="0"/>
    <n v="30"/>
    <x v="0"/>
    <n v="0.05"/>
    <n v="28.5"/>
    <s v="Weekdays Only"/>
    <s v="San Jose, Ca"/>
    <n v="37.338200000000001"/>
    <n v="-121.88630000000001"/>
    <d v="2023-07-23T00:00:00"/>
    <n v="0"/>
    <b v="0"/>
    <d v="2025-06-13T00:00:00"/>
    <x v="26"/>
    <n v="68"/>
    <x v="1"/>
    <n v="1.6"/>
    <n v="1.5"/>
    <n v="1"/>
    <n v="0"/>
    <x v="0"/>
    <x v="0"/>
  </r>
  <r>
    <n v="23"/>
    <x v="2"/>
    <n v="2"/>
    <s v="Mon, Sun"/>
    <x v="1"/>
    <d v="1899-12-30T12:58:00"/>
    <d v="1899-12-30T15:46:00"/>
    <n v="168"/>
    <b v="0"/>
    <x v="0"/>
    <b v="0"/>
    <s v="Female"/>
    <n v="20"/>
    <x v="0"/>
    <n v="20"/>
    <x v="1"/>
    <n v="0"/>
    <n v="20"/>
    <s v="Off-Peak Only"/>
    <s v="San Diego, Ca"/>
    <n v="32.715699999999998"/>
    <n v="-117.1611"/>
    <d v="2023-10-26T00:00:00"/>
    <n v="0"/>
    <b v="0"/>
    <d v="2025-06-18T00:00:00"/>
    <x v="17"/>
    <n v="63"/>
    <x v="0"/>
    <n v="2.8"/>
    <n v="0"/>
    <n v="1"/>
    <n v="0"/>
    <x v="6"/>
    <x v="0"/>
  </r>
  <r>
    <n v="17"/>
    <x v="2"/>
    <n v="3"/>
    <s v="Sat, Thu, Tue"/>
    <x v="0"/>
    <d v="1899-12-30T11:02:00"/>
    <d v="1899-12-30T12:24:00"/>
    <n v="82"/>
    <b v="0"/>
    <x v="1"/>
    <b v="1"/>
    <s v="Male"/>
    <n v="20"/>
    <x v="0"/>
    <n v="20"/>
    <x v="3"/>
    <n v="0.15"/>
    <n v="17"/>
    <s v="Off-Peak Only"/>
    <s v="Los Angeles, Ca"/>
    <n v="34.052199999999999"/>
    <n v="-118.2437"/>
    <d v="2025-03-15T00:00:00"/>
    <n v="3"/>
    <b v="1"/>
    <d v="2025-07-17T00:00:00"/>
    <x v="20"/>
    <n v="34"/>
    <x v="4"/>
    <n v="1.4"/>
    <n v="3"/>
    <n v="0"/>
    <n v="0"/>
    <x v="5"/>
    <x v="0"/>
  </r>
  <r>
    <n v="19"/>
    <x v="0"/>
    <n v="1"/>
    <s v="Wed"/>
    <x v="1"/>
    <d v="1899-12-30T14:30:00"/>
    <d v="1899-12-30T17:29:00"/>
    <n v="179"/>
    <b v="0"/>
    <x v="1"/>
    <b v="1"/>
    <s v="Non-binary"/>
    <n v="50"/>
    <x v="1"/>
    <n v="37.5"/>
    <x v="2"/>
    <n v="0.1"/>
    <n v="33.75"/>
    <s v="All Hours"/>
    <s v="San Jose, Ca"/>
    <n v="37.338200000000001"/>
    <n v="-121.88630000000001"/>
    <d v="2024-05-27T00:00:00"/>
    <n v="2"/>
    <b v="1"/>
    <d v="2025-06-30T00:00:00"/>
    <x v="0"/>
    <n v="51"/>
    <x v="3"/>
    <n v="3"/>
    <n v="3.75"/>
    <n v="0"/>
    <n v="0"/>
    <x v="0"/>
    <x v="0"/>
  </r>
  <r>
    <n v="24"/>
    <x v="2"/>
    <n v="2"/>
    <s v="Sun, Tue"/>
    <x v="1"/>
    <d v="1899-12-30T18:58:00"/>
    <d v="1899-12-30T19:40:00"/>
    <n v="42"/>
    <b v="1"/>
    <x v="0"/>
    <b v="1"/>
    <s v="Female"/>
    <n v="20"/>
    <x v="2"/>
    <n v="18"/>
    <x v="2"/>
    <n v="0.1"/>
    <n v="16.2"/>
    <s v="Off-Peak Only"/>
    <s v="Los Angeles, Ca"/>
    <n v="34.052199999999999"/>
    <n v="-118.2437"/>
    <d v="2024-09-13T00:00:00"/>
    <n v="0"/>
    <b v="1"/>
    <d v="2025-07-07T00:00:00"/>
    <x v="25"/>
    <n v="44"/>
    <x v="0"/>
    <n v="0.7"/>
    <n v="1.8"/>
    <n v="0"/>
    <n v="0"/>
    <x v="5"/>
    <x v="0"/>
  </r>
  <r>
    <n v="27"/>
    <x v="0"/>
    <n v="2"/>
    <s v="Mon, Thu"/>
    <x v="1"/>
    <d v="1899-12-30T20:32:00"/>
    <d v="1899-12-30T22:20:00"/>
    <n v="108"/>
    <b v="1"/>
    <x v="0"/>
    <b v="0"/>
    <s v="Other (self-described)"/>
    <n v="50"/>
    <x v="2"/>
    <n v="45"/>
    <x v="1"/>
    <n v="0"/>
    <n v="45"/>
    <s v="All Hours"/>
    <s v="Long Beach, Ca"/>
    <n v="33.770099999999999"/>
    <n v="-118.19370000000001"/>
    <d v="2024-10-06T00:00:00"/>
    <n v="0"/>
    <b v="1"/>
    <d v="2025-07-08T00:00:00"/>
    <x v="34"/>
    <n v="43"/>
    <x v="0"/>
    <n v="1.8"/>
    <n v="0"/>
    <n v="0"/>
    <n v="0"/>
    <x v="9"/>
    <x v="0"/>
  </r>
  <r>
    <n v="22"/>
    <x v="2"/>
    <n v="5"/>
    <s v="Fri, Sat, Sun, Tue, Wed"/>
    <x v="1"/>
    <d v="1899-12-30T10:31:00"/>
    <d v="1899-12-30T11:48:00"/>
    <n v="77"/>
    <b v="1"/>
    <x v="1"/>
    <b v="0"/>
    <s v="Male"/>
    <n v="20"/>
    <x v="1"/>
    <n v="15"/>
    <x v="0"/>
    <n v="0.05"/>
    <n v="14.25"/>
    <s v="Off-Peak Only"/>
    <s v="Anaheim, Ca"/>
    <n v="33.836599999999997"/>
    <n v="-117.9143"/>
    <d v="2022-08-21T00:00:00"/>
    <n v="3"/>
    <b v="1"/>
    <d v="2025-05-25T00:00:00"/>
    <x v="8"/>
    <n v="87"/>
    <x v="1"/>
    <n v="1.3"/>
    <n v="0.75"/>
    <n v="1"/>
    <n v="0"/>
    <x v="3"/>
    <x v="0"/>
  </r>
  <r>
    <n v="14"/>
    <x v="3"/>
    <n v="2"/>
    <s v="Sat, Sun"/>
    <x v="1"/>
    <d v="1899-12-30T14:18:00"/>
    <d v="1899-12-30T15:13:00"/>
    <n v="55"/>
    <b v="1"/>
    <x v="0"/>
    <b v="1"/>
    <s v="Female"/>
    <n v="70"/>
    <x v="1"/>
    <n v="52.5"/>
    <x v="0"/>
    <n v="0.05"/>
    <n v="49.875"/>
    <s v="All Hours + Priority Access"/>
    <s v="San Francisco, Ca"/>
    <n v="37.774900000000002"/>
    <n v="-122.4194"/>
    <d v="2024-04-30T00:00:00"/>
    <n v="0"/>
    <b v="1"/>
    <d v="2025-06-29T00:00:00"/>
    <x v="33"/>
    <n v="52"/>
    <x v="0"/>
    <n v="0.9"/>
    <n v="2.62"/>
    <n v="0"/>
    <n v="1"/>
    <x v="8"/>
    <x v="0"/>
  </r>
  <r>
    <n v="47"/>
    <x v="0"/>
    <n v="1"/>
    <s v="Mon"/>
    <x v="0"/>
    <d v="1899-12-30T19:32:00"/>
    <d v="1899-12-30T20:22:00"/>
    <n v="50"/>
    <b v="1"/>
    <x v="0"/>
    <b v="0"/>
    <s v="Male"/>
    <n v="50"/>
    <x v="0"/>
    <n v="50"/>
    <x v="1"/>
    <n v="0"/>
    <n v="50"/>
    <s v="All Hours"/>
    <s v="San Francisco, Ca"/>
    <n v="37.774900000000002"/>
    <n v="-122.4194"/>
    <d v="2022-11-15T00:00:00"/>
    <n v="0"/>
    <b v="1"/>
    <d v="2025-05-30T00:00:00"/>
    <x v="29"/>
    <n v="82"/>
    <x v="3"/>
    <n v="0.8"/>
    <n v="0"/>
    <n v="1"/>
    <n v="1"/>
    <x v="8"/>
    <x v="0"/>
  </r>
  <r>
    <n v="26"/>
    <x v="2"/>
    <n v="3"/>
    <s v="Sat, Sun, Wed"/>
    <x v="1"/>
    <d v="1899-12-30T10:22:00"/>
    <d v="1899-12-30T11:36:00"/>
    <n v="74"/>
    <b v="0"/>
    <x v="1"/>
    <b v="0"/>
    <s v="Non-binary"/>
    <n v="20"/>
    <x v="1"/>
    <n v="15"/>
    <x v="1"/>
    <n v="0"/>
    <n v="15"/>
    <s v="Off-Peak Only"/>
    <s v="Bakersfield, Ca"/>
    <n v="35.3733"/>
    <n v="-119.0187"/>
    <d v="2023-08-20T00:00:00"/>
    <n v="8"/>
    <b v="0"/>
    <d v="2025-06-15T00:00:00"/>
    <x v="31"/>
    <n v="66"/>
    <x v="4"/>
    <n v="1.2"/>
    <n v="0"/>
    <n v="1"/>
    <n v="0"/>
    <x v="7"/>
    <x v="0"/>
  </r>
  <r>
    <n v="36"/>
    <x v="1"/>
    <n v="1"/>
    <s v="Tue"/>
    <x v="0"/>
    <d v="1899-12-30T20:55:00"/>
    <d v="1899-12-30T22:44:00"/>
    <n v="109"/>
    <b v="1"/>
    <x v="0"/>
    <b v="1"/>
    <s v="Non-binary"/>
    <n v="30"/>
    <x v="1"/>
    <n v="22.5"/>
    <x v="3"/>
    <n v="0.15"/>
    <n v="19.125"/>
    <s v="Weekdays Only"/>
    <s v="San Jose, Ca"/>
    <n v="37.338200000000001"/>
    <n v="-121.88630000000001"/>
    <d v="2023-02-27T00:00:00"/>
    <n v="0"/>
    <b v="1"/>
    <d v="2025-06-05T00:00:00"/>
    <x v="19"/>
    <n v="76"/>
    <x v="3"/>
    <n v="1.8"/>
    <n v="3.38"/>
    <n v="1"/>
    <n v="0"/>
    <x v="0"/>
    <x v="0"/>
  </r>
  <r>
    <n v="30"/>
    <x v="1"/>
    <n v="4"/>
    <s v="Fri, Sat, Sun, Wed"/>
    <x v="1"/>
    <d v="1899-12-30T14:27:00"/>
    <d v="1899-12-30T16:09:00"/>
    <n v="102"/>
    <b v="0"/>
    <x v="1"/>
    <b v="0"/>
    <s v="Non-binary"/>
    <n v="30"/>
    <x v="0"/>
    <n v="30"/>
    <x v="2"/>
    <n v="0.1"/>
    <n v="27"/>
    <s v="Weekdays Only"/>
    <s v="San Diego, Ca"/>
    <n v="32.715699999999998"/>
    <n v="-117.1611"/>
    <d v="2024-01-04T00:00:00"/>
    <n v="3"/>
    <b v="0"/>
    <d v="2025-06-22T00:00:00"/>
    <x v="23"/>
    <n v="59"/>
    <x v="2"/>
    <n v="1.7"/>
    <n v="3"/>
    <n v="0"/>
    <n v="0"/>
    <x v="6"/>
    <x v="0"/>
  </r>
  <r>
    <n v="12"/>
    <x v="2"/>
    <n v="1"/>
    <s v="Tue"/>
    <x v="0"/>
    <d v="1899-12-30T15:47:00"/>
    <d v="1899-12-30T16:28:00"/>
    <n v="41"/>
    <b v="1"/>
    <x v="1"/>
    <b v="1"/>
    <s v="Non-binary"/>
    <n v="20"/>
    <x v="0"/>
    <n v="20"/>
    <x v="1"/>
    <n v="0"/>
    <n v="20"/>
    <s v="Off-Peak Only"/>
    <s v="Bakersfield, Ca"/>
    <n v="35.3733"/>
    <n v="-119.0187"/>
    <d v="2023-10-17T00:00:00"/>
    <n v="7"/>
    <b v="0"/>
    <d v="2025-06-18T00:00:00"/>
    <x v="17"/>
    <n v="63"/>
    <x v="3"/>
    <n v="0.7"/>
    <n v="0"/>
    <n v="1"/>
    <n v="0"/>
    <x v="7"/>
    <x v="0"/>
  </r>
  <r>
    <n v="49"/>
    <x v="2"/>
    <n v="3"/>
    <s v="Mon, Sat, Sun"/>
    <x v="0"/>
    <d v="1899-12-30T19:44:00"/>
    <d v="1899-12-30T20:26:00"/>
    <n v="42"/>
    <b v="1"/>
    <x v="1"/>
    <b v="1"/>
    <s v="Male"/>
    <n v="20"/>
    <x v="0"/>
    <n v="20"/>
    <x v="1"/>
    <n v="0"/>
    <n v="20"/>
    <s v="Off-Peak Only"/>
    <s v="Sacramento, Ca"/>
    <n v="38.581600000000002"/>
    <n v="-121.4944"/>
    <d v="2024-01-15T00:00:00"/>
    <n v="1"/>
    <b v="0"/>
    <d v="2025-06-23T00:00:00"/>
    <x v="23"/>
    <n v="58"/>
    <x v="4"/>
    <n v="0.7"/>
    <n v="0"/>
    <n v="0"/>
    <n v="0"/>
    <x v="4"/>
    <x v="0"/>
  </r>
  <r>
    <n v="47"/>
    <x v="1"/>
    <n v="3"/>
    <s v="Mon, Sun, Tue"/>
    <x v="0"/>
    <d v="1899-12-30T18:24:00"/>
    <d v="1899-12-30T19:13:00"/>
    <n v="49"/>
    <b v="1"/>
    <x v="0"/>
    <b v="0"/>
    <s v="Non-binary"/>
    <n v="30"/>
    <x v="2"/>
    <n v="27"/>
    <x v="3"/>
    <n v="0.15"/>
    <n v="22.95"/>
    <s v="Weekdays Only"/>
    <s v="Long Beach, Ca"/>
    <n v="33.770099999999999"/>
    <n v="-118.19370000000001"/>
    <d v="2024-11-27T00:00:00"/>
    <n v="0"/>
    <b v="0"/>
    <d v="2025-07-11T00:00:00"/>
    <x v="10"/>
    <n v="40"/>
    <x v="4"/>
    <n v="0.8"/>
    <n v="4.05"/>
    <n v="0"/>
    <n v="0"/>
    <x v="9"/>
    <x v="0"/>
  </r>
  <r>
    <n v="26"/>
    <x v="1"/>
    <n v="3"/>
    <s v="Thu, Tue, Wed"/>
    <x v="0"/>
    <d v="1899-12-30T14:54:00"/>
    <d v="1899-12-30T16:46:00"/>
    <n v="112"/>
    <b v="1"/>
    <x v="1"/>
    <b v="1"/>
    <s v="Non-binary"/>
    <n v="30"/>
    <x v="0"/>
    <n v="30"/>
    <x v="3"/>
    <n v="0.15"/>
    <n v="25.5"/>
    <s v="Weekdays Only"/>
    <s v="Sacramento, Ca"/>
    <n v="38.581600000000002"/>
    <n v="-121.4944"/>
    <d v="2023-05-15T00:00:00"/>
    <n v="8"/>
    <b v="1"/>
    <d v="2025-06-09T00:00:00"/>
    <x v="2"/>
    <n v="72"/>
    <x v="4"/>
    <n v="1.9"/>
    <n v="4.5"/>
    <n v="1"/>
    <n v="0"/>
    <x v="4"/>
    <x v="0"/>
  </r>
  <r>
    <n v="35"/>
    <x v="0"/>
    <n v="2"/>
    <s v="Sat, Sun"/>
    <x v="1"/>
    <d v="1899-12-30T12:59:00"/>
    <d v="1899-12-30T14:42:00"/>
    <n v="103"/>
    <b v="0"/>
    <x v="0"/>
    <b v="0"/>
    <s v="Prefer not to say"/>
    <n v="50"/>
    <x v="0"/>
    <n v="50"/>
    <x v="1"/>
    <n v="0"/>
    <n v="50"/>
    <s v="All Hours"/>
    <s v="Los Angeles, Ca"/>
    <n v="34.052199999999999"/>
    <n v="-118.2437"/>
    <d v="2024-08-27T00:00:00"/>
    <n v="0"/>
    <b v="1"/>
    <d v="2025-07-06T00:00:00"/>
    <x v="12"/>
    <n v="45"/>
    <x v="0"/>
    <n v="1.7"/>
    <n v="0"/>
    <n v="0"/>
    <n v="1"/>
    <x v="5"/>
    <x v="0"/>
  </r>
  <r>
    <n v="41"/>
    <x v="1"/>
    <n v="1"/>
    <s v="Sun"/>
    <x v="1"/>
    <d v="1899-12-30T13:41:00"/>
    <d v="1899-12-30T16:17:00"/>
    <n v="156"/>
    <b v="1"/>
    <x v="1"/>
    <b v="0"/>
    <s v="Male"/>
    <n v="30"/>
    <x v="0"/>
    <n v="30"/>
    <x v="1"/>
    <n v="0"/>
    <n v="30"/>
    <s v="Weekdays Only"/>
    <s v="Sacramento, Ca"/>
    <n v="38.581600000000002"/>
    <n v="-121.4944"/>
    <d v="2025-05-28T00:00:00"/>
    <n v="8"/>
    <b v="0"/>
    <d v="2025-07-21T00:00:00"/>
    <x v="18"/>
    <n v="30"/>
    <x v="3"/>
    <n v="2.6"/>
    <n v="0"/>
    <n v="0"/>
    <n v="0"/>
    <x v="4"/>
    <x v="0"/>
  </r>
  <r>
    <n v="26"/>
    <x v="1"/>
    <n v="3"/>
    <s v="Fri, Mon, Sat"/>
    <x v="1"/>
    <d v="1899-12-30T15:06:00"/>
    <d v="1899-12-30T17:40:00"/>
    <n v="154"/>
    <b v="1"/>
    <x v="0"/>
    <b v="1"/>
    <s v="Male"/>
    <n v="30"/>
    <x v="0"/>
    <n v="30"/>
    <x v="2"/>
    <n v="0.1"/>
    <n v="27"/>
    <s v="Weekdays Only"/>
    <s v="Sacramento, Ca"/>
    <n v="38.581600000000002"/>
    <n v="-121.4944"/>
    <d v="2023-08-05T00:00:00"/>
    <n v="0"/>
    <b v="1"/>
    <d v="2025-06-14T00:00:00"/>
    <x v="31"/>
    <n v="67"/>
    <x v="4"/>
    <n v="2.6"/>
    <n v="3"/>
    <n v="1"/>
    <n v="0"/>
    <x v="4"/>
    <x v="0"/>
  </r>
  <r>
    <n v="30"/>
    <x v="2"/>
    <n v="5"/>
    <s v="Fri, Mon, Sun, Thu, Wed"/>
    <x v="0"/>
    <d v="1899-12-30T17:29:00"/>
    <d v="1899-12-30T18:25:00"/>
    <n v="56"/>
    <b v="0"/>
    <x v="1"/>
    <b v="0"/>
    <s v="Non-binary"/>
    <n v="20"/>
    <x v="0"/>
    <n v="20"/>
    <x v="3"/>
    <n v="0.15"/>
    <n v="17"/>
    <s v="Off-Peak Only"/>
    <s v="Fresno, Ca"/>
    <n v="36.7378"/>
    <n v="-119.7871"/>
    <d v="2024-12-16T00:00:00"/>
    <n v="7"/>
    <b v="0"/>
    <d v="2025-07-12T00:00:00"/>
    <x v="11"/>
    <n v="39"/>
    <x v="1"/>
    <n v="0.9"/>
    <n v="3"/>
    <n v="0"/>
    <n v="0"/>
    <x v="1"/>
    <x v="0"/>
  </r>
  <r>
    <n v="33"/>
    <x v="0"/>
    <n v="2"/>
    <s v="Mon, Sun"/>
    <x v="1"/>
    <d v="1899-12-30T16:16:00"/>
    <d v="1899-12-30T18:03:00"/>
    <n v="107"/>
    <b v="1"/>
    <x v="1"/>
    <b v="0"/>
    <s v="Male"/>
    <n v="50"/>
    <x v="0"/>
    <n v="50"/>
    <x v="1"/>
    <n v="0"/>
    <n v="50"/>
    <s v="All Hours"/>
    <s v="San Jose, Ca"/>
    <n v="37.338200000000001"/>
    <n v="-121.88630000000001"/>
    <d v="2022-09-25T00:00:00"/>
    <n v="5"/>
    <b v="0"/>
    <d v="2025-05-27T00:00:00"/>
    <x v="1"/>
    <n v="85"/>
    <x v="0"/>
    <n v="1.8"/>
    <n v="0"/>
    <n v="1"/>
    <n v="1"/>
    <x v="0"/>
    <x v="0"/>
  </r>
  <r>
    <n v="36"/>
    <x v="1"/>
    <n v="5"/>
    <s v="Fri, Mon, Sun, Thu, Tue"/>
    <x v="0"/>
    <d v="1899-12-30T20:57:00"/>
    <d v="1899-12-30T22:15:00"/>
    <n v="78"/>
    <b v="1"/>
    <x v="1"/>
    <b v="0"/>
    <s v="Non-binary"/>
    <n v="30"/>
    <x v="0"/>
    <n v="30"/>
    <x v="3"/>
    <n v="0.15"/>
    <n v="25.5"/>
    <s v="Weekdays Only"/>
    <s v="Sacramento, Ca"/>
    <n v="38.581600000000002"/>
    <n v="-121.4944"/>
    <d v="2022-09-11T00:00:00"/>
    <n v="4"/>
    <b v="0"/>
    <d v="2025-05-26T00:00:00"/>
    <x v="1"/>
    <n v="86"/>
    <x v="1"/>
    <n v="1.3"/>
    <n v="4.5"/>
    <n v="1"/>
    <n v="0"/>
    <x v="4"/>
    <x v="0"/>
  </r>
  <r>
    <n v="45"/>
    <x v="0"/>
    <n v="3"/>
    <s v="Mon, Sat, Tue"/>
    <x v="0"/>
    <d v="1899-12-30T13:10:00"/>
    <d v="1899-12-30T15:15:00"/>
    <n v="125"/>
    <b v="1"/>
    <x v="0"/>
    <b v="1"/>
    <s v="Male"/>
    <n v="50"/>
    <x v="0"/>
    <n v="50"/>
    <x v="1"/>
    <n v="0"/>
    <n v="50"/>
    <s v="All Hours"/>
    <s v="Bakersfield, Ca"/>
    <n v="35.3733"/>
    <n v="-119.0187"/>
    <d v="2022-10-22T00:00:00"/>
    <n v="0"/>
    <b v="1"/>
    <d v="2025-05-29T00:00:00"/>
    <x v="24"/>
    <n v="83"/>
    <x v="4"/>
    <n v="2.1"/>
    <n v="0"/>
    <n v="1"/>
    <n v="1"/>
    <x v="7"/>
    <x v="0"/>
  </r>
  <r>
    <n v="28"/>
    <x v="1"/>
    <n v="1"/>
    <s v="Tue"/>
    <x v="1"/>
    <d v="1899-12-30T13:08:00"/>
    <d v="1899-12-30T14:35:00"/>
    <n v="87"/>
    <b v="1"/>
    <x v="1"/>
    <b v="1"/>
    <s v="Male"/>
    <n v="30"/>
    <x v="1"/>
    <n v="22.5"/>
    <x v="3"/>
    <n v="0.15"/>
    <n v="19.125"/>
    <s v="Weekdays Only"/>
    <s v="Sacramento, Ca"/>
    <n v="38.581600000000002"/>
    <n v="-121.4944"/>
    <d v="2024-05-24T00:00:00"/>
    <n v="2"/>
    <b v="1"/>
    <d v="2025-06-30T00:00:00"/>
    <x v="0"/>
    <n v="51"/>
    <x v="3"/>
    <n v="1.4"/>
    <n v="3.38"/>
    <n v="0"/>
    <n v="0"/>
    <x v="4"/>
    <x v="0"/>
  </r>
  <r>
    <n v="35"/>
    <x v="0"/>
    <n v="1"/>
    <s v="Sat"/>
    <x v="0"/>
    <d v="1899-12-30T13:53:00"/>
    <d v="1899-12-30T14:33:00"/>
    <n v="40"/>
    <b v="0"/>
    <x v="0"/>
    <b v="0"/>
    <s v="Female"/>
    <n v="50"/>
    <x v="0"/>
    <n v="50"/>
    <x v="1"/>
    <n v="0"/>
    <n v="50"/>
    <s v="All Hours"/>
    <s v="Bakersfield, Ca"/>
    <n v="35.3733"/>
    <n v="-119.0187"/>
    <d v="2025-06-06T00:00:00"/>
    <n v="0"/>
    <b v="1"/>
    <d v="2025-07-22T00:00:00"/>
    <x v="7"/>
    <n v="29"/>
    <x v="3"/>
    <n v="0.7"/>
    <n v="0"/>
    <n v="0"/>
    <n v="1"/>
    <x v="7"/>
    <x v="0"/>
  </r>
  <r>
    <n v="25"/>
    <x v="0"/>
    <n v="2"/>
    <s v="Thu, Tue"/>
    <x v="0"/>
    <d v="1899-12-30T10:55:00"/>
    <d v="1899-12-30T13:51:00"/>
    <n v="176"/>
    <b v="1"/>
    <x v="0"/>
    <b v="1"/>
    <s v="Female"/>
    <n v="50"/>
    <x v="1"/>
    <n v="37.5"/>
    <x v="1"/>
    <n v="0"/>
    <n v="37.5"/>
    <s v="All Hours"/>
    <s v="Sacramento, Ca"/>
    <n v="38.581600000000002"/>
    <n v="-121.4944"/>
    <d v="2022-10-08T00:00:00"/>
    <n v="0"/>
    <b v="1"/>
    <d v="2025-05-28T00:00:00"/>
    <x v="24"/>
    <n v="84"/>
    <x v="0"/>
    <n v="2.9"/>
    <n v="0"/>
    <n v="1"/>
    <n v="0"/>
    <x v="4"/>
    <x v="0"/>
  </r>
  <r>
    <n v="41"/>
    <x v="3"/>
    <n v="5"/>
    <s v="Mon, Sat, Sun, Tue, Wed"/>
    <x v="0"/>
    <d v="1899-12-30T16:21:00"/>
    <d v="1899-12-30T18:38:00"/>
    <n v="137"/>
    <b v="0"/>
    <x v="1"/>
    <b v="0"/>
    <s v="Male"/>
    <n v="70"/>
    <x v="0"/>
    <n v="70"/>
    <x v="0"/>
    <n v="0.05"/>
    <n v="66.5"/>
    <s v="All Hours + Priority Access"/>
    <s v="Fresno, Ca"/>
    <n v="36.7378"/>
    <n v="-119.7871"/>
    <d v="2024-03-23T00:00:00"/>
    <n v="7"/>
    <b v="1"/>
    <d v="2025-06-27T00:00:00"/>
    <x v="14"/>
    <n v="54"/>
    <x v="1"/>
    <n v="2.2999999999999998"/>
    <n v="3.5"/>
    <n v="0"/>
    <n v="1"/>
    <x v="1"/>
    <x v="0"/>
  </r>
  <r>
    <n v="18"/>
    <x v="2"/>
    <n v="2"/>
    <s v="Fri, Tue"/>
    <x v="0"/>
    <d v="1899-12-30T18:15:00"/>
    <d v="1899-12-30T20:59:00"/>
    <n v="164"/>
    <b v="0"/>
    <x v="0"/>
    <b v="0"/>
    <s v="Non-binary"/>
    <n v="20"/>
    <x v="1"/>
    <n v="15"/>
    <x v="3"/>
    <n v="0.15"/>
    <n v="12.75"/>
    <s v="Off-Peak Only"/>
    <s v="Sacramento, Ca"/>
    <n v="38.581600000000002"/>
    <n v="-121.4944"/>
    <d v="2022-08-28T00:00:00"/>
    <n v="0"/>
    <b v="1"/>
    <d v="2025-05-26T00:00:00"/>
    <x v="8"/>
    <n v="86"/>
    <x v="0"/>
    <n v="2.7"/>
    <n v="2.25"/>
    <n v="1"/>
    <n v="0"/>
    <x v="4"/>
    <x v="0"/>
  </r>
  <r>
    <n v="48"/>
    <x v="1"/>
    <n v="3"/>
    <s v="Mon, Tue, Wed"/>
    <x v="0"/>
    <d v="1899-12-30T15:32:00"/>
    <d v="1899-12-30T16:25:00"/>
    <n v="53"/>
    <b v="1"/>
    <x v="1"/>
    <b v="1"/>
    <s v="Male"/>
    <n v="30"/>
    <x v="0"/>
    <n v="30"/>
    <x v="2"/>
    <n v="0.1"/>
    <n v="27"/>
    <s v="Weekdays Only"/>
    <s v="Fresno, Ca"/>
    <n v="36.7378"/>
    <n v="-119.7871"/>
    <d v="2022-08-31T00:00:00"/>
    <n v="4"/>
    <b v="0"/>
    <d v="2025-05-26T00:00:00"/>
    <x v="8"/>
    <n v="86"/>
    <x v="4"/>
    <n v="0.9"/>
    <n v="3"/>
    <n v="1"/>
    <n v="0"/>
    <x v="1"/>
    <x v="0"/>
  </r>
  <r>
    <n v="40"/>
    <x v="1"/>
    <n v="3"/>
    <s v="Fri, Sun, Thu"/>
    <x v="1"/>
    <d v="1899-12-30T17:05:00"/>
    <d v="1899-12-30T19:39:00"/>
    <n v="154"/>
    <b v="0"/>
    <x v="1"/>
    <b v="0"/>
    <s v="Male"/>
    <n v="30"/>
    <x v="0"/>
    <n v="30"/>
    <x v="1"/>
    <n v="0"/>
    <n v="30"/>
    <s v="Weekdays Only"/>
    <s v="Fresno, Ca"/>
    <n v="36.7378"/>
    <n v="-119.7871"/>
    <d v="2022-12-27T00:00:00"/>
    <n v="6"/>
    <b v="0"/>
    <d v="2025-06-01T00:00:00"/>
    <x v="6"/>
    <n v="80"/>
    <x v="4"/>
    <n v="2.6"/>
    <n v="0"/>
    <n v="1"/>
    <n v="0"/>
    <x v="1"/>
    <x v="0"/>
  </r>
  <r>
    <n v="40"/>
    <x v="0"/>
    <n v="2"/>
    <s v="Mon, Sat"/>
    <x v="1"/>
    <d v="1899-12-30T14:58:00"/>
    <d v="1899-12-30T16:42:00"/>
    <n v="104"/>
    <b v="0"/>
    <x v="0"/>
    <b v="1"/>
    <s v="Male"/>
    <n v="50"/>
    <x v="1"/>
    <n v="37.5"/>
    <x v="1"/>
    <n v="0"/>
    <n v="37.5"/>
    <s v="All Hours"/>
    <s v="Fresno, Ca"/>
    <n v="36.7378"/>
    <n v="-119.7871"/>
    <d v="2024-08-13T00:00:00"/>
    <n v="0"/>
    <b v="1"/>
    <d v="2025-07-05T00:00:00"/>
    <x v="12"/>
    <n v="46"/>
    <x v="0"/>
    <n v="1.7"/>
    <n v="0"/>
    <n v="0"/>
    <n v="0"/>
    <x v="1"/>
    <x v="0"/>
  </r>
  <r>
    <n v="13"/>
    <x v="0"/>
    <n v="3"/>
    <s v="Sat, Thu, Wed"/>
    <x v="1"/>
    <d v="1899-12-30T13:47:00"/>
    <d v="1899-12-30T15:04:00"/>
    <n v="77"/>
    <b v="1"/>
    <x v="0"/>
    <b v="0"/>
    <s v="Female"/>
    <n v="50"/>
    <x v="0"/>
    <n v="50"/>
    <x v="0"/>
    <n v="0.05"/>
    <n v="47.5"/>
    <s v="All Hours"/>
    <s v="Los Angeles, Ca"/>
    <n v="34.052199999999999"/>
    <n v="-118.2437"/>
    <d v="2024-05-08T00:00:00"/>
    <n v="0"/>
    <b v="1"/>
    <d v="2025-06-29T00:00:00"/>
    <x v="0"/>
    <n v="52"/>
    <x v="4"/>
    <n v="1.3"/>
    <n v="2.5"/>
    <n v="0"/>
    <n v="1"/>
    <x v="5"/>
    <x v="0"/>
  </r>
  <r>
    <n v="27"/>
    <x v="0"/>
    <n v="4"/>
    <s v="Sun, Thu, Tue, Wed"/>
    <x v="0"/>
    <d v="1899-12-30T11:49:00"/>
    <d v="1899-12-30T14:25:00"/>
    <n v="156"/>
    <b v="1"/>
    <x v="1"/>
    <b v="0"/>
    <s v="Male"/>
    <n v="50"/>
    <x v="1"/>
    <n v="37.5"/>
    <x v="1"/>
    <n v="0"/>
    <n v="37.5"/>
    <s v="All Hours"/>
    <s v="San Diego, Ca"/>
    <n v="32.715699999999998"/>
    <n v="-117.1611"/>
    <d v="2022-12-29T00:00:00"/>
    <n v="4"/>
    <b v="1"/>
    <d v="2025-06-01T00:00:00"/>
    <x v="6"/>
    <n v="80"/>
    <x v="2"/>
    <n v="2.6"/>
    <n v="0"/>
    <n v="1"/>
    <n v="0"/>
    <x v="6"/>
    <x v="0"/>
  </r>
  <r>
    <n v="48"/>
    <x v="1"/>
    <n v="3"/>
    <s v="Mon, Tue, Wed"/>
    <x v="0"/>
    <d v="1899-12-30T15:32:00"/>
    <d v="1899-12-30T16:25:00"/>
    <n v="53"/>
    <b v="1"/>
    <x v="1"/>
    <b v="1"/>
    <s v="Male"/>
    <n v="30"/>
    <x v="0"/>
    <n v="30"/>
    <x v="2"/>
    <n v="0.1"/>
    <n v="27"/>
    <s v="Weekdays Only"/>
    <s v="Fresno, Ca"/>
    <n v="36.7378"/>
    <n v="-119.7871"/>
    <d v="2024-07-20T00:00:00"/>
    <n v="6"/>
    <b v="1"/>
    <d v="2025-07-03T00:00:00"/>
    <x v="27"/>
    <n v="48"/>
    <x v="4"/>
    <n v="0.9"/>
    <n v="3"/>
    <n v="0"/>
    <n v="0"/>
    <x v="1"/>
    <x v="0"/>
  </r>
  <r>
    <n v="39"/>
    <x v="0"/>
    <n v="4"/>
    <s v="Sat, Sun, Thu, Tue"/>
    <x v="1"/>
    <d v="1899-12-30T16:21:00"/>
    <d v="1899-12-30T17:34:00"/>
    <n v="73"/>
    <b v="1"/>
    <x v="1"/>
    <b v="0"/>
    <s v="Female"/>
    <n v="50"/>
    <x v="2"/>
    <n v="45"/>
    <x v="3"/>
    <n v="0.15"/>
    <n v="38.25"/>
    <s v="All Hours"/>
    <s v="Anaheim, Ca"/>
    <n v="33.836599999999997"/>
    <n v="-117.9143"/>
    <d v="2024-12-24T00:00:00"/>
    <n v="7"/>
    <b v="1"/>
    <d v="2025-07-12T00:00:00"/>
    <x v="11"/>
    <n v="39"/>
    <x v="2"/>
    <n v="1.2"/>
    <n v="6.75"/>
    <n v="0"/>
    <n v="0"/>
    <x v="3"/>
    <x v="0"/>
  </r>
  <r>
    <n v="37"/>
    <x v="2"/>
    <n v="3"/>
    <s v="Sun, Thu, Tue"/>
    <x v="0"/>
    <d v="1899-12-30T14:33:00"/>
    <d v="1899-12-30T15:10:00"/>
    <n v="37"/>
    <b v="0"/>
    <x v="0"/>
    <b v="0"/>
    <s v="Non-binary"/>
    <n v="20"/>
    <x v="0"/>
    <n v="20"/>
    <x v="0"/>
    <n v="0.05"/>
    <n v="19"/>
    <s v="Off-Peak Only"/>
    <s v="Sacramento, Ca"/>
    <n v="38.581600000000002"/>
    <n v="-121.4944"/>
    <d v="2023-11-08T00:00:00"/>
    <n v="0"/>
    <b v="0"/>
    <d v="2025-06-19T00:00:00"/>
    <x v="28"/>
    <n v="62"/>
    <x v="4"/>
    <n v="0.6"/>
    <n v="1"/>
    <n v="1"/>
    <n v="0"/>
    <x v="4"/>
    <x v="0"/>
  </r>
  <r>
    <n v="26"/>
    <x v="0"/>
    <n v="5"/>
    <s v="Mon, Sat, Sun, Thu, Wed"/>
    <x v="1"/>
    <d v="1899-12-30T17:11:00"/>
    <d v="1899-12-30T18:02:00"/>
    <n v="51"/>
    <b v="0"/>
    <x v="1"/>
    <b v="1"/>
    <s v="Female"/>
    <n v="50"/>
    <x v="1"/>
    <n v="37.5"/>
    <x v="3"/>
    <n v="0.15"/>
    <n v="31.875"/>
    <s v="All Hours"/>
    <s v="Long Beach, Ca"/>
    <n v="33.770099999999999"/>
    <n v="-118.19370000000001"/>
    <d v="2022-09-29T00:00:00"/>
    <n v="8"/>
    <b v="1"/>
    <d v="2025-05-27T00:00:00"/>
    <x v="1"/>
    <n v="85"/>
    <x v="1"/>
    <n v="0.8"/>
    <n v="5.62"/>
    <n v="1"/>
    <n v="0"/>
    <x v="9"/>
    <x v="0"/>
  </r>
  <r>
    <n v="48"/>
    <x v="1"/>
    <n v="3"/>
    <s v="Fri, Sun, Wed"/>
    <x v="0"/>
    <d v="1899-12-30T11:07:00"/>
    <d v="1899-12-30T12:43:00"/>
    <n v="96"/>
    <b v="1"/>
    <x v="1"/>
    <b v="1"/>
    <s v="Male"/>
    <n v="30"/>
    <x v="0"/>
    <n v="30"/>
    <x v="1"/>
    <n v="0"/>
    <n v="30"/>
    <s v="Weekdays Only"/>
    <s v="San Diego, Ca"/>
    <n v="32.715699999999998"/>
    <n v="-117.1611"/>
    <d v="2023-06-12T00:00:00"/>
    <n v="8"/>
    <b v="0"/>
    <d v="2025-06-11T00:00:00"/>
    <x v="21"/>
    <n v="70"/>
    <x v="4"/>
    <n v="1.6"/>
    <n v="0"/>
    <n v="1"/>
    <n v="0"/>
    <x v="6"/>
    <x v="0"/>
  </r>
  <r>
    <n v="42"/>
    <x v="2"/>
    <n v="3"/>
    <s v="Sun, Thu, Wed"/>
    <x v="0"/>
    <d v="1899-12-30T13:32:00"/>
    <d v="1899-12-30T14:56:00"/>
    <n v="84"/>
    <b v="0"/>
    <x v="1"/>
    <b v="1"/>
    <s v="Female"/>
    <n v="20"/>
    <x v="0"/>
    <n v="20"/>
    <x v="2"/>
    <n v="0.1"/>
    <n v="18"/>
    <s v="Off-Peak Only"/>
    <s v="Anaheim, Ca"/>
    <n v="33.836599999999997"/>
    <n v="-117.9143"/>
    <d v="2023-10-24T00:00:00"/>
    <n v="5"/>
    <b v="0"/>
    <d v="2025-06-18T00:00:00"/>
    <x v="17"/>
    <n v="63"/>
    <x v="4"/>
    <n v="1.4"/>
    <n v="2"/>
    <n v="1"/>
    <n v="0"/>
    <x v="3"/>
    <x v="0"/>
  </r>
  <r>
    <n v="16"/>
    <x v="0"/>
    <n v="3"/>
    <s v="Sun, Thu, Wed"/>
    <x v="1"/>
    <d v="1899-12-30T12:45:00"/>
    <d v="1899-12-30T14:42:00"/>
    <n v="117"/>
    <b v="1"/>
    <x v="1"/>
    <b v="0"/>
    <s v="Non-binary"/>
    <n v="50"/>
    <x v="0"/>
    <n v="50"/>
    <x v="1"/>
    <n v="0"/>
    <n v="50"/>
    <s v="All Hours"/>
    <s v="Oakland, Ca"/>
    <n v="37.804400000000001"/>
    <n v="-122.27119999999999"/>
    <d v="2025-03-11T00:00:00"/>
    <n v="7"/>
    <b v="1"/>
    <d v="2025-07-17T00:00:00"/>
    <x v="20"/>
    <n v="34"/>
    <x v="4"/>
    <n v="2"/>
    <n v="0"/>
    <n v="0"/>
    <n v="1"/>
    <x v="2"/>
    <x v="0"/>
  </r>
  <r>
    <n v="29"/>
    <x v="2"/>
    <n v="1"/>
    <s v="Sun"/>
    <x v="1"/>
    <d v="1899-12-30T12:26:00"/>
    <d v="1899-12-30T13:45:00"/>
    <n v="79"/>
    <b v="0"/>
    <x v="0"/>
    <b v="0"/>
    <s v="Female"/>
    <n v="20"/>
    <x v="0"/>
    <n v="20"/>
    <x v="1"/>
    <n v="0"/>
    <n v="20"/>
    <s v="Off-Peak Only"/>
    <s v="Fresno, Ca"/>
    <n v="36.7378"/>
    <n v="-119.7871"/>
    <d v="2023-09-07T00:00:00"/>
    <n v="0"/>
    <b v="1"/>
    <d v="2025-06-16T00:00:00"/>
    <x v="3"/>
    <n v="65"/>
    <x v="3"/>
    <n v="1.3"/>
    <n v="0"/>
    <n v="1"/>
    <n v="0"/>
    <x v="1"/>
    <x v="0"/>
  </r>
  <r>
    <n v="22"/>
    <x v="1"/>
    <n v="3"/>
    <s v="Fri, Sat, Sun"/>
    <x v="0"/>
    <d v="1899-12-30T10:41:00"/>
    <d v="1899-12-30T11:38:00"/>
    <n v="57"/>
    <b v="1"/>
    <x v="1"/>
    <b v="1"/>
    <s v="Female"/>
    <n v="30"/>
    <x v="0"/>
    <n v="30"/>
    <x v="3"/>
    <n v="0.15"/>
    <n v="25.5"/>
    <s v="Weekdays Only"/>
    <s v="Los Angeles, Ca"/>
    <n v="34.052199999999999"/>
    <n v="-118.2437"/>
    <d v="2022-08-03T00:00:00"/>
    <n v="6"/>
    <b v="0"/>
    <d v="2025-05-24T00:00:00"/>
    <x v="8"/>
    <n v="88"/>
    <x v="4"/>
    <n v="1"/>
    <n v="4.5"/>
    <n v="1"/>
    <n v="0"/>
    <x v="5"/>
    <x v="0"/>
  </r>
  <r>
    <n v="43"/>
    <x v="0"/>
    <n v="3"/>
    <s v="Fri, Sat, Thu"/>
    <x v="1"/>
    <d v="1899-12-30T13:40:00"/>
    <d v="1899-12-30T16:26:00"/>
    <n v="166"/>
    <b v="1"/>
    <x v="1"/>
    <b v="1"/>
    <s v="Other (self-described)"/>
    <n v="50"/>
    <x v="2"/>
    <n v="45"/>
    <x v="2"/>
    <n v="0.1"/>
    <n v="40.5"/>
    <s v="All Hours"/>
    <s v="Los Angeles, Ca"/>
    <n v="34.052199999999999"/>
    <n v="-118.2437"/>
    <d v="2025-01-24T00:00:00"/>
    <n v="4"/>
    <b v="1"/>
    <d v="2025-07-14T00:00:00"/>
    <x v="4"/>
    <n v="37"/>
    <x v="4"/>
    <n v="2.8"/>
    <n v="4.5"/>
    <n v="0"/>
    <n v="0"/>
    <x v="5"/>
    <x v="0"/>
  </r>
  <r>
    <n v="13"/>
    <x v="0"/>
    <n v="2"/>
    <s v="Sat, Wed"/>
    <x v="1"/>
    <d v="1899-12-30T16:36:00"/>
    <d v="1899-12-30T17:32:00"/>
    <n v="56"/>
    <b v="1"/>
    <x v="0"/>
    <b v="0"/>
    <s v="Female"/>
    <n v="50"/>
    <x v="0"/>
    <n v="50"/>
    <x v="2"/>
    <n v="0.1"/>
    <n v="45"/>
    <s v="All Hours"/>
    <s v="Los Angeles, Ca"/>
    <n v="34.052199999999999"/>
    <n v="-118.2437"/>
    <d v="2023-12-18T00:00:00"/>
    <n v="0"/>
    <b v="1"/>
    <d v="2025-06-21T00:00:00"/>
    <x v="13"/>
    <n v="60"/>
    <x v="0"/>
    <n v="0.9"/>
    <n v="5"/>
    <n v="0"/>
    <n v="0"/>
    <x v="5"/>
    <x v="0"/>
  </r>
  <r>
    <n v="22"/>
    <x v="1"/>
    <n v="5"/>
    <s v="Fri, Mon, Sat, Sun, Wed"/>
    <x v="1"/>
    <d v="1899-12-30T15:44:00"/>
    <d v="1899-12-30T17:05:00"/>
    <n v="81"/>
    <b v="0"/>
    <x v="1"/>
    <b v="0"/>
    <s v="Female"/>
    <n v="30"/>
    <x v="2"/>
    <n v="27"/>
    <x v="1"/>
    <n v="0"/>
    <n v="27"/>
    <s v="Weekdays Only"/>
    <s v="Fresno, Ca"/>
    <n v="36.7378"/>
    <n v="-119.7871"/>
    <d v="2022-12-01T00:00:00"/>
    <n v="4"/>
    <b v="0"/>
    <d v="2025-05-31T00:00:00"/>
    <x v="6"/>
    <n v="81"/>
    <x v="1"/>
    <n v="1.4"/>
    <n v="0"/>
    <n v="1"/>
    <n v="0"/>
    <x v="1"/>
    <x v="0"/>
  </r>
  <r>
    <n v="43"/>
    <x v="0"/>
    <n v="3"/>
    <s v="Fri, Mon, Tue"/>
    <x v="0"/>
    <d v="1899-12-30T11:56:00"/>
    <d v="1899-12-30T12:35:00"/>
    <n v="39"/>
    <b v="0"/>
    <x v="1"/>
    <b v="1"/>
    <s v="Female"/>
    <n v="50"/>
    <x v="1"/>
    <n v="37.5"/>
    <x v="2"/>
    <n v="0.1"/>
    <n v="33.75"/>
    <s v="All Hours"/>
    <s v="Fresno, Ca"/>
    <n v="36.7378"/>
    <n v="-119.7871"/>
    <d v="2023-04-26T00:00:00"/>
    <n v="6"/>
    <b v="0"/>
    <d v="2025-06-08T00:00:00"/>
    <x v="32"/>
    <n v="73"/>
    <x v="4"/>
    <n v="0.6"/>
    <n v="3.75"/>
    <n v="1"/>
    <n v="0"/>
    <x v="1"/>
    <x v="0"/>
  </r>
  <r>
    <n v="20"/>
    <x v="1"/>
    <n v="1"/>
    <s v="Tue"/>
    <x v="0"/>
    <d v="1899-12-30T08:55:00"/>
    <d v="1899-12-30T10:23:00"/>
    <n v="88"/>
    <b v="1"/>
    <x v="1"/>
    <b v="1"/>
    <s v="Female"/>
    <n v="30"/>
    <x v="0"/>
    <n v="30"/>
    <x v="1"/>
    <n v="0"/>
    <n v="30"/>
    <s v="Weekdays Only"/>
    <s v="San Francisco, Ca"/>
    <n v="37.774900000000002"/>
    <n v="-122.4194"/>
    <d v="2023-06-11T00:00:00"/>
    <n v="3"/>
    <b v="0"/>
    <d v="2025-06-11T00:00:00"/>
    <x v="21"/>
    <n v="70"/>
    <x v="3"/>
    <n v="1.5"/>
    <n v="0"/>
    <n v="1"/>
    <n v="0"/>
    <x v="8"/>
    <x v="0"/>
  </r>
  <r>
    <n v="25"/>
    <x v="0"/>
    <n v="2"/>
    <s v="Thu, Wed"/>
    <x v="1"/>
    <d v="1899-12-30T20:31:00"/>
    <d v="1899-12-30T21:08:00"/>
    <n v="37"/>
    <b v="0"/>
    <x v="1"/>
    <b v="1"/>
    <s v="Male"/>
    <n v="50"/>
    <x v="1"/>
    <n v="37.5"/>
    <x v="2"/>
    <n v="0.1"/>
    <n v="33.75"/>
    <s v="All Hours"/>
    <s v="Bakersfield, Ca"/>
    <n v="35.3733"/>
    <n v="-119.0187"/>
    <d v="2023-06-05T00:00:00"/>
    <n v="5"/>
    <b v="0"/>
    <d v="2025-06-10T00:00:00"/>
    <x v="21"/>
    <n v="71"/>
    <x v="0"/>
    <n v="0.6"/>
    <n v="3.75"/>
    <n v="1"/>
    <n v="0"/>
    <x v="7"/>
    <x v="0"/>
  </r>
  <r>
    <n v="34"/>
    <x v="0"/>
    <n v="2"/>
    <s v="Sat, Thu"/>
    <x v="1"/>
    <d v="1899-12-30T13:39:00"/>
    <d v="1899-12-30T14:34:00"/>
    <n v="55"/>
    <b v="0"/>
    <x v="1"/>
    <b v="0"/>
    <s v="Male"/>
    <n v="50"/>
    <x v="0"/>
    <n v="50"/>
    <x v="0"/>
    <n v="0.05"/>
    <n v="47.5"/>
    <s v="All Hours"/>
    <s v="San Diego, Ca"/>
    <n v="32.715699999999998"/>
    <n v="-117.1611"/>
    <d v="2024-06-05T00:00:00"/>
    <n v="1"/>
    <b v="1"/>
    <d v="2025-07-01T00:00:00"/>
    <x v="30"/>
    <n v="50"/>
    <x v="0"/>
    <n v="0.9"/>
    <n v="2.5"/>
    <n v="0"/>
    <n v="1"/>
    <x v="6"/>
    <x v="0"/>
  </r>
  <r>
    <n v="46"/>
    <x v="0"/>
    <n v="5"/>
    <s v="Mon, Sat, Thu, Tue, Wed"/>
    <x v="0"/>
    <d v="1899-12-30T20:46:00"/>
    <d v="1899-12-30T22:09:00"/>
    <n v="83"/>
    <b v="1"/>
    <x v="1"/>
    <b v="1"/>
    <s v="Female"/>
    <n v="50"/>
    <x v="1"/>
    <n v="37.5"/>
    <x v="3"/>
    <n v="0.15"/>
    <n v="31.875"/>
    <s v="All Hours"/>
    <s v="Bakersfield, Ca"/>
    <n v="35.3733"/>
    <n v="-119.0187"/>
    <d v="2024-08-14T00:00:00"/>
    <n v="8"/>
    <b v="0"/>
    <d v="2025-07-05T00:00:00"/>
    <x v="12"/>
    <n v="46"/>
    <x v="1"/>
    <n v="1.4"/>
    <n v="5.62"/>
    <n v="0"/>
    <n v="0"/>
    <x v="7"/>
    <x v="0"/>
  </r>
  <r>
    <n v="48"/>
    <x v="0"/>
    <n v="3"/>
    <s v="Fri, Thu, Tue"/>
    <x v="1"/>
    <d v="1899-12-30T11:56:00"/>
    <d v="1899-12-30T14:13:00"/>
    <n v="137"/>
    <b v="0"/>
    <x v="1"/>
    <b v="1"/>
    <s v="Female"/>
    <n v="50"/>
    <x v="0"/>
    <n v="50"/>
    <x v="1"/>
    <n v="0"/>
    <n v="50"/>
    <s v="All Hours"/>
    <s v="Long Beach, Ca"/>
    <n v="33.770099999999999"/>
    <n v="-118.19370000000001"/>
    <d v="2023-02-12T00:00:00"/>
    <n v="2"/>
    <b v="1"/>
    <d v="2025-06-04T00:00:00"/>
    <x v="19"/>
    <n v="77"/>
    <x v="4"/>
    <n v="2.2999999999999998"/>
    <n v="0"/>
    <n v="1"/>
    <n v="1"/>
    <x v="9"/>
    <x v="0"/>
  </r>
  <r>
    <n v="28"/>
    <x v="0"/>
    <n v="4"/>
    <s v="Fri, Sat, Sun, Wed"/>
    <x v="0"/>
    <d v="1899-12-30T16:33:00"/>
    <d v="1899-12-30T17:11:00"/>
    <n v="38"/>
    <b v="0"/>
    <x v="0"/>
    <b v="1"/>
    <s v="Male"/>
    <n v="50"/>
    <x v="1"/>
    <n v="37.5"/>
    <x v="0"/>
    <n v="0.05"/>
    <n v="35.625"/>
    <s v="All Hours"/>
    <s v="San Diego, Ca"/>
    <n v="32.715699999999998"/>
    <n v="-117.1611"/>
    <d v="2023-02-11T00:00:00"/>
    <n v="0"/>
    <b v="0"/>
    <d v="2025-06-04T00:00:00"/>
    <x v="19"/>
    <n v="77"/>
    <x v="2"/>
    <n v="0.6"/>
    <n v="1.88"/>
    <n v="1"/>
    <n v="0"/>
    <x v="6"/>
    <x v="0"/>
  </r>
  <r>
    <n v="20"/>
    <x v="2"/>
    <n v="3"/>
    <s v="Mon, Sat, Tue"/>
    <x v="1"/>
    <d v="1899-12-30T08:53:00"/>
    <d v="1899-12-30T11:11:00"/>
    <n v="138"/>
    <b v="0"/>
    <x v="1"/>
    <b v="1"/>
    <s v="Male"/>
    <n v="20"/>
    <x v="0"/>
    <n v="20"/>
    <x v="0"/>
    <n v="0.05"/>
    <n v="19"/>
    <s v="Off-Peak Only"/>
    <s v="Fresno, Ca"/>
    <n v="36.7378"/>
    <n v="-119.7871"/>
    <d v="2022-12-12T00:00:00"/>
    <n v="4"/>
    <b v="0"/>
    <d v="2025-05-31T00:00:00"/>
    <x v="6"/>
    <n v="81"/>
    <x v="4"/>
    <n v="2.2999999999999998"/>
    <n v="1"/>
    <n v="1"/>
    <n v="0"/>
    <x v="1"/>
    <x v="0"/>
  </r>
  <r>
    <n v="20"/>
    <x v="2"/>
    <n v="4"/>
    <s v="Fri, Mon, Sun, Wed"/>
    <x v="0"/>
    <d v="1899-12-30T17:12:00"/>
    <d v="1899-12-30T18:19:00"/>
    <n v="67"/>
    <b v="0"/>
    <x v="0"/>
    <b v="1"/>
    <s v="Male"/>
    <n v="20"/>
    <x v="1"/>
    <n v="15"/>
    <x v="1"/>
    <n v="0"/>
    <n v="15"/>
    <s v="Off-Peak Only"/>
    <s v="San Diego, Ca"/>
    <n v="32.715699999999998"/>
    <n v="-117.1611"/>
    <d v="2022-10-24T00:00:00"/>
    <n v="0"/>
    <b v="0"/>
    <d v="2025-05-29T00:00:00"/>
    <x v="24"/>
    <n v="83"/>
    <x v="2"/>
    <n v="1.1000000000000001"/>
    <n v="0"/>
    <n v="1"/>
    <n v="0"/>
    <x v="6"/>
    <x v="0"/>
  </r>
  <r>
    <n v="39"/>
    <x v="2"/>
    <n v="5"/>
    <s v="Mon, Sun, Thu, Tue, Wed"/>
    <x v="1"/>
    <d v="1899-12-30T19:04:00"/>
    <d v="1899-12-30T20:02:00"/>
    <n v="58"/>
    <b v="1"/>
    <x v="0"/>
    <b v="1"/>
    <s v="Male"/>
    <n v="20"/>
    <x v="1"/>
    <n v="15"/>
    <x v="1"/>
    <n v="0"/>
    <n v="15"/>
    <s v="Off-Peak Only"/>
    <s v="Sacramento, Ca"/>
    <n v="38.581600000000002"/>
    <n v="-121.4944"/>
    <d v="2023-12-26T00:00:00"/>
    <n v="0"/>
    <b v="0"/>
    <d v="2025-06-22T00:00:00"/>
    <x v="13"/>
    <n v="59"/>
    <x v="1"/>
    <n v="1"/>
    <n v="0"/>
    <n v="0"/>
    <n v="0"/>
    <x v="4"/>
    <x v="0"/>
  </r>
  <r>
    <n v="22"/>
    <x v="1"/>
    <n v="3"/>
    <s v="Fri, Sun, Tue"/>
    <x v="0"/>
    <d v="1899-12-30T17:13:00"/>
    <d v="1899-12-30T18:24:00"/>
    <n v="71"/>
    <b v="0"/>
    <x v="0"/>
    <b v="1"/>
    <s v="Prefer not to say"/>
    <n v="30"/>
    <x v="1"/>
    <n v="22.5"/>
    <x v="0"/>
    <n v="0.05"/>
    <n v="21.375"/>
    <s v="Weekdays Only"/>
    <s v="San Diego, Ca"/>
    <n v="32.715699999999998"/>
    <n v="-117.1611"/>
    <d v="2024-01-05T00:00:00"/>
    <n v="0"/>
    <b v="0"/>
    <d v="2025-06-22T00:00:00"/>
    <x v="23"/>
    <n v="59"/>
    <x v="4"/>
    <n v="1.2"/>
    <n v="1.1200000000000001"/>
    <n v="0"/>
    <n v="0"/>
    <x v="6"/>
    <x v="0"/>
  </r>
  <r>
    <n v="27"/>
    <x v="1"/>
    <n v="1"/>
    <s v="Mon"/>
    <x v="1"/>
    <d v="1899-12-30T18:22:00"/>
    <d v="1899-12-30T21:20:00"/>
    <n v="178"/>
    <b v="1"/>
    <x v="0"/>
    <b v="1"/>
    <s v="Male"/>
    <n v="30"/>
    <x v="1"/>
    <n v="22.5"/>
    <x v="0"/>
    <n v="0.05"/>
    <n v="21.375"/>
    <s v="Weekdays Only"/>
    <s v="Los Angeles, Ca"/>
    <n v="34.052199999999999"/>
    <n v="-118.2437"/>
    <d v="2023-02-23T00:00:00"/>
    <n v="0"/>
    <b v="1"/>
    <d v="2025-06-05T00:00:00"/>
    <x v="19"/>
    <n v="76"/>
    <x v="3"/>
    <n v="3"/>
    <n v="1.1200000000000001"/>
    <n v="1"/>
    <n v="0"/>
    <x v="5"/>
    <x v="0"/>
  </r>
  <r>
    <n v="42"/>
    <x v="1"/>
    <n v="5"/>
    <s v="Fri, Mon, Sat, Thu, Tue"/>
    <x v="0"/>
    <d v="1899-12-30T17:30:00"/>
    <d v="1899-12-30T20:15:00"/>
    <n v="165"/>
    <b v="1"/>
    <x v="0"/>
    <b v="1"/>
    <s v="Female"/>
    <n v="30"/>
    <x v="0"/>
    <n v="30"/>
    <x v="0"/>
    <n v="0.05"/>
    <n v="28.5"/>
    <s v="Weekdays Only"/>
    <s v="Fresno, Ca"/>
    <n v="36.7378"/>
    <n v="-119.7871"/>
    <d v="2023-07-31T00:00:00"/>
    <n v="0"/>
    <b v="0"/>
    <d v="2025-06-14T00:00:00"/>
    <x v="26"/>
    <n v="67"/>
    <x v="1"/>
    <n v="2.8"/>
    <n v="1.5"/>
    <n v="1"/>
    <n v="0"/>
    <x v="1"/>
    <x v="0"/>
  </r>
  <r>
    <n v="27"/>
    <x v="1"/>
    <n v="1"/>
    <s v="Wed"/>
    <x v="0"/>
    <d v="1899-12-30T11:25:00"/>
    <d v="1899-12-30T12:56:00"/>
    <n v="91"/>
    <b v="1"/>
    <x v="0"/>
    <b v="1"/>
    <s v="Female"/>
    <n v="30"/>
    <x v="0"/>
    <n v="30"/>
    <x v="3"/>
    <n v="0.15"/>
    <n v="25.5"/>
    <s v="Weekdays Only"/>
    <s v="Fresno, Ca"/>
    <n v="36.7378"/>
    <n v="-119.7871"/>
    <d v="2023-06-06T00:00:00"/>
    <n v="0"/>
    <b v="0"/>
    <d v="2025-06-10T00:00:00"/>
    <x v="21"/>
    <n v="71"/>
    <x v="3"/>
    <n v="1.5"/>
    <n v="4.5"/>
    <n v="1"/>
    <n v="0"/>
    <x v="1"/>
    <x v="0"/>
  </r>
  <r>
    <n v="19"/>
    <x v="1"/>
    <n v="5"/>
    <s v="Fri, Mon, Sun, Thu, Tue"/>
    <x v="0"/>
    <d v="1899-12-30T20:23:00"/>
    <d v="1899-12-30T21:52:00"/>
    <n v="89"/>
    <b v="1"/>
    <x v="0"/>
    <b v="0"/>
    <s v="Male"/>
    <n v="30"/>
    <x v="0"/>
    <n v="30"/>
    <x v="1"/>
    <n v="0"/>
    <n v="30"/>
    <s v="Weekdays Only"/>
    <s v="San Diego, Ca"/>
    <n v="32.715699999999998"/>
    <n v="-117.1611"/>
    <d v="2023-02-26T00:00:00"/>
    <n v="0"/>
    <b v="1"/>
    <d v="2025-06-05T00:00:00"/>
    <x v="19"/>
    <n v="76"/>
    <x v="1"/>
    <n v="1.5"/>
    <n v="0"/>
    <n v="1"/>
    <n v="0"/>
    <x v="6"/>
    <x v="0"/>
  </r>
  <r>
    <n v="35"/>
    <x v="0"/>
    <n v="2"/>
    <s v="Mon, Wed"/>
    <x v="1"/>
    <d v="1899-12-30T16:36:00"/>
    <d v="1899-12-30T17:42:00"/>
    <n v="66"/>
    <b v="1"/>
    <x v="0"/>
    <b v="0"/>
    <s v="Female"/>
    <n v="50"/>
    <x v="0"/>
    <n v="50"/>
    <x v="3"/>
    <n v="0.15"/>
    <n v="42.5"/>
    <s v="All Hours"/>
    <s v="Bakersfield, Ca"/>
    <n v="35.3733"/>
    <n v="-119.0187"/>
    <d v="2022-11-18T00:00:00"/>
    <n v="0"/>
    <b v="1"/>
    <d v="2025-05-30T00:00:00"/>
    <x v="29"/>
    <n v="82"/>
    <x v="0"/>
    <n v="1.1000000000000001"/>
    <n v="7.5"/>
    <n v="1"/>
    <n v="0"/>
    <x v="7"/>
    <x v="0"/>
  </r>
  <r>
    <n v="20"/>
    <x v="0"/>
    <n v="3"/>
    <s v="Sat, Sun, Thu"/>
    <x v="0"/>
    <d v="1899-12-30T10:32:00"/>
    <d v="1899-12-30T11:09:00"/>
    <n v="37"/>
    <b v="0"/>
    <x v="0"/>
    <b v="1"/>
    <s v="Female"/>
    <n v="50"/>
    <x v="0"/>
    <n v="50"/>
    <x v="3"/>
    <n v="0.15"/>
    <n v="42.5"/>
    <s v="All Hours"/>
    <s v="San Francisco, Ca"/>
    <n v="37.774900000000002"/>
    <n v="-122.4194"/>
    <d v="2024-06-28T00:00:00"/>
    <n v="0"/>
    <b v="0"/>
    <d v="2025-07-02T00:00:00"/>
    <x v="30"/>
    <n v="49"/>
    <x v="4"/>
    <n v="0.6"/>
    <n v="7.5"/>
    <n v="0"/>
    <n v="0"/>
    <x v="8"/>
    <x v="0"/>
  </r>
  <r>
    <n v="20"/>
    <x v="2"/>
    <n v="2"/>
    <s v="Fri, Wed"/>
    <x v="1"/>
    <d v="1899-12-30T17:52:00"/>
    <d v="1899-12-30T20:41:00"/>
    <n v="169"/>
    <b v="0"/>
    <x v="0"/>
    <b v="1"/>
    <s v="Male"/>
    <n v="20"/>
    <x v="2"/>
    <n v="18"/>
    <x v="3"/>
    <n v="0.15"/>
    <n v="15.3"/>
    <s v="Off-Peak Only"/>
    <s v="Fresno, Ca"/>
    <n v="36.7378"/>
    <n v="-119.7871"/>
    <d v="2024-05-19T00:00:00"/>
    <n v="0"/>
    <b v="1"/>
    <d v="2025-06-30T00:00:00"/>
    <x v="0"/>
    <n v="51"/>
    <x v="0"/>
    <n v="2.8"/>
    <n v="2.7"/>
    <n v="0"/>
    <n v="0"/>
    <x v="1"/>
    <x v="0"/>
  </r>
  <r>
    <n v="45"/>
    <x v="0"/>
    <n v="3"/>
    <s v="Mon, Sun, Wed"/>
    <x v="0"/>
    <d v="1899-12-30T13:42:00"/>
    <d v="1899-12-30T15:54:00"/>
    <n v="132"/>
    <b v="0"/>
    <x v="0"/>
    <b v="0"/>
    <s v="Non-binary"/>
    <n v="50"/>
    <x v="0"/>
    <n v="50"/>
    <x v="1"/>
    <n v="0"/>
    <n v="50"/>
    <s v="All Hours"/>
    <s v="Anaheim, Ca"/>
    <n v="33.836599999999997"/>
    <n v="-117.9143"/>
    <d v="2025-03-14T00:00:00"/>
    <n v="0"/>
    <b v="1"/>
    <d v="2025-07-17T00:00:00"/>
    <x v="20"/>
    <n v="34"/>
    <x v="4"/>
    <n v="2.2000000000000002"/>
    <n v="0"/>
    <n v="0"/>
    <n v="1"/>
    <x v="3"/>
    <x v="0"/>
  </r>
  <r>
    <n v="42"/>
    <x v="1"/>
    <n v="3"/>
    <s v="Sat, Sun, Tue"/>
    <x v="1"/>
    <d v="1899-12-30T10:23:00"/>
    <d v="1899-12-30T12:01:00"/>
    <n v="98"/>
    <b v="0"/>
    <x v="1"/>
    <b v="1"/>
    <s v="Male"/>
    <n v="30"/>
    <x v="0"/>
    <n v="30"/>
    <x v="3"/>
    <n v="0.15"/>
    <n v="25.5"/>
    <s v="Weekdays Only"/>
    <s v="Sacramento, Ca"/>
    <n v="38.581600000000002"/>
    <n v="-121.4944"/>
    <d v="2023-10-16T00:00:00"/>
    <n v="2"/>
    <b v="0"/>
    <d v="2025-06-18T00:00:00"/>
    <x v="17"/>
    <n v="63"/>
    <x v="4"/>
    <n v="1.6"/>
    <n v="4.5"/>
    <n v="1"/>
    <n v="0"/>
    <x v="4"/>
    <x v="0"/>
  </r>
  <r>
    <n v="31"/>
    <x v="2"/>
    <n v="4"/>
    <s v="Fri, Mon, Tue, Wed"/>
    <x v="0"/>
    <d v="1899-12-30T20:33:00"/>
    <d v="1899-12-30T22:56:00"/>
    <n v="143"/>
    <b v="1"/>
    <x v="0"/>
    <b v="0"/>
    <s v="Female"/>
    <n v="20"/>
    <x v="1"/>
    <n v="15"/>
    <x v="1"/>
    <n v="0"/>
    <n v="15"/>
    <s v="Off-Peak Only"/>
    <s v="San Francisco, Ca"/>
    <n v="37.774900000000002"/>
    <n v="-122.4194"/>
    <d v="2025-05-15T00:00:00"/>
    <n v="0"/>
    <b v="0"/>
    <d v="2025-07-20T00:00:00"/>
    <x v="18"/>
    <n v="31"/>
    <x v="2"/>
    <n v="2.4"/>
    <n v="0"/>
    <n v="0"/>
    <n v="0"/>
    <x v="8"/>
    <x v="0"/>
  </r>
  <r>
    <n v="48"/>
    <x v="1"/>
    <n v="1"/>
    <s v="Fri"/>
    <x v="0"/>
    <d v="1899-12-30T18:52:00"/>
    <d v="1899-12-30T20:11:00"/>
    <n v="79"/>
    <b v="1"/>
    <x v="1"/>
    <b v="0"/>
    <s v="Female"/>
    <n v="30"/>
    <x v="0"/>
    <n v="30"/>
    <x v="1"/>
    <n v="0"/>
    <n v="30"/>
    <s v="Weekdays Only"/>
    <s v="San Jose, Ca"/>
    <n v="37.338200000000001"/>
    <n v="-121.88630000000001"/>
    <d v="2024-02-13T00:00:00"/>
    <n v="1"/>
    <b v="0"/>
    <d v="2025-06-25T00:00:00"/>
    <x v="15"/>
    <n v="56"/>
    <x v="3"/>
    <n v="1.3"/>
    <n v="0"/>
    <n v="0"/>
    <n v="0"/>
    <x v="0"/>
    <x v="0"/>
  </r>
  <r>
    <n v="28"/>
    <x v="0"/>
    <n v="4"/>
    <s v="Fri, Mon, Tue, Wed"/>
    <x v="1"/>
    <d v="1899-12-30T11:10:00"/>
    <d v="1899-12-30T13:56:00"/>
    <n v="166"/>
    <b v="0"/>
    <x v="1"/>
    <b v="1"/>
    <s v="Male"/>
    <n v="50"/>
    <x v="1"/>
    <n v="37.5"/>
    <x v="3"/>
    <n v="0.15"/>
    <n v="31.875"/>
    <s v="All Hours"/>
    <s v="Long Beach, Ca"/>
    <n v="33.770099999999999"/>
    <n v="-118.19370000000001"/>
    <d v="2023-11-23T00:00:00"/>
    <n v="7"/>
    <b v="1"/>
    <d v="2025-06-20T00:00:00"/>
    <x v="28"/>
    <n v="61"/>
    <x v="2"/>
    <n v="2.8"/>
    <n v="5.62"/>
    <n v="1"/>
    <n v="0"/>
    <x v="9"/>
    <x v="0"/>
  </r>
  <r>
    <n v="16"/>
    <x v="0"/>
    <n v="5"/>
    <s v="Fri, Sat, Thu, Tue, Wed"/>
    <x v="0"/>
    <d v="1899-12-30T18:39:00"/>
    <d v="1899-12-30T20:06:00"/>
    <n v="87"/>
    <b v="0"/>
    <x v="1"/>
    <b v="1"/>
    <s v="Male"/>
    <n v="50"/>
    <x v="0"/>
    <n v="50"/>
    <x v="1"/>
    <n v="0"/>
    <n v="50"/>
    <s v="All Hours"/>
    <s v="Oakland, Ca"/>
    <n v="37.804400000000001"/>
    <n v="-122.27119999999999"/>
    <d v="2024-08-21T00:00:00"/>
    <n v="2"/>
    <b v="0"/>
    <d v="2025-07-05T00:00:00"/>
    <x v="12"/>
    <n v="46"/>
    <x v="1"/>
    <n v="1.4"/>
    <n v="0"/>
    <n v="0"/>
    <n v="1"/>
    <x v="2"/>
    <x v="0"/>
  </r>
  <r>
    <n v="43"/>
    <x v="3"/>
    <n v="3"/>
    <s v="Sat, Sun, Wed"/>
    <x v="1"/>
    <d v="1899-12-30T10:17:00"/>
    <d v="1899-12-30T12:00:00"/>
    <n v="103"/>
    <b v="0"/>
    <x v="1"/>
    <b v="0"/>
    <s v="Female"/>
    <n v="70"/>
    <x v="1"/>
    <n v="52.5"/>
    <x v="1"/>
    <n v="0"/>
    <n v="52.5"/>
    <s v="All Hours + Priority Access"/>
    <s v="Long Beach, Ca"/>
    <n v="33.770099999999999"/>
    <n v="-118.19370000000001"/>
    <d v="2023-10-02T00:00:00"/>
    <n v="1"/>
    <b v="1"/>
    <d v="2025-06-17T00:00:00"/>
    <x v="17"/>
    <n v="64"/>
    <x v="4"/>
    <n v="1.7"/>
    <n v="0"/>
    <n v="1"/>
    <n v="1"/>
    <x v="9"/>
    <x v="0"/>
  </r>
  <r>
    <n v="43"/>
    <x v="1"/>
    <n v="3"/>
    <s v="Fri, Sun, Tue"/>
    <x v="0"/>
    <d v="1899-12-30T12:12:00"/>
    <d v="1899-12-30T13:08:00"/>
    <n v="56"/>
    <b v="1"/>
    <x v="1"/>
    <b v="0"/>
    <s v="Female"/>
    <n v="30"/>
    <x v="0"/>
    <n v="30"/>
    <x v="2"/>
    <n v="0.1"/>
    <n v="27"/>
    <s v="Weekdays Only"/>
    <s v="Long Beach, Ca"/>
    <n v="33.770099999999999"/>
    <n v="-118.19370000000001"/>
    <d v="2025-05-21T00:00:00"/>
    <n v="8"/>
    <b v="1"/>
    <d v="2025-07-21T00:00:00"/>
    <x v="18"/>
    <n v="30"/>
    <x v="4"/>
    <n v="0.9"/>
    <n v="3"/>
    <n v="0"/>
    <n v="0"/>
    <x v="9"/>
    <x v="0"/>
  </r>
  <r>
    <n v="24"/>
    <x v="0"/>
    <n v="2"/>
    <s v="Sun, Tue"/>
    <x v="1"/>
    <d v="1899-12-30T17:44:00"/>
    <d v="1899-12-30T20:02:00"/>
    <n v="138"/>
    <b v="0"/>
    <x v="1"/>
    <b v="1"/>
    <s v="Male"/>
    <n v="50"/>
    <x v="0"/>
    <n v="50"/>
    <x v="0"/>
    <n v="0.05"/>
    <n v="47.5"/>
    <s v="All Hours"/>
    <s v="Fresno, Ca"/>
    <n v="36.7378"/>
    <n v="-119.7871"/>
    <d v="2025-05-14T00:00:00"/>
    <n v="6"/>
    <b v="1"/>
    <d v="2025-07-20T00:00:00"/>
    <x v="18"/>
    <n v="31"/>
    <x v="0"/>
    <n v="2.2999999999999998"/>
    <n v="2.5"/>
    <n v="0"/>
    <n v="1"/>
    <x v="1"/>
    <x v="0"/>
  </r>
  <r>
    <n v="41"/>
    <x v="1"/>
    <n v="1"/>
    <s v="Thu"/>
    <x v="0"/>
    <d v="1899-12-30T10:52:00"/>
    <d v="1899-12-30T12:25:00"/>
    <n v="93"/>
    <b v="1"/>
    <x v="0"/>
    <b v="1"/>
    <s v="Male"/>
    <n v="30"/>
    <x v="1"/>
    <n v="22.5"/>
    <x v="3"/>
    <n v="0.15"/>
    <n v="19.125"/>
    <s v="Weekdays Only"/>
    <s v="San Diego, Ca"/>
    <n v="32.715699999999998"/>
    <n v="-117.1611"/>
    <d v="2023-01-28T00:00:00"/>
    <n v="0"/>
    <b v="0"/>
    <d v="2025-06-03T00:00:00"/>
    <x v="9"/>
    <n v="78"/>
    <x v="3"/>
    <n v="1.6"/>
    <n v="3.38"/>
    <n v="1"/>
    <n v="0"/>
    <x v="6"/>
    <x v="0"/>
  </r>
  <r>
    <n v="25"/>
    <x v="1"/>
    <n v="3"/>
    <s v="Sat, Sun, Tue"/>
    <x v="0"/>
    <d v="1899-12-30T17:21:00"/>
    <d v="1899-12-30T18:17:00"/>
    <n v="56"/>
    <b v="0"/>
    <x v="0"/>
    <b v="1"/>
    <s v="Female"/>
    <n v="30"/>
    <x v="1"/>
    <n v="22.5"/>
    <x v="3"/>
    <n v="0.15"/>
    <n v="19.125"/>
    <s v="Weekdays Only"/>
    <s v="Sacramento, Ca"/>
    <n v="38.581600000000002"/>
    <n v="-121.4944"/>
    <d v="2024-06-04T00:00:00"/>
    <n v="0"/>
    <b v="1"/>
    <d v="2025-07-01T00:00:00"/>
    <x v="30"/>
    <n v="50"/>
    <x v="4"/>
    <n v="0.9"/>
    <n v="3.38"/>
    <n v="0"/>
    <n v="0"/>
    <x v="4"/>
    <x v="0"/>
  </r>
  <r>
    <n v="16"/>
    <x v="3"/>
    <n v="1"/>
    <s v="Fri"/>
    <x v="0"/>
    <d v="1899-12-30T08:42:00"/>
    <d v="1899-12-30T10:34:00"/>
    <n v="112"/>
    <b v="0"/>
    <x v="0"/>
    <b v="0"/>
    <s v="Female"/>
    <n v="70"/>
    <x v="0"/>
    <n v="70"/>
    <x v="1"/>
    <n v="0"/>
    <n v="70"/>
    <s v="All Hours + Priority Access"/>
    <s v="Bakersfield, Ca"/>
    <n v="35.3733"/>
    <n v="-119.0187"/>
    <d v="2025-02-07T00:00:00"/>
    <n v="0"/>
    <b v="1"/>
    <d v="2025-07-15T00:00:00"/>
    <x v="22"/>
    <n v="36"/>
    <x v="3"/>
    <n v="1.9"/>
    <n v="0"/>
    <n v="0"/>
    <n v="1"/>
    <x v="7"/>
    <x v="0"/>
  </r>
  <r>
    <n v="30"/>
    <x v="0"/>
    <n v="3"/>
    <s v="Sun, Thu, Tue"/>
    <x v="0"/>
    <d v="1899-12-30T13:51:00"/>
    <d v="1899-12-30T16:13:00"/>
    <n v="142"/>
    <b v="0"/>
    <x v="1"/>
    <b v="1"/>
    <s v="Non-binary"/>
    <n v="50"/>
    <x v="1"/>
    <n v="37.5"/>
    <x v="1"/>
    <n v="0"/>
    <n v="37.5"/>
    <s v="All Hours"/>
    <s v="San Francisco, Ca"/>
    <n v="37.774900000000002"/>
    <n v="-122.4194"/>
    <d v="2023-12-14T00:00:00"/>
    <n v="3"/>
    <b v="1"/>
    <d v="2025-06-21T00:00:00"/>
    <x v="13"/>
    <n v="60"/>
    <x v="4"/>
    <n v="2.4"/>
    <n v="0"/>
    <n v="0"/>
    <n v="0"/>
    <x v="8"/>
    <x v="0"/>
  </r>
  <r>
    <n v="41"/>
    <x v="2"/>
    <n v="4"/>
    <s v="Fri, Mon, Thu, Wed"/>
    <x v="0"/>
    <d v="1899-12-30T17:08:00"/>
    <d v="1899-12-30T18:16:00"/>
    <n v="68"/>
    <b v="1"/>
    <x v="1"/>
    <b v="0"/>
    <s v="Female"/>
    <n v="20"/>
    <x v="2"/>
    <n v="18"/>
    <x v="1"/>
    <n v="0"/>
    <n v="18"/>
    <s v="Off-Peak Only"/>
    <s v="Long Beach, Ca"/>
    <n v="33.770099999999999"/>
    <n v="-118.19370000000001"/>
    <d v="2023-03-25T00:00:00"/>
    <n v="8"/>
    <b v="1"/>
    <d v="2025-06-06T00:00:00"/>
    <x v="16"/>
    <n v="75"/>
    <x v="2"/>
    <n v="1.1000000000000001"/>
    <n v="0"/>
    <n v="1"/>
    <n v="0"/>
    <x v="9"/>
    <x v="0"/>
  </r>
  <r>
    <n v="48"/>
    <x v="0"/>
    <n v="2"/>
    <s v="Tue, Wed"/>
    <x v="0"/>
    <d v="1899-12-30T09:57:00"/>
    <d v="1899-12-30T12:35:00"/>
    <n v="158"/>
    <b v="0"/>
    <x v="1"/>
    <b v="1"/>
    <s v="Male"/>
    <n v="50"/>
    <x v="1"/>
    <n v="37.5"/>
    <x v="3"/>
    <n v="0.15"/>
    <n v="31.875"/>
    <s v="All Hours"/>
    <s v="San Francisco, Ca"/>
    <n v="37.774900000000002"/>
    <n v="-122.4194"/>
    <d v="2024-11-05T00:00:00"/>
    <n v="4"/>
    <b v="1"/>
    <d v="2025-07-10T00:00:00"/>
    <x v="10"/>
    <n v="41"/>
    <x v="0"/>
    <n v="2.6"/>
    <n v="5.62"/>
    <n v="0"/>
    <n v="0"/>
    <x v="8"/>
    <x v="0"/>
  </r>
  <r>
    <n v="49"/>
    <x v="0"/>
    <n v="2"/>
    <s v="Fri, Tue"/>
    <x v="1"/>
    <d v="1899-12-30T13:20:00"/>
    <d v="1899-12-30T14:26:00"/>
    <n v="66"/>
    <b v="0"/>
    <x v="1"/>
    <b v="1"/>
    <s v="Non-binary"/>
    <n v="50"/>
    <x v="0"/>
    <n v="50"/>
    <x v="1"/>
    <n v="0"/>
    <n v="50"/>
    <s v="All Hours"/>
    <s v="Sacramento, Ca"/>
    <n v="38.581600000000002"/>
    <n v="-121.4944"/>
    <d v="2023-08-29T00:00:00"/>
    <n v="1"/>
    <b v="1"/>
    <d v="2025-06-15T00:00:00"/>
    <x v="31"/>
    <n v="66"/>
    <x v="0"/>
    <n v="1.1000000000000001"/>
    <n v="0"/>
    <n v="1"/>
    <n v="1"/>
    <x v="4"/>
    <x v="0"/>
  </r>
  <r>
    <n v="39"/>
    <x v="1"/>
    <n v="3"/>
    <s v="Sun, Thu, Wed"/>
    <x v="0"/>
    <d v="1899-12-30T12:36:00"/>
    <d v="1899-12-30T14:19:00"/>
    <n v="103"/>
    <b v="0"/>
    <x v="1"/>
    <b v="0"/>
    <s v="Male"/>
    <n v="30"/>
    <x v="1"/>
    <n v="22.5"/>
    <x v="1"/>
    <n v="0"/>
    <n v="22.5"/>
    <s v="Weekdays Only"/>
    <s v="Sacramento, Ca"/>
    <n v="38.581600000000002"/>
    <n v="-121.4944"/>
    <d v="2025-03-24T00:00:00"/>
    <n v="2"/>
    <b v="0"/>
    <d v="2025-07-17T00:00:00"/>
    <x v="20"/>
    <n v="34"/>
    <x v="4"/>
    <n v="1.7"/>
    <n v="0"/>
    <n v="0"/>
    <n v="0"/>
    <x v="4"/>
    <x v="0"/>
  </r>
  <r>
    <n v="23"/>
    <x v="0"/>
    <n v="2"/>
    <s v="Tue, Wed"/>
    <x v="1"/>
    <d v="1899-12-30T17:37:00"/>
    <d v="1899-12-30T19:57:00"/>
    <n v="140"/>
    <b v="1"/>
    <x v="1"/>
    <b v="1"/>
    <s v="Other (self-described)"/>
    <n v="50"/>
    <x v="1"/>
    <n v="37.5"/>
    <x v="0"/>
    <n v="0.05"/>
    <n v="35.625"/>
    <s v="All Hours"/>
    <s v="San Francisco, Ca"/>
    <n v="37.774900000000002"/>
    <n v="-122.4194"/>
    <d v="2025-04-28T00:00:00"/>
    <n v="4"/>
    <b v="1"/>
    <d v="2025-07-19T00:00:00"/>
    <x v="5"/>
    <n v="32"/>
    <x v="0"/>
    <n v="2.2999999999999998"/>
    <n v="1.88"/>
    <n v="0"/>
    <n v="0"/>
    <x v="8"/>
    <x v="0"/>
  </r>
  <r>
    <n v="24"/>
    <x v="1"/>
    <n v="3"/>
    <s v="Mon, Sat, Sun"/>
    <x v="1"/>
    <d v="1899-12-30T20:53:00"/>
    <d v="1899-12-30T21:33:00"/>
    <n v="40"/>
    <b v="0"/>
    <x v="0"/>
    <b v="1"/>
    <s v="Female"/>
    <n v="30"/>
    <x v="0"/>
    <n v="30"/>
    <x v="1"/>
    <n v="0"/>
    <n v="30"/>
    <s v="Weekdays Only"/>
    <s v="Sacramento, Ca"/>
    <n v="38.581600000000002"/>
    <n v="-121.4944"/>
    <d v="2023-12-05T00:00:00"/>
    <n v="0"/>
    <b v="1"/>
    <d v="2025-06-21T00:00:00"/>
    <x v="13"/>
    <n v="60"/>
    <x v="4"/>
    <n v="0.7"/>
    <n v="0"/>
    <n v="0"/>
    <n v="0"/>
    <x v="4"/>
    <x v="0"/>
  </r>
  <r>
    <n v="19"/>
    <x v="0"/>
    <n v="3"/>
    <s v="Mon, Sun, Wed"/>
    <x v="0"/>
    <d v="1899-12-30T14:34:00"/>
    <d v="1899-12-30T15:34:00"/>
    <n v="60"/>
    <b v="1"/>
    <x v="0"/>
    <b v="1"/>
    <s v="Other (self-described)"/>
    <n v="50"/>
    <x v="0"/>
    <n v="50"/>
    <x v="3"/>
    <n v="0.15"/>
    <n v="42.5"/>
    <s v="All Hours"/>
    <s v="San Francisco, Ca"/>
    <n v="37.774900000000002"/>
    <n v="-122.4194"/>
    <d v="2023-11-25T00:00:00"/>
    <n v="0"/>
    <b v="1"/>
    <d v="2025-06-20T00:00:00"/>
    <x v="28"/>
    <n v="61"/>
    <x v="4"/>
    <n v="1"/>
    <n v="7.5"/>
    <n v="1"/>
    <n v="0"/>
    <x v="8"/>
    <x v="0"/>
  </r>
  <r>
    <n v="48"/>
    <x v="0"/>
    <n v="3"/>
    <s v="Mon, Sat, Tue"/>
    <x v="0"/>
    <d v="1899-12-30T19:44:00"/>
    <d v="1899-12-30T20:51:00"/>
    <n v="67"/>
    <b v="1"/>
    <x v="0"/>
    <b v="0"/>
    <s v="Female"/>
    <n v="50"/>
    <x v="0"/>
    <n v="50"/>
    <x v="2"/>
    <n v="0.1"/>
    <n v="45"/>
    <s v="All Hours"/>
    <s v="Oakland, Ca"/>
    <n v="37.804400000000001"/>
    <n v="-122.27119999999999"/>
    <d v="2023-08-14T00:00:00"/>
    <n v="0"/>
    <b v="0"/>
    <d v="2025-06-14T00:00:00"/>
    <x v="31"/>
    <n v="67"/>
    <x v="4"/>
    <n v="1.1000000000000001"/>
    <n v="5"/>
    <n v="1"/>
    <n v="0"/>
    <x v="2"/>
    <x v="0"/>
  </r>
  <r>
    <n v="32"/>
    <x v="1"/>
    <n v="5"/>
    <s v="Fri, Mon, Thu, Tue, Wed"/>
    <x v="1"/>
    <d v="1899-12-30T10:17:00"/>
    <d v="1899-12-30T13:05:00"/>
    <n v="168"/>
    <b v="1"/>
    <x v="0"/>
    <b v="0"/>
    <s v="Female"/>
    <n v="30"/>
    <x v="2"/>
    <n v="27"/>
    <x v="1"/>
    <n v="0"/>
    <n v="27"/>
    <s v="Weekdays Only"/>
    <s v="Sacramento, Ca"/>
    <n v="38.581600000000002"/>
    <n v="-121.4944"/>
    <d v="2023-05-11T00:00:00"/>
    <n v="0"/>
    <b v="1"/>
    <d v="2025-06-09T00:00:00"/>
    <x v="2"/>
    <n v="72"/>
    <x v="1"/>
    <n v="2.8"/>
    <n v="0"/>
    <n v="1"/>
    <n v="0"/>
    <x v="4"/>
    <x v="0"/>
  </r>
  <r>
    <n v="48"/>
    <x v="1"/>
    <n v="2"/>
    <s v="Fri, Tue"/>
    <x v="1"/>
    <d v="1899-12-30T11:46:00"/>
    <d v="1899-12-30T13:17:00"/>
    <n v="91"/>
    <b v="1"/>
    <x v="0"/>
    <b v="1"/>
    <s v="Male"/>
    <n v="30"/>
    <x v="0"/>
    <n v="30"/>
    <x v="0"/>
    <n v="0.05"/>
    <n v="28.5"/>
    <s v="Weekdays Only"/>
    <s v="San Francisco, Ca"/>
    <n v="37.774900000000002"/>
    <n v="-122.4194"/>
    <d v="2022-08-18T00:00:00"/>
    <n v="0"/>
    <b v="0"/>
    <d v="2025-05-25T00:00:00"/>
    <x v="8"/>
    <n v="87"/>
    <x v="0"/>
    <n v="1.5"/>
    <n v="1.5"/>
    <n v="1"/>
    <n v="0"/>
    <x v="8"/>
    <x v="0"/>
  </r>
  <r>
    <n v="35"/>
    <x v="1"/>
    <n v="5"/>
    <s v="Fri, Sat, Thu, Tue, Wed"/>
    <x v="1"/>
    <d v="1899-12-30T15:45:00"/>
    <d v="1899-12-30T18:43:00"/>
    <n v="178"/>
    <b v="0"/>
    <x v="0"/>
    <b v="0"/>
    <s v="Non-binary"/>
    <n v="30"/>
    <x v="0"/>
    <n v="30"/>
    <x v="1"/>
    <n v="0"/>
    <n v="30"/>
    <s v="Weekdays Only"/>
    <s v="Fresno, Ca"/>
    <n v="36.7378"/>
    <n v="-119.7871"/>
    <d v="2023-12-21T00:00:00"/>
    <n v="0"/>
    <b v="1"/>
    <d v="2025-06-22T00:00:00"/>
    <x v="13"/>
    <n v="59"/>
    <x v="1"/>
    <n v="3"/>
    <n v="0"/>
    <n v="0"/>
    <n v="0"/>
    <x v="1"/>
    <x v="0"/>
  </r>
  <r>
    <n v="47"/>
    <x v="0"/>
    <n v="3"/>
    <s v="Fri, Sat, Tue"/>
    <x v="1"/>
    <d v="1899-12-30T12:51:00"/>
    <d v="1899-12-30T14:37:00"/>
    <n v="106"/>
    <b v="0"/>
    <x v="1"/>
    <b v="1"/>
    <s v="Non-binary"/>
    <n v="50"/>
    <x v="0"/>
    <n v="50"/>
    <x v="2"/>
    <n v="0.1"/>
    <n v="45"/>
    <s v="All Hours"/>
    <s v="Oakland, Ca"/>
    <n v="37.804400000000001"/>
    <n v="-122.27119999999999"/>
    <d v="2024-07-14T00:00:00"/>
    <n v="3"/>
    <b v="1"/>
    <d v="2025-07-03T00:00:00"/>
    <x v="27"/>
    <n v="48"/>
    <x v="4"/>
    <n v="1.8"/>
    <n v="5"/>
    <n v="0"/>
    <n v="0"/>
    <x v="2"/>
    <x v="0"/>
  </r>
  <r>
    <n v="39"/>
    <x v="2"/>
    <n v="2"/>
    <s v="Thu, Wed"/>
    <x v="1"/>
    <d v="1899-12-30T08:25:00"/>
    <d v="1899-12-30T10:10:00"/>
    <n v="105"/>
    <b v="0"/>
    <x v="1"/>
    <b v="0"/>
    <s v="Female"/>
    <n v="20"/>
    <x v="0"/>
    <n v="20"/>
    <x v="0"/>
    <n v="0.05"/>
    <n v="19"/>
    <s v="Off-Peak Only"/>
    <s v="Bakersfield, Ca"/>
    <n v="35.3733"/>
    <n v="-119.0187"/>
    <d v="2023-02-27T00:00:00"/>
    <n v="6"/>
    <b v="0"/>
    <d v="2025-06-05T00:00:00"/>
    <x v="19"/>
    <n v="76"/>
    <x v="0"/>
    <n v="1.8"/>
    <n v="1"/>
    <n v="1"/>
    <n v="0"/>
    <x v="7"/>
    <x v="0"/>
  </r>
  <r>
    <n v="19"/>
    <x v="1"/>
    <n v="4"/>
    <s v="Fri, Sat, Sun, Thu"/>
    <x v="0"/>
    <d v="1899-12-30T11:16:00"/>
    <d v="1899-12-30T12:38:00"/>
    <n v="82"/>
    <b v="0"/>
    <x v="0"/>
    <b v="1"/>
    <s v="Female"/>
    <n v="30"/>
    <x v="0"/>
    <n v="30"/>
    <x v="2"/>
    <n v="0.1"/>
    <n v="27"/>
    <s v="Weekdays Only"/>
    <s v="San Diego, Ca"/>
    <n v="32.715699999999998"/>
    <n v="-117.1611"/>
    <d v="2024-09-07T00:00:00"/>
    <n v="0"/>
    <b v="0"/>
    <d v="2025-07-06T00:00:00"/>
    <x v="25"/>
    <n v="45"/>
    <x v="2"/>
    <n v="1.4"/>
    <n v="3"/>
    <n v="0"/>
    <n v="0"/>
    <x v="6"/>
    <x v="0"/>
  </r>
  <r>
    <n v="43"/>
    <x v="0"/>
    <n v="4"/>
    <s v="Fri, Mon, Sat, Thu"/>
    <x v="1"/>
    <d v="1899-12-30T20:36:00"/>
    <d v="1899-12-30T23:17:00"/>
    <n v="161"/>
    <b v="1"/>
    <x v="1"/>
    <b v="0"/>
    <s v="Prefer not to say"/>
    <n v="50"/>
    <x v="2"/>
    <n v="45"/>
    <x v="1"/>
    <n v="0"/>
    <n v="45"/>
    <s v="All Hours"/>
    <s v="Bakersfield, Ca"/>
    <n v="35.3733"/>
    <n v="-119.0187"/>
    <d v="2024-03-12T00:00:00"/>
    <n v="7"/>
    <b v="1"/>
    <d v="2025-06-26T00:00:00"/>
    <x v="14"/>
    <n v="55"/>
    <x v="2"/>
    <n v="2.7"/>
    <n v="0"/>
    <n v="0"/>
    <n v="0"/>
    <x v="7"/>
    <x v="0"/>
  </r>
  <r>
    <n v="30"/>
    <x v="0"/>
    <n v="5"/>
    <s v="Fri, Mon, Sun, Tue, Wed"/>
    <x v="1"/>
    <d v="1899-12-30T10:56:00"/>
    <d v="1899-12-30T13:40:00"/>
    <n v="164"/>
    <b v="0"/>
    <x v="1"/>
    <b v="1"/>
    <s v="Non-binary"/>
    <n v="50"/>
    <x v="1"/>
    <n v="37.5"/>
    <x v="0"/>
    <n v="0.05"/>
    <n v="35.625"/>
    <s v="All Hours"/>
    <s v="San Jose, Ca"/>
    <n v="37.338200000000001"/>
    <n v="-121.88630000000001"/>
    <d v="2025-03-31T00:00:00"/>
    <n v="4"/>
    <b v="1"/>
    <d v="2025-07-18T00:00:00"/>
    <x v="20"/>
    <n v="33"/>
    <x v="1"/>
    <n v="2.7"/>
    <n v="1.88"/>
    <n v="0"/>
    <n v="0"/>
    <x v="0"/>
    <x v="0"/>
  </r>
  <r>
    <n v="21"/>
    <x v="1"/>
    <n v="3"/>
    <s v="Mon, Sun, Thu"/>
    <x v="0"/>
    <d v="1899-12-30T10:39:00"/>
    <d v="1899-12-30T12:37:00"/>
    <n v="118"/>
    <b v="1"/>
    <x v="1"/>
    <b v="0"/>
    <s v="Male"/>
    <n v="30"/>
    <x v="0"/>
    <n v="30"/>
    <x v="2"/>
    <n v="0.1"/>
    <n v="27"/>
    <s v="Weekdays Only"/>
    <s v="Fresno, Ca"/>
    <n v="36.7378"/>
    <n v="-119.7871"/>
    <d v="2025-05-27T00:00:00"/>
    <n v="7"/>
    <b v="1"/>
    <d v="2025-07-21T00:00:00"/>
    <x v="18"/>
    <n v="30"/>
    <x v="4"/>
    <n v="2"/>
    <n v="3"/>
    <n v="0"/>
    <n v="0"/>
    <x v="1"/>
    <x v="0"/>
  </r>
  <r>
    <n v="35"/>
    <x v="0"/>
    <n v="1"/>
    <s v="Tue"/>
    <x v="0"/>
    <d v="1899-12-30T12:12:00"/>
    <d v="1899-12-30T14:48:00"/>
    <n v="156"/>
    <b v="1"/>
    <x v="0"/>
    <b v="0"/>
    <s v="Non-binary"/>
    <n v="50"/>
    <x v="0"/>
    <n v="50"/>
    <x v="0"/>
    <n v="0.05"/>
    <n v="47.5"/>
    <s v="All Hours"/>
    <s v="San Jose, Ca"/>
    <n v="37.338200000000001"/>
    <n v="-121.88630000000001"/>
    <d v="2022-09-01T00:00:00"/>
    <n v="0"/>
    <b v="1"/>
    <d v="2025-05-26T00:00:00"/>
    <x v="1"/>
    <n v="86"/>
    <x v="3"/>
    <n v="2.6"/>
    <n v="2.5"/>
    <n v="1"/>
    <n v="1"/>
    <x v="0"/>
    <x v="0"/>
  </r>
  <r>
    <n v="41"/>
    <x v="0"/>
    <n v="1"/>
    <s v="Wed"/>
    <x v="1"/>
    <d v="1899-12-30T19:23:00"/>
    <d v="1899-12-30T20:27:00"/>
    <n v="64"/>
    <b v="0"/>
    <x v="0"/>
    <b v="0"/>
    <s v="Non-binary"/>
    <n v="50"/>
    <x v="0"/>
    <n v="50"/>
    <x v="1"/>
    <n v="0"/>
    <n v="50"/>
    <s v="All Hours"/>
    <s v="Fresno, Ca"/>
    <n v="36.7378"/>
    <n v="-119.7871"/>
    <d v="2023-01-14T00:00:00"/>
    <n v="0"/>
    <b v="1"/>
    <d v="2025-06-02T00:00:00"/>
    <x v="9"/>
    <n v="79"/>
    <x v="3"/>
    <n v="1.1000000000000001"/>
    <n v="0"/>
    <n v="1"/>
    <n v="1"/>
    <x v="1"/>
    <x v="0"/>
  </r>
  <r>
    <n v="42"/>
    <x v="1"/>
    <n v="5"/>
    <s v="Fri, Sat, Sun, Thu, Wed"/>
    <x v="0"/>
    <d v="1899-12-30T09:49:00"/>
    <d v="1899-12-30T12:43:00"/>
    <n v="174"/>
    <b v="1"/>
    <x v="0"/>
    <b v="1"/>
    <s v="Male"/>
    <n v="30"/>
    <x v="1"/>
    <n v="22.5"/>
    <x v="1"/>
    <n v="0"/>
    <n v="22.5"/>
    <s v="Weekdays Only"/>
    <s v="Sacramento, Ca"/>
    <n v="38.581600000000002"/>
    <n v="-121.4944"/>
    <d v="2023-06-12T00:00:00"/>
    <n v="0"/>
    <b v="1"/>
    <d v="2025-06-11T00:00:00"/>
    <x v="21"/>
    <n v="70"/>
    <x v="1"/>
    <n v="2.9"/>
    <n v="0"/>
    <n v="1"/>
    <n v="0"/>
    <x v="4"/>
    <x v="0"/>
  </r>
  <r>
    <n v="44"/>
    <x v="2"/>
    <n v="3"/>
    <s v="Sat, Sun, Wed"/>
    <x v="1"/>
    <d v="1899-12-30T10:11:00"/>
    <d v="1899-12-30T11:30:00"/>
    <n v="79"/>
    <b v="1"/>
    <x v="1"/>
    <b v="1"/>
    <s v="Male"/>
    <n v="20"/>
    <x v="2"/>
    <n v="18"/>
    <x v="1"/>
    <n v="0"/>
    <n v="18"/>
    <s v="Off-Peak Only"/>
    <s v="Anaheim, Ca"/>
    <n v="33.836599999999997"/>
    <n v="-117.9143"/>
    <d v="2024-04-13T00:00:00"/>
    <n v="1"/>
    <b v="1"/>
    <d v="2025-06-28T00:00:00"/>
    <x v="33"/>
    <n v="53"/>
    <x v="4"/>
    <n v="1.3"/>
    <n v="0"/>
    <n v="0"/>
    <n v="0"/>
    <x v="3"/>
    <x v="0"/>
  </r>
  <r>
    <n v="15"/>
    <x v="0"/>
    <n v="2"/>
    <s v="Mon, Sun"/>
    <x v="1"/>
    <d v="1899-12-30T20:07:00"/>
    <d v="1899-12-30T21:39:00"/>
    <n v="92"/>
    <b v="1"/>
    <x v="0"/>
    <b v="0"/>
    <s v="Female"/>
    <n v="50"/>
    <x v="0"/>
    <n v="50"/>
    <x v="0"/>
    <n v="0.05"/>
    <n v="47.5"/>
    <s v="All Hours"/>
    <s v="Oakland, Ca"/>
    <n v="37.804400000000001"/>
    <n v="-122.27119999999999"/>
    <d v="2024-12-20T00:00:00"/>
    <n v="0"/>
    <b v="1"/>
    <d v="2025-07-12T00:00:00"/>
    <x v="11"/>
    <n v="39"/>
    <x v="0"/>
    <n v="1.5"/>
    <n v="2.5"/>
    <n v="0"/>
    <n v="1"/>
    <x v="2"/>
    <x v="0"/>
  </r>
  <r>
    <n v="47"/>
    <x v="3"/>
    <n v="2"/>
    <s v="Fri, Tue"/>
    <x v="1"/>
    <d v="1899-12-30T19:19:00"/>
    <d v="1899-12-30T20:50:00"/>
    <n v="91"/>
    <b v="0"/>
    <x v="0"/>
    <b v="0"/>
    <s v="Non-binary"/>
    <n v="70"/>
    <x v="1"/>
    <n v="52.5"/>
    <x v="1"/>
    <n v="0"/>
    <n v="52.5"/>
    <s v="All Hours + Priority Access"/>
    <s v="San Diego, Ca"/>
    <n v="32.715699999999998"/>
    <n v="-117.1611"/>
    <d v="2025-01-07T00:00:00"/>
    <n v="0"/>
    <b v="0"/>
    <d v="2025-07-13T00:00:00"/>
    <x v="4"/>
    <n v="38"/>
    <x v="0"/>
    <n v="1.5"/>
    <n v="0"/>
    <n v="0"/>
    <n v="1"/>
    <x v="6"/>
    <x v="0"/>
  </r>
  <r>
    <n v="24"/>
    <x v="0"/>
    <n v="1"/>
    <s v="Fri"/>
    <x v="1"/>
    <d v="1899-12-30T15:05:00"/>
    <d v="1899-12-30T17:23:00"/>
    <n v="138"/>
    <b v="0"/>
    <x v="0"/>
    <b v="0"/>
    <s v="Female"/>
    <n v="50"/>
    <x v="1"/>
    <n v="37.5"/>
    <x v="1"/>
    <n v="0"/>
    <n v="37.5"/>
    <s v="All Hours"/>
    <s v="Long Beach, Ca"/>
    <n v="33.770099999999999"/>
    <n v="-118.19370000000001"/>
    <d v="2024-09-29T00:00:00"/>
    <n v="0"/>
    <b v="0"/>
    <d v="2025-07-07T00:00:00"/>
    <x v="25"/>
    <n v="44"/>
    <x v="3"/>
    <n v="2.2999999999999998"/>
    <n v="0"/>
    <n v="0"/>
    <n v="0"/>
    <x v="9"/>
    <x v="0"/>
  </r>
  <r>
    <n v="39"/>
    <x v="0"/>
    <n v="4"/>
    <s v="Sat, Sun, Thu, Tue"/>
    <x v="1"/>
    <d v="1899-12-30T16:21:00"/>
    <d v="1899-12-30T17:34:00"/>
    <n v="73"/>
    <b v="1"/>
    <x v="1"/>
    <b v="0"/>
    <s v="Female"/>
    <n v="50"/>
    <x v="2"/>
    <n v="45"/>
    <x v="3"/>
    <n v="0.15"/>
    <n v="38.25"/>
    <s v="All Hours"/>
    <s v="Anaheim, Ca"/>
    <n v="33.836599999999997"/>
    <n v="-117.9143"/>
    <d v="2023-11-16T00:00:00"/>
    <n v="3"/>
    <b v="1"/>
    <d v="2025-06-20T00:00:00"/>
    <x v="28"/>
    <n v="61"/>
    <x v="2"/>
    <n v="1.2"/>
    <n v="6.75"/>
    <n v="1"/>
    <n v="0"/>
    <x v="3"/>
    <x v="0"/>
  </r>
  <r>
    <n v="33"/>
    <x v="0"/>
    <n v="1"/>
    <s v="Fri"/>
    <x v="1"/>
    <d v="1899-12-30T16:06:00"/>
    <d v="1899-12-30T17:02:00"/>
    <n v="56"/>
    <b v="0"/>
    <x v="0"/>
    <b v="0"/>
    <s v="Female"/>
    <n v="50"/>
    <x v="0"/>
    <n v="50"/>
    <x v="2"/>
    <n v="0.1"/>
    <n v="45"/>
    <s v="All Hours"/>
    <s v="Fresno, Ca"/>
    <n v="36.7378"/>
    <n v="-119.7871"/>
    <d v="2023-05-23T00:00:00"/>
    <n v="0"/>
    <b v="1"/>
    <d v="2025-06-10T00:00:00"/>
    <x v="2"/>
    <n v="71"/>
    <x v="3"/>
    <n v="0.9"/>
    <n v="5"/>
    <n v="1"/>
    <n v="0"/>
    <x v="1"/>
    <x v="0"/>
  </r>
  <r>
    <n v="47"/>
    <x v="2"/>
    <n v="2"/>
    <s v="Mon, Tue"/>
    <x v="1"/>
    <d v="1899-12-30T19:06:00"/>
    <d v="1899-12-30T19:43:00"/>
    <n v="37"/>
    <b v="0"/>
    <x v="1"/>
    <b v="1"/>
    <s v="Non-binary"/>
    <n v="20"/>
    <x v="0"/>
    <n v="20"/>
    <x v="1"/>
    <n v="0"/>
    <n v="20"/>
    <s v="Off-Peak Only"/>
    <s v="San Francisco, Ca"/>
    <n v="37.774900000000002"/>
    <n v="-122.4194"/>
    <d v="2023-07-20T00:00:00"/>
    <n v="2"/>
    <b v="0"/>
    <d v="2025-06-13T00:00:00"/>
    <x v="26"/>
    <n v="68"/>
    <x v="0"/>
    <n v="0.6"/>
    <n v="0"/>
    <n v="1"/>
    <n v="0"/>
    <x v="8"/>
    <x v="0"/>
  </r>
  <r>
    <n v="22"/>
    <x v="1"/>
    <n v="3"/>
    <s v="Fri, Sun, Wed"/>
    <x v="1"/>
    <d v="1899-12-30T16:31:00"/>
    <d v="1899-12-30T18:39:00"/>
    <n v="128"/>
    <b v="0"/>
    <x v="0"/>
    <b v="0"/>
    <s v="Female"/>
    <n v="30"/>
    <x v="0"/>
    <n v="30"/>
    <x v="1"/>
    <n v="0"/>
    <n v="30"/>
    <s v="Weekdays Only"/>
    <s v="Bakersfield, Ca"/>
    <n v="35.3733"/>
    <n v="-119.0187"/>
    <d v="2024-08-28T00:00:00"/>
    <n v="0"/>
    <b v="0"/>
    <d v="2025-07-06T00:00:00"/>
    <x v="12"/>
    <n v="45"/>
    <x v="4"/>
    <n v="2.1"/>
    <n v="0"/>
    <n v="0"/>
    <n v="0"/>
    <x v="7"/>
    <x v="0"/>
  </r>
  <r>
    <n v="42"/>
    <x v="2"/>
    <n v="3"/>
    <s v="Mon, Sat, Thu"/>
    <x v="0"/>
    <d v="1899-12-30T16:20:00"/>
    <d v="1899-12-30T17:20:00"/>
    <n v="60"/>
    <b v="1"/>
    <x v="1"/>
    <b v="0"/>
    <s v="Male"/>
    <n v="20"/>
    <x v="0"/>
    <n v="20"/>
    <x v="0"/>
    <n v="0.05"/>
    <n v="19"/>
    <s v="Off-Peak Only"/>
    <s v="San Jose, Ca"/>
    <n v="37.338200000000001"/>
    <n v="-121.88630000000001"/>
    <d v="2022-09-10T00:00:00"/>
    <n v="3"/>
    <b v="0"/>
    <d v="2025-05-26T00:00:00"/>
    <x v="1"/>
    <n v="86"/>
    <x v="4"/>
    <n v="1"/>
    <n v="1"/>
    <n v="1"/>
    <n v="0"/>
    <x v="0"/>
    <x v="0"/>
  </r>
  <r>
    <n v="42"/>
    <x v="0"/>
    <n v="4"/>
    <s v="Fri, Mon, Thu, Tue"/>
    <x v="1"/>
    <d v="1899-12-30T09:55:00"/>
    <d v="1899-12-30T10:59:00"/>
    <n v="64"/>
    <b v="0"/>
    <x v="0"/>
    <b v="1"/>
    <s v="Male"/>
    <n v="50"/>
    <x v="1"/>
    <n v="37.5"/>
    <x v="0"/>
    <n v="0.05"/>
    <n v="35.625"/>
    <s v="All Hours"/>
    <s v="San Jose, Ca"/>
    <n v="37.338200000000001"/>
    <n v="-121.88630000000001"/>
    <d v="2023-04-29T00:00:00"/>
    <n v="0"/>
    <b v="0"/>
    <d v="2025-06-08T00:00:00"/>
    <x v="32"/>
    <n v="73"/>
    <x v="2"/>
    <n v="1.1000000000000001"/>
    <n v="1.88"/>
    <n v="1"/>
    <n v="0"/>
    <x v="0"/>
    <x v="0"/>
  </r>
  <r>
    <n v="13"/>
    <x v="1"/>
    <n v="3"/>
    <s v="Mon, Thu, Tue"/>
    <x v="0"/>
    <d v="1899-12-30T20:25:00"/>
    <d v="1899-12-30T22:44:00"/>
    <n v="139"/>
    <b v="0"/>
    <x v="1"/>
    <b v="0"/>
    <s v="Male"/>
    <n v="30"/>
    <x v="0"/>
    <n v="30"/>
    <x v="1"/>
    <n v="0"/>
    <n v="30"/>
    <s v="Weekdays Only"/>
    <s v="Anaheim, Ca"/>
    <n v="33.836599999999997"/>
    <n v="-117.9143"/>
    <d v="2023-11-10T00:00:00"/>
    <n v="3"/>
    <b v="0"/>
    <d v="2025-06-19T00:00:00"/>
    <x v="28"/>
    <n v="62"/>
    <x v="4"/>
    <n v="2.2999999999999998"/>
    <n v="0"/>
    <n v="1"/>
    <n v="0"/>
    <x v="3"/>
    <x v="0"/>
  </r>
  <r>
    <n v="39"/>
    <x v="1"/>
    <n v="5"/>
    <s v="Fri, Mon, Sat, Thu, Wed"/>
    <x v="1"/>
    <d v="1899-12-30T15:16:00"/>
    <d v="1899-12-30T17:15:00"/>
    <n v="119"/>
    <b v="1"/>
    <x v="1"/>
    <b v="0"/>
    <s v="Female"/>
    <n v="30"/>
    <x v="0"/>
    <n v="30"/>
    <x v="3"/>
    <n v="0.15"/>
    <n v="25.5"/>
    <s v="Weekdays Only"/>
    <s v="Sacramento, Ca"/>
    <n v="38.581600000000002"/>
    <n v="-121.4944"/>
    <d v="2023-09-10T00:00:00"/>
    <n v="5"/>
    <b v="0"/>
    <d v="2025-06-16T00:00:00"/>
    <x v="3"/>
    <n v="65"/>
    <x v="1"/>
    <n v="2"/>
    <n v="4.5"/>
    <n v="1"/>
    <n v="0"/>
    <x v="4"/>
    <x v="0"/>
  </r>
  <r>
    <n v="40"/>
    <x v="2"/>
    <n v="1"/>
    <s v="Sun"/>
    <x v="1"/>
    <d v="1899-12-30T16:03:00"/>
    <d v="1899-12-30T17:49:00"/>
    <n v="106"/>
    <b v="0"/>
    <x v="0"/>
    <b v="1"/>
    <s v="Male"/>
    <n v="20"/>
    <x v="1"/>
    <n v="15"/>
    <x v="1"/>
    <n v="0"/>
    <n v="15"/>
    <s v="Off-Peak Only"/>
    <s v="Fresno, Ca"/>
    <n v="36.7378"/>
    <n v="-119.7871"/>
    <d v="2024-04-02T00:00:00"/>
    <n v="0"/>
    <b v="0"/>
    <d v="2025-06-27T00:00:00"/>
    <x v="33"/>
    <n v="54"/>
    <x v="3"/>
    <n v="1.8"/>
    <n v="0"/>
    <n v="0"/>
    <n v="0"/>
    <x v="1"/>
    <x v="0"/>
  </r>
  <r>
    <n v="36"/>
    <x v="3"/>
    <n v="2"/>
    <s v="Fri, Tue"/>
    <x v="1"/>
    <d v="1899-12-30T18:19:00"/>
    <d v="1899-12-30T20:02:00"/>
    <n v="103"/>
    <b v="0"/>
    <x v="1"/>
    <b v="1"/>
    <s v="Male"/>
    <n v="70"/>
    <x v="1"/>
    <n v="52.5"/>
    <x v="0"/>
    <n v="0.05"/>
    <n v="49.875"/>
    <s v="All Hours + Priority Access"/>
    <s v="Long Beach, Ca"/>
    <n v="33.770099999999999"/>
    <n v="-118.19370000000001"/>
    <d v="2024-10-02T00:00:00"/>
    <n v="3"/>
    <b v="1"/>
    <d v="2025-07-08T00:00:00"/>
    <x v="34"/>
    <n v="43"/>
    <x v="0"/>
    <n v="1.7"/>
    <n v="2.62"/>
    <n v="0"/>
    <n v="1"/>
    <x v="9"/>
    <x v="0"/>
  </r>
  <r>
    <n v="16"/>
    <x v="2"/>
    <n v="2"/>
    <s v="Fri, Wed"/>
    <x v="1"/>
    <d v="1899-12-30T12:40:00"/>
    <d v="1899-12-30T13:52:00"/>
    <n v="72"/>
    <b v="1"/>
    <x v="1"/>
    <b v="0"/>
    <s v="Prefer not to say"/>
    <n v="20"/>
    <x v="1"/>
    <n v="15"/>
    <x v="1"/>
    <n v="0"/>
    <n v="15"/>
    <s v="Off-Peak Only"/>
    <s v="San Diego, Ca"/>
    <n v="32.715699999999998"/>
    <n v="-117.1611"/>
    <d v="2024-06-08T00:00:00"/>
    <n v="3"/>
    <b v="1"/>
    <d v="2025-07-01T00:00:00"/>
    <x v="30"/>
    <n v="50"/>
    <x v="0"/>
    <n v="1.2"/>
    <n v="0"/>
    <n v="0"/>
    <n v="0"/>
    <x v="6"/>
    <x v="0"/>
  </r>
  <r>
    <n v="29"/>
    <x v="0"/>
    <n v="2"/>
    <s v="Fri, Sat"/>
    <x v="0"/>
    <d v="1899-12-30T15:39:00"/>
    <d v="1899-12-30T17:59:00"/>
    <n v="140"/>
    <b v="0"/>
    <x v="1"/>
    <b v="1"/>
    <s v="Female"/>
    <n v="50"/>
    <x v="1"/>
    <n v="37.5"/>
    <x v="3"/>
    <n v="0.15"/>
    <n v="31.875"/>
    <s v="All Hours"/>
    <s v="Bakersfield, Ca"/>
    <n v="35.3733"/>
    <n v="-119.0187"/>
    <d v="2023-04-07T00:00:00"/>
    <n v="8"/>
    <b v="1"/>
    <d v="2025-06-07T00:00:00"/>
    <x v="32"/>
    <n v="74"/>
    <x v="0"/>
    <n v="2.2999999999999998"/>
    <n v="5.62"/>
    <n v="1"/>
    <n v="0"/>
    <x v="7"/>
    <x v="0"/>
  </r>
  <r>
    <n v="16"/>
    <x v="2"/>
    <n v="2"/>
    <s v="Sat, Sun"/>
    <x v="0"/>
    <d v="1899-12-30T11:29:00"/>
    <d v="1899-12-30T13:03:00"/>
    <n v="94"/>
    <b v="1"/>
    <x v="0"/>
    <b v="1"/>
    <s v="Female"/>
    <n v="20"/>
    <x v="1"/>
    <n v="15"/>
    <x v="1"/>
    <n v="0"/>
    <n v="15"/>
    <s v="Off-Peak Only"/>
    <s v="San Francisco, Ca"/>
    <n v="37.774900000000002"/>
    <n v="-122.4194"/>
    <d v="2025-06-07T00:00:00"/>
    <n v="0"/>
    <b v="0"/>
    <d v="2025-07-22T00:00:00"/>
    <x v="7"/>
    <n v="29"/>
    <x v="0"/>
    <n v="1.6"/>
    <n v="0"/>
    <n v="0"/>
    <n v="0"/>
    <x v="8"/>
    <x v="0"/>
  </r>
  <r>
    <n v="16"/>
    <x v="2"/>
    <n v="3"/>
    <s v="Fri, Sun, Wed"/>
    <x v="1"/>
    <d v="1899-12-30T14:53:00"/>
    <d v="1899-12-30T17:02:00"/>
    <n v="129"/>
    <b v="1"/>
    <x v="0"/>
    <b v="1"/>
    <s v="Male"/>
    <n v="20"/>
    <x v="0"/>
    <n v="20"/>
    <x v="1"/>
    <n v="0"/>
    <n v="20"/>
    <s v="Off-Peak Only"/>
    <s v="Los Angeles, Ca"/>
    <n v="34.052199999999999"/>
    <n v="-118.2437"/>
    <d v="2025-02-19T00:00:00"/>
    <n v="0"/>
    <b v="0"/>
    <d v="2025-07-16T00:00:00"/>
    <x v="22"/>
    <n v="35"/>
    <x v="4"/>
    <n v="2.2000000000000002"/>
    <n v="0"/>
    <n v="0"/>
    <n v="0"/>
    <x v="5"/>
    <x v="0"/>
  </r>
  <r>
    <n v="30"/>
    <x v="0"/>
    <n v="2"/>
    <s v="Sat, Thu"/>
    <x v="0"/>
    <d v="1899-12-30T11:18:00"/>
    <d v="1899-12-30T13:15:00"/>
    <n v="117"/>
    <b v="0"/>
    <x v="1"/>
    <b v="0"/>
    <s v="Other (self-described)"/>
    <n v="50"/>
    <x v="0"/>
    <n v="50"/>
    <x v="3"/>
    <n v="0.15"/>
    <n v="42.5"/>
    <s v="All Hours"/>
    <s v="Anaheim, Ca"/>
    <n v="33.836599999999997"/>
    <n v="-117.9143"/>
    <d v="2025-05-05T00:00:00"/>
    <n v="4"/>
    <b v="1"/>
    <d v="2025-07-20T00:00:00"/>
    <x v="18"/>
    <n v="31"/>
    <x v="0"/>
    <n v="2"/>
    <n v="7.5"/>
    <n v="0"/>
    <n v="0"/>
    <x v="3"/>
    <x v="0"/>
  </r>
  <r>
    <n v="43"/>
    <x v="2"/>
    <n v="3"/>
    <s v="Fri, Sun, Tue"/>
    <x v="0"/>
    <d v="1899-12-30T12:02:00"/>
    <d v="1899-12-30T14:07:00"/>
    <n v="125"/>
    <b v="1"/>
    <x v="1"/>
    <b v="1"/>
    <s v="Male"/>
    <n v="20"/>
    <x v="0"/>
    <n v="20"/>
    <x v="0"/>
    <n v="0.05"/>
    <n v="19"/>
    <s v="Off-Peak Only"/>
    <s v="Anaheim, Ca"/>
    <n v="33.836599999999997"/>
    <n v="-117.9143"/>
    <d v="2025-05-10T00:00:00"/>
    <n v="2"/>
    <b v="1"/>
    <d v="2025-07-20T00:00:00"/>
    <x v="18"/>
    <n v="31"/>
    <x v="4"/>
    <n v="2.1"/>
    <n v="1"/>
    <n v="0"/>
    <n v="0"/>
    <x v="3"/>
    <x v="0"/>
  </r>
  <r>
    <n v="28"/>
    <x v="0"/>
    <n v="5"/>
    <s v="Mon, Sat, Sun, Thu, Wed"/>
    <x v="1"/>
    <d v="1899-12-30T13:31:00"/>
    <d v="1899-12-30T15:39:00"/>
    <n v="128"/>
    <b v="0"/>
    <x v="1"/>
    <b v="1"/>
    <s v="Male"/>
    <n v="50"/>
    <x v="0"/>
    <n v="50"/>
    <x v="3"/>
    <n v="0.15"/>
    <n v="42.5"/>
    <s v="All Hours"/>
    <s v="Fresno, Ca"/>
    <n v="36.7378"/>
    <n v="-119.7871"/>
    <d v="2022-12-24T00:00:00"/>
    <n v="8"/>
    <b v="0"/>
    <d v="2025-06-01T00:00:00"/>
    <x v="6"/>
    <n v="80"/>
    <x v="1"/>
    <n v="2.1"/>
    <n v="7.5"/>
    <n v="1"/>
    <n v="0"/>
    <x v="1"/>
    <x v="0"/>
  </r>
  <r>
    <n v="40"/>
    <x v="0"/>
    <n v="3"/>
    <s v="Mon, Thu, Tue"/>
    <x v="0"/>
    <d v="1899-12-30T19:38:00"/>
    <d v="1899-12-30T21:10:00"/>
    <n v="92"/>
    <b v="1"/>
    <x v="1"/>
    <b v="1"/>
    <s v="Male"/>
    <n v="50"/>
    <x v="0"/>
    <n v="50"/>
    <x v="1"/>
    <n v="0"/>
    <n v="50"/>
    <s v="All Hours"/>
    <s v="Long Beach, Ca"/>
    <n v="33.770099999999999"/>
    <n v="-118.19370000000001"/>
    <d v="2023-06-04T00:00:00"/>
    <n v="8"/>
    <b v="1"/>
    <d v="2025-06-10T00:00:00"/>
    <x v="21"/>
    <n v="71"/>
    <x v="4"/>
    <n v="1.5"/>
    <n v="0"/>
    <n v="1"/>
    <n v="1"/>
    <x v="9"/>
    <x v="0"/>
  </r>
  <r>
    <n v="20"/>
    <x v="1"/>
    <n v="3"/>
    <s v="Fri, Thu, Wed"/>
    <x v="0"/>
    <d v="1899-12-30T15:28:00"/>
    <d v="1899-12-30T17:58:00"/>
    <n v="150"/>
    <b v="1"/>
    <x v="0"/>
    <b v="1"/>
    <s v="Female"/>
    <n v="30"/>
    <x v="2"/>
    <n v="27"/>
    <x v="3"/>
    <n v="0.15"/>
    <n v="22.95"/>
    <s v="Weekdays Only"/>
    <s v="Fresno, Ca"/>
    <n v="36.7378"/>
    <n v="-119.7871"/>
    <d v="2024-02-04T00:00:00"/>
    <n v="0"/>
    <b v="0"/>
    <d v="2025-06-24T00:00:00"/>
    <x v="15"/>
    <n v="57"/>
    <x v="4"/>
    <n v="2.5"/>
    <n v="4.05"/>
    <n v="0"/>
    <n v="0"/>
    <x v="1"/>
    <x v="0"/>
  </r>
  <r>
    <n v="39"/>
    <x v="1"/>
    <n v="3"/>
    <s v="Sun, Thu, Wed"/>
    <x v="0"/>
    <d v="1899-12-30T12:36:00"/>
    <d v="1899-12-30T14:19:00"/>
    <n v="103"/>
    <b v="0"/>
    <x v="1"/>
    <b v="0"/>
    <s v="Male"/>
    <n v="30"/>
    <x v="1"/>
    <n v="22.5"/>
    <x v="1"/>
    <n v="0"/>
    <n v="22.5"/>
    <s v="Weekdays Only"/>
    <s v="Sacramento, Ca"/>
    <n v="38.581600000000002"/>
    <n v="-121.4944"/>
    <d v="2025-03-10T00:00:00"/>
    <n v="4"/>
    <b v="1"/>
    <d v="2025-07-17T00:00:00"/>
    <x v="20"/>
    <n v="34"/>
    <x v="4"/>
    <n v="1.7"/>
    <n v="0"/>
    <n v="0"/>
    <n v="0"/>
    <x v="4"/>
    <x v="0"/>
  </r>
  <r>
    <n v="25"/>
    <x v="1"/>
    <n v="4"/>
    <s v="Fri, Mon, Tue, Wed"/>
    <x v="0"/>
    <d v="1899-12-30T19:23:00"/>
    <d v="1899-12-30T20:48:00"/>
    <n v="85"/>
    <b v="0"/>
    <x v="0"/>
    <b v="1"/>
    <s v="Female"/>
    <n v="30"/>
    <x v="1"/>
    <n v="22.5"/>
    <x v="2"/>
    <n v="0.1"/>
    <n v="20.25"/>
    <s v="Weekdays Only"/>
    <s v="San Jose, Ca"/>
    <n v="37.338200000000001"/>
    <n v="-121.88630000000001"/>
    <d v="2024-01-16T00:00:00"/>
    <n v="0"/>
    <b v="1"/>
    <d v="2025-06-23T00:00:00"/>
    <x v="23"/>
    <n v="58"/>
    <x v="2"/>
    <n v="1.4"/>
    <n v="2.25"/>
    <n v="0"/>
    <n v="0"/>
    <x v="0"/>
    <x v="0"/>
  </r>
  <r>
    <n v="29"/>
    <x v="3"/>
    <n v="3"/>
    <s v="Fri, Sat, Wed"/>
    <x v="0"/>
    <d v="1899-12-30T10:34:00"/>
    <d v="1899-12-30T11:13:00"/>
    <n v="39"/>
    <b v="0"/>
    <x v="0"/>
    <b v="1"/>
    <s v="Other (self-described)"/>
    <n v="70"/>
    <x v="1"/>
    <n v="52.5"/>
    <x v="3"/>
    <n v="0.15"/>
    <n v="44.625"/>
    <s v="All Hours + Priority Access"/>
    <s v="Anaheim, Ca"/>
    <n v="33.836599999999997"/>
    <n v="-117.9143"/>
    <d v="2024-02-04T00:00:00"/>
    <n v="0"/>
    <b v="1"/>
    <d v="2025-06-24T00:00:00"/>
    <x v="15"/>
    <n v="57"/>
    <x v="4"/>
    <n v="0.6"/>
    <n v="7.88"/>
    <n v="0"/>
    <n v="0"/>
    <x v="3"/>
    <x v="0"/>
  </r>
  <r>
    <n v="24"/>
    <x v="0"/>
    <n v="2"/>
    <s v="Sun, Tue"/>
    <x v="1"/>
    <d v="1899-12-30T17:44:00"/>
    <d v="1899-12-30T20:02:00"/>
    <n v="138"/>
    <b v="0"/>
    <x v="1"/>
    <b v="1"/>
    <s v="Male"/>
    <n v="50"/>
    <x v="0"/>
    <n v="50"/>
    <x v="0"/>
    <n v="0.05"/>
    <n v="47.5"/>
    <s v="All Hours"/>
    <s v="Fresno, Ca"/>
    <n v="36.7378"/>
    <n v="-119.7871"/>
    <d v="2024-12-20T00:00:00"/>
    <n v="4"/>
    <b v="1"/>
    <d v="2025-07-12T00:00:00"/>
    <x v="11"/>
    <n v="39"/>
    <x v="0"/>
    <n v="2.2999999999999998"/>
    <n v="2.5"/>
    <n v="0"/>
    <n v="1"/>
    <x v="1"/>
    <x v="0"/>
  </r>
  <r>
    <n v="36"/>
    <x v="1"/>
    <n v="2"/>
    <s v="Fri, Tue"/>
    <x v="1"/>
    <d v="1899-12-30T11:28:00"/>
    <d v="1899-12-30T14:14:00"/>
    <n v="166"/>
    <b v="0"/>
    <x v="0"/>
    <b v="1"/>
    <s v="Female"/>
    <n v="30"/>
    <x v="1"/>
    <n v="22.5"/>
    <x v="0"/>
    <n v="0.05"/>
    <n v="21.375"/>
    <s v="Weekdays Only"/>
    <s v="Long Beach, Ca"/>
    <n v="33.770099999999999"/>
    <n v="-118.19370000000001"/>
    <d v="2024-03-17T00:00:00"/>
    <n v="0"/>
    <b v="0"/>
    <d v="2025-06-26T00:00:00"/>
    <x v="14"/>
    <n v="55"/>
    <x v="0"/>
    <n v="2.8"/>
    <n v="1.1200000000000001"/>
    <n v="0"/>
    <n v="0"/>
    <x v="9"/>
    <x v="0"/>
  </r>
  <r>
    <n v="19"/>
    <x v="0"/>
    <n v="2"/>
    <s v="Sun, Tue"/>
    <x v="1"/>
    <d v="1899-12-30T19:22:00"/>
    <d v="1899-12-30T20:25:00"/>
    <n v="63"/>
    <b v="0"/>
    <x v="0"/>
    <b v="0"/>
    <s v="Female"/>
    <n v="50"/>
    <x v="1"/>
    <n v="37.5"/>
    <x v="1"/>
    <n v="0"/>
    <n v="37.5"/>
    <s v="All Hours"/>
    <s v="Bakersfield, Ca"/>
    <n v="35.3733"/>
    <n v="-119.0187"/>
    <d v="2024-04-24T00:00:00"/>
    <n v="0"/>
    <b v="1"/>
    <d v="2025-06-29T00:00:00"/>
    <x v="33"/>
    <n v="52"/>
    <x v="0"/>
    <n v="1"/>
    <n v="0"/>
    <n v="0"/>
    <n v="0"/>
    <x v="7"/>
    <x v="0"/>
  </r>
  <r>
    <n v="18"/>
    <x v="0"/>
    <n v="3"/>
    <s v="Fri, Mon, Thu"/>
    <x v="1"/>
    <d v="1899-12-30T11:47:00"/>
    <d v="1899-12-30T14:00:00"/>
    <n v="133"/>
    <b v="0"/>
    <x v="1"/>
    <b v="0"/>
    <s v="Male"/>
    <n v="50"/>
    <x v="0"/>
    <n v="50"/>
    <x v="0"/>
    <n v="0.05"/>
    <n v="47.5"/>
    <s v="All Hours"/>
    <s v="Fresno, Ca"/>
    <n v="36.7378"/>
    <n v="-119.7871"/>
    <d v="2023-09-06T00:00:00"/>
    <n v="1"/>
    <b v="0"/>
    <d v="2025-06-16T00:00:00"/>
    <x v="3"/>
    <n v="65"/>
    <x v="4"/>
    <n v="2.2000000000000002"/>
    <n v="2.5"/>
    <n v="1"/>
    <n v="1"/>
    <x v="1"/>
    <x v="0"/>
  </r>
  <r>
    <n v="14"/>
    <x v="0"/>
    <n v="5"/>
    <s v="Fri, Sat, Sun, Thu, Tue"/>
    <x v="1"/>
    <d v="1899-12-30T20:23:00"/>
    <d v="1899-12-30T21:30:00"/>
    <n v="67"/>
    <b v="1"/>
    <x v="1"/>
    <b v="1"/>
    <s v="Male"/>
    <n v="50"/>
    <x v="1"/>
    <n v="37.5"/>
    <x v="1"/>
    <n v="0"/>
    <n v="37.5"/>
    <s v="All Hours"/>
    <s v="Oakland, Ca"/>
    <n v="37.804400000000001"/>
    <n v="-122.27119999999999"/>
    <d v="2023-08-16T00:00:00"/>
    <n v="4"/>
    <b v="1"/>
    <d v="2025-06-14T00:00:00"/>
    <x v="31"/>
    <n v="67"/>
    <x v="1"/>
    <n v="1.1000000000000001"/>
    <n v="0"/>
    <n v="1"/>
    <n v="0"/>
    <x v="2"/>
    <x v="0"/>
  </r>
  <r>
    <n v="14"/>
    <x v="0"/>
    <n v="3"/>
    <s v="Mon, Sun, Thu"/>
    <x v="1"/>
    <d v="1899-12-30T12:27:00"/>
    <d v="1899-12-30T14:16:00"/>
    <n v="109"/>
    <b v="0"/>
    <x v="0"/>
    <b v="1"/>
    <s v="Male"/>
    <n v="50"/>
    <x v="0"/>
    <n v="50"/>
    <x v="1"/>
    <n v="0"/>
    <n v="50"/>
    <s v="All Hours"/>
    <s v="Oakland, Ca"/>
    <n v="37.804400000000001"/>
    <n v="-122.27119999999999"/>
    <d v="2025-05-05T00:00:00"/>
    <n v="0"/>
    <b v="1"/>
    <d v="2025-07-20T00:00:00"/>
    <x v="18"/>
    <n v="31"/>
    <x v="4"/>
    <n v="1.8"/>
    <n v="0"/>
    <n v="0"/>
    <n v="1"/>
    <x v="2"/>
    <x v="0"/>
  </r>
  <r>
    <n v="20"/>
    <x v="0"/>
    <n v="5"/>
    <s v="Mon, Sat, Thu, Tue, Wed"/>
    <x v="0"/>
    <d v="1899-12-30T17:41:00"/>
    <d v="1899-12-30T20:22:00"/>
    <n v="161"/>
    <b v="0"/>
    <x v="0"/>
    <b v="0"/>
    <s v="Female"/>
    <n v="50"/>
    <x v="1"/>
    <n v="37.5"/>
    <x v="2"/>
    <n v="0.1"/>
    <n v="33.75"/>
    <s v="All Hours"/>
    <s v="Long Beach, Ca"/>
    <n v="33.770099999999999"/>
    <n v="-118.19370000000001"/>
    <d v="2024-05-20T00:00:00"/>
    <n v="0"/>
    <b v="1"/>
    <d v="2025-06-30T00:00:00"/>
    <x v="0"/>
    <n v="51"/>
    <x v="1"/>
    <n v="2.7"/>
    <n v="3.75"/>
    <n v="0"/>
    <n v="0"/>
    <x v="9"/>
    <x v="0"/>
  </r>
  <r>
    <n v="44"/>
    <x v="2"/>
    <n v="3"/>
    <s v="Mon, Sat, Thu"/>
    <x v="0"/>
    <d v="1899-12-30T17:47:00"/>
    <d v="1899-12-30T18:30:00"/>
    <n v="43"/>
    <b v="1"/>
    <x v="1"/>
    <b v="1"/>
    <s v="Female"/>
    <n v="20"/>
    <x v="0"/>
    <n v="20"/>
    <x v="3"/>
    <n v="0.15"/>
    <n v="17"/>
    <s v="Off-Peak Only"/>
    <s v="San Diego, Ca"/>
    <n v="32.715699999999998"/>
    <n v="-117.1611"/>
    <d v="2023-08-26T00:00:00"/>
    <n v="5"/>
    <b v="0"/>
    <d v="2025-06-15T00:00:00"/>
    <x v="31"/>
    <n v="66"/>
    <x v="4"/>
    <n v="0.7"/>
    <n v="3"/>
    <n v="1"/>
    <n v="0"/>
    <x v="6"/>
    <x v="0"/>
  </r>
  <r>
    <n v="39"/>
    <x v="2"/>
    <n v="5"/>
    <s v="Mon, Sun, Thu, Tue, Wed"/>
    <x v="1"/>
    <d v="1899-12-30T19:04:00"/>
    <d v="1899-12-30T20:02:00"/>
    <n v="58"/>
    <b v="1"/>
    <x v="0"/>
    <b v="1"/>
    <s v="Male"/>
    <n v="20"/>
    <x v="1"/>
    <n v="15"/>
    <x v="1"/>
    <n v="0"/>
    <n v="15"/>
    <s v="Off-Peak Only"/>
    <s v="Sacramento, Ca"/>
    <n v="38.581600000000002"/>
    <n v="-121.4944"/>
    <d v="2024-01-04T00:00:00"/>
    <n v="0"/>
    <b v="0"/>
    <d v="2025-06-22T00:00:00"/>
    <x v="23"/>
    <n v="59"/>
    <x v="1"/>
    <n v="1"/>
    <n v="0"/>
    <n v="0"/>
    <n v="0"/>
    <x v="4"/>
    <x v="0"/>
  </r>
  <r>
    <n v="32"/>
    <x v="3"/>
    <n v="3"/>
    <s v="Sat, Sun, Thu"/>
    <x v="0"/>
    <d v="1899-12-30T14:01:00"/>
    <d v="1899-12-30T16:17:00"/>
    <n v="136"/>
    <b v="0"/>
    <x v="0"/>
    <b v="0"/>
    <s v="Female"/>
    <n v="70"/>
    <x v="0"/>
    <n v="70"/>
    <x v="1"/>
    <n v="0"/>
    <n v="70"/>
    <s v="All Hours + Priority Access"/>
    <s v="Anaheim, Ca"/>
    <n v="33.836599999999997"/>
    <n v="-117.9143"/>
    <d v="2022-12-23T00:00:00"/>
    <n v="0"/>
    <b v="1"/>
    <d v="2025-06-01T00:00:00"/>
    <x v="6"/>
    <n v="80"/>
    <x v="4"/>
    <n v="2.2999999999999998"/>
    <n v="0"/>
    <n v="1"/>
    <n v="1"/>
    <x v="3"/>
    <x v="0"/>
  </r>
  <r>
    <n v="40"/>
    <x v="0"/>
    <n v="4"/>
    <s v="Sat, Sun, Thu, Tue"/>
    <x v="1"/>
    <d v="1899-12-30T19:35:00"/>
    <d v="1899-12-30T21:08:00"/>
    <n v="93"/>
    <b v="0"/>
    <x v="0"/>
    <b v="0"/>
    <s v="Prefer not to say"/>
    <n v="50"/>
    <x v="1"/>
    <n v="37.5"/>
    <x v="2"/>
    <n v="0.1"/>
    <n v="33.75"/>
    <s v="All Hours"/>
    <s v="Fresno, Ca"/>
    <n v="36.7378"/>
    <n v="-119.7871"/>
    <d v="2023-07-22T00:00:00"/>
    <n v="0"/>
    <b v="1"/>
    <d v="2025-06-13T00:00:00"/>
    <x v="26"/>
    <n v="68"/>
    <x v="2"/>
    <n v="1.6"/>
    <n v="3.75"/>
    <n v="1"/>
    <n v="0"/>
    <x v="1"/>
    <x v="0"/>
  </r>
  <r>
    <n v="34"/>
    <x v="3"/>
    <n v="3"/>
    <s v="Fri, Sun, Tue"/>
    <x v="0"/>
    <d v="1899-12-30T10:54:00"/>
    <d v="1899-12-30T12:49:00"/>
    <n v="115"/>
    <b v="1"/>
    <x v="1"/>
    <b v="1"/>
    <s v="Male"/>
    <n v="70"/>
    <x v="1"/>
    <n v="52.5"/>
    <x v="1"/>
    <n v="0"/>
    <n v="52.5"/>
    <s v="All Hours + Priority Access"/>
    <s v="Long Beach, Ca"/>
    <n v="33.770099999999999"/>
    <n v="-118.19370000000001"/>
    <d v="2024-12-31T00:00:00"/>
    <n v="5"/>
    <b v="0"/>
    <d v="2025-07-13T00:00:00"/>
    <x v="11"/>
    <n v="38"/>
    <x v="4"/>
    <n v="1.9"/>
    <n v="0"/>
    <n v="0"/>
    <n v="1"/>
    <x v="9"/>
    <x v="0"/>
  </r>
  <r>
    <n v="46"/>
    <x v="1"/>
    <n v="3"/>
    <s v="Sat, Thu, Tue"/>
    <x v="0"/>
    <d v="1899-12-30T18:28:00"/>
    <d v="1899-12-30T19:40:00"/>
    <n v="72"/>
    <b v="0"/>
    <x v="1"/>
    <b v="0"/>
    <s v="Male"/>
    <n v="30"/>
    <x v="0"/>
    <n v="30"/>
    <x v="3"/>
    <n v="0.15"/>
    <n v="25.5"/>
    <s v="Weekdays Only"/>
    <s v="Oakland, Ca"/>
    <n v="37.804400000000001"/>
    <n v="-122.27119999999999"/>
    <d v="2025-04-08T00:00:00"/>
    <n v="8"/>
    <b v="0"/>
    <d v="2025-07-18T00:00:00"/>
    <x v="5"/>
    <n v="33"/>
    <x v="4"/>
    <n v="1.2"/>
    <n v="4.5"/>
    <n v="0"/>
    <n v="0"/>
    <x v="2"/>
    <x v="0"/>
  </r>
  <r>
    <n v="27"/>
    <x v="0"/>
    <n v="2"/>
    <s v="Mon, Thu"/>
    <x v="1"/>
    <d v="1899-12-30T20:32:00"/>
    <d v="1899-12-30T22:20:00"/>
    <n v="108"/>
    <b v="1"/>
    <x v="0"/>
    <b v="0"/>
    <s v="Other (self-described)"/>
    <n v="50"/>
    <x v="2"/>
    <n v="45"/>
    <x v="1"/>
    <n v="0"/>
    <n v="45"/>
    <s v="All Hours"/>
    <s v="Long Beach, Ca"/>
    <n v="33.770099999999999"/>
    <n v="-118.19370000000001"/>
    <d v="2023-08-08T00:00:00"/>
    <n v="0"/>
    <b v="0"/>
    <d v="2025-06-14T00:00:00"/>
    <x v="31"/>
    <n v="67"/>
    <x v="0"/>
    <n v="1.8"/>
    <n v="0"/>
    <n v="1"/>
    <n v="0"/>
    <x v="9"/>
    <x v="0"/>
  </r>
  <r>
    <n v="13"/>
    <x v="2"/>
    <n v="3"/>
    <s v="Mon, Sun, Thu"/>
    <x v="0"/>
    <d v="1899-12-30T14:01:00"/>
    <d v="1899-12-30T16:23:00"/>
    <n v="142"/>
    <b v="1"/>
    <x v="0"/>
    <b v="1"/>
    <s v="Female"/>
    <n v="20"/>
    <x v="1"/>
    <n v="15"/>
    <x v="0"/>
    <n v="0.05"/>
    <n v="14.25"/>
    <s v="Off-Peak Only"/>
    <s v="Fresno, Ca"/>
    <n v="36.7378"/>
    <n v="-119.7871"/>
    <d v="2025-05-25T00:00:00"/>
    <n v="0"/>
    <b v="0"/>
    <d v="2025-07-21T00:00:00"/>
    <x v="18"/>
    <n v="30"/>
    <x v="4"/>
    <n v="2.4"/>
    <n v="0.75"/>
    <n v="0"/>
    <n v="0"/>
    <x v="1"/>
    <x v="0"/>
  </r>
  <r>
    <n v="19"/>
    <x v="0"/>
    <n v="2"/>
    <s v="Mon, Wed"/>
    <x v="1"/>
    <d v="1899-12-30T10:42:00"/>
    <d v="1899-12-30T13:29:00"/>
    <n v="167"/>
    <b v="0"/>
    <x v="1"/>
    <b v="0"/>
    <s v="Male"/>
    <n v="50"/>
    <x v="0"/>
    <n v="50"/>
    <x v="2"/>
    <n v="0.1"/>
    <n v="45"/>
    <s v="All Hours"/>
    <s v="Sacramento, Ca"/>
    <n v="38.581600000000002"/>
    <n v="-121.4944"/>
    <d v="2023-10-08T00:00:00"/>
    <n v="7"/>
    <b v="1"/>
    <d v="2025-06-17T00:00:00"/>
    <x v="17"/>
    <n v="64"/>
    <x v="0"/>
    <n v="2.8"/>
    <n v="5"/>
    <n v="1"/>
    <n v="0"/>
    <x v="4"/>
    <x v="0"/>
  </r>
  <r>
    <n v="37"/>
    <x v="0"/>
    <n v="3"/>
    <s v="Fri, Sat, Sun"/>
    <x v="0"/>
    <d v="1899-12-30T17:53:00"/>
    <d v="1899-12-30T20:14:00"/>
    <n v="141"/>
    <b v="0"/>
    <x v="0"/>
    <b v="1"/>
    <s v="Non-binary"/>
    <n v="50"/>
    <x v="1"/>
    <n v="37.5"/>
    <x v="2"/>
    <n v="0.1"/>
    <n v="33.75"/>
    <s v="All Hours"/>
    <s v="Long Beach, Ca"/>
    <n v="33.770099999999999"/>
    <n v="-118.19370000000001"/>
    <d v="2022-09-25T00:00:00"/>
    <n v="0"/>
    <b v="1"/>
    <d v="2025-05-27T00:00:00"/>
    <x v="1"/>
    <n v="85"/>
    <x v="4"/>
    <n v="2.4"/>
    <n v="3.75"/>
    <n v="1"/>
    <n v="0"/>
    <x v="9"/>
    <x v="0"/>
  </r>
  <r>
    <n v="42"/>
    <x v="0"/>
    <n v="2"/>
    <s v="Mon, Wed"/>
    <x v="0"/>
    <d v="1899-12-30T11:03:00"/>
    <d v="1899-12-30T13:34:00"/>
    <n v="151"/>
    <b v="1"/>
    <x v="1"/>
    <b v="0"/>
    <s v="Prefer not to say"/>
    <n v="50"/>
    <x v="1"/>
    <n v="37.5"/>
    <x v="2"/>
    <n v="0.1"/>
    <n v="33.75"/>
    <s v="All Hours"/>
    <s v="Fresno, Ca"/>
    <n v="36.7378"/>
    <n v="-119.7871"/>
    <d v="2023-10-19T00:00:00"/>
    <n v="1"/>
    <b v="1"/>
    <d v="2025-06-18T00:00:00"/>
    <x v="17"/>
    <n v="63"/>
    <x v="0"/>
    <n v="2.5"/>
    <n v="3.75"/>
    <n v="1"/>
    <n v="0"/>
    <x v="1"/>
    <x v="0"/>
  </r>
  <r>
    <n v="48"/>
    <x v="0"/>
    <n v="3"/>
    <s v="Fri, Thu, Tue"/>
    <x v="1"/>
    <d v="1899-12-30T11:56:00"/>
    <d v="1899-12-30T14:13:00"/>
    <n v="137"/>
    <b v="0"/>
    <x v="1"/>
    <b v="1"/>
    <s v="Female"/>
    <n v="50"/>
    <x v="0"/>
    <n v="50"/>
    <x v="1"/>
    <n v="0"/>
    <n v="50"/>
    <s v="All Hours"/>
    <s v="Long Beach, Ca"/>
    <n v="33.770099999999999"/>
    <n v="-118.19370000000001"/>
    <d v="2024-05-05T00:00:00"/>
    <n v="7"/>
    <b v="1"/>
    <d v="2025-06-29T00:00:00"/>
    <x v="0"/>
    <n v="52"/>
    <x v="4"/>
    <n v="2.2999999999999998"/>
    <n v="0"/>
    <n v="0"/>
    <n v="1"/>
    <x v="9"/>
    <x v="0"/>
  </r>
  <r>
    <n v="28"/>
    <x v="2"/>
    <n v="3"/>
    <s v="Sun, Thu, Tue"/>
    <x v="0"/>
    <d v="1899-12-30T10:17:00"/>
    <d v="1899-12-30T11:47:00"/>
    <n v="90"/>
    <b v="0"/>
    <x v="1"/>
    <b v="0"/>
    <s v="Male"/>
    <n v="20"/>
    <x v="0"/>
    <n v="20"/>
    <x v="0"/>
    <n v="0.05"/>
    <n v="19"/>
    <s v="Off-Peak Only"/>
    <s v="Oakland, Ca"/>
    <n v="37.804400000000001"/>
    <n v="-122.27119999999999"/>
    <d v="2023-08-07T00:00:00"/>
    <n v="7"/>
    <b v="0"/>
    <d v="2025-06-14T00:00:00"/>
    <x v="31"/>
    <n v="67"/>
    <x v="4"/>
    <n v="1.5"/>
    <n v="1"/>
    <n v="1"/>
    <n v="0"/>
    <x v="2"/>
    <x v="0"/>
  </r>
  <r>
    <n v="21"/>
    <x v="0"/>
    <n v="3"/>
    <s v="Fri, Sat, Tue"/>
    <x v="0"/>
    <d v="1899-12-30T09:22:00"/>
    <d v="1899-12-30T10:52:00"/>
    <n v="90"/>
    <b v="1"/>
    <x v="1"/>
    <b v="0"/>
    <s v="Male"/>
    <n v="50"/>
    <x v="0"/>
    <n v="50"/>
    <x v="1"/>
    <n v="0"/>
    <n v="50"/>
    <s v="All Hours"/>
    <s v="Bakersfield, Ca"/>
    <n v="35.3733"/>
    <n v="-119.0187"/>
    <d v="2024-02-20T00:00:00"/>
    <n v="8"/>
    <b v="1"/>
    <d v="2025-06-25T00:00:00"/>
    <x v="15"/>
    <n v="56"/>
    <x v="4"/>
    <n v="1.5"/>
    <n v="0"/>
    <n v="0"/>
    <n v="1"/>
    <x v="7"/>
    <x v="0"/>
  </r>
  <r>
    <n v="23"/>
    <x v="2"/>
    <n v="3"/>
    <s v="Fri, Sat, Thu"/>
    <x v="1"/>
    <d v="1899-12-30T13:06:00"/>
    <d v="1899-12-30T14:35:00"/>
    <n v="89"/>
    <b v="1"/>
    <x v="1"/>
    <b v="0"/>
    <s v="Male"/>
    <n v="20"/>
    <x v="1"/>
    <n v="15"/>
    <x v="2"/>
    <n v="0.1"/>
    <n v="13.5"/>
    <s v="Off-Peak Only"/>
    <s v="San Francisco, Ca"/>
    <n v="37.774900000000002"/>
    <n v="-122.4194"/>
    <d v="2023-11-19T00:00:00"/>
    <n v="6"/>
    <b v="0"/>
    <d v="2025-06-20T00:00:00"/>
    <x v="28"/>
    <n v="61"/>
    <x v="4"/>
    <n v="1.5"/>
    <n v="1.5"/>
    <n v="1"/>
    <n v="0"/>
    <x v="8"/>
    <x v="0"/>
  </r>
  <r>
    <n v="37"/>
    <x v="0"/>
    <n v="3"/>
    <s v="Mon, Tue, Wed"/>
    <x v="0"/>
    <d v="1899-12-30T20:35:00"/>
    <d v="1899-12-30T22:58:00"/>
    <n v="143"/>
    <b v="0"/>
    <x v="1"/>
    <b v="0"/>
    <s v="Male"/>
    <n v="50"/>
    <x v="0"/>
    <n v="50"/>
    <x v="0"/>
    <n v="0.05"/>
    <n v="47.5"/>
    <s v="All Hours"/>
    <s v="Fresno, Ca"/>
    <n v="36.7378"/>
    <n v="-119.7871"/>
    <d v="2022-09-24T00:00:00"/>
    <n v="8"/>
    <b v="0"/>
    <d v="2025-05-27T00:00:00"/>
    <x v="1"/>
    <n v="85"/>
    <x v="4"/>
    <n v="2.4"/>
    <n v="2.5"/>
    <n v="1"/>
    <n v="1"/>
    <x v="1"/>
    <x v="0"/>
  </r>
  <r>
    <n v="14"/>
    <x v="0"/>
    <n v="1"/>
    <s v="Fri"/>
    <x v="0"/>
    <d v="1899-12-30T13:06:00"/>
    <d v="1899-12-30T14:29:00"/>
    <n v="83"/>
    <b v="0"/>
    <x v="0"/>
    <b v="1"/>
    <s v="Prefer not to say"/>
    <n v="50"/>
    <x v="0"/>
    <n v="50"/>
    <x v="1"/>
    <n v="0"/>
    <n v="50"/>
    <s v="All Hours"/>
    <s v="Los Angeles, Ca"/>
    <n v="34.052199999999999"/>
    <n v="-118.2437"/>
    <d v="2024-05-07T00:00:00"/>
    <n v="0"/>
    <b v="1"/>
    <d v="2025-06-29T00:00:00"/>
    <x v="0"/>
    <n v="52"/>
    <x v="3"/>
    <n v="1.4"/>
    <n v="0"/>
    <n v="0"/>
    <n v="1"/>
    <x v="5"/>
    <x v="0"/>
  </r>
  <r>
    <n v="45"/>
    <x v="1"/>
    <n v="2"/>
    <s v="Mon, Wed"/>
    <x v="1"/>
    <d v="1899-12-30T08:12:00"/>
    <d v="1899-12-30T10:09:00"/>
    <n v="117"/>
    <b v="1"/>
    <x v="0"/>
    <b v="0"/>
    <s v="Prefer not to say"/>
    <n v="30"/>
    <x v="0"/>
    <n v="30"/>
    <x v="3"/>
    <n v="0.15"/>
    <n v="25.5"/>
    <s v="Weekdays Only"/>
    <s v="Long Beach, Ca"/>
    <n v="33.770099999999999"/>
    <n v="-118.19370000000001"/>
    <d v="2022-09-03T00:00:00"/>
    <n v="0"/>
    <b v="1"/>
    <d v="2025-05-26T00:00:00"/>
    <x v="1"/>
    <n v="86"/>
    <x v="0"/>
    <n v="2"/>
    <n v="4.5"/>
    <n v="1"/>
    <n v="0"/>
    <x v="9"/>
    <x v="0"/>
  </r>
  <r>
    <n v="19"/>
    <x v="0"/>
    <n v="5"/>
    <s v="Fri, Sat, Thu, Tue, Wed"/>
    <x v="1"/>
    <d v="1899-12-30T09:53:00"/>
    <d v="1899-12-30T12:49:00"/>
    <n v="176"/>
    <b v="0"/>
    <x v="1"/>
    <b v="1"/>
    <s v="Male"/>
    <n v="50"/>
    <x v="0"/>
    <n v="50"/>
    <x v="3"/>
    <n v="0.15"/>
    <n v="42.5"/>
    <s v="All Hours"/>
    <s v="Sacramento, Ca"/>
    <n v="38.581600000000002"/>
    <n v="-121.4944"/>
    <d v="2022-11-01T00:00:00"/>
    <n v="2"/>
    <b v="1"/>
    <d v="2025-05-29T00:00:00"/>
    <x v="29"/>
    <n v="83"/>
    <x v="1"/>
    <n v="2.9"/>
    <n v="7.5"/>
    <n v="1"/>
    <n v="0"/>
    <x v="4"/>
    <x v="0"/>
  </r>
  <r>
    <n v="23"/>
    <x v="1"/>
    <n v="3"/>
    <s v="Sat, Tue, Wed"/>
    <x v="1"/>
    <d v="1899-12-30T12:33:00"/>
    <d v="1899-12-30T14:41:00"/>
    <n v="128"/>
    <b v="0"/>
    <x v="0"/>
    <b v="0"/>
    <s v="Non-binary"/>
    <n v="30"/>
    <x v="2"/>
    <n v="27"/>
    <x v="1"/>
    <n v="0"/>
    <n v="27"/>
    <s v="Weekdays Only"/>
    <s v="Bakersfield, Ca"/>
    <n v="35.3733"/>
    <n v="-119.0187"/>
    <d v="2024-11-26T00:00:00"/>
    <n v="0"/>
    <b v="0"/>
    <d v="2025-07-11T00:00:00"/>
    <x v="10"/>
    <n v="40"/>
    <x v="4"/>
    <n v="2.1"/>
    <n v="0"/>
    <n v="0"/>
    <n v="0"/>
    <x v="7"/>
    <x v="0"/>
  </r>
  <r>
    <n v="38"/>
    <x v="0"/>
    <n v="1"/>
    <s v="Fri"/>
    <x v="1"/>
    <d v="1899-12-30T18:29:00"/>
    <d v="1899-12-30T20:58:00"/>
    <n v="149"/>
    <b v="0"/>
    <x v="0"/>
    <b v="1"/>
    <s v="Male"/>
    <n v="50"/>
    <x v="1"/>
    <n v="37.5"/>
    <x v="0"/>
    <n v="0.05"/>
    <n v="35.625"/>
    <s v="All Hours"/>
    <s v="Anaheim, Ca"/>
    <n v="33.836599999999997"/>
    <n v="-117.9143"/>
    <d v="2025-04-10T00:00:00"/>
    <n v="0"/>
    <b v="1"/>
    <d v="2025-07-18T00:00:00"/>
    <x v="5"/>
    <n v="33"/>
    <x v="3"/>
    <n v="2.5"/>
    <n v="1.88"/>
    <n v="0"/>
    <n v="0"/>
    <x v="3"/>
    <x v="0"/>
  </r>
  <r>
    <n v="14"/>
    <x v="2"/>
    <n v="2"/>
    <s v="Thu, Tue"/>
    <x v="1"/>
    <d v="1899-12-30T11:21:00"/>
    <d v="1899-12-30T14:18:00"/>
    <n v="177"/>
    <b v="0"/>
    <x v="0"/>
    <b v="1"/>
    <s v="Female"/>
    <n v="20"/>
    <x v="1"/>
    <n v="15"/>
    <x v="0"/>
    <n v="0.05"/>
    <n v="14.25"/>
    <s v="Off-Peak Only"/>
    <s v="Long Beach, Ca"/>
    <n v="33.770099999999999"/>
    <n v="-118.19370000000001"/>
    <d v="2025-03-07T00:00:00"/>
    <n v="0"/>
    <b v="0"/>
    <d v="2025-07-16T00:00:00"/>
    <x v="20"/>
    <n v="35"/>
    <x v="0"/>
    <n v="3"/>
    <n v="0.75"/>
    <n v="0"/>
    <n v="0"/>
    <x v="9"/>
    <x v="0"/>
  </r>
  <r>
    <n v="46"/>
    <x v="1"/>
    <n v="3"/>
    <s v="Mon, Thu, Tue"/>
    <x v="1"/>
    <d v="1899-12-30T20:17:00"/>
    <d v="1899-12-30T21:11:00"/>
    <n v="54"/>
    <b v="0"/>
    <x v="0"/>
    <b v="1"/>
    <s v="Non-binary"/>
    <n v="30"/>
    <x v="0"/>
    <n v="30"/>
    <x v="2"/>
    <n v="0.1"/>
    <n v="27"/>
    <s v="Weekdays Only"/>
    <s v="Oakland, Ca"/>
    <n v="37.804400000000001"/>
    <n v="-122.27119999999999"/>
    <d v="2025-06-03T00:00:00"/>
    <n v="0"/>
    <b v="0"/>
    <d v="2025-07-21T00:00:00"/>
    <x v="7"/>
    <n v="30"/>
    <x v="4"/>
    <n v="0.9"/>
    <n v="3"/>
    <n v="0"/>
    <n v="0"/>
    <x v="2"/>
    <x v="0"/>
  </r>
  <r>
    <n v="22"/>
    <x v="2"/>
    <n v="4"/>
    <s v="Fri, Thu, Tue, Wed"/>
    <x v="0"/>
    <d v="1899-12-30T19:28:00"/>
    <d v="1899-12-30T22:18:00"/>
    <n v="170"/>
    <b v="1"/>
    <x v="1"/>
    <b v="0"/>
    <s v="Female"/>
    <n v="20"/>
    <x v="0"/>
    <n v="20"/>
    <x v="1"/>
    <n v="0"/>
    <n v="20"/>
    <s v="Off-Peak Only"/>
    <s v="Los Angeles, Ca"/>
    <n v="34.052199999999999"/>
    <n v="-118.2437"/>
    <d v="2025-03-14T00:00:00"/>
    <n v="2"/>
    <b v="0"/>
    <d v="2025-07-17T00:00:00"/>
    <x v="20"/>
    <n v="34"/>
    <x v="2"/>
    <n v="2.8"/>
    <n v="0"/>
    <n v="0"/>
    <n v="0"/>
    <x v="5"/>
    <x v="0"/>
  </r>
  <r>
    <n v="47"/>
    <x v="0"/>
    <n v="1"/>
    <s v="Tue"/>
    <x v="1"/>
    <d v="1899-12-30T18:15:00"/>
    <d v="1899-12-30T19:59:00"/>
    <n v="104"/>
    <b v="1"/>
    <x v="0"/>
    <b v="1"/>
    <s v="Female"/>
    <n v="50"/>
    <x v="0"/>
    <n v="50"/>
    <x v="2"/>
    <n v="0.1"/>
    <n v="45"/>
    <s v="All Hours"/>
    <s v="San Diego, Ca"/>
    <n v="32.715699999999998"/>
    <n v="-117.1611"/>
    <d v="2023-06-26T00:00:00"/>
    <n v="0"/>
    <b v="1"/>
    <d v="2025-06-12T00:00:00"/>
    <x v="21"/>
    <n v="69"/>
    <x v="3"/>
    <n v="1.7"/>
    <n v="5"/>
    <n v="1"/>
    <n v="0"/>
    <x v="6"/>
    <x v="0"/>
  </r>
  <r>
    <n v="28"/>
    <x v="0"/>
    <n v="2"/>
    <s v="Sat, Wed"/>
    <x v="1"/>
    <d v="1899-12-30T20:58:00"/>
    <d v="1899-12-30T22:20:00"/>
    <n v="82"/>
    <b v="0"/>
    <x v="0"/>
    <b v="1"/>
    <s v="Non-binary"/>
    <n v="50"/>
    <x v="0"/>
    <n v="50"/>
    <x v="2"/>
    <n v="0.1"/>
    <n v="45"/>
    <s v="All Hours"/>
    <s v="Anaheim, Ca"/>
    <n v="33.836599999999997"/>
    <n v="-117.9143"/>
    <d v="2025-04-08T00:00:00"/>
    <n v="0"/>
    <b v="1"/>
    <d v="2025-07-18T00:00:00"/>
    <x v="5"/>
    <n v="33"/>
    <x v="0"/>
    <n v="1.4"/>
    <n v="5"/>
    <n v="0"/>
    <n v="0"/>
    <x v="3"/>
    <x v="0"/>
  </r>
  <r>
    <n v="29"/>
    <x v="0"/>
    <n v="2"/>
    <s v="Fri, Sun"/>
    <x v="0"/>
    <d v="1899-12-30T11:02:00"/>
    <d v="1899-12-30T12:22:00"/>
    <n v="80"/>
    <b v="1"/>
    <x v="1"/>
    <b v="1"/>
    <s v="Male"/>
    <n v="50"/>
    <x v="0"/>
    <n v="50"/>
    <x v="1"/>
    <n v="0"/>
    <n v="50"/>
    <s v="All Hours"/>
    <s v="Los Angeles, Ca"/>
    <n v="34.052199999999999"/>
    <n v="-118.2437"/>
    <d v="2024-07-18T00:00:00"/>
    <n v="4"/>
    <b v="1"/>
    <d v="2025-07-03T00:00:00"/>
    <x v="27"/>
    <n v="48"/>
    <x v="0"/>
    <n v="1.3"/>
    <n v="0"/>
    <n v="0"/>
    <n v="1"/>
    <x v="5"/>
    <x v="0"/>
  </r>
  <r>
    <n v="31"/>
    <x v="1"/>
    <n v="5"/>
    <s v="Fri, Sun, Thu, Tue, Wed"/>
    <x v="0"/>
    <d v="1899-12-30T19:28:00"/>
    <d v="1899-12-30T20:10:00"/>
    <n v="42"/>
    <b v="0"/>
    <x v="0"/>
    <b v="0"/>
    <s v="Female"/>
    <n v="30"/>
    <x v="0"/>
    <n v="30"/>
    <x v="2"/>
    <n v="0.1"/>
    <n v="27"/>
    <s v="Weekdays Only"/>
    <s v="Sacramento, Ca"/>
    <n v="38.581600000000002"/>
    <n v="-121.4944"/>
    <d v="2023-01-05T00:00:00"/>
    <n v="0"/>
    <b v="0"/>
    <d v="2025-06-02T00:00:00"/>
    <x v="9"/>
    <n v="79"/>
    <x v="1"/>
    <n v="0.7"/>
    <n v="3"/>
    <n v="1"/>
    <n v="0"/>
    <x v="4"/>
    <x v="0"/>
  </r>
  <r>
    <n v="14"/>
    <x v="0"/>
    <n v="3"/>
    <s v="Fri, Sat, Wed"/>
    <x v="0"/>
    <d v="1899-12-30T14:40:00"/>
    <d v="1899-12-30T15:53:00"/>
    <n v="73"/>
    <b v="0"/>
    <x v="1"/>
    <b v="0"/>
    <s v="Male"/>
    <n v="50"/>
    <x v="0"/>
    <n v="50"/>
    <x v="2"/>
    <n v="0.1"/>
    <n v="45"/>
    <s v="All Hours"/>
    <s v="Anaheim, Ca"/>
    <n v="33.836599999999997"/>
    <n v="-117.9143"/>
    <d v="2025-05-29T00:00:00"/>
    <n v="4"/>
    <b v="1"/>
    <d v="2025-07-21T00:00:00"/>
    <x v="18"/>
    <n v="30"/>
    <x v="4"/>
    <n v="1.2"/>
    <n v="5"/>
    <n v="0"/>
    <n v="0"/>
    <x v="3"/>
    <x v="0"/>
  </r>
  <r>
    <n v="29"/>
    <x v="3"/>
    <n v="3"/>
    <s v="Fri, Sat, Wed"/>
    <x v="0"/>
    <d v="1899-12-30T10:34:00"/>
    <d v="1899-12-30T11:13:00"/>
    <n v="39"/>
    <b v="0"/>
    <x v="0"/>
    <b v="1"/>
    <s v="Other (self-described)"/>
    <n v="70"/>
    <x v="1"/>
    <n v="52.5"/>
    <x v="3"/>
    <n v="0.15"/>
    <n v="44.625"/>
    <s v="All Hours + Priority Access"/>
    <s v="Anaheim, Ca"/>
    <n v="33.836599999999997"/>
    <n v="-117.9143"/>
    <d v="2023-02-06T00:00:00"/>
    <n v="0"/>
    <b v="0"/>
    <d v="2025-06-04T00:00:00"/>
    <x v="19"/>
    <n v="77"/>
    <x v="4"/>
    <n v="0.6"/>
    <n v="7.88"/>
    <n v="1"/>
    <n v="0"/>
    <x v="3"/>
    <x v="0"/>
  </r>
  <r>
    <n v="22"/>
    <x v="0"/>
    <n v="1"/>
    <s v="Fri"/>
    <x v="0"/>
    <d v="1899-12-30T11:31:00"/>
    <d v="1899-12-30T12:13:00"/>
    <n v="42"/>
    <b v="1"/>
    <x v="1"/>
    <b v="1"/>
    <s v="Male"/>
    <n v="50"/>
    <x v="0"/>
    <n v="50"/>
    <x v="0"/>
    <n v="0.05"/>
    <n v="47.5"/>
    <s v="All Hours"/>
    <s v="San Jose, Ca"/>
    <n v="37.338200000000001"/>
    <n v="-121.88630000000001"/>
    <d v="2024-08-26T00:00:00"/>
    <n v="6"/>
    <b v="1"/>
    <d v="2025-07-06T00:00:00"/>
    <x v="12"/>
    <n v="45"/>
    <x v="3"/>
    <n v="0.7"/>
    <n v="2.5"/>
    <n v="0"/>
    <n v="1"/>
    <x v="0"/>
    <x v="0"/>
  </r>
  <r>
    <n v="47"/>
    <x v="0"/>
    <n v="3"/>
    <s v="Fri, Mon, Sun"/>
    <x v="0"/>
    <d v="1899-12-30T10:08:00"/>
    <d v="1899-12-30T11:02:00"/>
    <n v="54"/>
    <b v="0"/>
    <x v="1"/>
    <b v="0"/>
    <s v="Non-binary"/>
    <n v="50"/>
    <x v="0"/>
    <n v="50"/>
    <x v="1"/>
    <n v="0"/>
    <n v="50"/>
    <s v="All Hours"/>
    <s v="Oakland, Ca"/>
    <n v="37.804400000000001"/>
    <n v="-122.27119999999999"/>
    <d v="2025-02-17T00:00:00"/>
    <n v="4"/>
    <b v="1"/>
    <d v="2025-07-15T00:00:00"/>
    <x v="22"/>
    <n v="36"/>
    <x v="4"/>
    <n v="0.9"/>
    <n v="0"/>
    <n v="0"/>
    <n v="1"/>
    <x v="2"/>
    <x v="0"/>
  </r>
  <r>
    <n v="35"/>
    <x v="0"/>
    <n v="2"/>
    <s v="Sat, Wed"/>
    <x v="1"/>
    <d v="1899-12-30T20:14:00"/>
    <d v="1899-12-30T22:30:00"/>
    <n v="136"/>
    <b v="1"/>
    <x v="1"/>
    <b v="1"/>
    <s v="Male"/>
    <n v="50"/>
    <x v="0"/>
    <n v="50"/>
    <x v="0"/>
    <n v="0.05"/>
    <n v="47.5"/>
    <s v="All Hours"/>
    <s v="Sacramento, Ca"/>
    <n v="38.581600000000002"/>
    <n v="-121.4944"/>
    <d v="2023-06-11T00:00:00"/>
    <n v="2"/>
    <b v="1"/>
    <d v="2025-06-11T00:00:00"/>
    <x v="21"/>
    <n v="70"/>
    <x v="0"/>
    <n v="2.2999999999999998"/>
    <n v="2.5"/>
    <n v="1"/>
    <n v="1"/>
    <x v="4"/>
    <x v="0"/>
  </r>
  <r>
    <n v="28"/>
    <x v="1"/>
    <n v="5"/>
    <s v="Fri, Mon, Sat, Tue, Wed"/>
    <x v="0"/>
    <d v="1899-12-30T14:53:00"/>
    <d v="1899-12-30T16:53:00"/>
    <n v="120"/>
    <b v="1"/>
    <x v="0"/>
    <b v="0"/>
    <s v="Female"/>
    <n v="30"/>
    <x v="0"/>
    <n v="30"/>
    <x v="1"/>
    <n v="0"/>
    <n v="30"/>
    <s v="Weekdays Only"/>
    <s v="Anaheim, Ca"/>
    <n v="33.836599999999997"/>
    <n v="-117.9143"/>
    <d v="2023-08-23T00:00:00"/>
    <n v="0"/>
    <b v="1"/>
    <d v="2025-06-15T00:00:00"/>
    <x v="31"/>
    <n v="66"/>
    <x v="1"/>
    <n v="2"/>
    <n v="0"/>
    <n v="1"/>
    <n v="0"/>
    <x v="3"/>
    <x v="0"/>
  </r>
  <r>
    <n v="19"/>
    <x v="0"/>
    <n v="2"/>
    <s v="Mon, Tue"/>
    <x v="1"/>
    <d v="1899-12-30T14:01:00"/>
    <d v="1899-12-30T15:56:00"/>
    <n v="115"/>
    <b v="0"/>
    <x v="0"/>
    <b v="0"/>
    <s v="Female"/>
    <n v="50"/>
    <x v="0"/>
    <n v="50"/>
    <x v="1"/>
    <n v="0"/>
    <n v="50"/>
    <s v="All Hours"/>
    <s v="Los Angeles, Ca"/>
    <n v="34.052199999999999"/>
    <n v="-118.2437"/>
    <d v="2022-12-01T00:00:00"/>
    <n v="0"/>
    <b v="1"/>
    <d v="2025-05-31T00:00:00"/>
    <x v="6"/>
    <n v="81"/>
    <x v="0"/>
    <n v="1.9"/>
    <n v="0"/>
    <n v="1"/>
    <n v="1"/>
    <x v="5"/>
    <x v="0"/>
  </r>
  <r>
    <n v="26"/>
    <x v="2"/>
    <n v="5"/>
    <s v="Fri, Mon, Sun, Tue, Wed"/>
    <x v="0"/>
    <d v="1899-12-30T18:01:00"/>
    <d v="1899-12-30T18:43:00"/>
    <n v="42"/>
    <b v="1"/>
    <x v="0"/>
    <b v="0"/>
    <s v="Male"/>
    <n v="20"/>
    <x v="1"/>
    <n v="15"/>
    <x v="1"/>
    <n v="0"/>
    <n v="15"/>
    <s v="Off-Peak Only"/>
    <s v="Long Beach, Ca"/>
    <n v="33.770099999999999"/>
    <n v="-118.19370000000001"/>
    <d v="2023-05-02T00:00:00"/>
    <n v="0"/>
    <b v="0"/>
    <d v="2025-06-08T00:00:00"/>
    <x v="2"/>
    <n v="73"/>
    <x v="1"/>
    <n v="0.7"/>
    <n v="0"/>
    <n v="1"/>
    <n v="0"/>
    <x v="9"/>
    <x v="0"/>
  </r>
  <r>
    <n v="21"/>
    <x v="1"/>
    <n v="1"/>
    <s v="Wed"/>
    <x v="0"/>
    <d v="1899-12-30T18:11:00"/>
    <d v="1899-12-30T20:51:00"/>
    <n v="160"/>
    <b v="1"/>
    <x v="1"/>
    <b v="1"/>
    <s v="Male"/>
    <n v="30"/>
    <x v="0"/>
    <n v="30"/>
    <x v="0"/>
    <n v="0.05"/>
    <n v="28.5"/>
    <s v="Weekdays Only"/>
    <s v="Sacramento, Ca"/>
    <n v="38.581600000000002"/>
    <n v="-121.4944"/>
    <d v="2023-02-18T00:00:00"/>
    <n v="7"/>
    <b v="1"/>
    <d v="2025-06-04T00:00:00"/>
    <x v="19"/>
    <n v="77"/>
    <x v="3"/>
    <n v="2.7"/>
    <n v="1.5"/>
    <n v="1"/>
    <n v="0"/>
    <x v="4"/>
    <x v="0"/>
  </r>
  <r>
    <n v="38"/>
    <x v="3"/>
    <n v="3"/>
    <s v="Thu, Tue, Wed"/>
    <x v="1"/>
    <d v="1899-12-30T16:41:00"/>
    <d v="1899-12-30T17:48:00"/>
    <n v="67"/>
    <b v="1"/>
    <x v="0"/>
    <b v="1"/>
    <s v="Male"/>
    <n v="70"/>
    <x v="0"/>
    <n v="70"/>
    <x v="1"/>
    <n v="0"/>
    <n v="70"/>
    <s v="All Hours + Priority Access"/>
    <s v="San Jose, Ca"/>
    <n v="37.338200000000001"/>
    <n v="-121.88630000000001"/>
    <d v="2024-08-26T00:00:00"/>
    <n v="0"/>
    <b v="1"/>
    <d v="2025-07-06T00:00:00"/>
    <x v="12"/>
    <n v="45"/>
    <x v="4"/>
    <n v="1.1000000000000001"/>
    <n v="0"/>
    <n v="0"/>
    <n v="1"/>
    <x v="0"/>
    <x v="0"/>
  </r>
  <r>
    <n v="25"/>
    <x v="0"/>
    <n v="1"/>
    <s v="Sat"/>
    <x v="0"/>
    <d v="1899-12-30T15:55:00"/>
    <d v="1899-12-30T16:50:00"/>
    <n v="55"/>
    <b v="1"/>
    <x v="0"/>
    <b v="1"/>
    <s v="Male"/>
    <n v="50"/>
    <x v="0"/>
    <n v="50"/>
    <x v="1"/>
    <n v="0"/>
    <n v="50"/>
    <s v="All Hours"/>
    <s v="San Francisco, Ca"/>
    <n v="37.774900000000002"/>
    <n v="-122.4194"/>
    <d v="2024-12-16T00:00:00"/>
    <n v="0"/>
    <b v="1"/>
    <d v="2025-07-12T00:00:00"/>
    <x v="11"/>
    <n v="39"/>
    <x v="3"/>
    <n v="0.9"/>
    <n v="0"/>
    <n v="0"/>
    <n v="1"/>
    <x v="8"/>
    <x v="0"/>
  </r>
  <r>
    <n v="19"/>
    <x v="1"/>
    <n v="4"/>
    <s v="Fri, Mon, Tue, Wed"/>
    <x v="0"/>
    <d v="1899-12-30T19:07:00"/>
    <d v="1899-12-30T20:06:00"/>
    <n v="59"/>
    <b v="1"/>
    <x v="1"/>
    <b v="0"/>
    <s v="Male"/>
    <n v="30"/>
    <x v="0"/>
    <n v="30"/>
    <x v="2"/>
    <n v="0.1"/>
    <n v="27"/>
    <s v="Weekdays Only"/>
    <s v="Fresno, Ca"/>
    <n v="36.7378"/>
    <n v="-119.7871"/>
    <d v="2023-04-15T00:00:00"/>
    <n v="8"/>
    <b v="1"/>
    <d v="2025-06-07T00:00:00"/>
    <x v="32"/>
    <n v="74"/>
    <x v="2"/>
    <n v="1"/>
    <n v="3"/>
    <n v="1"/>
    <n v="0"/>
    <x v="1"/>
    <x v="0"/>
  </r>
  <r>
    <n v="40"/>
    <x v="0"/>
    <n v="3"/>
    <s v="Sun, Thu, Wed"/>
    <x v="0"/>
    <d v="1899-12-30T11:58:00"/>
    <d v="1899-12-30T14:31:00"/>
    <n v="153"/>
    <b v="1"/>
    <x v="1"/>
    <b v="0"/>
    <s v="Female"/>
    <n v="50"/>
    <x v="0"/>
    <n v="50"/>
    <x v="1"/>
    <n v="0"/>
    <n v="50"/>
    <s v="All Hours"/>
    <s v="Long Beach, Ca"/>
    <n v="33.770099999999999"/>
    <n v="-118.19370000000001"/>
    <d v="2023-02-14T00:00:00"/>
    <n v="3"/>
    <b v="0"/>
    <d v="2025-06-04T00:00:00"/>
    <x v="19"/>
    <n v="77"/>
    <x v="4"/>
    <n v="2.6"/>
    <n v="0"/>
    <n v="1"/>
    <n v="1"/>
    <x v="9"/>
    <x v="0"/>
  </r>
  <r>
    <n v="44"/>
    <x v="0"/>
    <n v="4"/>
    <s v="Mon, Thu, Tue, Wed"/>
    <x v="1"/>
    <d v="1899-12-30T19:09:00"/>
    <d v="1899-12-30T21:55:00"/>
    <n v="166"/>
    <b v="1"/>
    <x v="0"/>
    <b v="1"/>
    <s v="Female"/>
    <n v="50"/>
    <x v="0"/>
    <n v="50"/>
    <x v="2"/>
    <n v="0.1"/>
    <n v="45"/>
    <s v="All Hours"/>
    <s v="San Jose, Ca"/>
    <n v="37.338200000000001"/>
    <n v="-121.88630000000001"/>
    <d v="2022-08-03T00:00:00"/>
    <n v="0"/>
    <b v="1"/>
    <d v="2025-05-24T00:00:00"/>
    <x v="8"/>
    <n v="88"/>
    <x v="2"/>
    <n v="2.8"/>
    <n v="5"/>
    <n v="1"/>
    <n v="0"/>
    <x v="0"/>
    <x v="0"/>
  </r>
  <r>
    <n v="16"/>
    <x v="3"/>
    <n v="5"/>
    <s v="Fri, Mon, Thu, Tue, Wed"/>
    <x v="0"/>
    <d v="1899-12-30T16:39:00"/>
    <d v="1899-12-30T18:30:00"/>
    <n v="111"/>
    <b v="1"/>
    <x v="0"/>
    <b v="0"/>
    <s v="Male"/>
    <n v="70"/>
    <x v="0"/>
    <n v="70"/>
    <x v="0"/>
    <n v="0.05"/>
    <n v="66.5"/>
    <s v="All Hours + Priority Access"/>
    <s v="Fresno, Ca"/>
    <n v="36.7378"/>
    <n v="-119.7871"/>
    <d v="2024-04-09T00:00:00"/>
    <n v="0"/>
    <b v="1"/>
    <d v="2025-06-28T00:00:00"/>
    <x v="33"/>
    <n v="53"/>
    <x v="1"/>
    <n v="1.8"/>
    <n v="3.5"/>
    <n v="0"/>
    <n v="1"/>
    <x v="1"/>
    <x v="0"/>
  </r>
  <r>
    <n v="28"/>
    <x v="1"/>
    <n v="3"/>
    <s v="Sat, Thu, Wed"/>
    <x v="0"/>
    <d v="1899-12-30T10:48:00"/>
    <d v="1899-12-30T12:09:00"/>
    <n v="81"/>
    <b v="0"/>
    <x v="0"/>
    <b v="0"/>
    <s v="Male"/>
    <n v="30"/>
    <x v="0"/>
    <n v="30"/>
    <x v="0"/>
    <n v="0.05"/>
    <n v="28.5"/>
    <s v="Weekdays Only"/>
    <s v="Long Beach, Ca"/>
    <n v="33.770099999999999"/>
    <n v="-118.19370000000001"/>
    <d v="2024-05-22T00:00:00"/>
    <n v="0"/>
    <b v="0"/>
    <d v="2025-06-30T00:00:00"/>
    <x v="0"/>
    <n v="51"/>
    <x v="4"/>
    <n v="1.4"/>
    <n v="1.5"/>
    <n v="0"/>
    <n v="0"/>
    <x v="9"/>
    <x v="0"/>
  </r>
  <r>
    <n v="27"/>
    <x v="0"/>
    <n v="1"/>
    <s v="Thu"/>
    <x v="0"/>
    <d v="1899-12-30T14:17:00"/>
    <d v="1899-12-30T15:42:00"/>
    <n v="85"/>
    <b v="0"/>
    <x v="0"/>
    <b v="0"/>
    <s v="Prefer not to say"/>
    <n v="50"/>
    <x v="1"/>
    <n v="37.5"/>
    <x v="0"/>
    <n v="0.05"/>
    <n v="35.625"/>
    <s v="All Hours"/>
    <s v="Bakersfield, Ca"/>
    <n v="35.3733"/>
    <n v="-119.0187"/>
    <d v="2023-03-19T00:00:00"/>
    <n v="0"/>
    <b v="1"/>
    <d v="2025-06-06T00:00:00"/>
    <x v="16"/>
    <n v="75"/>
    <x v="3"/>
    <n v="1.4"/>
    <n v="1.88"/>
    <n v="1"/>
    <n v="0"/>
    <x v="7"/>
    <x v="0"/>
  </r>
  <r>
    <n v="34"/>
    <x v="1"/>
    <n v="3"/>
    <s v="Mon, Tue, Wed"/>
    <x v="0"/>
    <d v="1899-12-30T11:15:00"/>
    <d v="1899-12-30T13:24:00"/>
    <n v="129"/>
    <b v="1"/>
    <x v="1"/>
    <b v="1"/>
    <s v="Female"/>
    <n v="30"/>
    <x v="0"/>
    <n v="30"/>
    <x v="0"/>
    <n v="0.05"/>
    <n v="28.5"/>
    <s v="Weekdays Only"/>
    <s v="San Francisco, Ca"/>
    <n v="37.774900000000002"/>
    <n v="-122.4194"/>
    <d v="2024-06-25T00:00:00"/>
    <n v="5"/>
    <b v="1"/>
    <d v="2025-07-02T00:00:00"/>
    <x v="30"/>
    <n v="49"/>
    <x v="4"/>
    <n v="2.2000000000000002"/>
    <n v="1.5"/>
    <n v="0"/>
    <n v="0"/>
    <x v="8"/>
    <x v="0"/>
  </r>
  <r>
    <n v="27"/>
    <x v="0"/>
    <n v="2"/>
    <s v="Mon, Thu"/>
    <x v="1"/>
    <d v="1899-12-30T20:32:00"/>
    <d v="1899-12-30T22:20:00"/>
    <n v="108"/>
    <b v="1"/>
    <x v="0"/>
    <b v="0"/>
    <s v="Other (self-described)"/>
    <n v="50"/>
    <x v="2"/>
    <n v="45"/>
    <x v="1"/>
    <n v="0"/>
    <n v="45"/>
    <s v="All Hours"/>
    <s v="Long Beach, Ca"/>
    <n v="33.770099999999999"/>
    <n v="-118.19370000000001"/>
    <d v="2022-10-05T00:00:00"/>
    <n v="0"/>
    <b v="1"/>
    <d v="2025-05-28T00:00:00"/>
    <x v="24"/>
    <n v="84"/>
    <x v="0"/>
    <n v="1.8"/>
    <n v="0"/>
    <n v="1"/>
    <n v="0"/>
    <x v="9"/>
    <x v="0"/>
  </r>
  <r>
    <n v="49"/>
    <x v="0"/>
    <n v="3"/>
    <s v="Fri, Thu, Wed"/>
    <x v="1"/>
    <d v="1899-12-30T20:30:00"/>
    <d v="1899-12-30T21:24:00"/>
    <n v="54"/>
    <b v="1"/>
    <x v="1"/>
    <b v="1"/>
    <s v="Male"/>
    <n v="50"/>
    <x v="0"/>
    <n v="50"/>
    <x v="2"/>
    <n v="0.1"/>
    <n v="45"/>
    <s v="All Hours"/>
    <s v="San Jose, Ca"/>
    <n v="37.338200000000001"/>
    <n v="-121.88630000000001"/>
    <d v="2022-12-21T00:00:00"/>
    <n v="3"/>
    <b v="0"/>
    <d v="2025-06-01T00:00:00"/>
    <x v="6"/>
    <n v="80"/>
    <x v="4"/>
    <n v="0.9"/>
    <n v="5"/>
    <n v="1"/>
    <n v="0"/>
    <x v="0"/>
    <x v="0"/>
  </r>
  <r>
    <n v="45"/>
    <x v="0"/>
    <n v="3"/>
    <s v="Sun, Tue, Wed"/>
    <x v="0"/>
    <d v="1899-12-30T11:20:00"/>
    <d v="1899-12-30T14:08:00"/>
    <n v="168"/>
    <b v="0"/>
    <x v="1"/>
    <b v="1"/>
    <s v="Male"/>
    <n v="50"/>
    <x v="0"/>
    <n v="50"/>
    <x v="1"/>
    <n v="0"/>
    <n v="50"/>
    <s v="All Hours"/>
    <s v="San Francisco, Ca"/>
    <n v="37.774900000000002"/>
    <n v="-122.4194"/>
    <d v="2024-03-23T00:00:00"/>
    <n v="3"/>
    <b v="1"/>
    <d v="2025-06-27T00:00:00"/>
    <x v="14"/>
    <n v="54"/>
    <x v="4"/>
    <n v="2.8"/>
    <n v="0"/>
    <n v="0"/>
    <n v="1"/>
    <x v="8"/>
    <x v="0"/>
  </r>
  <r>
    <n v="49"/>
    <x v="2"/>
    <n v="3"/>
    <s v="Mon, Sat, Sun"/>
    <x v="0"/>
    <d v="1899-12-30T19:44:00"/>
    <d v="1899-12-30T20:26:00"/>
    <n v="42"/>
    <b v="1"/>
    <x v="1"/>
    <b v="1"/>
    <s v="Male"/>
    <n v="20"/>
    <x v="0"/>
    <n v="20"/>
    <x v="1"/>
    <n v="0"/>
    <n v="20"/>
    <s v="Off-Peak Only"/>
    <s v="Sacramento, Ca"/>
    <n v="38.581600000000002"/>
    <n v="-121.4944"/>
    <d v="2023-04-15T00:00:00"/>
    <n v="2"/>
    <b v="0"/>
    <d v="2025-06-07T00:00:00"/>
    <x v="32"/>
    <n v="74"/>
    <x v="4"/>
    <n v="0.7"/>
    <n v="0"/>
    <n v="1"/>
    <n v="0"/>
    <x v="4"/>
    <x v="0"/>
  </r>
  <r>
    <n v="42"/>
    <x v="0"/>
    <n v="2"/>
    <s v="Thu, Tue"/>
    <x v="0"/>
    <d v="1899-12-30T19:18:00"/>
    <d v="1899-12-30T21:39:00"/>
    <n v="141"/>
    <b v="0"/>
    <x v="1"/>
    <b v="1"/>
    <s v="Female"/>
    <n v="50"/>
    <x v="0"/>
    <n v="50"/>
    <x v="1"/>
    <n v="0"/>
    <n v="50"/>
    <s v="All Hours"/>
    <s v="Bakersfield, Ca"/>
    <n v="35.3733"/>
    <n v="-119.0187"/>
    <d v="2023-04-11T00:00:00"/>
    <n v="3"/>
    <b v="1"/>
    <d v="2025-06-07T00:00:00"/>
    <x v="32"/>
    <n v="74"/>
    <x v="0"/>
    <n v="2.4"/>
    <n v="0"/>
    <n v="1"/>
    <n v="1"/>
    <x v="7"/>
    <x v="0"/>
  </r>
  <r>
    <n v="27"/>
    <x v="1"/>
    <n v="2"/>
    <s v="Tue, Wed"/>
    <x v="0"/>
    <d v="1899-12-30T18:28:00"/>
    <d v="1899-12-30T20:20:00"/>
    <n v="112"/>
    <b v="1"/>
    <x v="0"/>
    <b v="0"/>
    <s v="Male"/>
    <n v="30"/>
    <x v="0"/>
    <n v="30"/>
    <x v="3"/>
    <n v="0.15"/>
    <n v="25.5"/>
    <s v="Weekdays Only"/>
    <s v="Sacramento, Ca"/>
    <n v="38.581600000000002"/>
    <n v="-121.4944"/>
    <d v="2025-03-05T00:00:00"/>
    <n v="0"/>
    <b v="0"/>
    <d v="2025-07-16T00:00:00"/>
    <x v="20"/>
    <n v="35"/>
    <x v="0"/>
    <n v="1.9"/>
    <n v="4.5"/>
    <n v="0"/>
    <n v="0"/>
    <x v="4"/>
    <x v="0"/>
  </r>
  <r>
    <n v="38"/>
    <x v="3"/>
    <n v="3"/>
    <s v="Fri, Tue, Wed"/>
    <x v="1"/>
    <d v="1899-12-30T12:46:00"/>
    <d v="1899-12-30T13:49:00"/>
    <n v="63"/>
    <b v="1"/>
    <x v="1"/>
    <b v="1"/>
    <s v="Female"/>
    <n v="70"/>
    <x v="2"/>
    <n v="63"/>
    <x v="1"/>
    <n v="0"/>
    <n v="63"/>
    <s v="All Hours + Priority Access"/>
    <s v="Sacramento, Ca"/>
    <n v="38.581600000000002"/>
    <n v="-121.4944"/>
    <d v="2022-11-04T00:00:00"/>
    <n v="8"/>
    <b v="1"/>
    <d v="2025-05-29T00:00:00"/>
    <x v="29"/>
    <n v="83"/>
    <x v="4"/>
    <n v="1"/>
    <n v="0"/>
    <n v="1"/>
    <n v="1"/>
    <x v="4"/>
    <x v="0"/>
  </r>
  <r>
    <n v="21"/>
    <x v="0"/>
    <n v="2"/>
    <s v="Fri, Thu"/>
    <x v="1"/>
    <d v="1899-12-30T19:59:00"/>
    <d v="1899-12-30T20:43:00"/>
    <n v="44"/>
    <b v="0"/>
    <x v="1"/>
    <b v="0"/>
    <s v="Non-binary"/>
    <n v="50"/>
    <x v="0"/>
    <n v="50"/>
    <x v="0"/>
    <n v="0.05"/>
    <n v="47.5"/>
    <s v="All Hours"/>
    <s v="San Diego, Ca"/>
    <n v="32.715699999999998"/>
    <n v="-117.1611"/>
    <d v="2024-01-01T00:00:00"/>
    <n v="6"/>
    <b v="1"/>
    <d v="2025-06-22T00:00:00"/>
    <x v="23"/>
    <n v="59"/>
    <x v="0"/>
    <n v="0.7"/>
    <n v="2.5"/>
    <n v="0"/>
    <n v="1"/>
    <x v="6"/>
    <x v="0"/>
  </r>
  <r>
    <n v="29"/>
    <x v="1"/>
    <n v="2"/>
    <s v="Sat, Tue"/>
    <x v="1"/>
    <d v="1899-12-30T20:00:00"/>
    <d v="1899-12-30T21:50:00"/>
    <n v="110"/>
    <b v="1"/>
    <x v="1"/>
    <b v="0"/>
    <s v="Female"/>
    <n v="30"/>
    <x v="0"/>
    <n v="30"/>
    <x v="1"/>
    <n v="0"/>
    <n v="30"/>
    <s v="Weekdays Only"/>
    <s v="San Diego, Ca"/>
    <n v="32.715699999999998"/>
    <n v="-117.1611"/>
    <d v="2023-01-24T00:00:00"/>
    <n v="1"/>
    <b v="0"/>
    <d v="2025-06-03T00:00:00"/>
    <x v="9"/>
    <n v="78"/>
    <x v="0"/>
    <n v="1.8"/>
    <n v="0"/>
    <n v="1"/>
    <n v="0"/>
    <x v="6"/>
    <x v="0"/>
  </r>
  <r>
    <n v="33"/>
    <x v="0"/>
    <n v="3"/>
    <s v="Fri, Mon, Wed"/>
    <x v="1"/>
    <d v="1899-12-30T13:11:00"/>
    <d v="1899-12-30T15:56:00"/>
    <n v="165"/>
    <b v="1"/>
    <x v="0"/>
    <b v="0"/>
    <s v="Male"/>
    <n v="50"/>
    <x v="0"/>
    <n v="50"/>
    <x v="0"/>
    <n v="0.05"/>
    <n v="47.5"/>
    <s v="All Hours"/>
    <s v="Sacramento, Ca"/>
    <n v="38.581600000000002"/>
    <n v="-121.4944"/>
    <d v="2024-07-17T00:00:00"/>
    <n v="0"/>
    <b v="1"/>
    <d v="2025-07-03T00:00:00"/>
    <x v="27"/>
    <n v="48"/>
    <x v="4"/>
    <n v="2.8"/>
    <n v="2.5"/>
    <n v="0"/>
    <n v="1"/>
    <x v="4"/>
    <x v="0"/>
  </r>
  <r>
    <n v="22"/>
    <x v="2"/>
    <n v="5"/>
    <s v="Fri, Sun, Thu, Tue, Wed"/>
    <x v="0"/>
    <d v="1899-12-30T09:16:00"/>
    <d v="1899-12-30T12:08:00"/>
    <n v="172"/>
    <b v="0"/>
    <x v="1"/>
    <b v="0"/>
    <s v="Male"/>
    <n v="20"/>
    <x v="2"/>
    <n v="18"/>
    <x v="1"/>
    <n v="0"/>
    <n v="18"/>
    <s v="Off-Peak Only"/>
    <s v="Oakland, Ca"/>
    <n v="37.804400000000001"/>
    <n v="-122.27119999999999"/>
    <d v="2022-11-12T00:00:00"/>
    <n v="4"/>
    <b v="0"/>
    <d v="2025-05-30T00:00:00"/>
    <x v="29"/>
    <n v="82"/>
    <x v="1"/>
    <n v="2.9"/>
    <n v="0"/>
    <n v="1"/>
    <n v="0"/>
    <x v="2"/>
    <x v="0"/>
  </r>
  <r>
    <n v="37"/>
    <x v="0"/>
    <n v="1"/>
    <s v="Fri"/>
    <x v="1"/>
    <d v="1899-12-30T10:36:00"/>
    <d v="1899-12-30T11:56:00"/>
    <n v="80"/>
    <b v="1"/>
    <x v="0"/>
    <b v="1"/>
    <s v="Male"/>
    <n v="50"/>
    <x v="0"/>
    <n v="50"/>
    <x v="1"/>
    <n v="0"/>
    <n v="50"/>
    <s v="All Hours"/>
    <s v="Oakland, Ca"/>
    <n v="37.804400000000001"/>
    <n v="-122.27119999999999"/>
    <d v="2024-05-04T00:00:00"/>
    <n v="0"/>
    <b v="1"/>
    <d v="2025-06-29T00:00:00"/>
    <x v="0"/>
    <n v="52"/>
    <x v="3"/>
    <n v="1.3"/>
    <n v="0"/>
    <n v="0"/>
    <n v="1"/>
    <x v="2"/>
    <x v="0"/>
  </r>
  <r>
    <n v="40"/>
    <x v="0"/>
    <n v="2"/>
    <s v="Sat, Thu"/>
    <x v="0"/>
    <d v="1899-12-30T08:39:00"/>
    <d v="1899-12-30T10:37:00"/>
    <n v="118"/>
    <b v="0"/>
    <x v="0"/>
    <b v="0"/>
    <s v="Male"/>
    <n v="50"/>
    <x v="0"/>
    <n v="50"/>
    <x v="0"/>
    <n v="0.05"/>
    <n v="47.5"/>
    <s v="All Hours"/>
    <s v="San Jose, Ca"/>
    <n v="37.338200000000001"/>
    <n v="-121.88630000000001"/>
    <d v="2025-06-11T00:00:00"/>
    <n v="0"/>
    <b v="1"/>
    <d v="2025-07-22T00:00:00"/>
    <x v="7"/>
    <n v="29"/>
    <x v="0"/>
    <n v="2"/>
    <n v="2.5"/>
    <n v="0"/>
    <n v="1"/>
    <x v="0"/>
    <x v="0"/>
  </r>
  <r>
    <n v="29"/>
    <x v="0"/>
    <n v="2"/>
    <s v="Fri, Mon"/>
    <x v="1"/>
    <d v="1899-12-30T20:15:00"/>
    <d v="1899-12-30T22:05:00"/>
    <n v="110"/>
    <b v="0"/>
    <x v="0"/>
    <b v="1"/>
    <s v="Prefer not to say"/>
    <n v="50"/>
    <x v="0"/>
    <n v="50"/>
    <x v="3"/>
    <n v="0.15"/>
    <n v="42.5"/>
    <s v="All Hours"/>
    <s v="Fresno, Ca"/>
    <n v="36.7378"/>
    <n v="-119.7871"/>
    <d v="2022-11-01T00:00:00"/>
    <n v="0"/>
    <b v="0"/>
    <d v="2025-05-29T00:00:00"/>
    <x v="29"/>
    <n v="83"/>
    <x v="0"/>
    <n v="1.8"/>
    <n v="7.5"/>
    <n v="1"/>
    <n v="0"/>
    <x v="1"/>
    <x v="0"/>
  </r>
  <r>
    <n v="23"/>
    <x v="0"/>
    <n v="2"/>
    <s v="Tue, Wed"/>
    <x v="1"/>
    <d v="1899-12-30T17:37:00"/>
    <d v="1899-12-30T19:57:00"/>
    <n v="140"/>
    <b v="1"/>
    <x v="1"/>
    <b v="1"/>
    <s v="Other (self-described)"/>
    <n v="50"/>
    <x v="1"/>
    <n v="37.5"/>
    <x v="0"/>
    <n v="0.05"/>
    <n v="35.625"/>
    <s v="All Hours"/>
    <s v="San Francisco, Ca"/>
    <n v="37.774900000000002"/>
    <n v="-122.4194"/>
    <d v="2025-03-17T00:00:00"/>
    <n v="1"/>
    <b v="0"/>
    <d v="2025-07-17T00:00:00"/>
    <x v="20"/>
    <n v="34"/>
    <x v="0"/>
    <n v="2.2999999999999998"/>
    <n v="1.88"/>
    <n v="0"/>
    <n v="0"/>
    <x v="8"/>
    <x v="0"/>
  </r>
  <r>
    <n v="12"/>
    <x v="1"/>
    <n v="2"/>
    <s v="Sat, Wed"/>
    <x v="1"/>
    <d v="1899-12-30T13:58:00"/>
    <d v="1899-12-30T15:56:00"/>
    <n v="118"/>
    <b v="1"/>
    <x v="1"/>
    <b v="1"/>
    <s v="Non-binary"/>
    <n v="30"/>
    <x v="0"/>
    <n v="30"/>
    <x v="0"/>
    <n v="0.05"/>
    <n v="28.5"/>
    <s v="Weekdays Only"/>
    <s v="Anaheim, Ca"/>
    <n v="33.836599999999997"/>
    <n v="-117.9143"/>
    <d v="2024-07-17T00:00:00"/>
    <n v="7"/>
    <b v="0"/>
    <d v="2025-07-03T00:00:00"/>
    <x v="27"/>
    <n v="48"/>
    <x v="0"/>
    <n v="2"/>
    <n v="1.5"/>
    <n v="0"/>
    <n v="0"/>
    <x v="3"/>
    <x v="0"/>
  </r>
  <r>
    <n v="40"/>
    <x v="1"/>
    <n v="3"/>
    <s v="Fri, Sun, Tue"/>
    <x v="0"/>
    <d v="1899-12-30T11:18:00"/>
    <d v="1899-12-30T14:09:00"/>
    <n v="171"/>
    <b v="0"/>
    <x v="1"/>
    <b v="1"/>
    <s v="Male"/>
    <n v="30"/>
    <x v="1"/>
    <n v="22.5"/>
    <x v="1"/>
    <n v="0"/>
    <n v="22.5"/>
    <s v="Weekdays Only"/>
    <s v="Anaheim, Ca"/>
    <n v="33.836599999999997"/>
    <n v="-117.9143"/>
    <d v="2022-09-15T00:00:00"/>
    <n v="8"/>
    <b v="0"/>
    <d v="2025-05-26T00:00:00"/>
    <x v="1"/>
    <n v="86"/>
    <x v="4"/>
    <n v="2.8"/>
    <n v="0"/>
    <n v="1"/>
    <n v="0"/>
    <x v="3"/>
    <x v="0"/>
  </r>
  <r>
    <n v="27"/>
    <x v="1"/>
    <n v="5"/>
    <s v="Fri, Mon, Sun, Tue, Wed"/>
    <x v="0"/>
    <d v="1899-12-30T18:22:00"/>
    <d v="1899-12-30T19:04:00"/>
    <n v="42"/>
    <b v="0"/>
    <x v="0"/>
    <b v="0"/>
    <s v="Non-binary"/>
    <n v="30"/>
    <x v="1"/>
    <n v="22.5"/>
    <x v="1"/>
    <n v="0"/>
    <n v="22.5"/>
    <s v="Weekdays Only"/>
    <s v="Long Beach, Ca"/>
    <n v="33.770099999999999"/>
    <n v="-118.19370000000001"/>
    <d v="2022-09-14T00:00:00"/>
    <n v="0"/>
    <b v="0"/>
    <d v="2025-05-26T00:00:00"/>
    <x v="1"/>
    <n v="86"/>
    <x v="1"/>
    <n v="0.7"/>
    <n v="0"/>
    <n v="1"/>
    <n v="0"/>
    <x v="9"/>
    <x v="0"/>
  </r>
  <r>
    <n v="34"/>
    <x v="1"/>
    <n v="3"/>
    <s v="Fri, Tue, Wed"/>
    <x v="0"/>
    <d v="1899-12-30T14:36:00"/>
    <d v="1899-12-30T15:56:00"/>
    <n v="80"/>
    <b v="0"/>
    <x v="1"/>
    <b v="0"/>
    <s v="Non-binary"/>
    <n v="30"/>
    <x v="0"/>
    <n v="30"/>
    <x v="3"/>
    <n v="0.15"/>
    <n v="25.5"/>
    <s v="Weekdays Only"/>
    <s v="Long Beach, Ca"/>
    <n v="33.770099999999999"/>
    <n v="-118.19370000000001"/>
    <d v="2023-10-21T00:00:00"/>
    <n v="8"/>
    <b v="0"/>
    <d v="2025-06-18T00:00:00"/>
    <x v="17"/>
    <n v="63"/>
    <x v="4"/>
    <n v="1.3"/>
    <n v="4.5"/>
    <n v="1"/>
    <n v="0"/>
    <x v="9"/>
    <x v="0"/>
  </r>
  <r>
    <n v="14"/>
    <x v="0"/>
    <n v="3"/>
    <s v="Fri, Tue, Wed"/>
    <x v="0"/>
    <d v="1899-12-30T20:52:00"/>
    <d v="1899-12-30T22:02:00"/>
    <n v="70"/>
    <b v="1"/>
    <x v="1"/>
    <b v="1"/>
    <s v="Female"/>
    <n v="50"/>
    <x v="0"/>
    <n v="50"/>
    <x v="3"/>
    <n v="0.15"/>
    <n v="42.5"/>
    <s v="All Hours"/>
    <s v="Fresno, Ca"/>
    <n v="36.7378"/>
    <n v="-119.7871"/>
    <d v="2023-08-20T00:00:00"/>
    <n v="5"/>
    <b v="1"/>
    <d v="2025-06-15T00:00:00"/>
    <x v="31"/>
    <n v="66"/>
    <x v="4"/>
    <n v="1.2"/>
    <n v="7.5"/>
    <n v="1"/>
    <n v="0"/>
    <x v="1"/>
    <x v="0"/>
  </r>
  <r>
    <n v="43"/>
    <x v="0"/>
    <n v="1"/>
    <s v="Mon"/>
    <x v="0"/>
    <d v="1899-12-30T15:04:00"/>
    <d v="1899-12-30T17:05:00"/>
    <n v="121"/>
    <b v="0"/>
    <x v="1"/>
    <b v="0"/>
    <s v="Prefer not to say"/>
    <n v="50"/>
    <x v="1"/>
    <n v="37.5"/>
    <x v="3"/>
    <n v="0.15"/>
    <n v="31.875"/>
    <s v="All Hours"/>
    <s v="Oakland, Ca"/>
    <n v="37.804400000000001"/>
    <n v="-122.27119999999999"/>
    <d v="2024-03-02T00:00:00"/>
    <n v="8"/>
    <b v="1"/>
    <d v="2025-06-26T00:00:00"/>
    <x v="14"/>
    <n v="55"/>
    <x v="3"/>
    <n v="2"/>
    <n v="5.62"/>
    <n v="0"/>
    <n v="0"/>
    <x v="2"/>
    <x v="0"/>
  </r>
  <r>
    <n v="33"/>
    <x v="1"/>
    <n v="1"/>
    <s v="Wed"/>
    <x v="1"/>
    <d v="1899-12-30T16:41:00"/>
    <d v="1899-12-30T18:29:00"/>
    <n v="108"/>
    <b v="0"/>
    <x v="0"/>
    <b v="1"/>
    <s v="Non-binary"/>
    <n v="30"/>
    <x v="1"/>
    <n v="22.5"/>
    <x v="1"/>
    <n v="0"/>
    <n v="22.5"/>
    <s v="Weekdays Only"/>
    <s v="Oakland, Ca"/>
    <n v="37.804400000000001"/>
    <n v="-122.27119999999999"/>
    <d v="2024-08-14T00:00:00"/>
    <n v="0"/>
    <b v="0"/>
    <d v="2025-07-05T00:00:00"/>
    <x v="12"/>
    <n v="46"/>
    <x v="3"/>
    <n v="1.8"/>
    <n v="0"/>
    <n v="0"/>
    <n v="0"/>
    <x v="2"/>
    <x v="0"/>
  </r>
  <r>
    <n v="13"/>
    <x v="1"/>
    <n v="3"/>
    <s v="Mon, Tue, Wed"/>
    <x v="0"/>
    <d v="1899-12-30T13:36:00"/>
    <d v="1899-12-30T14:08:00"/>
    <n v="32"/>
    <b v="0"/>
    <x v="1"/>
    <b v="0"/>
    <s v="Male"/>
    <n v="30"/>
    <x v="0"/>
    <n v="30"/>
    <x v="1"/>
    <n v="0"/>
    <n v="30"/>
    <s v="Weekdays Only"/>
    <s v="Oakland, Ca"/>
    <n v="37.804400000000001"/>
    <n v="-122.27119999999999"/>
    <d v="2024-07-07T00:00:00"/>
    <n v="4"/>
    <b v="0"/>
    <d v="2025-07-03T00:00:00"/>
    <x v="27"/>
    <n v="48"/>
    <x v="4"/>
    <n v="0.5"/>
    <n v="0"/>
    <n v="0"/>
    <n v="0"/>
    <x v="2"/>
    <x v="0"/>
  </r>
  <r>
    <n v="23"/>
    <x v="3"/>
    <n v="5"/>
    <s v="Mon, Sun, Thu, Tue, Wed"/>
    <x v="1"/>
    <d v="1899-12-30T20:57:00"/>
    <d v="1899-12-30T23:35:00"/>
    <n v="158"/>
    <b v="0"/>
    <x v="0"/>
    <b v="1"/>
    <s v="Non-binary"/>
    <n v="70"/>
    <x v="0"/>
    <n v="70"/>
    <x v="1"/>
    <n v="0"/>
    <n v="70"/>
    <s v="All Hours + Priority Access"/>
    <s v="Anaheim, Ca"/>
    <n v="33.836599999999997"/>
    <n v="-117.9143"/>
    <d v="2023-07-07T00:00:00"/>
    <n v="0"/>
    <b v="1"/>
    <d v="2025-06-12T00:00:00"/>
    <x v="26"/>
    <n v="69"/>
    <x v="1"/>
    <n v="2.6"/>
    <n v="0"/>
    <n v="1"/>
    <n v="1"/>
    <x v="3"/>
    <x v="0"/>
  </r>
  <r>
    <n v="22"/>
    <x v="2"/>
    <n v="1"/>
    <s v="Sun"/>
    <x v="1"/>
    <d v="1899-12-30T12:27:00"/>
    <d v="1899-12-30T14:03:00"/>
    <n v="96"/>
    <b v="1"/>
    <x v="0"/>
    <b v="1"/>
    <s v="Female"/>
    <n v="20"/>
    <x v="0"/>
    <n v="20"/>
    <x v="1"/>
    <n v="0"/>
    <n v="20"/>
    <s v="Off-Peak Only"/>
    <s v="Oakland, Ca"/>
    <n v="37.804400000000001"/>
    <n v="-122.27119999999999"/>
    <d v="2023-04-13T00:00:00"/>
    <n v="0"/>
    <b v="0"/>
    <d v="2025-06-07T00:00:00"/>
    <x v="32"/>
    <n v="74"/>
    <x v="3"/>
    <n v="1.6"/>
    <n v="0"/>
    <n v="1"/>
    <n v="0"/>
    <x v="2"/>
    <x v="0"/>
  </r>
  <r>
    <n v="18"/>
    <x v="2"/>
    <n v="2"/>
    <s v="Mon, Sat"/>
    <x v="0"/>
    <d v="1899-12-30T19:45:00"/>
    <d v="1899-12-30T22:44:00"/>
    <n v="179"/>
    <b v="0"/>
    <x v="1"/>
    <b v="0"/>
    <s v="Male"/>
    <n v="20"/>
    <x v="1"/>
    <n v="15"/>
    <x v="1"/>
    <n v="0"/>
    <n v="15"/>
    <s v="Off-Peak Only"/>
    <s v="Bakersfield, Ca"/>
    <n v="35.3733"/>
    <n v="-119.0187"/>
    <d v="2023-03-02T00:00:00"/>
    <n v="8"/>
    <b v="0"/>
    <d v="2025-06-05T00:00:00"/>
    <x v="16"/>
    <n v="76"/>
    <x v="0"/>
    <n v="3"/>
    <n v="0"/>
    <n v="1"/>
    <n v="0"/>
    <x v="7"/>
    <x v="0"/>
  </r>
  <r>
    <n v="28"/>
    <x v="0"/>
    <n v="1"/>
    <s v="Sun"/>
    <x v="0"/>
    <d v="1899-12-30T11:49:00"/>
    <d v="1899-12-30T14:11:00"/>
    <n v="142"/>
    <b v="1"/>
    <x v="1"/>
    <b v="1"/>
    <s v="Prefer not to say"/>
    <n v="50"/>
    <x v="0"/>
    <n v="50"/>
    <x v="2"/>
    <n v="0.1"/>
    <n v="45"/>
    <s v="All Hours"/>
    <s v="Sacramento, Ca"/>
    <n v="38.581600000000002"/>
    <n v="-121.4944"/>
    <d v="2023-03-05T00:00:00"/>
    <n v="3"/>
    <b v="0"/>
    <d v="2025-06-05T00:00:00"/>
    <x v="16"/>
    <n v="76"/>
    <x v="3"/>
    <n v="2.4"/>
    <n v="5"/>
    <n v="1"/>
    <n v="0"/>
    <x v="4"/>
    <x v="0"/>
  </r>
  <r>
    <n v="15"/>
    <x v="1"/>
    <n v="2"/>
    <s v="Mon, Thu"/>
    <x v="1"/>
    <d v="1899-12-30T19:07:00"/>
    <d v="1899-12-30T22:02:00"/>
    <n v="175"/>
    <b v="1"/>
    <x v="0"/>
    <b v="1"/>
    <s v="Male"/>
    <n v="30"/>
    <x v="2"/>
    <n v="27"/>
    <x v="1"/>
    <n v="0"/>
    <n v="27"/>
    <s v="Weekdays Only"/>
    <s v="Anaheim, Ca"/>
    <n v="33.836599999999997"/>
    <n v="-117.9143"/>
    <d v="2025-03-17T00:00:00"/>
    <n v="0"/>
    <b v="1"/>
    <d v="2025-07-17T00:00:00"/>
    <x v="20"/>
    <n v="34"/>
    <x v="0"/>
    <n v="2.9"/>
    <n v="0"/>
    <n v="0"/>
    <n v="0"/>
    <x v="3"/>
    <x v="0"/>
  </r>
  <r>
    <n v="14"/>
    <x v="0"/>
    <n v="3"/>
    <s v="Fri, Mon, Tue"/>
    <x v="1"/>
    <d v="1899-12-30T15:31:00"/>
    <d v="1899-12-30T18:22:00"/>
    <n v="171"/>
    <b v="0"/>
    <x v="0"/>
    <b v="1"/>
    <s v="Male"/>
    <n v="50"/>
    <x v="0"/>
    <n v="50"/>
    <x v="0"/>
    <n v="0.05"/>
    <n v="47.5"/>
    <s v="All Hours"/>
    <s v="San Jose, Ca"/>
    <n v="37.338200000000001"/>
    <n v="-121.88630000000001"/>
    <d v="2024-01-13T00:00:00"/>
    <n v="0"/>
    <b v="1"/>
    <d v="2025-06-23T00:00:00"/>
    <x v="23"/>
    <n v="58"/>
    <x v="4"/>
    <n v="2.8"/>
    <n v="2.5"/>
    <n v="0"/>
    <n v="1"/>
    <x v="0"/>
    <x v="0"/>
  </r>
  <r>
    <n v="40"/>
    <x v="0"/>
    <n v="4"/>
    <s v="Sat, Sun, Thu, Tue"/>
    <x v="1"/>
    <d v="1899-12-30T19:35:00"/>
    <d v="1899-12-30T21:08:00"/>
    <n v="93"/>
    <b v="0"/>
    <x v="0"/>
    <b v="0"/>
    <s v="Prefer not to say"/>
    <n v="50"/>
    <x v="1"/>
    <n v="37.5"/>
    <x v="2"/>
    <n v="0.1"/>
    <n v="33.75"/>
    <s v="All Hours"/>
    <s v="Fresno, Ca"/>
    <n v="36.7378"/>
    <n v="-119.7871"/>
    <d v="2025-04-22T00:00:00"/>
    <n v="0"/>
    <b v="1"/>
    <d v="2025-07-19T00:00:00"/>
    <x v="5"/>
    <n v="32"/>
    <x v="2"/>
    <n v="1.6"/>
    <n v="3.75"/>
    <n v="0"/>
    <n v="0"/>
    <x v="1"/>
    <x v="0"/>
  </r>
  <r>
    <n v="35"/>
    <x v="1"/>
    <n v="2"/>
    <s v="Tue, Wed"/>
    <x v="0"/>
    <d v="1899-12-30T18:42:00"/>
    <d v="1899-12-30T21:41:00"/>
    <n v="179"/>
    <b v="0"/>
    <x v="1"/>
    <b v="1"/>
    <s v="Male"/>
    <n v="30"/>
    <x v="0"/>
    <n v="30"/>
    <x v="1"/>
    <n v="0"/>
    <n v="30"/>
    <s v="Weekdays Only"/>
    <s v="Sacramento, Ca"/>
    <n v="38.581600000000002"/>
    <n v="-121.4944"/>
    <d v="2023-11-15T00:00:00"/>
    <n v="5"/>
    <b v="1"/>
    <d v="2025-06-20T00:00:00"/>
    <x v="28"/>
    <n v="61"/>
    <x v="0"/>
    <n v="3"/>
    <n v="0"/>
    <n v="1"/>
    <n v="0"/>
    <x v="4"/>
    <x v="0"/>
  </r>
  <r>
    <n v="22"/>
    <x v="2"/>
    <n v="4"/>
    <s v="Fri, Thu, Tue, Wed"/>
    <x v="0"/>
    <d v="1899-12-30T19:28:00"/>
    <d v="1899-12-30T22:18:00"/>
    <n v="170"/>
    <b v="1"/>
    <x v="1"/>
    <b v="0"/>
    <s v="Female"/>
    <n v="20"/>
    <x v="0"/>
    <n v="20"/>
    <x v="1"/>
    <n v="0"/>
    <n v="20"/>
    <s v="Off-Peak Only"/>
    <s v="Los Angeles, Ca"/>
    <n v="34.052199999999999"/>
    <n v="-118.2437"/>
    <d v="2024-03-09T00:00:00"/>
    <n v="4"/>
    <b v="0"/>
    <d v="2025-06-26T00:00:00"/>
    <x v="14"/>
    <n v="55"/>
    <x v="2"/>
    <n v="2.8"/>
    <n v="0"/>
    <n v="0"/>
    <n v="0"/>
    <x v="5"/>
    <x v="0"/>
  </r>
  <r>
    <n v="20"/>
    <x v="2"/>
    <n v="4"/>
    <s v="Fri, Mon, Sun, Wed"/>
    <x v="0"/>
    <d v="1899-12-30T17:12:00"/>
    <d v="1899-12-30T18:19:00"/>
    <n v="67"/>
    <b v="0"/>
    <x v="0"/>
    <b v="1"/>
    <s v="Male"/>
    <n v="20"/>
    <x v="1"/>
    <n v="15"/>
    <x v="1"/>
    <n v="0"/>
    <n v="15"/>
    <s v="Off-Peak Only"/>
    <s v="San Diego, Ca"/>
    <n v="32.715699999999998"/>
    <n v="-117.1611"/>
    <d v="2022-11-20T00:00:00"/>
    <n v="0"/>
    <b v="0"/>
    <d v="2025-05-30T00:00:00"/>
    <x v="29"/>
    <n v="82"/>
    <x v="2"/>
    <n v="1.1000000000000001"/>
    <n v="0"/>
    <n v="1"/>
    <n v="0"/>
    <x v="6"/>
    <x v="0"/>
  </r>
  <r>
    <n v="49"/>
    <x v="1"/>
    <n v="3"/>
    <s v="Fri, Sat, Thu"/>
    <x v="1"/>
    <d v="1899-12-30T20:40:00"/>
    <d v="1899-12-30T21:24:00"/>
    <n v="44"/>
    <b v="0"/>
    <x v="1"/>
    <b v="0"/>
    <s v="Female"/>
    <n v="30"/>
    <x v="0"/>
    <n v="30"/>
    <x v="1"/>
    <n v="0"/>
    <n v="30"/>
    <s v="Weekdays Only"/>
    <s v="San Diego, Ca"/>
    <n v="32.715699999999998"/>
    <n v="-117.1611"/>
    <d v="2024-06-14T00:00:00"/>
    <n v="6"/>
    <b v="1"/>
    <d v="2025-07-01T00:00:00"/>
    <x v="30"/>
    <n v="50"/>
    <x v="4"/>
    <n v="0.7"/>
    <n v="0"/>
    <n v="0"/>
    <n v="0"/>
    <x v="6"/>
    <x v="0"/>
  </r>
  <r>
    <n v="20"/>
    <x v="1"/>
    <n v="3"/>
    <s v="Fri, Thu, Wed"/>
    <x v="0"/>
    <d v="1899-12-30T15:28:00"/>
    <d v="1899-12-30T17:58:00"/>
    <n v="150"/>
    <b v="1"/>
    <x v="0"/>
    <b v="1"/>
    <s v="Female"/>
    <n v="30"/>
    <x v="2"/>
    <n v="27"/>
    <x v="3"/>
    <n v="0.15"/>
    <n v="22.95"/>
    <s v="Weekdays Only"/>
    <s v="Fresno, Ca"/>
    <n v="36.7378"/>
    <n v="-119.7871"/>
    <d v="2025-02-18T00:00:00"/>
    <n v="0"/>
    <b v="0"/>
    <d v="2025-07-15T00:00:00"/>
    <x v="22"/>
    <n v="36"/>
    <x v="4"/>
    <n v="2.5"/>
    <n v="4.05"/>
    <n v="0"/>
    <n v="0"/>
    <x v="1"/>
    <x v="0"/>
  </r>
  <r>
    <n v="49"/>
    <x v="2"/>
    <n v="3"/>
    <s v="Mon, Sun, Wed"/>
    <x v="0"/>
    <d v="1899-12-30T19:37:00"/>
    <d v="1899-12-30T21:31:00"/>
    <n v="114"/>
    <b v="1"/>
    <x v="0"/>
    <b v="0"/>
    <s v="Male"/>
    <n v="20"/>
    <x v="0"/>
    <n v="20"/>
    <x v="3"/>
    <n v="0.15"/>
    <n v="17"/>
    <s v="Off-Peak Only"/>
    <s v="Anaheim, Ca"/>
    <n v="33.836599999999997"/>
    <n v="-117.9143"/>
    <d v="2025-01-21T00:00:00"/>
    <n v="0"/>
    <b v="0"/>
    <d v="2025-07-14T00:00:00"/>
    <x v="4"/>
    <n v="37"/>
    <x v="4"/>
    <n v="1.9"/>
    <n v="3"/>
    <n v="0"/>
    <n v="0"/>
    <x v="3"/>
    <x v="0"/>
  </r>
  <r>
    <n v="49"/>
    <x v="3"/>
    <n v="5"/>
    <s v="Sat, Sun, Thu, Tue, Wed"/>
    <x v="1"/>
    <d v="1899-12-30T08:15:00"/>
    <d v="1899-12-30T08:50:00"/>
    <n v="35"/>
    <b v="0"/>
    <x v="0"/>
    <b v="0"/>
    <s v="Male"/>
    <n v="70"/>
    <x v="0"/>
    <n v="70"/>
    <x v="1"/>
    <n v="0"/>
    <n v="70"/>
    <s v="All Hours + Priority Access"/>
    <s v="Los Angeles, Ca"/>
    <n v="34.052199999999999"/>
    <n v="-118.2437"/>
    <d v="2023-04-03T00:00:00"/>
    <n v="0"/>
    <b v="1"/>
    <d v="2025-06-07T00:00:00"/>
    <x v="32"/>
    <n v="74"/>
    <x v="1"/>
    <n v="0.6"/>
    <n v="0"/>
    <n v="1"/>
    <n v="1"/>
    <x v="5"/>
    <x v="0"/>
  </r>
  <r>
    <n v="44"/>
    <x v="1"/>
    <n v="2"/>
    <s v="Tue, Wed"/>
    <x v="0"/>
    <d v="1899-12-30T11:53:00"/>
    <d v="1899-12-30T12:48:00"/>
    <n v="55"/>
    <b v="0"/>
    <x v="0"/>
    <b v="0"/>
    <s v="Male"/>
    <n v="30"/>
    <x v="1"/>
    <n v="22.5"/>
    <x v="2"/>
    <n v="0.1"/>
    <n v="20.25"/>
    <s v="Weekdays Only"/>
    <s v="San Diego, Ca"/>
    <n v="32.715699999999998"/>
    <n v="-117.1611"/>
    <d v="2023-09-03T00:00:00"/>
    <n v="0"/>
    <b v="0"/>
    <d v="2025-06-15T00:00:00"/>
    <x v="3"/>
    <n v="66"/>
    <x v="0"/>
    <n v="0.9"/>
    <n v="2.25"/>
    <n v="1"/>
    <n v="0"/>
    <x v="6"/>
    <x v="0"/>
  </r>
  <r>
    <n v="22"/>
    <x v="2"/>
    <n v="5"/>
    <s v="Fri, Sat, Sun, Tue, Wed"/>
    <x v="1"/>
    <d v="1899-12-30T10:31:00"/>
    <d v="1899-12-30T11:48:00"/>
    <n v="77"/>
    <b v="1"/>
    <x v="1"/>
    <b v="0"/>
    <s v="Male"/>
    <n v="20"/>
    <x v="1"/>
    <n v="15"/>
    <x v="0"/>
    <n v="0.05"/>
    <n v="14.25"/>
    <s v="Off-Peak Only"/>
    <s v="Anaheim, Ca"/>
    <n v="33.836599999999997"/>
    <n v="-117.9143"/>
    <d v="2025-03-07T00:00:00"/>
    <n v="6"/>
    <b v="0"/>
    <d v="2025-07-16T00:00:00"/>
    <x v="20"/>
    <n v="35"/>
    <x v="1"/>
    <n v="1.3"/>
    <n v="0.75"/>
    <n v="0"/>
    <n v="0"/>
    <x v="3"/>
    <x v="0"/>
  </r>
  <r>
    <n v="36"/>
    <x v="0"/>
    <n v="2"/>
    <s v="Sat, Wed"/>
    <x v="0"/>
    <d v="1899-12-30T16:49:00"/>
    <d v="1899-12-30T19:10:00"/>
    <n v="141"/>
    <b v="0"/>
    <x v="1"/>
    <b v="1"/>
    <s v="Female"/>
    <n v="50"/>
    <x v="1"/>
    <n v="37.5"/>
    <x v="3"/>
    <n v="0.15"/>
    <n v="31.875"/>
    <s v="All Hours"/>
    <s v="Oakland, Ca"/>
    <n v="37.804400000000001"/>
    <n v="-122.27119999999999"/>
    <d v="2025-03-25T00:00:00"/>
    <n v="6"/>
    <b v="1"/>
    <d v="2025-07-17T00:00:00"/>
    <x v="20"/>
    <n v="34"/>
    <x v="0"/>
    <n v="2.4"/>
    <n v="5.62"/>
    <n v="0"/>
    <n v="0"/>
    <x v="2"/>
    <x v="0"/>
  </r>
  <r>
    <n v="32"/>
    <x v="2"/>
    <n v="3"/>
    <s v="Fri, Mon, Thu"/>
    <x v="0"/>
    <d v="1899-12-30T08:13:00"/>
    <d v="1899-12-30T09:06:00"/>
    <n v="53"/>
    <b v="1"/>
    <x v="0"/>
    <b v="0"/>
    <s v="Male"/>
    <n v="20"/>
    <x v="1"/>
    <n v="15"/>
    <x v="1"/>
    <n v="0"/>
    <n v="15"/>
    <s v="Off-Peak Only"/>
    <s v="San Francisco, Ca"/>
    <n v="37.774900000000002"/>
    <n v="-122.4194"/>
    <d v="2023-06-07T00:00:00"/>
    <n v="0"/>
    <b v="0"/>
    <d v="2025-06-10T00:00:00"/>
    <x v="21"/>
    <n v="71"/>
    <x v="4"/>
    <n v="0.9"/>
    <n v="0"/>
    <n v="1"/>
    <n v="0"/>
    <x v="8"/>
    <x v="0"/>
  </r>
  <r>
    <n v="29"/>
    <x v="1"/>
    <n v="3"/>
    <s v="Mon, Sat, Thu"/>
    <x v="0"/>
    <d v="1899-12-30T15:05:00"/>
    <d v="1899-12-30T16:19:00"/>
    <n v="74"/>
    <b v="0"/>
    <x v="1"/>
    <b v="1"/>
    <s v="Non-binary"/>
    <n v="30"/>
    <x v="0"/>
    <n v="30"/>
    <x v="1"/>
    <n v="0"/>
    <n v="30"/>
    <s v="Weekdays Only"/>
    <s v="San Diego, Ca"/>
    <n v="32.715699999999998"/>
    <n v="-117.1611"/>
    <d v="2025-04-06T00:00:00"/>
    <n v="6"/>
    <b v="0"/>
    <d v="2025-07-18T00:00:00"/>
    <x v="5"/>
    <n v="33"/>
    <x v="4"/>
    <n v="1.2"/>
    <n v="0"/>
    <n v="0"/>
    <n v="0"/>
    <x v="6"/>
    <x v="0"/>
  </r>
  <r>
    <n v="49"/>
    <x v="1"/>
    <n v="2"/>
    <s v="Sat, Wed"/>
    <x v="0"/>
    <d v="1899-12-30T15:41:00"/>
    <d v="1899-12-30T17:45:00"/>
    <n v="124"/>
    <b v="1"/>
    <x v="0"/>
    <b v="0"/>
    <s v="Male"/>
    <n v="30"/>
    <x v="0"/>
    <n v="30"/>
    <x v="2"/>
    <n v="0.1"/>
    <n v="27"/>
    <s v="Weekdays Only"/>
    <s v="Los Angeles, Ca"/>
    <n v="34.052199999999999"/>
    <n v="-118.2437"/>
    <d v="2023-01-29T00:00:00"/>
    <n v="0"/>
    <b v="0"/>
    <d v="2025-06-03T00:00:00"/>
    <x v="9"/>
    <n v="78"/>
    <x v="0"/>
    <n v="2.1"/>
    <n v="3"/>
    <n v="1"/>
    <n v="0"/>
    <x v="5"/>
    <x v="0"/>
  </r>
  <r>
    <n v="24"/>
    <x v="0"/>
    <n v="1"/>
    <s v="Thu"/>
    <x v="1"/>
    <d v="1899-12-30T08:58:00"/>
    <d v="1899-12-30T11:53:00"/>
    <n v="175"/>
    <b v="0"/>
    <x v="1"/>
    <b v="1"/>
    <s v="Male"/>
    <n v="50"/>
    <x v="1"/>
    <n v="37.5"/>
    <x v="1"/>
    <n v="0"/>
    <n v="37.5"/>
    <s v="All Hours"/>
    <s v="Long Beach, Ca"/>
    <n v="33.770099999999999"/>
    <n v="-118.19370000000001"/>
    <d v="2023-06-01T00:00:00"/>
    <n v="3"/>
    <b v="1"/>
    <d v="2025-06-10T00:00:00"/>
    <x v="21"/>
    <n v="71"/>
    <x v="3"/>
    <n v="2.9"/>
    <n v="0"/>
    <n v="1"/>
    <n v="0"/>
    <x v="9"/>
    <x v="0"/>
  </r>
  <r>
    <n v="28"/>
    <x v="0"/>
    <n v="1"/>
    <s v="Sun"/>
    <x v="0"/>
    <d v="1899-12-30T11:49:00"/>
    <d v="1899-12-30T14:11:00"/>
    <n v="142"/>
    <b v="1"/>
    <x v="1"/>
    <b v="1"/>
    <s v="Prefer not to say"/>
    <n v="50"/>
    <x v="0"/>
    <n v="50"/>
    <x v="2"/>
    <n v="0.1"/>
    <n v="45"/>
    <s v="All Hours"/>
    <s v="Sacramento, Ca"/>
    <n v="38.581600000000002"/>
    <n v="-121.4944"/>
    <d v="2025-03-28T00:00:00"/>
    <n v="8"/>
    <b v="1"/>
    <d v="2025-07-18T00:00:00"/>
    <x v="20"/>
    <n v="33"/>
    <x v="3"/>
    <n v="2.4"/>
    <n v="5"/>
    <n v="0"/>
    <n v="0"/>
    <x v="4"/>
    <x v="0"/>
  </r>
  <r>
    <n v="47"/>
    <x v="0"/>
    <n v="3"/>
    <s v="Mon, Sat, Wed"/>
    <x v="0"/>
    <d v="1899-12-30T19:31:00"/>
    <d v="1899-12-30T20:19:00"/>
    <n v="48"/>
    <b v="0"/>
    <x v="1"/>
    <b v="0"/>
    <s v="Other (self-described)"/>
    <n v="50"/>
    <x v="0"/>
    <n v="50"/>
    <x v="3"/>
    <n v="0.15"/>
    <n v="42.5"/>
    <s v="All Hours"/>
    <s v="San Jose, Ca"/>
    <n v="37.338200000000001"/>
    <n v="-121.88630000000001"/>
    <d v="2025-03-24T00:00:00"/>
    <n v="1"/>
    <b v="0"/>
    <d v="2025-07-17T00:00:00"/>
    <x v="20"/>
    <n v="34"/>
    <x v="4"/>
    <n v="0.8"/>
    <n v="7.5"/>
    <n v="0"/>
    <n v="0"/>
    <x v="0"/>
    <x v="0"/>
  </r>
  <r>
    <n v="41"/>
    <x v="2"/>
    <n v="3"/>
    <s v="Sun, Thu, Wed"/>
    <x v="1"/>
    <d v="1899-12-30T15:40:00"/>
    <d v="1899-12-30T17:21:00"/>
    <n v="101"/>
    <b v="1"/>
    <x v="1"/>
    <b v="0"/>
    <s v="Female"/>
    <n v="20"/>
    <x v="0"/>
    <n v="20"/>
    <x v="2"/>
    <n v="0.1"/>
    <n v="18"/>
    <s v="Off-Peak Only"/>
    <s v="Los Angeles, Ca"/>
    <n v="34.052199999999999"/>
    <n v="-118.2437"/>
    <d v="2022-08-07T00:00:00"/>
    <n v="4"/>
    <b v="1"/>
    <d v="2025-05-24T00:00:00"/>
    <x v="8"/>
    <n v="88"/>
    <x v="4"/>
    <n v="1.7"/>
    <n v="2"/>
    <n v="1"/>
    <n v="0"/>
    <x v="5"/>
    <x v="0"/>
  </r>
  <r>
    <n v="32"/>
    <x v="1"/>
    <n v="3"/>
    <s v="Fri, Sun, Thu"/>
    <x v="0"/>
    <d v="1899-12-30T14:23:00"/>
    <d v="1899-12-30T15:48:00"/>
    <n v="85"/>
    <b v="1"/>
    <x v="0"/>
    <b v="0"/>
    <s v="Prefer not to say"/>
    <n v="30"/>
    <x v="0"/>
    <n v="30"/>
    <x v="1"/>
    <n v="0"/>
    <n v="30"/>
    <s v="Weekdays Only"/>
    <s v="Long Beach, Ca"/>
    <n v="33.770099999999999"/>
    <n v="-118.19370000000001"/>
    <d v="2024-05-20T00:00:00"/>
    <n v="0"/>
    <b v="0"/>
    <d v="2025-06-30T00:00:00"/>
    <x v="0"/>
    <n v="51"/>
    <x v="4"/>
    <n v="1.4"/>
    <n v="0"/>
    <n v="0"/>
    <n v="0"/>
    <x v="9"/>
    <x v="0"/>
  </r>
  <r>
    <n v="42"/>
    <x v="2"/>
    <n v="3"/>
    <s v="Mon, Sat, Thu"/>
    <x v="0"/>
    <d v="1899-12-30T16:20:00"/>
    <d v="1899-12-30T17:20:00"/>
    <n v="60"/>
    <b v="1"/>
    <x v="1"/>
    <b v="0"/>
    <s v="Male"/>
    <n v="20"/>
    <x v="0"/>
    <n v="20"/>
    <x v="0"/>
    <n v="0.05"/>
    <n v="19"/>
    <s v="Off-Peak Only"/>
    <s v="San Jose, Ca"/>
    <n v="37.338200000000001"/>
    <n v="-121.88630000000001"/>
    <d v="2024-05-24T00:00:00"/>
    <n v="3"/>
    <b v="1"/>
    <d v="2025-06-30T00:00:00"/>
    <x v="0"/>
    <n v="51"/>
    <x v="4"/>
    <n v="1"/>
    <n v="1"/>
    <n v="0"/>
    <n v="0"/>
    <x v="0"/>
    <x v="0"/>
  </r>
  <r>
    <n v="39"/>
    <x v="0"/>
    <n v="5"/>
    <s v="Mon, Sat, Sun, Tue, Wed"/>
    <x v="1"/>
    <d v="1899-12-30T09:42:00"/>
    <d v="1899-12-30T12:23:00"/>
    <n v="161"/>
    <b v="1"/>
    <x v="1"/>
    <b v="0"/>
    <s v="Male"/>
    <n v="50"/>
    <x v="0"/>
    <n v="50"/>
    <x v="3"/>
    <n v="0.15"/>
    <n v="42.5"/>
    <s v="All Hours"/>
    <s v="Bakersfield, Ca"/>
    <n v="35.3733"/>
    <n v="-119.0187"/>
    <d v="2023-02-08T00:00:00"/>
    <n v="6"/>
    <b v="1"/>
    <d v="2025-06-04T00:00:00"/>
    <x v="19"/>
    <n v="77"/>
    <x v="1"/>
    <n v="2.7"/>
    <n v="7.5"/>
    <n v="1"/>
    <n v="0"/>
    <x v="7"/>
    <x v="0"/>
  </r>
  <r>
    <n v="44"/>
    <x v="1"/>
    <n v="2"/>
    <s v="Tue, Wed"/>
    <x v="0"/>
    <d v="1899-12-30T11:53:00"/>
    <d v="1899-12-30T12:48:00"/>
    <n v="55"/>
    <b v="0"/>
    <x v="0"/>
    <b v="0"/>
    <s v="Male"/>
    <n v="30"/>
    <x v="1"/>
    <n v="22.5"/>
    <x v="2"/>
    <n v="0.1"/>
    <n v="20.25"/>
    <s v="Weekdays Only"/>
    <s v="San Diego, Ca"/>
    <n v="32.715699999999998"/>
    <n v="-117.1611"/>
    <d v="2022-09-18T00:00:00"/>
    <n v="0"/>
    <b v="0"/>
    <d v="2025-05-27T00:00:00"/>
    <x v="1"/>
    <n v="85"/>
    <x v="0"/>
    <n v="0.9"/>
    <n v="2.25"/>
    <n v="1"/>
    <n v="0"/>
    <x v="6"/>
    <x v="0"/>
  </r>
  <r>
    <n v="39"/>
    <x v="0"/>
    <n v="3"/>
    <s v="Fri, Mon, Sun"/>
    <x v="1"/>
    <d v="1899-12-30T12:16:00"/>
    <d v="1899-12-30T12:49:00"/>
    <n v="33"/>
    <b v="0"/>
    <x v="0"/>
    <b v="0"/>
    <s v="Male"/>
    <n v="50"/>
    <x v="0"/>
    <n v="50"/>
    <x v="3"/>
    <n v="0.15"/>
    <n v="42.5"/>
    <s v="All Hours"/>
    <s v="Bakersfield, Ca"/>
    <n v="35.3733"/>
    <n v="-119.0187"/>
    <d v="2022-08-07T00:00:00"/>
    <n v="0"/>
    <b v="0"/>
    <d v="2025-05-24T00:00:00"/>
    <x v="8"/>
    <n v="88"/>
    <x v="4"/>
    <n v="0.6"/>
    <n v="7.5"/>
    <n v="1"/>
    <n v="0"/>
    <x v="7"/>
    <x v="0"/>
  </r>
  <r>
    <n v="29"/>
    <x v="0"/>
    <n v="2"/>
    <s v="Fri, Thu"/>
    <x v="0"/>
    <d v="1899-12-30T14:45:00"/>
    <d v="1899-12-30T16:43:00"/>
    <n v="118"/>
    <b v="1"/>
    <x v="1"/>
    <b v="1"/>
    <s v="Male"/>
    <n v="50"/>
    <x v="1"/>
    <n v="37.5"/>
    <x v="1"/>
    <n v="0"/>
    <n v="37.5"/>
    <s v="All Hours"/>
    <s v="Oakland, Ca"/>
    <n v="37.804400000000001"/>
    <n v="-122.27119999999999"/>
    <d v="2023-04-12T00:00:00"/>
    <n v="7"/>
    <b v="0"/>
    <d v="2025-06-07T00:00:00"/>
    <x v="32"/>
    <n v="74"/>
    <x v="0"/>
    <n v="2"/>
    <n v="0"/>
    <n v="1"/>
    <n v="0"/>
    <x v="2"/>
    <x v="0"/>
  </r>
  <r>
    <n v="14"/>
    <x v="1"/>
    <n v="2"/>
    <s v="Mon, Wed"/>
    <x v="0"/>
    <d v="1899-12-30T09:46:00"/>
    <d v="1899-12-30T10:56:00"/>
    <n v="70"/>
    <b v="0"/>
    <x v="0"/>
    <b v="1"/>
    <s v="Male"/>
    <n v="30"/>
    <x v="2"/>
    <n v="27"/>
    <x v="1"/>
    <n v="0"/>
    <n v="27"/>
    <s v="Weekdays Only"/>
    <s v="Anaheim, Ca"/>
    <n v="33.836599999999997"/>
    <n v="-117.9143"/>
    <d v="2024-05-18T00:00:00"/>
    <n v="0"/>
    <b v="0"/>
    <d v="2025-06-30T00:00:00"/>
    <x v="0"/>
    <n v="51"/>
    <x v="0"/>
    <n v="1.2"/>
    <n v="0"/>
    <n v="0"/>
    <n v="0"/>
    <x v="3"/>
    <x v="0"/>
  </r>
  <r>
    <n v="41"/>
    <x v="1"/>
    <n v="2"/>
    <s v="Sun, Tue"/>
    <x v="0"/>
    <d v="1899-12-30T13:55:00"/>
    <d v="1899-12-30T16:22:00"/>
    <n v="147"/>
    <b v="0"/>
    <x v="0"/>
    <b v="1"/>
    <s v="Male"/>
    <n v="30"/>
    <x v="0"/>
    <n v="30"/>
    <x v="3"/>
    <n v="0.15"/>
    <n v="25.5"/>
    <s v="Weekdays Only"/>
    <s v="Long Beach, Ca"/>
    <n v="33.770099999999999"/>
    <n v="-118.19370000000001"/>
    <d v="2025-03-26T00:00:00"/>
    <n v="0"/>
    <b v="0"/>
    <d v="2025-07-17T00:00:00"/>
    <x v="20"/>
    <n v="34"/>
    <x v="0"/>
    <n v="2.4"/>
    <n v="4.5"/>
    <n v="0"/>
    <n v="0"/>
    <x v="9"/>
    <x v="0"/>
  </r>
  <r>
    <n v="29"/>
    <x v="0"/>
    <n v="2"/>
    <s v="Fri, Mon"/>
    <x v="1"/>
    <d v="1899-12-30T20:15:00"/>
    <d v="1899-12-30T22:05:00"/>
    <n v="110"/>
    <b v="0"/>
    <x v="0"/>
    <b v="1"/>
    <s v="Prefer not to say"/>
    <n v="50"/>
    <x v="0"/>
    <n v="50"/>
    <x v="3"/>
    <n v="0.15"/>
    <n v="42.5"/>
    <s v="All Hours"/>
    <s v="Fresno, Ca"/>
    <n v="36.7378"/>
    <n v="-119.7871"/>
    <d v="2023-03-18T00:00:00"/>
    <n v="0"/>
    <b v="1"/>
    <d v="2025-06-06T00:00:00"/>
    <x v="16"/>
    <n v="75"/>
    <x v="0"/>
    <n v="1.8"/>
    <n v="7.5"/>
    <n v="1"/>
    <n v="0"/>
    <x v="1"/>
    <x v="0"/>
  </r>
  <r>
    <n v="36"/>
    <x v="0"/>
    <n v="1"/>
    <s v="Fri"/>
    <x v="1"/>
    <d v="1899-12-30T14:49:00"/>
    <d v="1899-12-30T16:32:00"/>
    <n v="103"/>
    <b v="1"/>
    <x v="1"/>
    <b v="0"/>
    <s v="Male"/>
    <n v="50"/>
    <x v="1"/>
    <n v="37.5"/>
    <x v="2"/>
    <n v="0.1"/>
    <n v="33.75"/>
    <s v="All Hours"/>
    <s v="Bakersfield, Ca"/>
    <n v="35.3733"/>
    <n v="-119.0187"/>
    <d v="2023-11-06T00:00:00"/>
    <n v="8"/>
    <b v="0"/>
    <d v="2025-06-19T00:00:00"/>
    <x v="28"/>
    <n v="62"/>
    <x v="3"/>
    <n v="1.7"/>
    <n v="3.75"/>
    <n v="1"/>
    <n v="0"/>
    <x v="7"/>
    <x v="0"/>
  </r>
  <r>
    <n v="38"/>
    <x v="1"/>
    <n v="3"/>
    <s v="Sat, Sun, Wed"/>
    <x v="1"/>
    <d v="1899-12-30T13:20:00"/>
    <d v="1899-12-30T14:42:00"/>
    <n v="82"/>
    <b v="0"/>
    <x v="0"/>
    <b v="0"/>
    <s v="Non-binary"/>
    <n v="30"/>
    <x v="2"/>
    <n v="27"/>
    <x v="1"/>
    <n v="0"/>
    <n v="27"/>
    <s v="Weekdays Only"/>
    <s v="San Diego, Ca"/>
    <n v="32.715699999999998"/>
    <n v="-117.1611"/>
    <d v="2024-03-28T00:00:00"/>
    <n v="0"/>
    <b v="0"/>
    <d v="2025-06-27T00:00:00"/>
    <x v="14"/>
    <n v="54"/>
    <x v="4"/>
    <n v="1.4"/>
    <n v="0"/>
    <n v="0"/>
    <n v="0"/>
    <x v="6"/>
    <x v="0"/>
  </r>
  <r>
    <n v="14"/>
    <x v="0"/>
    <n v="5"/>
    <s v="Fri, Mon, Sat, Sun, Wed"/>
    <x v="1"/>
    <d v="1899-12-30T12:54:00"/>
    <d v="1899-12-30T15:10:00"/>
    <n v="136"/>
    <b v="1"/>
    <x v="1"/>
    <b v="1"/>
    <s v="Male"/>
    <n v="50"/>
    <x v="1"/>
    <n v="37.5"/>
    <x v="2"/>
    <n v="0.1"/>
    <n v="33.75"/>
    <s v="All Hours"/>
    <s v="Fresno, Ca"/>
    <n v="36.7378"/>
    <n v="-119.7871"/>
    <d v="2022-10-31T00:00:00"/>
    <n v="1"/>
    <b v="1"/>
    <d v="2025-05-29T00:00:00"/>
    <x v="24"/>
    <n v="83"/>
    <x v="1"/>
    <n v="2.2999999999999998"/>
    <n v="3.75"/>
    <n v="1"/>
    <n v="0"/>
    <x v="1"/>
    <x v="0"/>
  </r>
  <r>
    <n v="30"/>
    <x v="1"/>
    <n v="5"/>
    <s v="Fri, Mon, Sat, Sun, Tue"/>
    <x v="1"/>
    <d v="1899-12-30T13:04:00"/>
    <d v="1899-12-30T13:58:00"/>
    <n v="54"/>
    <b v="0"/>
    <x v="1"/>
    <b v="1"/>
    <s v="Non-binary"/>
    <n v="30"/>
    <x v="1"/>
    <n v="22.5"/>
    <x v="3"/>
    <n v="0.15"/>
    <n v="19.125"/>
    <s v="Weekdays Only"/>
    <s v="Sacramento, Ca"/>
    <n v="38.581600000000002"/>
    <n v="-121.4944"/>
    <d v="2025-02-24T00:00:00"/>
    <n v="7"/>
    <b v="1"/>
    <d v="2025-07-16T00:00:00"/>
    <x v="22"/>
    <n v="35"/>
    <x v="1"/>
    <n v="0.9"/>
    <n v="3.38"/>
    <n v="0"/>
    <n v="0"/>
    <x v="4"/>
    <x v="0"/>
  </r>
  <r>
    <n v="26"/>
    <x v="1"/>
    <n v="3"/>
    <s v="Mon, Sun, Thu"/>
    <x v="0"/>
    <d v="1899-12-30T13:11:00"/>
    <d v="1899-12-30T14:21:00"/>
    <n v="70"/>
    <b v="0"/>
    <x v="0"/>
    <b v="0"/>
    <s v="Female"/>
    <n v="30"/>
    <x v="0"/>
    <n v="30"/>
    <x v="0"/>
    <n v="0.05"/>
    <n v="28.5"/>
    <s v="Weekdays Only"/>
    <s v="Long Beach, Ca"/>
    <n v="33.770099999999999"/>
    <n v="-118.19370000000001"/>
    <d v="2024-01-15T00:00:00"/>
    <n v="0"/>
    <b v="0"/>
    <d v="2025-06-23T00:00:00"/>
    <x v="23"/>
    <n v="58"/>
    <x v="4"/>
    <n v="1.2"/>
    <n v="1.5"/>
    <n v="0"/>
    <n v="0"/>
    <x v="9"/>
    <x v="0"/>
  </r>
  <r>
    <n v="23"/>
    <x v="1"/>
    <n v="4"/>
    <s v="Fri, Sun, Thu, Wed"/>
    <x v="0"/>
    <d v="1899-12-30T10:17:00"/>
    <d v="1899-12-30T12:21:00"/>
    <n v="124"/>
    <b v="1"/>
    <x v="0"/>
    <b v="1"/>
    <s v="Female"/>
    <n v="30"/>
    <x v="0"/>
    <n v="30"/>
    <x v="1"/>
    <n v="0"/>
    <n v="30"/>
    <s v="Weekdays Only"/>
    <s v="Anaheim, Ca"/>
    <n v="33.836599999999997"/>
    <n v="-117.9143"/>
    <d v="2025-06-10T00:00:00"/>
    <n v="0"/>
    <b v="0"/>
    <d v="2025-07-22T00:00:00"/>
    <x v="7"/>
    <n v="29"/>
    <x v="2"/>
    <n v="2.1"/>
    <n v="0"/>
    <n v="0"/>
    <n v="0"/>
    <x v="3"/>
    <x v="0"/>
  </r>
  <r>
    <n v="37"/>
    <x v="0"/>
    <n v="3"/>
    <s v="Fri, Sat, Sun"/>
    <x v="0"/>
    <d v="1899-12-30T17:53:00"/>
    <d v="1899-12-30T20:14:00"/>
    <n v="141"/>
    <b v="0"/>
    <x v="0"/>
    <b v="1"/>
    <s v="Non-binary"/>
    <n v="50"/>
    <x v="1"/>
    <n v="37.5"/>
    <x v="2"/>
    <n v="0.1"/>
    <n v="33.75"/>
    <s v="All Hours"/>
    <s v="Long Beach, Ca"/>
    <n v="33.770099999999999"/>
    <n v="-118.19370000000001"/>
    <d v="2024-02-09T00:00:00"/>
    <n v="0"/>
    <b v="1"/>
    <d v="2025-06-24T00:00:00"/>
    <x v="15"/>
    <n v="57"/>
    <x v="4"/>
    <n v="2.4"/>
    <n v="3.75"/>
    <n v="0"/>
    <n v="0"/>
    <x v="9"/>
    <x v="0"/>
  </r>
  <r>
    <n v="18"/>
    <x v="0"/>
    <n v="3"/>
    <s v="Sun, Thu, Tue"/>
    <x v="1"/>
    <d v="1899-12-30T09:15:00"/>
    <d v="1899-12-30T10:04:00"/>
    <n v="49"/>
    <b v="1"/>
    <x v="0"/>
    <b v="0"/>
    <s v="Male"/>
    <n v="50"/>
    <x v="2"/>
    <n v="45"/>
    <x v="2"/>
    <n v="0.1"/>
    <n v="40.5"/>
    <s v="All Hours"/>
    <s v="Sacramento, Ca"/>
    <n v="38.581600000000002"/>
    <n v="-121.4944"/>
    <d v="2025-04-24T00:00:00"/>
    <n v="0"/>
    <b v="1"/>
    <d v="2025-07-19T00:00:00"/>
    <x v="5"/>
    <n v="32"/>
    <x v="4"/>
    <n v="0.8"/>
    <n v="4.5"/>
    <n v="0"/>
    <n v="0"/>
    <x v="4"/>
    <x v="0"/>
  </r>
  <r>
    <n v="30"/>
    <x v="1"/>
    <n v="3"/>
    <s v="Fri, Thu, Tue"/>
    <x v="0"/>
    <d v="1899-12-30T08:05:00"/>
    <d v="1899-12-30T09:06:00"/>
    <n v="61"/>
    <b v="1"/>
    <x v="1"/>
    <b v="0"/>
    <s v="Prefer not to say"/>
    <n v="30"/>
    <x v="1"/>
    <n v="22.5"/>
    <x v="0"/>
    <n v="0.05"/>
    <n v="21.375"/>
    <s v="Weekdays Only"/>
    <s v="Long Beach, Ca"/>
    <n v="33.770099999999999"/>
    <n v="-118.19370000000001"/>
    <d v="2025-02-16T00:00:00"/>
    <n v="5"/>
    <b v="0"/>
    <d v="2025-07-15T00:00:00"/>
    <x v="22"/>
    <n v="36"/>
    <x v="4"/>
    <n v="1"/>
    <n v="1.1200000000000001"/>
    <n v="0"/>
    <n v="0"/>
    <x v="9"/>
    <x v="0"/>
  </r>
  <r>
    <n v="23"/>
    <x v="0"/>
    <n v="3"/>
    <s v="Mon, Sun, Thu"/>
    <x v="0"/>
    <d v="1899-12-30T09:56:00"/>
    <d v="1899-12-30T11:20:00"/>
    <n v="84"/>
    <b v="1"/>
    <x v="1"/>
    <b v="0"/>
    <s v="Female"/>
    <n v="50"/>
    <x v="0"/>
    <n v="50"/>
    <x v="3"/>
    <n v="0.15"/>
    <n v="42.5"/>
    <s v="All Hours"/>
    <s v="Fresno, Ca"/>
    <n v="36.7378"/>
    <n v="-119.7871"/>
    <d v="2025-02-17T00:00:00"/>
    <n v="7"/>
    <b v="1"/>
    <d v="2025-07-15T00:00:00"/>
    <x v="22"/>
    <n v="36"/>
    <x v="4"/>
    <n v="1.4"/>
    <n v="7.5"/>
    <n v="0"/>
    <n v="0"/>
    <x v="1"/>
    <x v="0"/>
  </r>
  <r>
    <n v="40"/>
    <x v="0"/>
    <n v="2"/>
    <s v="Sun, Thu"/>
    <x v="0"/>
    <d v="1899-12-30T11:37:00"/>
    <d v="1899-12-30T14:23:00"/>
    <n v="166"/>
    <b v="0"/>
    <x v="1"/>
    <b v="1"/>
    <s v="Male"/>
    <n v="50"/>
    <x v="0"/>
    <n v="50"/>
    <x v="1"/>
    <n v="0"/>
    <n v="50"/>
    <s v="All Hours"/>
    <s v="San Jose, Ca"/>
    <n v="37.338200000000001"/>
    <n v="-121.88630000000001"/>
    <d v="2023-08-01T00:00:00"/>
    <n v="5"/>
    <b v="1"/>
    <d v="2025-06-14T00:00:00"/>
    <x v="31"/>
    <n v="67"/>
    <x v="0"/>
    <n v="2.8"/>
    <n v="0"/>
    <n v="1"/>
    <n v="1"/>
    <x v="0"/>
    <x v="0"/>
  </r>
  <r>
    <n v="16"/>
    <x v="2"/>
    <n v="1"/>
    <s v="Mon"/>
    <x v="1"/>
    <d v="1899-12-30T20:02:00"/>
    <d v="1899-12-30T22:37:00"/>
    <n v="155"/>
    <b v="0"/>
    <x v="1"/>
    <b v="0"/>
    <s v="Male"/>
    <n v="20"/>
    <x v="0"/>
    <n v="20"/>
    <x v="0"/>
    <n v="0.05"/>
    <n v="19"/>
    <s v="Off-Peak Only"/>
    <s v="Fresno, Ca"/>
    <n v="36.7378"/>
    <n v="-119.7871"/>
    <d v="2023-04-20T00:00:00"/>
    <n v="5"/>
    <b v="0"/>
    <d v="2025-06-08T00:00:00"/>
    <x v="32"/>
    <n v="73"/>
    <x v="3"/>
    <n v="2.6"/>
    <n v="1"/>
    <n v="1"/>
    <n v="0"/>
    <x v="1"/>
    <x v="0"/>
  </r>
  <r>
    <n v="20"/>
    <x v="3"/>
    <n v="2"/>
    <s v="Sun, Tue"/>
    <x v="0"/>
    <d v="1899-12-30T14:03:00"/>
    <d v="1899-12-30T16:48:00"/>
    <n v="165"/>
    <b v="1"/>
    <x v="1"/>
    <b v="1"/>
    <s v="Female"/>
    <n v="70"/>
    <x v="1"/>
    <n v="52.5"/>
    <x v="1"/>
    <n v="0"/>
    <n v="52.5"/>
    <s v="All Hours + Priority Access"/>
    <s v="San Diego, Ca"/>
    <n v="32.715699999999998"/>
    <n v="-117.1611"/>
    <d v="2023-10-10T00:00:00"/>
    <n v="6"/>
    <b v="1"/>
    <d v="2025-06-17T00:00:00"/>
    <x v="17"/>
    <n v="64"/>
    <x v="0"/>
    <n v="2.8"/>
    <n v="0"/>
    <n v="1"/>
    <n v="1"/>
    <x v="6"/>
    <x v="0"/>
  </r>
  <r>
    <n v="29"/>
    <x v="2"/>
    <n v="2"/>
    <s v="Fri, Sat"/>
    <x v="1"/>
    <d v="1899-12-30T14:45:00"/>
    <d v="1899-12-30T17:41:00"/>
    <n v="176"/>
    <b v="0"/>
    <x v="1"/>
    <b v="1"/>
    <s v="Male"/>
    <n v="20"/>
    <x v="0"/>
    <n v="20"/>
    <x v="1"/>
    <n v="0"/>
    <n v="20"/>
    <s v="Off-Peak Only"/>
    <s v="San Jose, Ca"/>
    <n v="37.338200000000001"/>
    <n v="-121.88630000000001"/>
    <d v="2022-09-02T00:00:00"/>
    <n v="5"/>
    <b v="1"/>
    <d v="2025-05-26T00:00:00"/>
    <x v="1"/>
    <n v="86"/>
    <x v="0"/>
    <n v="2.9"/>
    <n v="0"/>
    <n v="1"/>
    <n v="0"/>
    <x v="0"/>
    <x v="0"/>
  </r>
  <r>
    <n v="41"/>
    <x v="1"/>
    <n v="2"/>
    <s v="Fri, Thu"/>
    <x v="1"/>
    <d v="1899-12-30T10:29:00"/>
    <d v="1899-12-30T12:37:00"/>
    <n v="128"/>
    <b v="1"/>
    <x v="1"/>
    <b v="1"/>
    <s v="Non-binary"/>
    <n v="30"/>
    <x v="0"/>
    <n v="30"/>
    <x v="3"/>
    <n v="0.15"/>
    <n v="25.5"/>
    <s v="Weekdays Only"/>
    <s v="Fresno, Ca"/>
    <n v="36.7378"/>
    <n v="-119.7871"/>
    <d v="2024-05-19T00:00:00"/>
    <n v="2"/>
    <b v="0"/>
    <d v="2025-06-30T00:00:00"/>
    <x v="0"/>
    <n v="51"/>
    <x v="0"/>
    <n v="2.1"/>
    <n v="4.5"/>
    <n v="0"/>
    <n v="0"/>
    <x v="1"/>
    <x v="0"/>
  </r>
  <r>
    <n v="22"/>
    <x v="0"/>
    <n v="3"/>
    <s v="Sat, Thu, Tue"/>
    <x v="1"/>
    <d v="1899-12-30T17:29:00"/>
    <d v="1899-12-30T19:06:00"/>
    <n v="97"/>
    <b v="1"/>
    <x v="0"/>
    <b v="0"/>
    <s v="Female"/>
    <n v="50"/>
    <x v="0"/>
    <n v="50"/>
    <x v="0"/>
    <n v="0.05"/>
    <n v="47.5"/>
    <s v="All Hours"/>
    <s v="Long Beach, Ca"/>
    <n v="33.770099999999999"/>
    <n v="-118.19370000000001"/>
    <d v="2024-08-22T00:00:00"/>
    <n v="0"/>
    <b v="0"/>
    <d v="2025-07-05T00:00:00"/>
    <x v="12"/>
    <n v="46"/>
    <x v="4"/>
    <n v="1.6"/>
    <n v="2.5"/>
    <n v="0"/>
    <n v="1"/>
    <x v="9"/>
    <x v="0"/>
  </r>
  <r>
    <n v="30"/>
    <x v="1"/>
    <n v="4"/>
    <s v="Fri, Sat, Sun, Wed"/>
    <x v="1"/>
    <d v="1899-12-30T14:27:00"/>
    <d v="1899-12-30T16:09:00"/>
    <n v="102"/>
    <b v="0"/>
    <x v="1"/>
    <b v="0"/>
    <s v="Non-binary"/>
    <n v="30"/>
    <x v="0"/>
    <n v="30"/>
    <x v="2"/>
    <n v="0.1"/>
    <n v="27"/>
    <s v="Weekdays Only"/>
    <s v="San Diego, Ca"/>
    <n v="32.715699999999998"/>
    <n v="-117.1611"/>
    <d v="2022-12-10T00:00:00"/>
    <n v="4"/>
    <b v="0"/>
    <d v="2025-05-31T00:00:00"/>
    <x v="6"/>
    <n v="81"/>
    <x v="2"/>
    <n v="1.7"/>
    <n v="3"/>
    <n v="1"/>
    <n v="0"/>
    <x v="6"/>
    <x v="0"/>
  </r>
  <r>
    <n v="18"/>
    <x v="3"/>
    <n v="1"/>
    <s v="Fri"/>
    <x v="0"/>
    <d v="1899-12-30T09:13:00"/>
    <d v="1899-12-30T11:43:00"/>
    <n v="150"/>
    <b v="1"/>
    <x v="1"/>
    <b v="1"/>
    <s v="Male"/>
    <n v="70"/>
    <x v="1"/>
    <n v="52.5"/>
    <x v="1"/>
    <n v="0"/>
    <n v="52.5"/>
    <s v="All Hours + Priority Access"/>
    <s v="Bakersfield, Ca"/>
    <n v="35.3733"/>
    <n v="-119.0187"/>
    <d v="2024-10-27T00:00:00"/>
    <n v="4"/>
    <b v="0"/>
    <d v="2025-07-09T00:00:00"/>
    <x v="34"/>
    <n v="42"/>
    <x v="3"/>
    <n v="2.5"/>
    <n v="0"/>
    <n v="0"/>
    <n v="1"/>
    <x v="7"/>
    <x v="0"/>
  </r>
  <r>
    <n v="22"/>
    <x v="0"/>
    <n v="1"/>
    <s v="Thu"/>
    <x v="0"/>
    <d v="1899-12-30T09:43:00"/>
    <d v="1899-12-30T10:37:00"/>
    <n v="54"/>
    <b v="1"/>
    <x v="0"/>
    <b v="0"/>
    <s v="Male"/>
    <n v="50"/>
    <x v="0"/>
    <n v="50"/>
    <x v="0"/>
    <n v="0.05"/>
    <n v="47.5"/>
    <s v="All Hours"/>
    <s v="Bakersfield, Ca"/>
    <n v="35.3733"/>
    <n v="-119.0187"/>
    <d v="2022-09-01T00:00:00"/>
    <n v="0"/>
    <b v="1"/>
    <d v="2025-05-26T00:00:00"/>
    <x v="1"/>
    <n v="86"/>
    <x v="3"/>
    <n v="0.9"/>
    <n v="2.5"/>
    <n v="1"/>
    <n v="1"/>
    <x v="7"/>
    <x v="0"/>
  </r>
  <r>
    <n v="18"/>
    <x v="0"/>
    <n v="3"/>
    <s v="Fri, Mon, Sun"/>
    <x v="0"/>
    <d v="1899-12-30T13:26:00"/>
    <d v="1899-12-30T16:15:00"/>
    <n v="169"/>
    <b v="0"/>
    <x v="0"/>
    <b v="0"/>
    <s v="Prefer not to say"/>
    <n v="50"/>
    <x v="0"/>
    <n v="50"/>
    <x v="3"/>
    <n v="0.15"/>
    <n v="42.5"/>
    <s v="All Hours"/>
    <s v="Long Beach, Ca"/>
    <n v="33.770099999999999"/>
    <n v="-118.19370000000001"/>
    <d v="2025-06-10T00:00:00"/>
    <n v="0"/>
    <b v="1"/>
    <d v="2025-07-22T00:00:00"/>
    <x v="7"/>
    <n v="29"/>
    <x v="4"/>
    <n v="2.8"/>
    <n v="7.5"/>
    <n v="0"/>
    <n v="0"/>
    <x v="9"/>
    <x v="0"/>
  </r>
  <r>
    <n v="49"/>
    <x v="1"/>
    <n v="1"/>
    <s v="Fri"/>
    <x v="1"/>
    <d v="1899-12-30T08:06:00"/>
    <d v="1899-12-30T10:41:00"/>
    <n v="155"/>
    <b v="0"/>
    <x v="1"/>
    <b v="0"/>
    <s v="Female"/>
    <n v="30"/>
    <x v="0"/>
    <n v="30"/>
    <x v="1"/>
    <n v="0"/>
    <n v="30"/>
    <s v="Weekdays Only"/>
    <s v="Anaheim, Ca"/>
    <n v="33.836599999999997"/>
    <n v="-117.9143"/>
    <d v="2022-08-25T00:00:00"/>
    <n v="6"/>
    <b v="0"/>
    <d v="2025-05-25T00:00:00"/>
    <x v="8"/>
    <n v="87"/>
    <x v="3"/>
    <n v="2.6"/>
    <n v="0"/>
    <n v="1"/>
    <n v="0"/>
    <x v="3"/>
    <x v="0"/>
  </r>
  <r>
    <n v="31"/>
    <x v="0"/>
    <n v="1"/>
    <s v="Wed"/>
    <x v="1"/>
    <d v="1899-12-30T09:42:00"/>
    <d v="1899-12-30T12:25:00"/>
    <n v="163"/>
    <b v="0"/>
    <x v="0"/>
    <b v="0"/>
    <s v="Prefer not to say"/>
    <n v="50"/>
    <x v="2"/>
    <n v="45"/>
    <x v="2"/>
    <n v="0.1"/>
    <n v="40.5"/>
    <s v="All Hours"/>
    <s v="Bakersfield, Ca"/>
    <n v="35.3733"/>
    <n v="-119.0187"/>
    <d v="2025-05-08T00:00:00"/>
    <n v="0"/>
    <b v="0"/>
    <d v="2025-07-20T00:00:00"/>
    <x v="18"/>
    <n v="31"/>
    <x v="3"/>
    <n v="2.7"/>
    <n v="4.5"/>
    <n v="0"/>
    <n v="0"/>
    <x v="7"/>
    <x v="0"/>
  </r>
  <r>
    <n v="33"/>
    <x v="1"/>
    <n v="2"/>
    <s v="Thu, Wed"/>
    <x v="0"/>
    <d v="1899-12-30T09:56:00"/>
    <d v="1899-12-30T12:52:00"/>
    <n v="176"/>
    <b v="0"/>
    <x v="1"/>
    <b v="1"/>
    <s v="Female"/>
    <n v="30"/>
    <x v="0"/>
    <n v="30"/>
    <x v="3"/>
    <n v="0.15"/>
    <n v="25.5"/>
    <s v="Weekdays Only"/>
    <s v="Fresno, Ca"/>
    <n v="36.7378"/>
    <n v="-119.7871"/>
    <d v="2022-11-16T00:00:00"/>
    <n v="2"/>
    <b v="1"/>
    <d v="2025-05-30T00:00:00"/>
    <x v="29"/>
    <n v="82"/>
    <x v="0"/>
    <n v="2.9"/>
    <n v="4.5"/>
    <n v="1"/>
    <n v="0"/>
    <x v="1"/>
    <x v="0"/>
  </r>
  <r>
    <n v="43"/>
    <x v="1"/>
    <n v="1"/>
    <s v="Sun"/>
    <x v="0"/>
    <d v="1899-12-30T09:22:00"/>
    <d v="1899-12-30T10:15:00"/>
    <n v="53"/>
    <b v="0"/>
    <x v="1"/>
    <b v="0"/>
    <s v="Prefer not to say"/>
    <n v="30"/>
    <x v="0"/>
    <n v="30"/>
    <x v="2"/>
    <n v="0.1"/>
    <n v="27"/>
    <s v="Weekdays Only"/>
    <s v="Los Angeles, Ca"/>
    <n v="34.052199999999999"/>
    <n v="-118.2437"/>
    <d v="2023-12-08T00:00:00"/>
    <n v="7"/>
    <b v="0"/>
    <d v="2025-06-21T00:00:00"/>
    <x v="13"/>
    <n v="60"/>
    <x v="3"/>
    <n v="0.9"/>
    <n v="3"/>
    <n v="0"/>
    <n v="0"/>
    <x v="5"/>
    <x v="0"/>
  </r>
  <r>
    <n v="34"/>
    <x v="3"/>
    <n v="3"/>
    <s v="Fri, Sun, Tue"/>
    <x v="0"/>
    <d v="1899-12-30T10:54:00"/>
    <d v="1899-12-30T12:49:00"/>
    <n v="115"/>
    <b v="1"/>
    <x v="1"/>
    <b v="1"/>
    <s v="Male"/>
    <n v="70"/>
    <x v="1"/>
    <n v="52.5"/>
    <x v="1"/>
    <n v="0"/>
    <n v="52.5"/>
    <s v="All Hours + Priority Access"/>
    <s v="Long Beach, Ca"/>
    <n v="33.770099999999999"/>
    <n v="-118.19370000000001"/>
    <d v="2022-07-31T00:00:00"/>
    <n v="3"/>
    <b v="1"/>
    <d v="2025-05-24T00:00:00"/>
    <x v="35"/>
    <n v="88"/>
    <x v="4"/>
    <n v="1.9"/>
    <n v="0"/>
    <n v="1"/>
    <n v="1"/>
    <x v="9"/>
    <x v="0"/>
  </r>
  <r>
    <n v="30"/>
    <x v="2"/>
    <n v="1"/>
    <s v="Sat"/>
    <x v="0"/>
    <d v="1899-12-30T14:08:00"/>
    <d v="1899-12-30T17:08:00"/>
    <n v="180"/>
    <b v="0"/>
    <x v="1"/>
    <b v="0"/>
    <s v="Other (self-described)"/>
    <n v="20"/>
    <x v="0"/>
    <n v="20"/>
    <x v="2"/>
    <n v="0.1"/>
    <n v="18"/>
    <s v="Off-Peak Only"/>
    <s v="Long Beach, Ca"/>
    <n v="33.770099999999999"/>
    <n v="-118.19370000000001"/>
    <d v="2025-04-05T00:00:00"/>
    <n v="7"/>
    <b v="0"/>
    <d v="2025-07-18T00:00:00"/>
    <x v="5"/>
    <n v="33"/>
    <x v="3"/>
    <n v="3"/>
    <n v="2"/>
    <n v="0"/>
    <n v="0"/>
    <x v="9"/>
    <x v="0"/>
  </r>
  <r>
    <n v="25"/>
    <x v="0"/>
    <n v="1"/>
    <s v="Sat"/>
    <x v="0"/>
    <d v="1899-12-30T15:55:00"/>
    <d v="1899-12-30T16:50:00"/>
    <n v="55"/>
    <b v="1"/>
    <x v="0"/>
    <b v="1"/>
    <s v="Male"/>
    <n v="50"/>
    <x v="0"/>
    <n v="50"/>
    <x v="1"/>
    <n v="0"/>
    <n v="50"/>
    <s v="All Hours"/>
    <s v="San Francisco, Ca"/>
    <n v="37.774900000000002"/>
    <n v="-122.4194"/>
    <d v="2023-11-11T00:00:00"/>
    <n v="0"/>
    <b v="1"/>
    <d v="2025-06-19T00:00:00"/>
    <x v="28"/>
    <n v="62"/>
    <x v="3"/>
    <n v="0.9"/>
    <n v="0"/>
    <n v="1"/>
    <n v="1"/>
    <x v="8"/>
    <x v="0"/>
  </r>
  <r>
    <n v="44"/>
    <x v="2"/>
    <n v="3"/>
    <s v="Fri, Mon, Tue"/>
    <x v="0"/>
    <d v="1899-12-30T10:31:00"/>
    <d v="1899-12-30T12:28:00"/>
    <n v="117"/>
    <b v="1"/>
    <x v="1"/>
    <b v="0"/>
    <s v="Female"/>
    <n v="20"/>
    <x v="0"/>
    <n v="20"/>
    <x v="3"/>
    <n v="0.15"/>
    <n v="17"/>
    <s v="Off-Peak Only"/>
    <s v="Long Beach, Ca"/>
    <n v="33.770099999999999"/>
    <n v="-118.19370000000001"/>
    <d v="2022-08-25T00:00:00"/>
    <n v="8"/>
    <b v="0"/>
    <d v="2025-05-25T00:00:00"/>
    <x v="8"/>
    <n v="87"/>
    <x v="4"/>
    <n v="2"/>
    <n v="3"/>
    <n v="1"/>
    <n v="0"/>
    <x v="9"/>
    <x v="0"/>
  </r>
  <r>
    <n v="19"/>
    <x v="2"/>
    <n v="3"/>
    <s v="Sat, Thu, Tue"/>
    <x v="1"/>
    <d v="1899-12-30T13:19:00"/>
    <d v="1899-12-30T14:44:00"/>
    <n v="85"/>
    <b v="1"/>
    <x v="0"/>
    <b v="0"/>
    <s v="Prefer not to say"/>
    <n v="20"/>
    <x v="1"/>
    <n v="15"/>
    <x v="2"/>
    <n v="0.1"/>
    <n v="13.5"/>
    <s v="Off-Peak Only"/>
    <s v="Oakland, Ca"/>
    <n v="37.804400000000001"/>
    <n v="-122.27119999999999"/>
    <d v="2023-12-13T00:00:00"/>
    <n v="0"/>
    <b v="1"/>
    <d v="2025-06-21T00:00:00"/>
    <x v="13"/>
    <n v="60"/>
    <x v="4"/>
    <n v="1.4"/>
    <n v="1.5"/>
    <n v="0"/>
    <n v="0"/>
    <x v="2"/>
    <x v="0"/>
  </r>
  <r>
    <n v="24"/>
    <x v="1"/>
    <n v="3"/>
    <s v="Mon, Thu, Wed"/>
    <x v="0"/>
    <d v="1899-12-30T09:13:00"/>
    <d v="1899-12-30T11:37:00"/>
    <n v="144"/>
    <b v="0"/>
    <x v="0"/>
    <b v="0"/>
    <s v="Female"/>
    <n v="30"/>
    <x v="2"/>
    <n v="27"/>
    <x v="2"/>
    <n v="0.1"/>
    <n v="24.3"/>
    <s v="Weekdays Only"/>
    <s v="San Francisco, Ca"/>
    <n v="37.774900000000002"/>
    <n v="-122.4194"/>
    <d v="2023-08-22T00:00:00"/>
    <n v="0"/>
    <b v="0"/>
    <d v="2025-06-15T00:00:00"/>
    <x v="31"/>
    <n v="66"/>
    <x v="4"/>
    <n v="2.4"/>
    <n v="2.7"/>
    <n v="1"/>
    <n v="0"/>
    <x v="8"/>
    <x v="0"/>
  </r>
  <r>
    <n v="20"/>
    <x v="3"/>
    <n v="1"/>
    <s v="Sun"/>
    <x v="0"/>
    <d v="1899-12-30T11:23:00"/>
    <d v="1899-12-30T14:01:00"/>
    <n v="158"/>
    <b v="1"/>
    <x v="0"/>
    <b v="1"/>
    <s v="Female"/>
    <n v="70"/>
    <x v="0"/>
    <n v="70"/>
    <x v="1"/>
    <n v="0"/>
    <n v="70"/>
    <s v="All Hours + Priority Access"/>
    <s v="Oakland, Ca"/>
    <n v="37.804400000000001"/>
    <n v="-122.27119999999999"/>
    <d v="2023-06-13T00:00:00"/>
    <n v="0"/>
    <b v="1"/>
    <d v="2025-06-11T00:00:00"/>
    <x v="21"/>
    <n v="70"/>
    <x v="3"/>
    <n v="2.6"/>
    <n v="0"/>
    <n v="1"/>
    <n v="1"/>
    <x v="2"/>
    <x v="0"/>
  </r>
  <r>
    <n v="44"/>
    <x v="2"/>
    <n v="4"/>
    <s v="Sat, Thu, Tue, Wed"/>
    <x v="0"/>
    <d v="1899-12-30T11:10:00"/>
    <d v="1899-12-30T11:44:00"/>
    <n v="34"/>
    <b v="0"/>
    <x v="0"/>
    <b v="1"/>
    <s v="Non-binary"/>
    <n v="20"/>
    <x v="1"/>
    <n v="15"/>
    <x v="1"/>
    <n v="0"/>
    <n v="15"/>
    <s v="Off-Peak Only"/>
    <s v="San Jose, Ca"/>
    <n v="37.338200000000001"/>
    <n v="-121.88630000000001"/>
    <d v="2024-02-24T00:00:00"/>
    <n v="0"/>
    <b v="0"/>
    <d v="2025-06-25T00:00:00"/>
    <x v="15"/>
    <n v="56"/>
    <x v="2"/>
    <n v="0.6"/>
    <n v="0"/>
    <n v="0"/>
    <n v="0"/>
    <x v="0"/>
    <x v="0"/>
  </r>
  <r>
    <n v="17"/>
    <x v="1"/>
    <n v="2"/>
    <s v="Tue, Wed"/>
    <x v="0"/>
    <d v="1899-12-30T08:06:00"/>
    <d v="1899-12-30T08:47:00"/>
    <n v="41"/>
    <b v="1"/>
    <x v="0"/>
    <b v="1"/>
    <s v="Male"/>
    <n v="30"/>
    <x v="1"/>
    <n v="22.5"/>
    <x v="2"/>
    <n v="0.1"/>
    <n v="20.25"/>
    <s v="Weekdays Only"/>
    <s v="Long Beach, Ca"/>
    <n v="33.770099999999999"/>
    <n v="-118.19370000000001"/>
    <d v="2023-08-24T00:00:00"/>
    <n v="0"/>
    <b v="0"/>
    <d v="2025-06-15T00:00:00"/>
    <x v="31"/>
    <n v="66"/>
    <x v="0"/>
    <n v="0.7"/>
    <n v="2.25"/>
    <n v="1"/>
    <n v="0"/>
    <x v="9"/>
    <x v="0"/>
  </r>
  <r>
    <n v="17"/>
    <x v="0"/>
    <n v="1"/>
    <s v="Tue"/>
    <x v="1"/>
    <d v="1899-12-30T12:17:00"/>
    <d v="1899-12-30T15:14:00"/>
    <n v="177"/>
    <b v="1"/>
    <x v="1"/>
    <b v="0"/>
    <s v="Female"/>
    <n v="50"/>
    <x v="0"/>
    <n v="50"/>
    <x v="3"/>
    <n v="0.15"/>
    <n v="42.5"/>
    <s v="All Hours"/>
    <s v="Sacramento, Ca"/>
    <n v="38.581600000000002"/>
    <n v="-121.4944"/>
    <d v="2023-10-09T00:00:00"/>
    <n v="3"/>
    <b v="1"/>
    <d v="2025-06-17T00:00:00"/>
    <x v="17"/>
    <n v="64"/>
    <x v="3"/>
    <n v="3"/>
    <n v="7.5"/>
    <n v="1"/>
    <n v="0"/>
    <x v="4"/>
    <x v="0"/>
  </r>
  <r>
    <n v="12"/>
    <x v="1"/>
    <n v="5"/>
    <s v="Fri, Mon, Sun, Thu, Wed"/>
    <x v="0"/>
    <d v="1899-12-30T10:25:00"/>
    <d v="1899-12-30T12:18:00"/>
    <n v="113"/>
    <b v="0"/>
    <x v="0"/>
    <b v="1"/>
    <s v="Male"/>
    <n v="30"/>
    <x v="0"/>
    <n v="30"/>
    <x v="1"/>
    <n v="0"/>
    <n v="30"/>
    <s v="Weekdays Only"/>
    <s v="Los Angeles, Ca"/>
    <n v="34.052199999999999"/>
    <n v="-118.2437"/>
    <d v="2022-11-06T00:00:00"/>
    <n v="0"/>
    <b v="1"/>
    <d v="2025-05-29T00:00:00"/>
    <x v="29"/>
    <n v="83"/>
    <x v="1"/>
    <n v="1.9"/>
    <n v="0"/>
    <n v="1"/>
    <n v="0"/>
    <x v="5"/>
    <x v="0"/>
  </r>
  <r>
    <n v="12"/>
    <x v="2"/>
    <n v="3"/>
    <s v="Fri, Sun, Thu"/>
    <x v="1"/>
    <d v="1899-12-30T19:57:00"/>
    <d v="1899-12-30T21:28:00"/>
    <n v="91"/>
    <b v="1"/>
    <x v="0"/>
    <b v="0"/>
    <s v="Male"/>
    <n v="20"/>
    <x v="0"/>
    <n v="20"/>
    <x v="2"/>
    <n v="0.1"/>
    <n v="18"/>
    <s v="Off-Peak Only"/>
    <s v="Bakersfield, Ca"/>
    <n v="35.3733"/>
    <n v="-119.0187"/>
    <d v="2025-05-05T00:00:00"/>
    <n v="0"/>
    <b v="0"/>
    <d v="2025-07-20T00:00:00"/>
    <x v="18"/>
    <n v="31"/>
    <x v="4"/>
    <n v="1.5"/>
    <n v="2"/>
    <n v="0"/>
    <n v="0"/>
    <x v="7"/>
    <x v="0"/>
  </r>
  <r>
    <n v="43"/>
    <x v="1"/>
    <n v="5"/>
    <s v="Fri, Sat, Sun, Tue, Wed"/>
    <x v="0"/>
    <d v="1899-12-30T09:02:00"/>
    <d v="1899-12-30T10:21:00"/>
    <n v="79"/>
    <b v="0"/>
    <x v="0"/>
    <b v="0"/>
    <s v="Male"/>
    <n v="30"/>
    <x v="0"/>
    <n v="30"/>
    <x v="2"/>
    <n v="0.1"/>
    <n v="27"/>
    <s v="Weekdays Only"/>
    <s v="San Francisco, Ca"/>
    <n v="37.774900000000002"/>
    <n v="-122.4194"/>
    <d v="2024-08-27T00:00:00"/>
    <n v="0"/>
    <b v="0"/>
    <d v="2025-07-06T00:00:00"/>
    <x v="12"/>
    <n v="45"/>
    <x v="1"/>
    <n v="1.3"/>
    <n v="3"/>
    <n v="0"/>
    <n v="0"/>
    <x v="8"/>
    <x v="0"/>
  </r>
  <r>
    <n v="47"/>
    <x v="1"/>
    <n v="1"/>
    <s v="Sun"/>
    <x v="0"/>
    <d v="1899-12-30T16:23:00"/>
    <d v="1899-12-30T18:07:00"/>
    <n v="104"/>
    <b v="0"/>
    <x v="1"/>
    <b v="0"/>
    <s v="Prefer not to say"/>
    <n v="30"/>
    <x v="0"/>
    <n v="30"/>
    <x v="3"/>
    <n v="0.15"/>
    <n v="25.5"/>
    <s v="Weekdays Only"/>
    <s v="Sacramento, Ca"/>
    <n v="38.581600000000002"/>
    <n v="-121.4944"/>
    <d v="2022-09-14T00:00:00"/>
    <n v="5"/>
    <b v="0"/>
    <d v="2025-05-26T00:00:00"/>
    <x v="1"/>
    <n v="86"/>
    <x v="3"/>
    <n v="1.7"/>
    <n v="4.5"/>
    <n v="1"/>
    <n v="0"/>
    <x v="4"/>
    <x v="0"/>
  </r>
  <r>
    <n v="14"/>
    <x v="1"/>
    <n v="3"/>
    <s v="Sat, Sun, Wed"/>
    <x v="0"/>
    <d v="1899-12-30T10:11:00"/>
    <d v="1899-12-30T11:56:00"/>
    <n v="105"/>
    <b v="1"/>
    <x v="0"/>
    <b v="1"/>
    <s v="Male"/>
    <n v="30"/>
    <x v="0"/>
    <n v="30"/>
    <x v="1"/>
    <n v="0"/>
    <n v="30"/>
    <s v="Weekdays Only"/>
    <s v="San Francisco, Ca"/>
    <n v="37.774900000000002"/>
    <n v="-122.4194"/>
    <d v="2022-11-17T00:00:00"/>
    <n v="0"/>
    <b v="0"/>
    <d v="2025-05-30T00:00:00"/>
    <x v="29"/>
    <n v="82"/>
    <x v="4"/>
    <n v="1.8"/>
    <n v="0"/>
    <n v="1"/>
    <n v="0"/>
    <x v="8"/>
    <x v="0"/>
  </r>
  <r>
    <n v="22"/>
    <x v="0"/>
    <n v="3"/>
    <s v="Sat, Sun, Wed"/>
    <x v="1"/>
    <d v="1899-12-30T17:57:00"/>
    <d v="1899-12-30T19:46:00"/>
    <n v="109"/>
    <b v="0"/>
    <x v="1"/>
    <b v="0"/>
    <s v="Male"/>
    <n v="50"/>
    <x v="0"/>
    <n v="50"/>
    <x v="0"/>
    <n v="0.05"/>
    <n v="47.5"/>
    <s v="All Hours"/>
    <s v="Sacramento, Ca"/>
    <n v="38.581600000000002"/>
    <n v="-121.4944"/>
    <d v="2024-02-23T00:00:00"/>
    <n v="1"/>
    <b v="1"/>
    <d v="2025-06-25T00:00:00"/>
    <x v="15"/>
    <n v="56"/>
    <x v="4"/>
    <n v="1.8"/>
    <n v="2.5"/>
    <n v="0"/>
    <n v="1"/>
    <x v="4"/>
    <x v="0"/>
  </r>
  <r>
    <n v="33"/>
    <x v="0"/>
    <n v="4"/>
    <s v="Fri, Thu, Tue, Wed"/>
    <x v="0"/>
    <d v="1899-12-30T19:08:00"/>
    <d v="1899-12-30T22:06:00"/>
    <n v="178"/>
    <b v="1"/>
    <x v="0"/>
    <b v="1"/>
    <s v="Prefer not to say"/>
    <n v="50"/>
    <x v="0"/>
    <n v="50"/>
    <x v="0"/>
    <n v="0.05"/>
    <n v="47.5"/>
    <s v="All Hours"/>
    <s v="San Francisco, Ca"/>
    <n v="37.774900000000002"/>
    <n v="-122.4194"/>
    <d v="2023-09-01T00:00:00"/>
    <n v="0"/>
    <b v="1"/>
    <d v="2025-06-15T00:00:00"/>
    <x v="3"/>
    <n v="66"/>
    <x v="2"/>
    <n v="3"/>
    <n v="2.5"/>
    <n v="1"/>
    <n v="1"/>
    <x v="8"/>
    <x v="0"/>
  </r>
  <r>
    <n v="48"/>
    <x v="0"/>
    <n v="3"/>
    <s v="Mon, Sun, Tue"/>
    <x v="0"/>
    <d v="1899-12-30T14:29:00"/>
    <d v="1899-12-30T15:10:00"/>
    <n v="41"/>
    <b v="0"/>
    <x v="1"/>
    <b v="0"/>
    <s v="Non-binary"/>
    <n v="50"/>
    <x v="1"/>
    <n v="37.5"/>
    <x v="3"/>
    <n v="0.15"/>
    <n v="31.875"/>
    <s v="All Hours"/>
    <s v="San Francisco, Ca"/>
    <n v="37.774900000000002"/>
    <n v="-122.4194"/>
    <d v="2024-08-31T00:00:00"/>
    <n v="3"/>
    <b v="1"/>
    <d v="2025-07-06T00:00:00"/>
    <x v="12"/>
    <n v="45"/>
    <x v="4"/>
    <n v="0.7"/>
    <n v="5.62"/>
    <n v="0"/>
    <n v="0"/>
    <x v="8"/>
    <x v="0"/>
  </r>
  <r>
    <n v="23"/>
    <x v="2"/>
    <n v="2"/>
    <s v="Mon, Sun"/>
    <x v="1"/>
    <d v="1899-12-30T12:58:00"/>
    <d v="1899-12-30T15:46:00"/>
    <n v="168"/>
    <b v="0"/>
    <x v="0"/>
    <b v="0"/>
    <s v="Female"/>
    <n v="20"/>
    <x v="0"/>
    <n v="20"/>
    <x v="1"/>
    <n v="0"/>
    <n v="20"/>
    <s v="Off-Peak Only"/>
    <s v="San Diego, Ca"/>
    <n v="32.715699999999998"/>
    <n v="-117.1611"/>
    <d v="2024-12-04T00:00:00"/>
    <n v="0"/>
    <b v="0"/>
    <d v="2025-07-11T00:00:00"/>
    <x v="11"/>
    <n v="40"/>
    <x v="0"/>
    <n v="2.8"/>
    <n v="0"/>
    <n v="0"/>
    <n v="0"/>
    <x v="6"/>
    <x v="0"/>
  </r>
  <r>
    <n v="44"/>
    <x v="0"/>
    <n v="5"/>
    <s v="Fri, Sat, Sun, Thu, Tue"/>
    <x v="1"/>
    <d v="1899-12-30T15:27:00"/>
    <d v="1899-12-30T17:39:00"/>
    <n v="132"/>
    <b v="0"/>
    <x v="1"/>
    <b v="1"/>
    <s v="Prefer not to say"/>
    <n v="50"/>
    <x v="0"/>
    <n v="50"/>
    <x v="1"/>
    <n v="0"/>
    <n v="50"/>
    <s v="All Hours"/>
    <s v="Los Angeles, Ca"/>
    <n v="34.052199999999999"/>
    <n v="-118.2437"/>
    <d v="2024-02-15T00:00:00"/>
    <n v="1"/>
    <b v="1"/>
    <d v="2025-06-25T00:00:00"/>
    <x v="15"/>
    <n v="56"/>
    <x v="1"/>
    <n v="2.2000000000000002"/>
    <n v="0"/>
    <n v="0"/>
    <n v="1"/>
    <x v="5"/>
    <x v="0"/>
  </r>
  <r>
    <n v="18"/>
    <x v="1"/>
    <n v="4"/>
    <s v="Mon, Sat, Thu, Wed"/>
    <x v="0"/>
    <d v="1899-12-30T08:59:00"/>
    <d v="1899-12-30T10:43:00"/>
    <n v="104"/>
    <b v="0"/>
    <x v="1"/>
    <b v="0"/>
    <s v="Female"/>
    <n v="30"/>
    <x v="2"/>
    <n v="27"/>
    <x v="0"/>
    <n v="0.05"/>
    <n v="25.65"/>
    <s v="Weekdays Only"/>
    <s v="Oakland, Ca"/>
    <n v="37.804400000000001"/>
    <n v="-122.27119999999999"/>
    <d v="2024-06-11T00:00:00"/>
    <n v="4"/>
    <b v="0"/>
    <d v="2025-07-01T00:00:00"/>
    <x v="30"/>
    <n v="50"/>
    <x v="2"/>
    <n v="1.7"/>
    <n v="1.35"/>
    <n v="0"/>
    <n v="0"/>
    <x v="2"/>
    <x v="0"/>
  </r>
  <r>
    <n v="39"/>
    <x v="3"/>
    <n v="2"/>
    <s v="Fri, Sat"/>
    <x v="0"/>
    <d v="1899-12-30T20:04:00"/>
    <d v="1899-12-30T20:43:00"/>
    <n v="39"/>
    <b v="0"/>
    <x v="0"/>
    <b v="0"/>
    <s v="Female"/>
    <n v="70"/>
    <x v="2"/>
    <n v="63"/>
    <x v="3"/>
    <n v="0.15"/>
    <n v="53.55"/>
    <s v="All Hours + Priority Access"/>
    <s v="San Francisco, Ca"/>
    <n v="37.774900000000002"/>
    <n v="-122.4194"/>
    <d v="2023-10-10T00:00:00"/>
    <n v="0"/>
    <b v="1"/>
    <d v="2025-06-17T00:00:00"/>
    <x v="17"/>
    <n v="64"/>
    <x v="0"/>
    <n v="0.6"/>
    <n v="9.4499999999999993"/>
    <n v="1"/>
    <n v="1"/>
    <x v="8"/>
    <x v="0"/>
  </r>
  <r>
    <n v="27"/>
    <x v="0"/>
    <n v="3"/>
    <s v="Mon, Thu, Wed"/>
    <x v="1"/>
    <d v="1899-12-30T10:06:00"/>
    <d v="1899-12-30T11:38:00"/>
    <n v="92"/>
    <b v="1"/>
    <x v="0"/>
    <b v="0"/>
    <s v="Non-binary"/>
    <n v="50"/>
    <x v="0"/>
    <n v="50"/>
    <x v="3"/>
    <n v="0.15"/>
    <n v="42.5"/>
    <s v="All Hours"/>
    <s v="Sacramento, Ca"/>
    <n v="38.581600000000002"/>
    <n v="-121.4944"/>
    <d v="2025-04-01T00:00:00"/>
    <n v="0"/>
    <b v="1"/>
    <d v="2025-07-18T00:00:00"/>
    <x v="5"/>
    <n v="33"/>
    <x v="4"/>
    <n v="1.5"/>
    <n v="7.5"/>
    <n v="0"/>
    <n v="0"/>
    <x v="4"/>
    <x v="0"/>
  </r>
  <r>
    <n v="36"/>
    <x v="1"/>
    <n v="1"/>
    <s v="Wed"/>
    <x v="0"/>
    <d v="1899-12-30T20:00:00"/>
    <d v="1899-12-30T21:49:00"/>
    <n v="109"/>
    <b v="0"/>
    <x v="1"/>
    <b v="1"/>
    <s v="Male"/>
    <n v="30"/>
    <x v="0"/>
    <n v="30"/>
    <x v="2"/>
    <n v="0.1"/>
    <n v="27"/>
    <s v="Weekdays Only"/>
    <s v="Oakland, Ca"/>
    <n v="37.804400000000001"/>
    <n v="-122.27119999999999"/>
    <d v="2022-08-20T00:00:00"/>
    <n v="1"/>
    <b v="0"/>
    <d v="2025-05-25T00:00:00"/>
    <x v="8"/>
    <n v="87"/>
    <x v="3"/>
    <n v="1.8"/>
    <n v="3"/>
    <n v="1"/>
    <n v="0"/>
    <x v="2"/>
    <x v="0"/>
  </r>
  <r>
    <n v="35"/>
    <x v="0"/>
    <n v="1"/>
    <s v="Wed"/>
    <x v="0"/>
    <d v="1899-12-30T08:34:00"/>
    <d v="1899-12-30T09:27:00"/>
    <n v="53"/>
    <b v="0"/>
    <x v="1"/>
    <b v="0"/>
    <s v="Male"/>
    <n v="50"/>
    <x v="2"/>
    <n v="45"/>
    <x v="3"/>
    <n v="0.15"/>
    <n v="38.25"/>
    <s v="All Hours"/>
    <s v="Los Angeles, Ca"/>
    <n v="34.052199999999999"/>
    <n v="-118.2437"/>
    <d v="2022-08-07T00:00:00"/>
    <n v="4"/>
    <b v="1"/>
    <d v="2025-05-24T00:00:00"/>
    <x v="8"/>
    <n v="88"/>
    <x v="3"/>
    <n v="0.9"/>
    <n v="6.75"/>
    <n v="1"/>
    <n v="0"/>
    <x v="5"/>
    <x v="0"/>
  </r>
  <r>
    <n v="41"/>
    <x v="0"/>
    <n v="2"/>
    <s v="Tue, Wed"/>
    <x v="1"/>
    <d v="1899-12-30T16:43:00"/>
    <d v="1899-12-30T18:46:00"/>
    <n v="123"/>
    <b v="1"/>
    <x v="1"/>
    <b v="1"/>
    <s v="Female"/>
    <n v="50"/>
    <x v="0"/>
    <n v="50"/>
    <x v="0"/>
    <n v="0.05"/>
    <n v="47.5"/>
    <s v="All Hours"/>
    <s v="San Francisco, Ca"/>
    <n v="37.774900000000002"/>
    <n v="-122.4194"/>
    <d v="2023-06-10T00:00:00"/>
    <n v="2"/>
    <b v="1"/>
    <d v="2025-06-11T00:00:00"/>
    <x v="21"/>
    <n v="70"/>
    <x v="0"/>
    <n v="2"/>
    <n v="2.5"/>
    <n v="1"/>
    <n v="1"/>
    <x v="8"/>
    <x v="0"/>
  </r>
  <r>
    <n v="29"/>
    <x v="2"/>
    <n v="2"/>
    <s v="Fri, Sat"/>
    <x v="1"/>
    <d v="1899-12-30T14:45:00"/>
    <d v="1899-12-30T17:41:00"/>
    <n v="176"/>
    <b v="0"/>
    <x v="1"/>
    <b v="1"/>
    <s v="Male"/>
    <n v="20"/>
    <x v="0"/>
    <n v="20"/>
    <x v="1"/>
    <n v="0"/>
    <n v="20"/>
    <s v="Off-Peak Only"/>
    <s v="San Jose, Ca"/>
    <n v="37.338200000000001"/>
    <n v="-121.88630000000001"/>
    <d v="2023-11-30T00:00:00"/>
    <n v="2"/>
    <b v="1"/>
    <d v="2025-06-20T00:00:00"/>
    <x v="28"/>
    <n v="61"/>
    <x v="0"/>
    <n v="2.9"/>
    <n v="0"/>
    <n v="1"/>
    <n v="0"/>
    <x v="0"/>
    <x v="0"/>
  </r>
  <r>
    <n v="48"/>
    <x v="2"/>
    <n v="3"/>
    <s v="Fri, Sat, Thu"/>
    <x v="1"/>
    <d v="1899-12-30T15:30:00"/>
    <d v="1899-12-30T16:26:00"/>
    <n v="56"/>
    <b v="1"/>
    <x v="1"/>
    <b v="0"/>
    <s v="Male"/>
    <n v="20"/>
    <x v="1"/>
    <n v="15"/>
    <x v="1"/>
    <n v="0"/>
    <n v="15"/>
    <s v="Off-Peak Only"/>
    <s v="Long Beach, Ca"/>
    <n v="33.770099999999999"/>
    <n v="-118.19370000000001"/>
    <d v="2024-07-28T00:00:00"/>
    <n v="6"/>
    <b v="0"/>
    <d v="2025-07-04T00:00:00"/>
    <x v="27"/>
    <n v="47"/>
    <x v="4"/>
    <n v="0.9"/>
    <n v="0"/>
    <n v="0"/>
    <n v="0"/>
    <x v="9"/>
    <x v="0"/>
  </r>
  <r>
    <n v="42"/>
    <x v="2"/>
    <n v="3"/>
    <s v="Sun, Thu, Wed"/>
    <x v="0"/>
    <d v="1899-12-30T13:32:00"/>
    <d v="1899-12-30T14:56:00"/>
    <n v="84"/>
    <b v="0"/>
    <x v="1"/>
    <b v="1"/>
    <s v="Female"/>
    <n v="20"/>
    <x v="0"/>
    <n v="20"/>
    <x v="2"/>
    <n v="0.1"/>
    <n v="18"/>
    <s v="Off-Peak Only"/>
    <s v="Anaheim, Ca"/>
    <n v="33.836599999999997"/>
    <n v="-117.9143"/>
    <d v="2023-02-07T00:00:00"/>
    <n v="6"/>
    <b v="1"/>
    <d v="2025-06-04T00:00:00"/>
    <x v="19"/>
    <n v="77"/>
    <x v="4"/>
    <n v="1.4"/>
    <n v="2"/>
    <n v="1"/>
    <n v="0"/>
    <x v="3"/>
    <x v="0"/>
  </r>
  <r>
    <n v="39"/>
    <x v="0"/>
    <n v="3"/>
    <s v="Sat, Tue, Wed"/>
    <x v="1"/>
    <d v="1899-12-30T16:37:00"/>
    <d v="1899-12-30T17:45:00"/>
    <n v="68"/>
    <b v="0"/>
    <x v="1"/>
    <b v="0"/>
    <s v="Female"/>
    <n v="50"/>
    <x v="0"/>
    <n v="50"/>
    <x v="3"/>
    <n v="0.15"/>
    <n v="42.5"/>
    <s v="All Hours"/>
    <s v="San Francisco, Ca"/>
    <n v="37.774900000000002"/>
    <n v="-122.4194"/>
    <d v="2023-06-24T00:00:00"/>
    <n v="5"/>
    <b v="1"/>
    <d v="2025-06-11T00:00:00"/>
    <x v="21"/>
    <n v="70"/>
    <x v="4"/>
    <n v="1.1000000000000001"/>
    <n v="7.5"/>
    <n v="1"/>
    <n v="0"/>
    <x v="8"/>
    <x v="0"/>
  </r>
  <r>
    <n v="30"/>
    <x v="2"/>
    <n v="4"/>
    <s v="Fri, Mon, Sat, Wed"/>
    <x v="1"/>
    <d v="1899-12-30T09:21:00"/>
    <d v="1899-12-30T11:31:00"/>
    <n v="130"/>
    <b v="1"/>
    <x v="1"/>
    <b v="1"/>
    <s v="Prefer not to say"/>
    <n v="20"/>
    <x v="0"/>
    <n v="20"/>
    <x v="3"/>
    <n v="0.15"/>
    <n v="17"/>
    <s v="Off-Peak Only"/>
    <s v="Los Angeles, Ca"/>
    <n v="34.052199999999999"/>
    <n v="-118.2437"/>
    <d v="2024-12-31T00:00:00"/>
    <n v="3"/>
    <b v="0"/>
    <d v="2025-07-13T00:00:00"/>
    <x v="11"/>
    <n v="38"/>
    <x v="2"/>
    <n v="2.2000000000000002"/>
    <n v="3"/>
    <n v="0"/>
    <n v="0"/>
    <x v="5"/>
    <x v="0"/>
  </r>
  <r>
    <n v="33"/>
    <x v="0"/>
    <n v="4"/>
    <s v="Fri, Sat, Sun, Tue"/>
    <x v="1"/>
    <d v="1899-12-30T09:15:00"/>
    <d v="1899-12-30T10:04:00"/>
    <n v="49"/>
    <b v="0"/>
    <x v="0"/>
    <b v="1"/>
    <s v="Female"/>
    <n v="50"/>
    <x v="1"/>
    <n v="37.5"/>
    <x v="1"/>
    <n v="0"/>
    <n v="37.5"/>
    <s v="All Hours"/>
    <s v="San Francisco, Ca"/>
    <n v="37.774900000000002"/>
    <n v="-122.4194"/>
    <d v="2022-10-26T00:00:00"/>
    <n v="0"/>
    <b v="1"/>
    <d v="2025-05-29T00:00:00"/>
    <x v="24"/>
    <n v="83"/>
    <x v="2"/>
    <n v="0.8"/>
    <n v="0"/>
    <n v="1"/>
    <n v="0"/>
    <x v="8"/>
    <x v="0"/>
  </r>
  <r>
    <n v="48"/>
    <x v="0"/>
    <n v="2"/>
    <s v="Mon, Thu"/>
    <x v="0"/>
    <d v="1899-12-30T16:59:00"/>
    <d v="1899-12-30T18:18:00"/>
    <n v="79"/>
    <b v="0"/>
    <x v="0"/>
    <b v="0"/>
    <s v="Other (self-described)"/>
    <n v="50"/>
    <x v="1"/>
    <n v="37.5"/>
    <x v="1"/>
    <n v="0"/>
    <n v="37.5"/>
    <s v="All Hours"/>
    <s v="Fresno, Ca"/>
    <n v="36.7378"/>
    <n v="-119.7871"/>
    <d v="2023-01-28T00:00:00"/>
    <n v="0"/>
    <b v="1"/>
    <d v="2025-06-03T00:00:00"/>
    <x v="9"/>
    <n v="78"/>
    <x v="0"/>
    <n v="1.3"/>
    <n v="0"/>
    <n v="1"/>
    <n v="0"/>
    <x v="1"/>
    <x v="0"/>
  </r>
  <r>
    <n v="25"/>
    <x v="0"/>
    <n v="2"/>
    <s v="Thu, Wed"/>
    <x v="1"/>
    <d v="1899-12-30T20:31:00"/>
    <d v="1899-12-30T21:08:00"/>
    <n v="37"/>
    <b v="0"/>
    <x v="1"/>
    <b v="1"/>
    <s v="Male"/>
    <n v="50"/>
    <x v="1"/>
    <n v="37.5"/>
    <x v="2"/>
    <n v="0.1"/>
    <n v="33.75"/>
    <s v="All Hours"/>
    <s v="Bakersfield, Ca"/>
    <n v="35.3733"/>
    <n v="-119.0187"/>
    <d v="2022-09-15T00:00:00"/>
    <n v="5"/>
    <b v="1"/>
    <d v="2025-05-27T00:00:00"/>
    <x v="1"/>
    <n v="85"/>
    <x v="0"/>
    <n v="0.6"/>
    <n v="3.75"/>
    <n v="1"/>
    <n v="0"/>
    <x v="7"/>
    <x v="0"/>
  </r>
  <r>
    <n v="19"/>
    <x v="1"/>
    <n v="4"/>
    <s v="Fri, Sat, Sun, Thu"/>
    <x v="0"/>
    <d v="1899-12-30T11:16:00"/>
    <d v="1899-12-30T12:38:00"/>
    <n v="82"/>
    <b v="0"/>
    <x v="0"/>
    <b v="1"/>
    <s v="Female"/>
    <n v="30"/>
    <x v="0"/>
    <n v="30"/>
    <x v="2"/>
    <n v="0.1"/>
    <n v="27"/>
    <s v="Weekdays Only"/>
    <s v="San Diego, Ca"/>
    <n v="32.715699999999998"/>
    <n v="-117.1611"/>
    <d v="2023-05-12T00:00:00"/>
    <n v="0"/>
    <b v="0"/>
    <d v="2025-06-09T00:00:00"/>
    <x v="2"/>
    <n v="72"/>
    <x v="2"/>
    <n v="1.4"/>
    <n v="3"/>
    <n v="1"/>
    <n v="0"/>
    <x v="6"/>
    <x v="0"/>
  </r>
  <r>
    <n v="45"/>
    <x v="1"/>
    <n v="2"/>
    <s v="Mon, Thu"/>
    <x v="1"/>
    <d v="1899-12-30T10:37:00"/>
    <d v="1899-12-30T13:10:00"/>
    <n v="153"/>
    <b v="1"/>
    <x v="1"/>
    <b v="1"/>
    <s v="Female"/>
    <n v="30"/>
    <x v="0"/>
    <n v="30"/>
    <x v="0"/>
    <n v="0.05"/>
    <n v="28.5"/>
    <s v="Weekdays Only"/>
    <s v="Long Beach, Ca"/>
    <n v="33.770099999999999"/>
    <n v="-118.19370000000001"/>
    <d v="2023-09-08T00:00:00"/>
    <n v="4"/>
    <b v="0"/>
    <d v="2025-06-16T00:00:00"/>
    <x v="3"/>
    <n v="65"/>
    <x v="0"/>
    <n v="2.6"/>
    <n v="1.5"/>
    <n v="1"/>
    <n v="0"/>
    <x v="9"/>
    <x v="0"/>
  </r>
  <r>
    <n v="39"/>
    <x v="3"/>
    <n v="2"/>
    <s v="Fri, Sat"/>
    <x v="0"/>
    <d v="1899-12-30T20:04:00"/>
    <d v="1899-12-30T20:43:00"/>
    <n v="39"/>
    <b v="0"/>
    <x v="0"/>
    <b v="0"/>
    <s v="Female"/>
    <n v="70"/>
    <x v="2"/>
    <n v="63"/>
    <x v="3"/>
    <n v="0.15"/>
    <n v="53.55"/>
    <s v="All Hours + Priority Access"/>
    <s v="San Francisco, Ca"/>
    <n v="37.774900000000002"/>
    <n v="-122.4194"/>
    <d v="2024-04-03T00:00:00"/>
    <n v="0"/>
    <b v="1"/>
    <d v="2025-06-27T00:00:00"/>
    <x v="33"/>
    <n v="54"/>
    <x v="0"/>
    <n v="0.6"/>
    <n v="9.4499999999999993"/>
    <n v="0"/>
    <n v="1"/>
    <x v="8"/>
    <x v="0"/>
  </r>
  <r>
    <n v="27"/>
    <x v="3"/>
    <n v="3"/>
    <s v="Sat, Thu, Wed"/>
    <x v="0"/>
    <d v="1899-12-30T20:18:00"/>
    <d v="1899-12-30T22:20:00"/>
    <n v="122"/>
    <b v="1"/>
    <x v="1"/>
    <b v="0"/>
    <s v="Male"/>
    <n v="70"/>
    <x v="1"/>
    <n v="52.5"/>
    <x v="2"/>
    <n v="0.1"/>
    <n v="47.25"/>
    <s v="All Hours + Priority Access"/>
    <s v="Bakersfield, Ca"/>
    <n v="35.3733"/>
    <n v="-119.0187"/>
    <d v="2022-10-03T00:00:00"/>
    <n v="5"/>
    <b v="1"/>
    <d v="2025-05-28T00:00:00"/>
    <x v="24"/>
    <n v="84"/>
    <x v="4"/>
    <n v="2"/>
    <n v="5.25"/>
    <n v="1"/>
    <n v="1"/>
    <x v="7"/>
    <x v="0"/>
  </r>
  <r>
    <n v="26"/>
    <x v="0"/>
    <n v="1"/>
    <s v="Thu"/>
    <x v="1"/>
    <d v="1899-12-30T16:31:00"/>
    <d v="1899-12-30T17:47:00"/>
    <n v="76"/>
    <b v="1"/>
    <x v="1"/>
    <b v="1"/>
    <s v="Non-binary"/>
    <n v="50"/>
    <x v="0"/>
    <n v="50"/>
    <x v="1"/>
    <n v="0"/>
    <n v="50"/>
    <s v="All Hours"/>
    <s v="Sacramento, Ca"/>
    <n v="38.581600000000002"/>
    <n v="-121.4944"/>
    <d v="2022-12-13T00:00:00"/>
    <n v="1"/>
    <b v="1"/>
    <d v="2025-06-01T00:00:00"/>
    <x v="6"/>
    <n v="80"/>
    <x v="3"/>
    <n v="1.3"/>
    <n v="0"/>
    <n v="1"/>
    <n v="1"/>
    <x v="4"/>
    <x v="0"/>
  </r>
  <r>
    <n v="15"/>
    <x v="0"/>
    <n v="2"/>
    <s v="Mon, Sun"/>
    <x v="1"/>
    <d v="1899-12-30T20:07:00"/>
    <d v="1899-12-30T21:39:00"/>
    <n v="92"/>
    <b v="1"/>
    <x v="0"/>
    <b v="0"/>
    <s v="Female"/>
    <n v="50"/>
    <x v="0"/>
    <n v="50"/>
    <x v="0"/>
    <n v="0.05"/>
    <n v="47.5"/>
    <s v="All Hours"/>
    <s v="Oakland, Ca"/>
    <n v="37.804400000000001"/>
    <n v="-122.27119999999999"/>
    <d v="2025-05-05T00:00:00"/>
    <n v="0"/>
    <b v="1"/>
    <d v="2025-07-20T00:00:00"/>
    <x v="18"/>
    <n v="31"/>
    <x v="0"/>
    <n v="1.5"/>
    <n v="2.5"/>
    <n v="0"/>
    <n v="1"/>
    <x v="2"/>
    <x v="0"/>
  </r>
  <r>
    <n v="35"/>
    <x v="2"/>
    <n v="3"/>
    <s v="Fri, Thu, Tue"/>
    <x v="1"/>
    <d v="1899-12-30T13:32:00"/>
    <d v="1899-12-30T16:19:00"/>
    <n v="167"/>
    <b v="0"/>
    <x v="0"/>
    <b v="0"/>
    <s v="Male"/>
    <n v="20"/>
    <x v="1"/>
    <n v="15"/>
    <x v="3"/>
    <n v="0.15"/>
    <n v="12.75"/>
    <s v="Off-Peak Only"/>
    <s v="San Diego, Ca"/>
    <n v="32.715699999999998"/>
    <n v="-117.1611"/>
    <d v="2025-05-25T00:00:00"/>
    <n v="0"/>
    <b v="0"/>
    <d v="2025-07-21T00:00:00"/>
    <x v="18"/>
    <n v="30"/>
    <x v="4"/>
    <n v="2.8"/>
    <n v="2.25"/>
    <n v="0"/>
    <n v="0"/>
    <x v="6"/>
    <x v="0"/>
  </r>
  <r>
    <n v="38"/>
    <x v="3"/>
    <n v="1"/>
    <s v="Tue"/>
    <x v="1"/>
    <d v="1899-12-30T10:01:00"/>
    <d v="1899-12-30T12:48:00"/>
    <n v="167"/>
    <b v="1"/>
    <x v="1"/>
    <b v="1"/>
    <s v="Female"/>
    <n v="70"/>
    <x v="0"/>
    <n v="70"/>
    <x v="1"/>
    <n v="0"/>
    <n v="70"/>
    <s v="All Hours + Priority Access"/>
    <s v="Fresno, Ca"/>
    <n v="36.7378"/>
    <n v="-119.7871"/>
    <d v="2024-05-18T00:00:00"/>
    <n v="4"/>
    <b v="1"/>
    <d v="2025-06-30T00:00:00"/>
    <x v="0"/>
    <n v="51"/>
    <x v="3"/>
    <n v="2.8"/>
    <n v="0"/>
    <n v="0"/>
    <n v="1"/>
    <x v="1"/>
    <x v="0"/>
  </r>
  <r>
    <n v="31"/>
    <x v="0"/>
    <n v="1"/>
    <s v="Thu"/>
    <x v="0"/>
    <d v="1899-12-30T15:01:00"/>
    <d v="1899-12-30T17:43:00"/>
    <n v="162"/>
    <b v="0"/>
    <x v="0"/>
    <b v="0"/>
    <s v="Male"/>
    <n v="50"/>
    <x v="0"/>
    <n v="50"/>
    <x v="0"/>
    <n v="0.05"/>
    <n v="47.5"/>
    <s v="All Hours"/>
    <s v="San Diego, Ca"/>
    <n v="32.715699999999998"/>
    <n v="-117.1611"/>
    <d v="2023-02-10T00:00:00"/>
    <n v="0"/>
    <b v="1"/>
    <d v="2025-06-04T00:00:00"/>
    <x v="19"/>
    <n v="77"/>
    <x v="3"/>
    <n v="2.7"/>
    <n v="2.5"/>
    <n v="1"/>
    <n v="1"/>
    <x v="6"/>
    <x v="0"/>
  </r>
  <r>
    <n v="15"/>
    <x v="0"/>
    <n v="2"/>
    <s v="Sun, Wed"/>
    <x v="0"/>
    <d v="1899-12-30T12:35:00"/>
    <d v="1899-12-30T14:06:00"/>
    <n v="91"/>
    <b v="0"/>
    <x v="0"/>
    <b v="0"/>
    <s v="Male"/>
    <n v="50"/>
    <x v="1"/>
    <n v="37.5"/>
    <x v="1"/>
    <n v="0"/>
    <n v="37.5"/>
    <s v="All Hours"/>
    <s v="Long Beach, Ca"/>
    <n v="33.770099999999999"/>
    <n v="-118.19370000000001"/>
    <d v="2022-08-06T00:00:00"/>
    <n v="0"/>
    <b v="1"/>
    <d v="2025-05-24T00:00:00"/>
    <x v="8"/>
    <n v="88"/>
    <x v="0"/>
    <n v="1.5"/>
    <n v="0"/>
    <n v="1"/>
    <n v="0"/>
    <x v="9"/>
    <x v="0"/>
  </r>
  <r>
    <n v="12"/>
    <x v="2"/>
    <n v="5"/>
    <s v="Mon, Sat, Sun, Thu, Wed"/>
    <x v="1"/>
    <d v="1899-12-30T09:36:00"/>
    <d v="1899-12-30T12:09:00"/>
    <n v="153"/>
    <b v="1"/>
    <x v="1"/>
    <b v="1"/>
    <s v="Male"/>
    <n v="20"/>
    <x v="0"/>
    <n v="20"/>
    <x v="3"/>
    <n v="0.15"/>
    <n v="17"/>
    <s v="Off-Peak Only"/>
    <s v="Sacramento, Ca"/>
    <n v="38.581600000000002"/>
    <n v="-121.4944"/>
    <d v="2025-01-13T00:00:00"/>
    <n v="6"/>
    <b v="0"/>
    <d v="2025-07-13T00:00:00"/>
    <x v="4"/>
    <n v="38"/>
    <x v="1"/>
    <n v="2.6"/>
    <n v="3"/>
    <n v="0"/>
    <n v="0"/>
    <x v="4"/>
    <x v="0"/>
  </r>
  <r>
    <n v="19"/>
    <x v="0"/>
    <n v="3"/>
    <s v="Mon, Sun, Wed"/>
    <x v="0"/>
    <d v="1899-12-30T14:34:00"/>
    <d v="1899-12-30T15:34:00"/>
    <n v="60"/>
    <b v="1"/>
    <x v="0"/>
    <b v="1"/>
    <s v="Other (self-described)"/>
    <n v="50"/>
    <x v="0"/>
    <n v="50"/>
    <x v="3"/>
    <n v="0.15"/>
    <n v="42.5"/>
    <s v="All Hours"/>
    <s v="San Francisco, Ca"/>
    <n v="37.774900000000002"/>
    <n v="-122.4194"/>
    <d v="2023-09-29T00:00:00"/>
    <n v="0"/>
    <b v="0"/>
    <d v="2025-06-17T00:00:00"/>
    <x v="3"/>
    <n v="64"/>
    <x v="4"/>
    <n v="1"/>
    <n v="7.5"/>
    <n v="1"/>
    <n v="0"/>
    <x v="8"/>
    <x v="0"/>
  </r>
  <r>
    <n v="46"/>
    <x v="0"/>
    <n v="2"/>
    <s v="Mon, Tue"/>
    <x v="0"/>
    <d v="1899-12-30T17:54:00"/>
    <d v="1899-12-30T19:17:00"/>
    <n v="83"/>
    <b v="0"/>
    <x v="0"/>
    <b v="1"/>
    <s v="Non-binary"/>
    <n v="50"/>
    <x v="0"/>
    <n v="50"/>
    <x v="1"/>
    <n v="0"/>
    <n v="50"/>
    <s v="All Hours"/>
    <s v="Long Beach, Ca"/>
    <n v="33.770099999999999"/>
    <n v="-118.19370000000001"/>
    <d v="2024-05-13T00:00:00"/>
    <n v="0"/>
    <b v="1"/>
    <d v="2025-06-30T00:00:00"/>
    <x v="0"/>
    <n v="51"/>
    <x v="0"/>
    <n v="1.4"/>
    <n v="0"/>
    <n v="0"/>
    <n v="1"/>
    <x v="9"/>
    <x v="0"/>
  </r>
  <r>
    <n v="44"/>
    <x v="3"/>
    <n v="5"/>
    <s v="Fri, Sun, Thu, Tue, Wed"/>
    <x v="1"/>
    <d v="1899-12-30T20:04:00"/>
    <d v="1899-12-30T22:29:00"/>
    <n v="145"/>
    <b v="0"/>
    <x v="1"/>
    <b v="1"/>
    <s v="Female"/>
    <n v="70"/>
    <x v="0"/>
    <n v="70"/>
    <x v="3"/>
    <n v="0.15"/>
    <n v="59.5"/>
    <s v="All Hours + Priority Access"/>
    <s v="San Francisco, Ca"/>
    <n v="37.774900000000002"/>
    <n v="-122.4194"/>
    <d v="2022-08-25T00:00:00"/>
    <n v="2"/>
    <b v="1"/>
    <d v="2025-05-25T00:00:00"/>
    <x v="8"/>
    <n v="87"/>
    <x v="1"/>
    <n v="2.4"/>
    <n v="10.5"/>
    <n v="1"/>
    <n v="1"/>
    <x v="8"/>
    <x v="0"/>
  </r>
  <r>
    <n v="46"/>
    <x v="0"/>
    <n v="3"/>
    <s v="Sun, Thu, Wed"/>
    <x v="1"/>
    <d v="1899-12-30T18:01:00"/>
    <d v="1899-12-30T18:36:00"/>
    <n v="35"/>
    <b v="1"/>
    <x v="0"/>
    <b v="0"/>
    <s v="Non-binary"/>
    <n v="50"/>
    <x v="0"/>
    <n v="50"/>
    <x v="1"/>
    <n v="0"/>
    <n v="50"/>
    <s v="All Hours"/>
    <s v="Los Angeles, Ca"/>
    <n v="34.052199999999999"/>
    <n v="-118.2437"/>
    <d v="2023-01-08T00:00:00"/>
    <n v="0"/>
    <b v="1"/>
    <d v="2025-06-02T00:00:00"/>
    <x v="9"/>
    <n v="79"/>
    <x v="4"/>
    <n v="0.6"/>
    <n v="0"/>
    <n v="1"/>
    <n v="1"/>
    <x v="5"/>
    <x v="0"/>
  </r>
  <r>
    <n v="18"/>
    <x v="1"/>
    <n v="2"/>
    <s v="Thu, Tue"/>
    <x v="0"/>
    <d v="1899-12-30T16:41:00"/>
    <d v="1899-12-30T19:00:00"/>
    <n v="139"/>
    <b v="1"/>
    <x v="0"/>
    <b v="0"/>
    <s v="Female"/>
    <n v="30"/>
    <x v="1"/>
    <n v="22.5"/>
    <x v="1"/>
    <n v="0"/>
    <n v="22.5"/>
    <s v="Weekdays Only"/>
    <s v="Bakersfield, Ca"/>
    <n v="35.3733"/>
    <n v="-119.0187"/>
    <d v="2023-01-12T00:00:00"/>
    <n v="0"/>
    <b v="0"/>
    <d v="2025-06-02T00:00:00"/>
    <x v="9"/>
    <n v="79"/>
    <x v="0"/>
    <n v="2.2999999999999998"/>
    <n v="0"/>
    <n v="1"/>
    <n v="0"/>
    <x v="7"/>
    <x v="0"/>
  </r>
  <r>
    <n v="47"/>
    <x v="1"/>
    <n v="1"/>
    <s v="Sun"/>
    <x v="0"/>
    <d v="1899-12-30T16:23:00"/>
    <d v="1899-12-30T18:07:00"/>
    <n v="104"/>
    <b v="0"/>
    <x v="1"/>
    <b v="0"/>
    <s v="Prefer not to say"/>
    <n v="30"/>
    <x v="0"/>
    <n v="30"/>
    <x v="3"/>
    <n v="0.15"/>
    <n v="25.5"/>
    <s v="Weekdays Only"/>
    <s v="Sacramento, Ca"/>
    <n v="38.581600000000002"/>
    <n v="-121.4944"/>
    <d v="2024-02-09T00:00:00"/>
    <n v="6"/>
    <b v="1"/>
    <d v="2025-06-24T00:00:00"/>
    <x v="15"/>
    <n v="57"/>
    <x v="3"/>
    <n v="1.7"/>
    <n v="4.5"/>
    <n v="0"/>
    <n v="0"/>
    <x v="4"/>
    <x v="0"/>
  </r>
  <r>
    <n v="23"/>
    <x v="0"/>
    <n v="3"/>
    <s v="Sun, Tue, Wed"/>
    <x v="1"/>
    <d v="1899-12-30T19:02:00"/>
    <d v="1899-12-30T21:09:00"/>
    <n v="127"/>
    <b v="0"/>
    <x v="0"/>
    <b v="0"/>
    <s v="Female"/>
    <n v="50"/>
    <x v="1"/>
    <n v="37.5"/>
    <x v="1"/>
    <n v="0"/>
    <n v="37.5"/>
    <s v="All Hours"/>
    <s v="Anaheim, Ca"/>
    <n v="33.836599999999997"/>
    <n v="-117.9143"/>
    <d v="2024-04-07T00:00:00"/>
    <n v="0"/>
    <b v="1"/>
    <d v="2025-06-28T00:00:00"/>
    <x v="33"/>
    <n v="53"/>
    <x v="4"/>
    <n v="2.1"/>
    <n v="0"/>
    <n v="0"/>
    <n v="0"/>
    <x v="3"/>
    <x v="0"/>
  </r>
  <r>
    <n v="37"/>
    <x v="1"/>
    <n v="1"/>
    <s v="Tue"/>
    <x v="1"/>
    <d v="1899-12-30T18:06:00"/>
    <d v="1899-12-30T19:59:00"/>
    <n v="113"/>
    <b v="0"/>
    <x v="0"/>
    <b v="0"/>
    <s v="Female"/>
    <n v="30"/>
    <x v="0"/>
    <n v="30"/>
    <x v="1"/>
    <n v="0"/>
    <n v="30"/>
    <s v="Weekdays Only"/>
    <s v="San Francisco, Ca"/>
    <n v="37.774900000000002"/>
    <n v="-122.4194"/>
    <d v="2024-09-04T00:00:00"/>
    <n v="0"/>
    <b v="0"/>
    <d v="2025-07-06T00:00:00"/>
    <x v="25"/>
    <n v="45"/>
    <x v="3"/>
    <n v="1.9"/>
    <n v="0"/>
    <n v="0"/>
    <n v="0"/>
    <x v="8"/>
    <x v="0"/>
  </r>
  <r>
    <n v="21"/>
    <x v="2"/>
    <n v="1"/>
    <s v="Mon"/>
    <x v="0"/>
    <d v="1899-12-30T08:29:00"/>
    <d v="1899-12-30T09:53:00"/>
    <n v="84"/>
    <b v="1"/>
    <x v="0"/>
    <b v="0"/>
    <s v="Male"/>
    <n v="20"/>
    <x v="1"/>
    <n v="15"/>
    <x v="0"/>
    <n v="0.05"/>
    <n v="14.25"/>
    <s v="Off-Peak Only"/>
    <s v="Oakland, Ca"/>
    <n v="37.804400000000001"/>
    <n v="-122.27119999999999"/>
    <d v="2025-04-23T00:00:00"/>
    <n v="0"/>
    <b v="0"/>
    <d v="2025-07-19T00:00:00"/>
    <x v="5"/>
    <n v="32"/>
    <x v="3"/>
    <n v="1.4"/>
    <n v="0.75"/>
    <n v="0"/>
    <n v="0"/>
    <x v="2"/>
    <x v="0"/>
  </r>
  <r>
    <n v="34"/>
    <x v="0"/>
    <n v="2"/>
    <s v="Fri, Mon"/>
    <x v="0"/>
    <d v="1899-12-30T09:35:00"/>
    <d v="1899-12-30T12:00:00"/>
    <n v="145"/>
    <b v="0"/>
    <x v="1"/>
    <b v="1"/>
    <s v="Male"/>
    <n v="50"/>
    <x v="1"/>
    <n v="37.5"/>
    <x v="1"/>
    <n v="0"/>
    <n v="37.5"/>
    <s v="All Hours"/>
    <s v="Fresno, Ca"/>
    <n v="36.7378"/>
    <n v="-119.7871"/>
    <d v="2022-12-15T00:00:00"/>
    <n v="3"/>
    <b v="1"/>
    <d v="2025-06-01T00:00:00"/>
    <x v="6"/>
    <n v="80"/>
    <x v="0"/>
    <n v="2.4"/>
    <n v="0"/>
    <n v="1"/>
    <n v="0"/>
    <x v="1"/>
    <x v="0"/>
  </r>
  <r>
    <n v="46"/>
    <x v="0"/>
    <n v="5"/>
    <s v="Fri, Mon, Sat, Tue, Wed"/>
    <x v="1"/>
    <d v="1899-12-30T09:41:00"/>
    <d v="1899-12-30T12:38:00"/>
    <n v="177"/>
    <b v="1"/>
    <x v="1"/>
    <b v="1"/>
    <s v="Prefer not to say"/>
    <n v="50"/>
    <x v="0"/>
    <n v="50"/>
    <x v="2"/>
    <n v="0.1"/>
    <n v="45"/>
    <s v="All Hours"/>
    <s v="Oakland, Ca"/>
    <n v="37.804400000000001"/>
    <n v="-122.27119999999999"/>
    <d v="2023-02-08T00:00:00"/>
    <n v="4"/>
    <b v="1"/>
    <d v="2025-06-04T00:00:00"/>
    <x v="19"/>
    <n v="77"/>
    <x v="1"/>
    <n v="3"/>
    <n v="5"/>
    <n v="1"/>
    <n v="0"/>
    <x v="2"/>
    <x v="0"/>
  </r>
  <r>
    <n v="34"/>
    <x v="3"/>
    <n v="5"/>
    <s v="Fri, Mon, Sun, Thu, Tue"/>
    <x v="0"/>
    <d v="1899-12-30T08:33:00"/>
    <d v="1899-12-30T10:29:00"/>
    <n v="116"/>
    <b v="0"/>
    <x v="0"/>
    <b v="0"/>
    <s v="Male"/>
    <n v="70"/>
    <x v="1"/>
    <n v="52.5"/>
    <x v="2"/>
    <n v="0.1"/>
    <n v="47.25"/>
    <s v="All Hours + Priority Access"/>
    <s v="Bakersfield, Ca"/>
    <n v="35.3733"/>
    <n v="-119.0187"/>
    <d v="2022-07-24T00:00:00"/>
    <n v="0"/>
    <b v="1"/>
    <d v="2025-05-24T00:00:00"/>
    <x v="35"/>
    <n v="88"/>
    <x v="1"/>
    <n v="1.9"/>
    <n v="5.25"/>
    <n v="1"/>
    <n v="1"/>
    <x v="7"/>
    <x v="0"/>
  </r>
  <r>
    <n v="29"/>
    <x v="3"/>
    <n v="4"/>
    <s v="Fri, Mon, Sun, Thu"/>
    <x v="1"/>
    <d v="1899-12-30T18:15:00"/>
    <d v="1899-12-30T18:54:00"/>
    <n v="39"/>
    <b v="0"/>
    <x v="1"/>
    <b v="1"/>
    <s v="Prefer not to say"/>
    <n v="70"/>
    <x v="0"/>
    <n v="70"/>
    <x v="1"/>
    <n v="0"/>
    <n v="70"/>
    <s v="All Hours + Priority Access"/>
    <s v="San Diego, Ca"/>
    <n v="32.715699999999998"/>
    <n v="-117.1611"/>
    <d v="2022-07-27T00:00:00"/>
    <n v="4"/>
    <b v="1"/>
    <d v="2025-05-24T00:00:00"/>
    <x v="35"/>
    <n v="88"/>
    <x v="2"/>
    <n v="0.6"/>
    <n v="0"/>
    <n v="1"/>
    <n v="1"/>
    <x v="6"/>
    <x v="0"/>
  </r>
  <r>
    <n v="25"/>
    <x v="0"/>
    <n v="2"/>
    <s v="Mon, Tue"/>
    <x v="1"/>
    <d v="1899-12-30T13:59:00"/>
    <d v="1899-12-30T15:29:00"/>
    <n v="90"/>
    <b v="0"/>
    <x v="1"/>
    <b v="1"/>
    <s v="Female"/>
    <n v="50"/>
    <x v="1"/>
    <n v="37.5"/>
    <x v="1"/>
    <n v="0"/>
    <n v="37.5"/>
    <s v="All Hours"/>
    <s v="San Jose, Ca"/>
    <n v="37.338200000000001"/>
    <n v="-121.88630000000001"/>
    <d v="2023-11-09T00:00:00"/>
    <n v="1"/>
    <b v="1"/>
    <d v="2025-06-19T00:00:00"/>
    <x v="28"/>
    <n v="62"/>
    <x v="0"/>
    <n v="1.5"/>
    <n v="0"/>
    <n v="1"/>
    <n v="0"/>
    <x v="0"/>
    <x v="0"/>
  </r>
  <r>
    <n v="49"/>
    <x v="0"/>
    <n v="1"/>
    <s v="Tue"/>
    <x v="1"/>
    <d v="1899-12-30T20:23:00"/>
    <d v="1899-12-30T21:08:00"/>
    <n v="45"/>
    <b v="1"/>
    <x v="0"/>
    <b v="1"/>
    <s v="Male"/>
    <n v="50"/>
    <x v="0"/>
    <n v="50"/>
    <x v="3"/>
    <n v="0.15"/>
    <n v="42.5"/>
    <s v="All Hours"/>
    <s v="San Jose, Ca"/>
    <n v="37.338200000000001"/>
    <n v="-121.88630000000001"/>
    <d v="2023-03-27T00:00:00"/>
    <n v="0"/>
    <b v="1"/>
    <d v="2025-06-06T00:00:00"/>
    <x v="16"/>
    <n v="75"/>
    <x v="3"/>
    <n v="0.8"/>
    <n v="7.5"/>
    <n v="1"/>
    <n v="0"/>
    <x v="0"/>
    <x v="0"/>
  </r>
  <r>
    <n v="29"/>
    <x v="2"/>
    <n v="1"/>
    <s v="Tue"/>
    <x v="1"/>
    <d v="1899-12-30T12:59:00"/>
    <d v="1899-12-30T14:02:00"/>
    <n v="63"/>
    <b v="0"/>
    <x v="1"/>
    <b v="1"/>
    <s v="Male"/>
    <n v="20"/>
    <x v="0"/>
    <n v="20"/>
    <x v="1"/>
    <n v="0"/>
    <n v="20"/>
    <s v="Off-Peak Only"/>
    <s v="Bakersfield, Ca"/>
    <n v="35.3733"/>
    <n v="-119.0187"/>
    <d v="2022-09-20T00:00:00"/>
    <n v="3"/>
    <b v="1"/>
    <d v="2025-05-27T00:00:00"/>
    <x v="1"/>
    <n v="85"/>
    <x v="3"/>
    <n v="1"/>
    <n v="0"/>
    <n v="1"/>
    <n v="0"/>
    <x v="7"/>
    <x v="0"/>
  </r>
  <r>
    <n v="14"/>
    <x v="1"/>
    <n v="3"/>
    <s v="Sat, Sun, Tue"/>
    <x v="0"/>
    <d v="1899-12-30T08:34:00"/>
    <d v="1899-12-30T10:49:00"/>
    <n v="135"/>
    <b v="0"/>
    <x v="0"/>
    <b v="1"/>
    <s v="Female"/>
    <n v="30"/>
    <x v="2"/>
    <n v="27"/>
    <x v="1"/>
    <n v="0"/>
    <n v="27"/>
    <s v="Weekdays Only"/>
    <s v="San Diego, Ca"/>
    <n v="32.715699999999998"/>
    <n v="-117.1611"/>
    <d v="2022-12-31T00:00:00"/>
    <n v="0"/>
    <b v="1"/>
    <d v="2025-06-02T00:00:00"/>
    <x v="6"/>
    <n v="79"/>
    <x v="4"/>
    <n v="2.2000000000000002"/>
    <n v="0"/>
    <n v="1"/>
    <n v="0"/>
    <x v="6"/>
    <x v="0"/>
  </r>
  <r>
    <n v="18"/>
    <x v="0"/>
    <n v="4"/>
    <s v="Sun, Thu, Tue, Wed"/>
    <x v="0"/>
    <d v="1899-12-30T11:23:00"/>
    <d v="1899-12-30T14:03:00"/>
    <n v="160"/>
    <b v="1"/>
    <x v="0"/>
    <b v="0"/>
    <s v="Prefer not to say"/>
    <n v="50"/>
    <x v="1"/>
    <n v="37.5"/>
    <x v="1"/>
    <n v="0"/>
    <n v="37.5"/>
    <s v="All Hours"/>
    <s v="Fresno, Ca"/>
    <n v="36.7378"/>
    <n v="-119.7871"/>
    <d v="2024-10-02T00:00:00"/>
    <n v="0"/>
    <b v="1"/>
    <d v="2025-07-08T00:00:00"/>
    <x v="34"/>
    <n v="43"/>
    <x v="2"/>
    <n v="2.7"/>
    <n v="0"/>
    <n v="0"/>
    <n v="0"/>
    <x v="1"/>
    <x v="0"/>
  </r>
  <r>
    <n v="49"/>
    <x v="0"/>
    <n v="2"/>
    <s v="Tue, Wed"/>
    <x v="0"/>
    <d v="1899-12-30T10:11:00"/>
    <d v="1899-12-30T11:28:00"/>
    <n v="77"/>
    <b v="1"/>
    <x v="1"/>
    <b v="0"/>
    <s v="Female"/>
    <n v="50"/>
    <x v="0"/>
    <n v="50"/>
    <x v="1"/>
    <n v="0"/>
    <n v="50"/>
    <s v="All Hours"/>
    <s v="Bakersfield, Ca"/>
    <n v="35.3733"/>
    <n v="-119.0187"/>
    <d v="2024-02-29T00:00:00"/>
    <n v="2"/>
    <b v="0"/>
    <d v="2025-06-25T00:00:00"/>
    <x v="15"/>
    <n v="56"/>
    <x v="0"/>
    <n v="1.3"/>
    <n v="0"/>
    <n v="0"/>
    <n v="1"/>
    <x v="7"/>
    <x v="0"/>
  </r>
  <r>
    <n v="45"/>
    <x v="0"/>
    <n v="4"/>
    <s v="Fri, Sun, Thu, Tue"/>
    <x v="0"/>
    <d v="1899-12-30T10:05:00"/>
    <d v="1899-12-30T10:55:00"/>
    <n v="50"/>
    <b v="1"/>
    <x v="1"/>
    <b v="1"/>
    <s v="Male"/>
    <n v="50"/>
    <x v="1"/>
    <n v="37.5"/>
    <x v="0"/>
    <n v="0.05"/>
    <n v="35.625"/>
    <s v="All Hours"/>
    <s v="Sacramento, Ca"/>
    <n v="38.581600000000002"/>
    <n v="-121.4944"/>
    <d v="2025-02-05T00:00:00"/>
    <n v="7"/>
    <b v="1"/>
    <d v="2025-07-15T00:00:00"/>
    <x v="22"/>
    <n v="36"/>
    <x v="2"/>
    <n v="0.8"/>
    <n v="1.88"/>
    <n v="0"/>
    <n v="0"/>
    <x v="4"/>
    <x v="0"/>
  </r>
  <r>
    <n v="20"/>
    <x v="2"/>
    <n v="1"/>
    <s v="Wed"/>
    <x v="0"/>
    <d v="1899-12-30T17:52:00"/>
    <d v="1899-12-30T18:49:00"/>
    <n v="57"/>
    <b v="1"/>
    <x v="1"/>
    <b v="1"/>
    <s v="Male"/>
    <n v="20"/>
    <x v="0"/>
    <n v="20"/>
    <x v="1"/>
    <n v="0"/>
    <n v="20"/>
    <s v="Off-Peak Only"/>
    <s v="San Jose, Ca"/>
    <n v="37.338200000000001"/>
    <n v="-121.88630000000001"/>
    <d v="2022-09-10T00:00:00"/>
    <n v="4"/>
    <b v="1"/>
    <d v="2025-05-26T00:00:00"/>
    <x v="1"/>
    <n v="86"/>
    <x v="3"/>
    <n v="1"/>
    <n v="0"/>
    <n v="1"/>
    <n v="0"/>
    <x v="0"/>
    <x v="0"/>
  </r>
  <r>
    <n v="34"/>
    <x v="1"/>
    <n v="1"/>
    <s v="Sun"/>
    <x v="1"/>
    <d v="1899-12-30T09:14:00"/>
    <d v="1899-12-30T11:52:00"/>
    <n v="158"/>
    <b v="0"/>
    <x v="1"/>
    <b v="0"/>
    <s v="Male"/>
    <n v="30"/>
    <x v="1"/>
    <n v="22.5"/>
    <x v="1"/>
    <n v="0"/>
    <n v="22.5"/>
    <s v="Weekdays Only"/>
    <s v="Anaheim, Ca"/>
    <n v="33.836599999999997"/>
    <n v="-117.9143"/>
    <d v="2023-09-16T00:00:00"/>
    <n v="4"/>
    <b v="1"/>
    <d v="2025-06-16T00:00:00"/>
    <x v="3"/>
    <n v="65"/>
    <x v="3"/>
    <n v="2.6"/>
    <n v="0"/>
    <n v="1"/>
    <n v="0"/>
    <x v="3"/>
    <x v="0"/>
  </r>
  <r>
    <n v="18"/>
    <x v="0"/>
    <n v="1"/>
    <s v="Sat"/>
    <x v="0"/>
    <d v="1899-12-30T18:01:00"/>
    <d v="1899-12-30T18:36:00"/>
    <n v="35"/>
    <b v="1"/>
    <x v="1"/>
    <b v="0"/>
    <s v="Non-binary"/>
    <n v="50"/>
    <x v="0"/>
    <n v="50"/>
    <x v="2"/>
    <n v="0.1"/>
    <n v="45"/>
    <s v="All Hours"/>
    <s v="Sacramento, Ca"/>
    <n v="38.581600000000002"/>
    <n v="-121.4944"/>
    <d v="2024-10-22T00:00:00"/>
    <n v="1"/>
    <b v="0"/>
    <d v="2025-07-09T00:00:00"/>
    <x v="34"/>
    <n v="42"/>
    <x v="3"/>
    <n v="0.6"/>
    <n v="5"/>
    <n v="0"/>
    <n v="0"/>
    <x v="4"/>
    <x v="0"/>
  </r>
  <r>
    <n v="21"/>
    <x v="1"/>
    <n v="5"/>
    <s v="Fri, Mon, Sat, Sun, Thu"/>
    <x v="1"/>
    <d v="1899-12-30T20:15:00"/>
    <d v="1899-12-30T23:14:00"/>
    <n v="179"/>
    <b v="1"/>
    <x v="0"/>
    <b v="1"/>
    <s v="Male"/>
    <n v="30"/>
    <x v="0"/>
    <n v="30"/>
    <x v="0"/>
    <n v="0.05"/>
    <n v="28.5"/>
    <s v="Weekdays Only"/>
    <s v="Fresno, Ca"/>
    <n v="36.7378"/>
    <n v="-119.7871"/>
    <d v="2023-07-08T00:00:00"/>
    <n v="0"/>
    <b v="1"/>
    <d v="2025-06-12T00:00:00"/>
    <x v="26"/>
    <n v="69"/>
    <x v="1"/>
    <n v="3"/>
    <n v="1.5"/>
    <n v="1"/>
    <n v="0"/>
    <x v="1"/>
    <x v="0"/>
  </r>
  <r>
    <n v="33"/>
    <x v="1"/>
    <n v="2"/>
    <s v="Sun, Tue"/>
    <x v="0"/>
    <d v="1899-12-30T12:42:00"/>
    <d v="1899-12-30T15:01:00"/>
    <n v="139"/>
    <b v="1"/>
    <x v="1"/>
    <b v="0"/>
    <s v="Other (self-described)"/>
    <n v="30"/>
    <x v="0"/>
    <n v="30"/>
    <x v="1"/>
    <n v="0"/>
    <n v="30"/>
    <s v="Weekdays Only"/>
    <s v="Bakersfield, Ca"/>
    <n v="35.3733"/>
    <n v="-119.0187"/>
    <d v="2023-09-03T00:00:00"/>
    <n v="5"/>
    <b v="1"/>
    <d v="2025-06-15T00:00:00"/>
    <x v="3"/>
    <n v="66"/>
    <x v="0"/>
    <n v="2.2999999999999998"/>
    <n v="0"/>
    <n v="1"/>
    <n v="0"/>
    <x v="7"/>
    <x v="0"/>
  </r>
  <r>
    <n v="27"/>
    <x v="0"/>
    <n v="4"/>
    <s v="Sun, Thu, Tue, Wed"/>
    <x v="0"/>
    <d v="1899-12-30T11:49:00"/>
    <d v="1899-12-30T14:25:00"/>
    <n v="156"/>
    <b v="1"/>
    <x v="1"/>
    <b v="0"/>
    <s v="Male"/>
    <n v="50"/>
    <x v="1"/>
    <n v="37.5"/>
    <x v="1"/>
    <n v="0"/>
    <n v="37.5"/>
    <s v="All Hours"/>
    <s v="San Diego, Ca"/>
    <n v="32.715699999999998"/>
    <n v="-117.1611"/>
    <d v="2024-06-06T00:00:00"/>
    <n v="8"/>
    <b v="1"/>
    <d v="2025-07-01T00:00:00"/>
    <x v="30"/>
    <n v="50"/>
    <x v="2"/>
    <n v="2.6"/>
    <n v="0"/>
    <n v="0"/>
    <n v="0"/>
    <x v="6"/>
    <x v="0"/>
  </r>
  <r>
    <n v="24"/>
    <x v="0"/>
    <n v="3"/>
    <s v="Mon, Sat, Sun"/>
    <x v="0"/>
    <d v="1899-12-30T13:20:00"/>
    <d v="1899-12-30T14:54:00"/>
    <n v="94"/>
    <b v="0"/>
    <x v="0"/>
    <b v="1"/>
    <s v="Female"/>
    <n v="50"/>
    <x v="0"/>
    <n v="50"/>
    <x v="0"/>
    <n v="0.05"/>
    <n v="47.5"/>
    <s v="All Hours"/>
    <s v="San Diego, Ca"/>
    <n v="32.715699999999998"/>
    <n v="-117.1611"/>
    <d v="2025-02-22T00:00:00"/>
    <n v="0"/>
    <b v="1"/>
    <d v="2025-07-16T00:00:00"/>
    <x v="22"/>
    <n v="35"/>
    <x v="4"/>
    <n v="1.6"/>
    <n v="2.5"/>
    <n v="0"/>
    <n v="1"/>
    <x v="6"/>
    <x v="0"/>
  </r>
  <r>
    <n v="45"/>
    <x v="1"/>
    <n v="5"/>
    <s v="Fri, Sat, Sun, Thu, Tue"/>
    <x v="0"/>
    <d v="1899-12-30T19:43:00"/>
    <d v="1899-12-30T21:01:00"/>
    <n v="78"/>
    <b v="1"/>
    <x v="0"/>
    <b v="0"/>
    <s v="Non-binary"/>
    <n v="30"/>
    <x v="0"/>
    <n v="30"/>
    <x v="3"/>
    <n v="0.15"/>
    <n v="25.5"/>
    <s v="Weekdays Only"/>
    <s v="San Francisco, Ca"/>
    <n v="37.774900000000002"/>
    <n v="-122.4194"/>
    <d v="2023-07-08T00:00:00"/>
    <n v="0"/>
    <b v="0"/>
    <d v="2025-06-12T00:00:00"/>
    <x v="26"/>
    <n v="69"/>
    <x v="1"/>
    <n v="1.3"/>
    <n v="4.5"/>
    <n v="1"/>
    <n v="0"/>
    <x v="8"/>
    <x v="0"/>
  </r>
  <r>
    <n v="13"/>
    <x v="1"/>
    <n v="2"/>
    <s v="Sun, Tue"/>
    <x v="1"/>
    <d v="1899-12-30T10:34:00"/>
    <d v="1899-12-30T12:49:00"/>
    <n v="135"/>
    <b v="1"/>
    <x v="0"/>
    <b v="0"/>
    <s v="Other (self-described)"/>
    <n v="30"/>
    <x v="1"/>
    <n v="22.5"/>
    <x v="1"/>
    <n v="0"/>
    <n v="22.5"/>
    <s v="Weekdays Only"/>
    <s v="Sacramento, Ca"/>
    <n v="38.581600000000002"/>
    <n v="-121.4944"/>
    <d v="2023-12-16T00:00:00"/>
    <n v="0"/>
    <b v="1"/>
    <d v="2025-06-21T00:00:00"/>
    <x v="13"/>
    <n v="60"/>
    <x v="0"/>
    <n v="2.2000000000000002"/>
    <n v="0"/>
    <n v="0"/>
    <n v="0"/>
    <x v="4"/>
    <x v="0"/>
  </r>
  <r>
    <n v="29"/>
    <x v="1"/>
    <n v="3"/>
    <s v="Fri, Sun, Wed"/>
    <x v="0"/>
    <d v="1899-12-30T14:16:00"/>
    <d v="1899-12-30T17:08:00"/>
    <n v="172"/>
    <b v="0"/>
    <x v="0"/>
    <b v="0"/>
    <s v="Female"/>
    <n v="30"/>
    <x v="0"/>
    <n v="30"/>
    <x v="0"/>
    <n v="0.05"/>
    <n v="28.5"/>
    <s v="Weekdays Only"/>
    <s v="Fresno, Ca"/>
    <n v="36.7378"/>
    <n v="-119.7871"/>
    <d v="2023-03-23T00:00:00"/>
    <n v="0"/>
    <b v="1"/>
    <d v="2025-06-06T00:00:00"/>
    <x v="16"/>
    <n v="75"/>
    <x v="4"/>
    <n v="2.9"/>
    <n v="1.5"/>
    <n v="1"/>
    <n v="0"/>
    <x v="1"/>
    <x v="0"/>
  </r>
  <r>
    <n v="28"/>
    <x v="2"/>
    <n v="2"/>
    <s v="Fri, Mon"/>
    <x v="0"/>
    <d v="1899-12-30T09:20:00"/>
    <d v="1899-12-30T11:57:00"/>
    <n v="157"/>
    <b v="0"/>
    <x v="1"/>
    <b v="1"/>
    <s v="Female"/>
    <n v="20"/>
    <x v="1"/>
    <n v="15"/>
    <x v="1"/>
    <n v="0"/>
    <n v="15"/>
    <s v="Off-Peak Only"/>
    <s v="San Francisco, Ca"/>
    <n v="37.774900000000002"/>
    <n v="-122.4194"/>
    <d v="2023-12-17T00:00:00"/>
    <n v="2"/>
    <b v="0"/>
    <d v="2025-06-21T00:00:00"/>
    <x v="13"/>
    <n v="60"/>
    <x v="0"/>
    <n v="2.6"/>
    <n v="0"/>
    <n v="0"/>
    <n v="0"/>
    <x v="8"/>
    <x v="0"/>
  </r>
  <r>
    <n v="44"/>
    <x v="2"/>
    <n v="3"/>
    <s v="Sat, Sun, Wed"/>
    <x v="1"/>
    <d v="1899-12-30T10:11:00"/>
    <d v="1899-12-30T11:30:00"/>
    <n v="79"/>
    <b v="1"/>
    <x v="1"/>
    <b v="1"/>
    <s v="Male"/>
    <n v="20"/>
    <x v="2"/>
    <n v="18"/>
    <x v="1"/>
    <n v="0"/>
    <n v="18"/>
    <s v="Off-Peak Only"/>
    <s v="Anaheim, Ca"/>
    <n v="33.836599999999997"/>
    <n v="-117.9143"/>
    <d v="2022-12-28T00:00:00"/>
    <n v="6"/>
    <b v="1"/>
    <d v="2025-06-01T00:00:00"/>
    <x v="6"/>
    <n v="80"/>
    <x v="4"/>
    <n v="1.3"/>
    <n v="0"/>
    <n v="1"/>
    <n v="0"/>
    <x v="3"/>
    <x v="0"/>
  </r>
  <r>
    <n v="38"/>
    <x v="0"/>
    <n v="4"/>
    <s v="Fri, Mon, Sun, Thu"/>
    <x v="1"/>
    <d v="1899-12-30T12:50:00"/>
    <d v="1899-12-30T14:19:00"/>
    <n v="89"/>
    <b v="0"/>
    <x v="0"/>
    <b v="1"/>
    <s v="Female"/>
    <n v="50"/>
    <x v="0"/>
    <n v="50"/>
    <x v="1"/>
    <n v="0"/>
    <n v="50"/>
    <s v="All Hours"/>
    <s v="Los Angeles, Ca"/>
    <n v="34.052199999999999"/>
    <n v="-118.2437"/>
    <d v="2023-11-13T00:00:00"/>
    <n v="0"/>
    <b v="1"/>
    <d v="2025-06-19T00:00:00"/>
    <x v="28"/>
    <n v="62"/>
    <x v="2"/>
    <n v="1.5"/>
    <n v="0"/>
    <n v="1"/>
    <n v="1"/>
    <x v="5"/>
    <x v="0"/>
  </r>
  <r>
    <n v="19"/>
    <x v="1"/>
    <n v="2"/>
    <s v="Thu, Wed"/>
    <x v="1"/>
    <d v="1899-12-30T17:13:00"/>
    <d v="1899-12-30T19:26:00"/>
    <n v="133"/>
    <b v="1"/>
    <x v="1"/>
    <b v="0"/>
    <s v="Prefer not to say"/>
    <n v="30"/>
    <x v="0"/>
    <n v="30"/>
    <x v="0"/>
    <n v="0.05"/>
    <n v="28.5"/>
    <s v="Weekdays Only"/>
    <s v="Sacramento, Ca"/>
    <n v="38.581600000000002"/>
    <n v="-121.4944"/>
    <d v="2023-11-03T00:00:00"/>
    <n v="3"/>
    <b v="0"/>
    <d v="2025-06-19T00:00:00"/>
    <x v="28"/>
    <n v="62"/>
    <x v="0"/>
    <n v="2.2000000000000002"/>
    <n v="1.5"/>
    <n v="1"/>
    <n v="0"/>
    <x v="4"/>
    <x v="0"/>
  </r>
  <r>
    <n v="27"/>
    <x v="0"/>
    <n v="3"/>
    <s v="Fri, Sat, Thu"/>
    <x v="1"/>
    <d v="1899-12-30T10:48:00"/>
    <d v="1899-12-30T13:15:00"/>
    <n v="147"/>
    <b v="1"/>
    <x v="0"/>
    <b v="0"/>
    <s v="Non-binary"/>
    <n v="50"/>
    <x v="1"/>
    <n v="37.5"/>
    <x v="1"/>
    <n v="0"/>
    <n v="37.5"/>
    <s v="All Hours"/>
    <s v="Anaheim, Ca"/>
    <n v="33.836599999999997"/>
    <n v="-117.9143"/>
    <d v="2022-12-02T00:00:00"/>
    <n v="0"/>
    <b v="1"/>
    <d v="2025-05-31T00:00:00"/>
    <x v="6"/>
    <n v="81"/>
    <x v="4"/>
    <n v="2.4"/>
    <n v="0"/>
    <n v="1"/>
    <n v="0"/>
    <x v="3"/>
    <x v="0"/>
  </r>
  <r>
    <n v="35"/>
    <x v="0"/>
    <n v="2"/>
    <s v="Sat, Wed"/>
    <x v="1"/>
    <d v="1899-12-30T20:14:00"/>
    <d v="1899-12-30T22:30:00"/>
    <n v="136"/>
    <b v="1"/>
    <x v="1"/>
    <b v="1"/>
    <s v="Male"/>
    <n v="50"/>
    <x v="0"/>
    <n v="50"/>
    <x v="0"/>
    <n v="0.05"/>
    <n v="47.5"/>
    <s v="All Hours"/>
    <s v="Sacramento, Ca"/>
    <n v="38.581600000000002"/>
    <n v="-121.4944"/>
    <d v="2024-04-19T00:00:00"/>
    <n v="4"/>
    <b v="1"/>
    <d v="2025-06-28T00:00:00"/>
    <x v="33"/>
    <n v="53"/>
    <x v="0"/>
    <n v="2.2999999999999998"/>
    <n v="2.5"/>
    <n v="0"/>
    <n v="1"/>
    <x v="4"/>
    <x v="0"/>
  </r>
  <r>
    <n v="43"/>
    <x v="0"/>
    <n v="1"/>
    <s v="Wed"/>
    <x v="0"/>
    <d v="1899-12-30T19:38:00"/>
    <d v="1899-12-30T20:56:00"/>
    <n v="78"/>
    <b v="1"/>
    <x v="0"/>
    <b v="0"/>
    <s v="Male"/>
    <n v="50"/>
    <x v="1"/>
    <n v="37.5"/>
    <x v="3"/>
    <n v="0.15"/>
    <n v="31.875"/>
    <s v="All Hours"/>
    <s v="Anaheim, Ca"/>
    <n v="33.836599999999997"/>
    <n v="-117.9143"/>
    <d v="2025-01-31T00:00:00"/>
    <n v="0"/>
    <b v="1"/>
    <d v="2025-07-14T00:00:00"/>
    <x v="4"/>
    <n v="37"/>
    <x v="3"/>
    <n v="1.3"/>
    <n v="5.62"/>
    <n v="0"/>
    <n v="0"/>
    <x v="3"/>
    <x v="0"/>
  </r>
  <r>
    <n v="37"/>
    <x v="3"/>
    <n v="1"/>
    <s v="Wed"/>
    <x v="1"/>
    <d v="1899-12-30T15:26:00"/>
    <d v="1899-12-30T16:15:00"/>
    <n v="49"/>
    <b v="1"/>
    <x v="0"/>
    <b v="0"/>
    <s v="Female"/>
    <n v="70"/>
    <x v="0"/>
    <n v="70"/>
    <x v="0"/>
    <n v="0.05"/>
    <n v="66.5"/>
    <s v="All Hours + Priority Access"/>
    <s v="San Diego, Ca"/>
    <n v="32.715699999999998"/>
    <n v="-117.1611"/>
    <d v="2025-05-23T00:00:00"/>
    <n v="0"/>
    <b v="1"/>
    <d v="2025-07-21T00:00:00"/>
    <x v="18"/>
    <n v="30"/>
    <x v="3"/>
    <n v="0.8"/>
    <n v="3.5"/>
    <n v="0"/>
    <n v="1"/>
    <x v="6"/>
    <x v="0"/>
  </r>
  <r>
    <n v="13"/>
    <x v="0"/>
    <n v="2"/>
    <s v="Sat, Sun"/>
    <x v="1"/>
    <d v="1899-12-30T08:25:00"/>
    <d v="1899-12-30T09:16:00"/>
    <n v="51"/>
    <b v="1"/>
    <x v="1"/>
    <b v="0"/>
    <s v="Female"/>
    <n v="50"/>
    <x v="0"/>
    <n v="50"/>
    <x v="1"/>
    <n v="0"/>
    <n v="50"/>
    <s v="All Hours"/>
    <s v="San Jose, Ca"/>
    <n v="37.338200000000001"/>
    <n v="-121.88630000000001"/>
    <d v="2023-04-10T00:00:00"/>
    <n v="4"/>
    <b v="0"/>
    <d v="2025-06-07T00:00:00"/>
    <x v="32"/>
    <n v="74"/>
    <x v="0"/>
    <n v="0.8"/>
    <n v="0"/>
    <n v="1"/>
    <n v="1"/>
    <x v="0"/>
    <x v="0"/>
  </r>
  <r>
    <n v="24"/>
    <x v="0"/>
    <n v="2"/>
    <s v="Sat, Thu"/>
    <x v="1"/>
    <d v="1899-12-30T18:33:00"/>
    <d v="1899-12-30T20:28:00"/>
    <n v="115"/>
    <b v="1"/>
    <x v="0"/>
    <b v="0"/>
    <s v="Male"/>
    <n v="50"/>
    <x v="0"/>
    <n v="50"/>
    <x v="0"/>
    <n v="0.05"/>
    <n v="47.5"/>
    <s v="All Hours"/>
    <s v="Bakersfield, Ca"/>
    <n v="35.3733"/>
    <n v="-119.0187"/>
    <d v="2023-09-01T00:00:00"/>
    <n v="0"/>
    <b v="0"/>
    <d v="2025-06-15T00:00:00"/>
    <x v="3"/>
    <n v="66"/>
    <x v="0"/>
    <n v="1.9"/>
    <n v="2.5"/>
    <n v="1"/>
    <n v="1"/>
    <x v="7"/>
    <x v="0"/>
  </r>
  <r>
    <n v="45"/>
    <x v="0"/>
    <n v="3"/>
    <s v="Mon, Sat, Tue"/>
    <x v="0"/>
    <d v="1899-12-30T13:10:00"/>
    <d v="1899-12-30T15:15:00"/>
    <n v="125"/>
    <b v="1"/>
    <x v="0"/>
    <b v="1"/>
    <s v="Male"/>
    <n v="50"/>
    <x v="0"/>
    <n v="50"/>
    <x v="1"/>
    <n v="0"/>
    <n v="50"/>
    <s v="All Hours"/>
    <s v="Bakersfield, Ca"/>
    <n v="35.3733"/>
    <n v="-119.0187"/>
    <d v="2023-06-04T00:00:00"/>
    <n v="0"/>
    <b v="1"/>
    <d v="2025-06-10T00:00:00"/>
    <x v="21"/>
    <n v="71"/>
    <x v="4"/>
    <n v="2.1"/>
    <n v="0"/>
    <n v="1"/>
    <n v="1"/>
    <x v="7"/>
    <x v="0"/>
  </r>
  <r>
    <n v="23"/>
    <x v="2"/>
    <n v="4"/>
    <s v="Mon, Sun, Thu, Tue"/>
    <x v="1"/>
    <d v="1899-12-30T10:23:00"/>
    <d v="1899-12-30T12:29:00"/>
    <n v="126"/>
    <b v="1"/>
    <x v="1"/>
    <b v="0"/>
    <s v="Other (self-described)"/>
    <n v="20"/>
    <x v="0"/>
    <n v="20"/>
    <x v="2"/>
    <n v="0.1"/>
    <n v="18"/>
    <s v="Off-Peak Only"/>
    <s v="San Diego, Ca"/>
    <n v="32.715699999999998"/>
    <n v="-117.1611"/>
    <d v="2024-11-08T00:00:00"/>
    <n v="6"/>
    <b v="1"/>
    <d v="2025-07-10T00:00:00"/>
    <x v="10"/>
    <n v="41"/>
    <x v="2"/>
    <n v="2.1"/>
    <n v="2"/>
    <n v="0"/>
    <n v="0"/>
    <x v="6"/>
    <x v="0"/>
  </r>
  <r>
    <n v="47"/>
    <x v="2"/>
    <n v="5"/>
    <s v="Sat, Sun, Thu, Tue, Wed"/>
    <x v="0"/>
    <d v="1899-12-30T11:26:00"/>
    <d v="1899-12-30T12:55:00"/>
    <n v="89"/>
    <b v="0"/>
    <x v="0"/>
    <b v="1"/>
    <s v="Non-binary"/>
    <n v="20"/>
    <x v="0"/>
    <n v="20"/>
    <x v="3"/>
    <n v="0.15"/>
    <n v="17"/>
    <s v="Off-Peak Only"/>
    <s v="San Jose, Ca"/>
    <n v="37.338200000000001"/>
    <n v="-121.88630000000001"/>
    <d v="2025-01-28T00:00:00"/>
    <n v="0"/>
    <b v="0"/>
    <d v="2025-07-14T00:00:00"/>
    <x v="4"/>
    <n v="37"/>
    <x v="1"/>
    <n v="1.5"/>
    <n v="3"/>
    <n v="0"/>
    <n v="0"/>
    <x v="0"/>
    <x v="0"/>
  </r>
  <r>
    <n v="47"/>
    <x v="1"/>
    <n v="1"/>
    <s v="Sun"/>
    <x v="1"/>
    <d v="1899-12-30T12:24:00"/>
    <d v="1899-12-30T13:14:00"/>
    <n v="50"/>
    <b v="0"/>
    <x v="1"/>
    <b v="1"/>
    <s v="Male"/>
    <n v="30"/>
    <x v="1"/>
    <n v="22.5"/>
    <x v="0"/>
    <n v="0.05"/>
    <n v="21.375"/>
    <s v="Weekdays Only"/>
    <s v="San Francisco, Ca"/>
    <n v="37.774900000000002"/>
    <n v="-122.4194"/>
    <d v="2025-06-07T00:00:00"/>
    <n v="2"/>
    <b v="0"/>
    <d v="2025-07-22T00:00:00"/>
    <x v="7"/>
    <n v="29"/>
    <x v="3"/>
    <n v="0.8"/>
    <n v="1.1200000000000001"/>
    <n v="0"/>
    <n v="0"/>
    <x v="8"/>
    <x v="0"/>
  </r>
  <r>
    <n v="32"/>
    <x v="3"/>
    <n v="3"/>
    <s v="Sat, Sun, Thu"/>
    <x v="0"/>
    <d v="1899-12-30T14:01:00"/>
    <d v="1899-12-30T16:17:00"/>
    <n v="136"/>
    <b v="0"/>
    <x v="0"/>
    <b v="0"/>
    <s v="Female"/>
    <n v="70"/>
    <x v="0"/>
    <n v="70"/>
    <x v="1"/>
    <n v="0"/>
    <n v="70"/>
    <s v="All Hours + Priority Access"/>
    <s v="Anaheim, Ca"/>
    <n v="33.836599999999997"/>
    <n v="-117.9143"/>
    <d v="2024-06-14T00:00:00"/>
    <n v="0"/>
    <b v="0"/>
    <d v="2025-07-01T00:00:00"/>
    <x v="30"/>
    <n v="50"/>
    <x v="4"/>
    <n v="2.2999999999999998"/>
    <n v="0"/>
    <n v="0"/>
    <n v="1"/>
    <x v="3"/>
    <x v="0"/>
  </r>
  <r>
    <n v="19"/>
    <x v="2"/>
    <n v="2"/>
    <s v="Sat, Tue"/>
    <x v="0"/>
    <d v="1899-12-30T16:57:00"/>
    <d v="1899-12-30T18:54:00"/>
    <n v="117"/>
    <b v="1"/>
    <x v="1"/>
    <b v="0"/>
    <s v="Female"/>
    <n v="20"/>
    <x v="1"/>
    <n v="15"/>
    <x v="1"/>
    <n v="0"/>
    <n v="15"/>
    <s v="Off-Peak Only"/>
    <s v="Sacramento, Ca"/>
    <n v="38.581600000000002"/>
    <n v="-121.4944"/>
    <d v="2023-10-03T00:00:00"/>
    <n v="8"/>
    <b v="1"/>
    <d v="2025-06-17T00:00:00"/>
    <x v="17"/>
    <n v="64"/>
    <x v="0"/>
    <n v="2"/>
    <n v="0"/>
    <n v="1"/>
    <n v="0"/>
    <x v="4"/>
    <x v="0"/>
  </r>
  <r>
    <n v="16"/>
    <x v="2"/>
    <n v="1"/>
    <s v="Mon"/>
    <x v="1"/>
    <d v="1899-12-30T20:02:00"/>
    <d v="1899-12-30T22:37:00"/>
    <n v="155"/>
    <b v="0"/>
    <x v="1"/>
    <b v="0"/>
    <s v="Male"/>
    <n v="20"/>
    <x v="0"/>
    <n v="20"/>
    <x v="0"/>
    <n v="0.05"/>
    <n v="19"/>
    <s v="Off-Peak Only"/>
    <s v="Fresno, Ca"/>
    <n v="36.7378"/>
    <n v="-119.7871"/>
    <d v="2024-05-01T00:00:00"/>
    <n v="5"/>
    <b v="0"/>
    <d v="2025-06-29T00:00:00"/>
    <x v="0"/>
    <n v="52"/>
    <x v="3"/>
    <n v="2.6"/>
    <n v="1"/>
    <n v="0"/>
    <n v="0"/>
    <x v="1"/>
    <x v="0"/>
  </r>
  <r>
    <n v="24"/>
    <x v="2"/>
    <n v="5"/>
    <s v="Fri, Sat, Sun, Thu, Wed"/>
    <x v="1"/>
    <d v="1899-12-30T09:06:00"/>
    <d v="1899-12-30T10:19:00"/>
    <n v="73"/>
    <b v="1"/>
    <x v="0"/>
    <b v="1"/>
    <s v="Male"/>
    <n v="20"/>
    <x v="0"/>
    <n v="20"/>
    <x v="1"/>
    <n v="0"/>
    <n v="20"/>
    <s v="Off-Peak Only"/>
    <s v="Los Angeles, Ca"/>
    <n v="34.052199999999999"/>
    <n v="-118.2437"/>
    <d v="2024-03-14T00:00:00"/>
    <n v="0"/>
    <b v="0"/>
    <d v="2025-06-26T00:00:00"/>
    <x v="14"/>
    <n v="55"/>
    <x v="1"/>
    <n v="1.2"/>
    <n v="0"/>
    <n v="0"/>
    <n v="0"/>
    <x v="5"/>
    <x v="0"/>
  </r>
  <r>
    <n v="23"/>
    <x v="1"/>
    <n v="1"/>
    <s v="Wed"/>
    <x v="1"/>
    <d v="1899-12-30T19:00:00"/>
    <d v="1899-12-30T19:49:00"/>
    <n v="49"/>
    <b v="1"/>
    <x v="0"/>
    <b v="1"/>
    <s v="Female"/>
    <n v="30"/>
    <x v="0"/>
    <n v="30"/>
    <x v="0"/>
    <n v="0.05"/>
    <n v="28.5"/>
    <s v="Weekdays Only"/>
    <s v="Bakersfield, Ca"/>
    <n v="35.3733"/>
    <n v="-119.0187"/>
    <d v="2022-11-03T00:00:00"/>
    <n v="0"/>
    <b v="0"/>
    <d v="2025-05-29T00:00:00"/>
    <x v="29"/>
    <n v="83"/>
    <x v="3"/>
    <n v="0.8"/>
    <n v="1.5"/>
    <n v="1"/>
    <n v="0"/>
    <x v="7"/>
    <x v="0"/>
  </r>
  <r>
    <n v="30"/>
    <x v="2"/>
    <n v="4"/>
    <s v="Fri, Mon, Sat, Wed"/>
    <x v="1"/>
    <d v="1899-12-30T09:21:00"/>
    <d v="1899-12-30T11:31:00"/>
    <n v="130"/>
    <b v="1"/>
    <x v="1"/>
    <b v="1"/>
    <s v="Prefer not to say"/>
    <n v="20"/>
    <x v="0"/>
    <n v="20"/>
    <x v="3"/>
    <n v="0.15"/>
    <n v="17"/>
    <s v="Off-Peak Only"/>
    <s v="Los Angeles, Ca"/>
    <n v="34.052199999999999"/>
    <n v="-118.2437"/>
    <d v="2024-06-17T00:00:00"/>
    <n v="4"/>
    <b v="0"/>
    <d v="2025-07-02T00:00:00"/>
    <x v="30"/>
    <n v="49"/>
    <x v="2"/>
    <n v="2.2000000000000002"/>
    <n v="3"/>
    <n v="0"/>
    <n v="0"/>
    <x v="5"/>
    <x v="0"/>
  </r>
  <r>
    <n v="49"/>
    <x v="1"/>
    <n v="3"/>
    <s v="Sun, Tue, Wed"/>
    <x v="1"/>
    <d v="1899-12-30T17:10:00"/>
    <d v="1899-12-30T18:03:00"/>
    <n v="53"/>
    <b v="1"/>
    <x v="1"/>
    <b v="1"/>
    <s v="Prefer not to say"/>
    <n v="30"/>
    <x v="2"/>
    <n v="27"/>
    <x v="2"/>
    <n v="0.1"/>
    <n v="24.3"/>
    <s v="Weekdays Only"/>
    <s v="Los Angeles, Ca"/>
    <n v="34.052199999999999"/>
    <n v="-118.2437"/>
    <d v="2023-03-11T00:00:00"/>
    <n v="8"/>
    <b v="0"/>
    <d v="2025-06-05T00:00:00"/>
    <x v="16"/>
    <n v="76"/>
    <x v="4"/>
    <n v="0.9"/>
    <n v="2.7"/>
    <n v="1"/>
    <n v="0"/>
    <x v="5"/>
    <x v="0"/>
  </r>
  <r>
    <n v="42"/>
    <x v="0"/>
    <n v="1"/>
    <s v="Thu"/>
    <x v="1"/>
    <d v="1899-12-30T12:52:00"/>
    <d v="1899-12-30T14:18:00"/>
    <n v="86"/>
    <b v="0"/>
    <x v="0"/>
    <b v="0"/>
    <s v="Female"/>
    <n v="50"/>
    <x v="0"/>
    <n v="50"/>
    <x v="2"/>
    <n v="0.1"/>
    <n v="45"/>
    <s v="All Hours"/>
    <s v="Long Beach, Ca"/>
    <n v="33.770099999999999"/>
    <n v="-118.19370000000001"/>
    <d v="2024-04-26T00:00:00"/>
    <n v="0"/>
    <b v="1"/>
    <d v="2025-06-29T00:00:00"/>
    <x v="33"/>
    <n v="52"/>
    <x v="3"/>
    <n v="1.4"/>
    <n v="5"/>
    <n v="0"/>
    <n v="0"/>
    <x v="9"/>
    <x v="0"/>
  </r>
  <r>
    <n v="39"/>
    <x v="1"/>
    <n v="3"/>
    <s v="Mon, Thu, Tue"/>
    <x v="0"/>
    <d v="1899-12-30T18:07:00"/>
    <d v="1899-12-30T20:59:00"/>
    <n v="172"/>
    <b v="1"/>
    <x v="0"/>
    <b v="0"/>
    <s v="Prefer not to say"/>
    <n v="30"/>
    <x v="0"/>
    <n v="30"/>
    <x v="1"/>
    <n v="0"/>
    <n v="30"/>
    <s v="Weekdays Only"/>
    <s v="Fresno, Ca"/>
    <n v="36.7378"/>
    <n v="-119.7871"/>
    <d v="2023-08-30T00:00:00"/>
    <n v="0"/>
    <b v="0"/>
    <d v="2025-06-15T00:00:00"/>
    <x v="31"/>
    <n v="66"/>
    <x v="4"/>
    <n v="2.9"/>
    <n v="0"/>
    <n v="1"/>
    <n v="0"/>
    <x v="1"/>
    <x v="0"/>
  </r>
  <r>
    <n v="29"/>
    <x v="1"/>
    <n v="3"/>
    <s v="Mon, Sat, Thu"/>
    <x v="1"/>
    <d v="1899-12-30T20:43:00"/>
    <d v="1899-12-30T21:23:00"/>
    <n v="40"/>
    <b v="1"/>
    <x v="0"/>
    <b v="0"/>
    <s v="Other (self-described)"/>
    <n v="30"/>
    <x v="2"/>
    <n v="27"/>
    <x v="1"/>
    <n v="0"/>
    <n v="27"/>
    <s v="Weekdays Only"/>
    <s v="San Francisco, Ca"/>
    <n v="37.774900000000002"/>
    <n v="-122.4194"/>
    <d v="2022-12-17T00:00:00"/>
    <n v="0"/>
    <b v="0"/>
    <d v="2025-06-01T00:00:00"/>
    <x v="6"/>
    <n v="80"/>
    <x v="4"/>
    <n v="0.7"/>
    <n v="0"/>
    <n v="1"/>
    <n v="0"/>
    <x v="8"/>
    <x v="0"/>
  </r>
  <r>
    <n v="33"/>
    <x v="2"/>
    <n v="2"/>
    <s v="Fri, Tue"/>
    <x v="1"/>
    <d v="1899-12-30T09:24:00"/>
    <d v="1899-12-30T12:24:00"/>
    <n v="180"/>
    <b v="0"/>
    <x v="1"/>
    <b v="0"/>
    <s v="Female"/>
    <n v="20"/>
    <x v="2"/>
    <n v="18"/>
    <x v="1"/>
    <n v="0"/>
    <n v="18"/>
    <s v="Off-Peak Only"/>
    <s v="Fresno, Ca"/>
    <n v="36.7378"/>
    <n v="-119.7871"/>
    <d v="2022-09-15T00:00:00"/>
    <n v="2"/>
    <b v="0"/>
    <d v="2025-05-27T00:00:00"/>
    <x v="1"/>
    <n v="85"/>
    <x v="0"/>
    <n v="3"/>
    <n v="0"/>
    <n v="1"/>
    <n v="0"/>
    <x v="1"/>
    <x v="0"/>
  </r>
  <r>
    <n v="40"/>
    <x v="0"/>
    <n v="2"/>
    <s v="Sat, Thu"/>
    <x v="1"/>
    <d v="1899-12-30T18:52:00"/>
    <d v="1899-12-30T19:42:00"/>
    <n v="50"/>
    <b v="1"/>
    <x v="0"/>
    <b v="1"/>
    <s v="Male"/>
    <n v="50"/>
    <x v="1"/>
    <n v="37.5"/>
    <x v="1"/>
    <n v="0"/>
    <n v="37.5"/>
    <s v="All Hours"/>
    <s v="Los Angeles, Ca"/>
    <n v="34.052199999999999"/>
    <n v="-118.2437"/>
    <d v="2025-01-17T00:00:00"/>
    <n v="0"/>
    <b v="0"/>
    <d v="2025-07-14T00:00:00"/>
    <x v="4"/>
    <n v="37"/>
    <x v="0"/>
    <n v="0.8"/>
    <n v="0"/>
    <n v="0"/>
    <n v="0"/>
    <x v="5"/>
    <x v="0"/>
  </r>
  <r>
    <n v="20"/>
    <x v="0"/>
    <n v="3"/>
    <s v="Fri, Thu, Tue"/>
    <x v="0"/>
    <d v="1899-12-30T08:23:00"/>
    <d v="1899-12-30T11:22:00"/>
    <n v="179"/>
    <b v="0"/>
    <x v="0"/>
    <b v="0"/>
    <s v="Male"/>
    <n v="50"/>
    <x v="0"/>
    <n v="50"/>
    <x v="0"/>
    <n v="0.05"/>
    <n v="47.5"/>
    <s v="All Hours"/>
    <s v="San Diego, Ca"/>
    <n v="32.715699999999998"/>
    <n v="-117.1611"/>
    <d v="2022-10-10T00:00:00"/>
    <n v="0"/>
    <b v="1"/>
    <d v="2025-05-28T00:00:00"/>
    <x v="24"/>
    <n v="84"/>
    <x v="4"/>
    <n v="3"/>
    <n v="2.5"/>
    <n v="1"/>
    <n v="1"/>
    <x v="6"/>
    <x v="0"/>
  </r>
  <r>
    <n v="38"/>
    <x v="2"/>
    <n v="1"/>
    <s v="Tue"/>
    <x v="0"/>
    <d v="1899-12-30T14:12:00"/>
    <d v="1899-12-30T14:59:00"/>
    <n v="47"/>
    <b v="0"/>
    <x v="0"/>
    <b v="0"/>
    <s v="Prefer not to say"/>
    <n v="20"/>
    <x v="0"/>
    <n v="20"/>
    <x v="1"/>
    <n v="0"/>
    <n v="20"/>
    <s v="Off-Peak Only"/>
    <s v="Sacramento, Ca"/>
    <n v="38.581600000000002"/>
    <n v="-121.4944"/>
    <d v="2024-01-15T00:00:00"/>
    <n v="0"/>
    <b v="0"/>
    <d v="2025-06-23T00:00:00"/>
    <x v="23"/>
    <n v="58"/>
    <x v="3"/>
    <n v="0.8"/>
    <n v="0"/>
    <n v="0"/>
    <n v="0"/>
    <x v="4"/>
    <x v="0"/>
  </r>
  <r>
    <n v="33"/>
    <x v="3"/>
    <n v="3"/>
    <s v="Mon, Sat, Thu"/>
    <x v="0"/>
    <d v="1899-12-30T19:30:00"/>
    <d v="1899-12-30T21:59:00"/>
    <n v="149"/>
    <b v="1"/>
    <x v="0"/>
    <b v="1"/>
    <s v="Male"/>
    <n v="70"/>
    <x v="1"/>
    <n v="52.5"/>
    <x v="1"/>
    <n v="0"/>
    <n v="52.5"/>
    <s v="All Hours + Priority Access"/>
    <s v="Fresno, Ca"/>
    <n v="36.7378"/>
    <n v="-119.7871"/>
    <d v="2024-09-20T00:00:00"/>
    <n v="0"/>
    <b v="0"/>
    <d v="2025-07-07T00:00:00"/>
    <x v="25"/>
    <n v="44"/>
    <x v="4"/>
    <n v="2.5"/>
    <n v="0"/>
    <n v="0"/>
    <n v="1"/>
    <x v="1"/>
    <x v="0"/>
  </r>
  <r>
    <n v="26"/>
    <x v="0"/>
    <n v="1"/>
    <s v="Fri"/>
    <x v="1"/>
    <d v="1899-12-30T12:45:00"/>
    <d v="1899-12-30T14:09:00"/>
    <n v="84"/>
    <b v="1"/>
    <x v="1"/>
    <b v="1"/>
    <s v="Other (self-described)"/>
    <n v="50"/>
    <x v="0"/>
    <n v="50"/>
    <x v="1"/>
    <n v="0"/>
    <n v="50"/>
    <s v="All Hours"/>
    <s v="Bakersfield, Ca"/>
    <n v="35.3733"/>
    <n v="-119.0187"/>
    <d v="2024-02-20T00:00:00"/>
    <n v="6"/>
    <b v="1"/>
    <d v="2025-06-25T00:00:00"/>
    <x v="15"/>
    <n v="56"/>
    <x v="3"/>
    <n v="1.4"/>
    <n v="0"/>
    <n v="0"/>
    <n v="1"/>
    <x v="7"/>
    <x v="0"/>
  </r>
  <r>
    <n v="27"/>
    <x v="0"/>
    <n v="2"/>
    <s v="Sun, Thu"/>
    <x v="0"/>
    <d v="1899-12-30T11:23:00"/>
    <d v="1899-12-30T13:00:00"/>
    <n v="97"/>
    <b v="0"/>
    <x v="1"/>
    <b v="1"/>
    <s v="Prefer not to say"/>
    <n v="50"/>
    <x v="0"/>
    <n v="50"/>
    <x v="3"/>
    <n v="0.15"/>
    <n v="42.5"/>
    <s v="All Hours"/>
    <s v="Fresno, Ca"/>
    <n v="36.7378"/>
    <n v="-119.7871"/>
    <d v="2022-08-14T00:00:00"/>
    <n v="1"/>
    <b v="1"/>
    <d v="2025-05-25T00:00:00"/>
    <x v="8"/>
    <n v="87"/>
    <x v="0"/>
    <n v="1.6"/>
    <n v="7.5"/>
    <n v="1"/>
    <n v="0"/>
    <x v="1"/>
    <x v="0"/>
  </r>
  <r>
    <n v="20"/>
    <x v="2"/>
    <n v="3"/>
    <s v="Mon, Thu, Wed"/>
    <x v="1"/>
    <d v="1899-12-30T10:42:00"/>
    <d v="1899-12-30T13:13:00"/>
    <n v="151"/>
    <b v="1"/>
    <x v="1"/>
    <b v="0"/>
    <s v="Female"/>
    <n v="20"/>
    <x v="0"/>
    <n v="20"/>
    <x v="1"/>
    <n v="0"/>
    <n v="20"/>
    <s v="Off-Peak Only"/>
    <s v="Bakersfield, Ca"/>
    <n v="35.3733"/>
    <n v="-119.0187"/>
    <d v="2024-01-15T00:00:00"/>
    <n v="5"/>
    <b v="0"/>
    <d v="2025-06-23T00:00:00"/>
    <x v="23"/>
    <n v="58"/>
    <x v="4"/>
    <n v="2.5"/>
    <n v="0"/>
    <n v="0"/>
    <n v="0"/>
    <x v="7"/>
    <x v="0"/>
  </r>
  <r>
    <n v="23"/>
    <x v="0"/>
    <n v="4"/>
    <s v="Fri, Sat, Sun, Tue"/>
    <x v="1"/>
    <d v="1899-12-30T09:17:00"/>
    <d v="1899-12-30T09:49:00"/>
    <n v="32"/>
    <b v="0"/>
    <x v="0"/>
    <b v="0"/>
    <s v="Male"/>
    <n v="50"/>
    <x v="0"/>
    <n v="50"/>
    <x v="2"/>
    <n v="0.1"/>
    <n v="45"/>
    <s v="All Hours"/>
    <s v="Bakersfield, Ca"/>
    <n v="35.3733"/>
    <n v="-119.0187"/>
    <d v="2024-07-07T00:00:00"/>
    <n v="0"/>
    <b v="1"/>
    <d v="2025-07-03T00:00:00"/>
    <x v="27"/>
    <n v="48"/>
    <x v="2"/>
    <n v="0.5"/>
    <n v="5"/>
    <n v="0"/>
    <n v="0"/>
    <x v="7"/>
    <x v="0"/>
  </r>
  <r>
    <n v="12"/>
    <x v="1"/>
    <n v="5"/>
    <s v="Fri, Mon, Sun, Thu, Wed"/>
    <x v="0"/>
    <d v="1899-12-30T10:25:00"/>
    <d v="1899-12-30T12:18:00"/>
    <n v="113"/>
    <b v="0"/>
    <x v="0"/>
    <b v="1"/>
    <s v="Male"/>
    <n v="30"/>
    <x v="0"/>
    <n v="30"/>
    <x v="1"/>
    <n v="0"/>
    <n v="30"/>
    <s v="Weekdays Only"/>
    <s v="Los Angeles, Ca"/>
    <n v="34.052199999999999"/>
    <n v="-118.2437"/>
    <d v="2023-08-18T00:00:00"/>
    <n v="0"/>
    <b v="0"/>
    <d v="2025-06-14T00:00:00"/>
    <x v="31"/>
    <n v="67"/>
    <x v="1"/>
    <n v="1.9"/>
    <n v="0"/>
    <n v="1"/>
    <n v="0"/>
    <x v="5"/>
    <x v="0"/>
  </r>
  <r>
    <n v="41"/>
    <x v="2"/>
    <n v="2"/>
    <s v="Sun, Tue"/>
    <x v="1"/>
    <d v="1899-12-30T14:06:00"/>
    <d v="1899-12-30T16:06:00"/>
    <n v="120"/>
    <b v="1"/>
    <x v="1"/>
    <b v="1"/>
    <s v="Prefer not to say"/>
    <n v="20"/>
    <x v="0"/>
    <n v="20"/>
    <x v="3"/>
    <n v="0.15"/>
    <n v="17"/>
    <s v="Off-Peak Only"/>
    <s v="Anaheim, Ca"/>
    <n v="33.836599999999997"/>
    <n v="-117.9143"/>
    <d v="2024-10-10T00:00:00"/>
    <n v="3"/>
    <b v="0"/>
    <d v="2025-07-08T00:00:00"/>
    <x v="34"/>
    <n v="43"/>
    <x v="0"/>
    <n v="2"/>
    <n v="3"/>
    <n v="0"/>
    <n v="0"/>
    <x v="3"/>
    <x v="0"/>
  </r>
  <r>
    <n v="32"/>
    <x v="1"/>
    <n v="3"/>
    <s v="Fri, Sun, Tue"/>
    <x v="1"/>
    <d v="1899-12-30T12:16:00"/>
    <d v="1899-12-30T13:03:00"/>
    <n v="47"/>
    <b v="0"/>
    <x v="1"/>
    <b v="0"/>
    <s v="Male"/>
    <n v="30"/>
    <x v="2"/>
    <n v="27"/>
    <x v="1"/>
    <n v="0"/>
    <n v="27"/>
    <s v="Weekdays Only"/>
    <s v="Fresno, Ca"/>
    <n v="36.7378"/>
    <n v="-119.7871"/>
    <d v="2025-04-03T00:00:00"/>
    <n v="4"/>
    <b v="0"/>
    <d v="2025-07-18T00:00:00"/>
    <x v="5"/>
    <n v="33"/>
    <x v="4"/>
    <n v="0.8"/>
    <n v="0"/>
    <n v="0"/>
    <n v="0"/>
    <x v="1"/>
    <x v="0"/>
  </r>
  <r>
    <n v="44"/>
    <x v="3"/>
    <n v="5"/>
    <s v="Fri, Sun, Thu, Tue, Wed"/>
    <x v="1"/>
    <d v="1899-12-30T20:04:00"/>
    <d v="1899-12-30T22:29:00"/>
    <n v="145"/>
    <b v="0"/>
    <x v="1"/>
    <b v="1"/>
    <s v="Female"/>
    <n v="70"/>
    <x v="0"/>
    <n v="70"/>
    <x v="3"/>
    <n v="0.15"/>
    <n v="59.5"/>
    <s v="All Hours + Priority Access"/>
    <s v="San Francisco, Ca"/>
    <n v="37.774900000000002"/>
    <n v="-122.4194"/>
    <d v="2025-02-05T00:00:00"/>
    <n v="2"/>
    <b v="1"/>
    <d v="2025-07-15T00:00:00"/>
    <x v="22"/>
    <n v="36"/>
    <x v="1"/>
    <n v="2.4"/>
    <n v="10.5"/>
    <n v="0"/>
    <n v="1"/>
    <x v="8"/>
    <x v="0"/>
  </r>
  <r>
    <n v="29"/>
    <x v="0"/>
    <n v="2"/>
    <s v="Fri, Thu"/>
    <x v="0"/>
    <d v="1899-12-30T14:45:00"/>
    <d v="1899-12-30T16:43:00"/>
    <n v="118"/>
    <b v="1"/>
    <x v="1"/>
    <b v="1"/>
    <s v="Male"/>
    <n v="50"/>
    <x v="1"/>
    <n v="37.5"/>
    <x v="1"/>
    <n v="0"/>
    <n v="37.5"/>
    <s v="All Hours"/>
    <s v="Oakland, Ca"/>
    <n v="37.804400000000001"/>
    <n v="-122.27119999999999"/>
    <d v="2025-02-06T00:00:00"/>
    <n v="1"/>
    <b v="1"/>
    <d v="2025-07-15T00:00:00"/>
    <x v="22"/>
    <n v="36"/>
    <x v="0"/>
    <n v="2"/>
    <n v="0"/>
    <n v="0"/>
    <n v="0"/>
    <x v="2"/>
    <x v="0"/>
  </r>
  <r>
    <n v="20"/>
    <x v="0"/>
    <n v="3"/>
    <s v="Sat, Sun, Thu"/>
    <x v="0"/>
    <d v="1899-12-30T10:32:00"/>
    <d v="1899-12-30T11:09:00"/>
    <n v="37"/>
    <b v="0"/>
    <x v="0"/>
    <b v="1"/>
    <s v="Female"/>
    <n v="50"/>
    <x v="0"/>
    <n v="50"/>
    <x v="3"/>
    <n v="0.15"/>
    <n v="42.5"/>
    <s v="All Hours"/>
    <s v="San Francisco, Ca"/>
    <n v="37.774900000000002"/>
    <n v="-122.4194"/>
    <d v="2025-01-12T00:00:00"/>
    <n v="0"/>
    <b v="1"/>
    <d v="2025-07-13T00:00:00"/>
    <x v="4"/>
    <n v="38"/>
    <x v="4"/>
    <n v="0.6"/>
    <n v="7.5"/>
    <n v="0"/>
    <n v="0"/>
    <x v="8"/>
    <x v="0"/>
  </r>
  <r>
    <n v="35"/>
    <x v="2"/>
    <n v="3"/>
    <s v="Fri, Thu, Tue"/>
    <x v="1"/>
    <d v="1899-12-30T13:32:00"/>
    <d v="1899-12-30T16:19:00"/>
    <n v="167"/>
    <b v="0"/>
    <x v="0"/>
    <b v="0"/>
    <s v="Male"/>
    <n v="20"/>
    <x v="1"/>
    <n v="15"/>
    <x v="3"/>
    <n v="0.15"/>
    <n v="12.75"/>
    <s v="Off-Peak Only"/>
    <s v="San Diego, Ca"/>
    <n v="32.715699999999998"/>
    <n v="-117.1611"/>
    <d v="2025-01-26T00:00:00"/>
    <n v="0"/>
    <b v="1"/>
    <d v="2025-07-14T00:00:00"/>
    <x v="4"/>
    <n v="37"/>
    <x v="4"/>
    <n v="2.8"/>
    <n v="2.25"/>
    <n v="0"/>
    <n v="0"/>
    <x v="6"/>
    <x v="0"/>
  </r>
  <r>
    <n v="48"/>
    <x v="0"/>
    <n v="2"/>
    <s v="Thu, Wed"/>
    <x v="0"/>
    <d v="1899-12-30T17:14:00"/>
    <d v="1899-12-30T20:05:00"/>
    <n v="171"/>
    <b v="0"/>
    <x v="1"/>
    <b v="1"/>
    <s v="Male"/>
    <n v="50"/>
    <x v="1"/>
    <n v="37.5"/>
    <x v="1"/>
    <n v="0"/>
    <n v="37.5"/>
    <s v="All Hours"/>
    <s v="San Francisco, Ca"/>
    <n v="37.774900000000002"/>
    <n v="-122.4194"/>
    <d v="2023-08-10T00:00:00"/>
    <n v="3"/>
    <b v="1"/>
    <d v="2025-06-14T00:00:00"/>
    <x v="31"/>
    <n v="67"/>
    <x v="0"/>
    <n v="2.8"/>
    <n v="0"/>
    <n v="1"/>
    <n v="0"/>
    <x v="8"/>
    <x v="0"/>
  </r>
  <r>
    <n v="22"/>
    <x v="0"/>
    <n v="3"/>
    <s v="Sat, Sun, Wed"/>
    <x v="1"/>
    <d v="1899-12-30T17:57:00"/>
    <d v="1899-12-30T19:46:00"/>
    <n v="109"/>
    <b v="0"/>
    <x v="1"/>
    <b v="0"/>
    <s v="Male"/>
    <n v="50"/>
    <x v="0"/>
    <n v="50"/>
    <x v="0"/>
    <n v="0.05"/>
    <n v="47.5"/>
    <s v="All Hours"/>
    <s v="Sacramento, Ca"/>
    <n v="38.581600000000002"/>
    <n v="-121.4944"/>
    <d v="2024-12-11T00:00:00"/>
    <n v="7"/>
    <b v="1"/>
    <d v="2025-07-12T00:00:00"/>
    <x v="11"/>
    <n v="39"/>
    <x v="4"/>
    <n v="1.8"/>
    <n v="2.5"/>
    <n v="0"/>
    <n v="1"/>
    <x v="4"/>
    <x v="0"/>
  </r>
  <r>
    <n v="22"/>
    <x v="0"/>
    <n v="1"/>
    <s v="Fri"/>
    <x v="0"/>
    <d v="1899-12-30T11:31:00"/>
    <d v="1899-12-30T12:13:00"/>
    <n v="42"/>
    <b v="1"/>
    <x v="1"/>
    <b v="1"/>
    <s v="Male"/>
    <n v="50"/>
    <x v="0"/>
    <n v="50"/>
    <x v="0"/>
    <n v="0.05"/>
    <n v="47.5"/>
    <s v="All Hours"/>
    <s v="San Jose, Ca"/>
    <n v="37.338200000000001"/>
    <n v="-121.88630000000001"/>
    <d v="2024-06-19T00:00:00"/>
    <n v="2"/>
    <b v="1"/>
    <d v="2025-07-02T00:00:00"/>
    <x v="30"/>
    <n v="49"/>
    <x v="3"/>
    <n v="0.7"/>
    <n v="2.5"/>
    <n v="0"/>
    <n v="1"/>
    <x v="0"/>
    <x v="0"/>
  </r>
  <r>
    <n v="30"/>
    <x v="1"/>
    <n v="4"/>
    <s v="Fri, Sat, Sun, Wed"/>
    <x v="1"/>
    <d v="1899-12-30T14:27:00"/>
    <d v="1899-12-30T16:09:00"/>
    <n v="102"/>
    <b v="0"/>
    <x v="1"/>
    <b v="0"/>
    <s v="Non-binary"/>
    <n v="30"/>
    <x v="0"/>
    <n v="30"/>
    <x v="2"/>
    <n v="0.1"/>
    <n v="27"/>
    <s v="Weekdays Only"/>
    <s v="San Diego, Ca"/>
    <n v="32.715699999999998"/>
    <n v="-117.1611"/>
    <d v="2022-11-10T00:00:00"/>
    <n v="2"/>
    <b v="1"/>
    <d v="2025-05-30T00:00:00"/>
    <x v="29"/>
    <n v="82"/>
    <x v="2"/>
    <n v="1.7"/>
    <n v="3"/>
    <n v="1"/>
    <n v="0"/>
    <x v="6"/>
    <x v="0"/>
  </r>
  <r>
    <n v="47"/>
    <x v="0"/>
    <n v="1"/>
    <s v="Tue"/>
    <x v="1"/>
    <d v="1899-12-30T18:15:00"/>
    <d v="1899-12-30T19:59:00"/>
    <n v="104"/>
    <b v="1"/>
    <x v="0"/>
    <b v="1"/>
    <s v="Female"/>
    <n v="50"/>
    <x v="0"/>
    <n v="50"/>
    <x v="2"/>
    <n v="0.1"/>
    <n v="45"/>
    <s v="All Hours"/>
    <s v="San Diego, Ca"/>
    <n v="32.715699999999998"/>
    <n v="-117.1611"/>
    <d v="2024-02-04T00:00:00"/>
    <n v="0"/>
    <b v="1"/>
    <d v="2025-06-24T00:00:00"/>
    <x v="15"/>
    <n v="57"/>
    <x v="3"/>
    <n v="1.7"/>
    <n v="5"/>
    <n v="0"/>
    <n v="0"/>
    <x v="6"/>
    <x v="0"/>
  </r>
  <r>
    <n v="32"/>
    <x v="1"/>
    <n v="3"/>
    <s v="Mon, Sat, Wed"/>
    <x v="1"/>
    <d v="1899-12-30T17:29:00"/>
    <d v="1899-12-30T18:47:00"/>
    <n v="78"/>
    <b v="1"/>
    <x v="0"/>
    <b v="1"/>
    <s v="Male"/>
    <n v="30"/>
    <x v="1"/>
    <n v="22.5"/>
    <x v="0"/>
    <n v="0.05"/>
    <n v="21.375"/>
    <s v="Weekdays Only"/>
    <s v="Long Beach, Ca"/>
    <n v="33.770099999999999"/>
    <n v="-118.19370000000001"/>
    <d v="2023-07-13T00:00:00"/>
    <n v="0"/>
    <b v="1"/>
    <d v="2025-06-12T00:00:00"/>
    <x v="26"/>
    <n v="69"/>
    <x v="4"/>
    <n v="1.3"/>
    <n v="1.1200000000000001"/>
    <n v="1"/>
    <n v="0"/>
    <x v="9"/>
    <x v="0"/>
  </r>
  <r>
    <n v="20"/>
    <x v="2"/>
    <n v="3"/>
    <s v="Mon, Thu, Wed"/>
    <x v="1"/>
    <d v="1899-12-30T10:42:00"/>
    <d v="1899-12-30T13:13:00"/>
    <n v="151"/>
    <b v="1"/>
    <x v="1"/>
    <b v="0"/>
    <s v="Female"/>
    <n v="20"/>
    <x v="0"/>
    <n v="20"/>
    <x v="1"/>
    <n v="0"/>
    <n v="20"/>
    <s v="Off-Peak Only"/>
    <s v="Bakersfield, Ca"/>
    <n v="35.3733"/>
    <n v="-119.0187"/>
    <d v="2024-12-21T00:00:00"/>
    <n v="3"/>
    <b v="1"/>
    <d v="2025-07-12T00:00:00"/>
    <x v="11"/>
    <n v="39"/>
    <x v="4"/>
    <n v="2.5"/>
    <n v="0"/>
    <n v="0"/>
    <n v="0"/>
    <x v="7"/>
    <x v="0"/>
  </r>
  <r>
    <n v="40"/>
    <x v="0"/>
    <n v="3"/>
    <s v="Mon, Thu, Tue"/>
    <x v="1"/>
    <d v="1899-12-30T19:59:00"/>
    <d v="1899-12-30T21:04:00"/>
    <n v="65"/>
    <b v="0"/>
    <x v="1"/>
    <b v="0"/>
    <s v="Other (self-described)"/>
    <n v="50"/>
    <x v="1"/>
    <n v="37.5"/>
    <x v="1"/>
    <n v="0"/>
    <n v="37.5"/>
    <s v="All Hours"/>
    <s v="Oakland, Ca"/>
    <n v="37.804400000000001"/>
    <n v="-122.27119999999999"/>
    <d v="2024-11-30T00:00:00"/>
    <n v="1"/>
    <b v="0"/>
    <d v="2025-07-11T00:00:00"/>
    <x v="10"/>
    <n v="40"/>
    <x v="4"/>
    <n v="1.1000000000000001"/>
    <n v="0"/>
    <n v="0"/>
    <n v="0"/>
    <x v="2"/>
    <x v="0"/>
  </r>
  <r>
    <n v="25"/>
    <x v="1"/>
    <n v="4"/>
    <s v="Fri, Mon, Tue, Wed"/>
    <x v="0"/>
    <d v="1899-12-30T19:23:00"/>
    <d v="1899-12-30T20:48:00"/>
    <n v="85"/>
    <b v="0"/>
    <x v="0"/>
    <b v="1"/>
    <s v="Female"/>
    <n v="30"/>
    <x v="1"/>
    <n v="22.5"/>
    <x v="2"/>
    <n v="0.1"/>
    <n v="20.25"/>
    <s v="Weekdays Only"/>
    <s v="San Jose, Ca"/>
    <n v="37.338200000000001"/>
    <n v="-121.88630000000001"/>
    <d v="2025-05-10T00:00:00"/>
    <n v="0"/>
    <b v="0"/>
    <d v="2025-07-20T00:00:00"/>
    <x v="18"/>
    <n v="31"/>
    <x v="2"/>
    <n v="1.4"/>
    <n v="2.25"/>
    <n v="0"/>
    <n v="0"/>
    <x v="0"/>
    <x v="0"/>
  </r>
  <r>
    <n v="45"/>
    <x v="2"/>
    <n v="3"/>
    <s v="Fri, Mon, Wed"/>
    <x v="1"/>
    <d v="1899-12-30T15:39:00"/>
    <d v="1899-12-30T17:34:00"/>
    <n v="115"/>
    <b v="1"/>
    <x v="1"/>
    <b v="1"/>
    <s v="Male"/>
    <n v="20"/>
    <x v="1"/>
    <n v="15"/>
    <x v="2"/>
    <n v="0.1"/>
    <n v="13.5"/>
    <s v="Off-Peak Only"/>
    <s v="Anaheim, Ca"/>
    <n v="33.836599999999997"/>
    <n v="-117.9143"/>
    <d v="2024-12-25T00:00:00"/>
    <n v="7"/>
    <b v="1"/>
    <d v="2025-07-12T00:00:00"/>
    <x v="11"/>
    <n v="39"/>
    <x v="4"/>
    <n v="1.9"/>
    <n v="1.5"/>
    <n v="0"/>
    <n v="0"/>
    <x v="3"/>
    <x v="0"/>
  </r>
  <r>
    <n v="49"/>
    <x v="2"/>
    <n v="3"/>
    <s v="Mon, Sun, Wed"/>
    <x v="0"/>
    <d v="1899-12-30T19:37:00"/>
    <d v="1899-12-30T21:31:00"/>
    <n v="114"/>
    <b v="1"/>
    <x v="0"/>
    <b v="0"/>
    <s v="Male"/>
    <n v="20"/>
    <x v="0"/>
    <n v="20"/>
    <x v="3"/>
    <n v="0.15"/>
    <n v="17"/>
    <s v="Off-Peak Only"/>
    <s v="Anaheim, Ca"/>
    <n v="33.836599999999997"/>
    <n v="-117.9143"/>
    <d v="2024-08-30T00:00:00"/>
    <n v="0"/>
    <b v="1"/>
    <d v="2025-07-06T00:00:00"/>
    <x v="12"/>
    <n v="45"/>
    <x v="4"/>
    <n v="1.9"/>
    <n v="3"/>
    <n v="0"/>
    <n v="0"/>
    <x v="3"/>
    <x v="0"/>
  </r>
  <r>
    <n v="30"/>
    <x v="1"/>
    <n v="1"/>
    <s v="Fri"/>
    <x v="0"/>
    <d v="1899-12-30T17:59:00"/>
    <d v="1899-12-30T20:47:00"/>
    <n v="168"/>
    <b v="0"/>
    <x v="1"/>
    <b v="1"/>
    <s v="Other (self-described)"/>
    <n v="30"/>
    <x v="0"/>
    <n v="30"/>
    <x v="1"/>
    <n v="0"/>
    <n v="30"/>
    <s v="Weekdays Only"/>
    <s v="San Francisco, Ca"/>
    <n v="37.774900000000002"/>
    <n v="-122.4194"/>
    <d v="2024-12-16T00:00:00"/>
    <n v="8"/>
    <b v="1"/>
    <d v="2025-07-12T00:00:00"/>
    <x v="11"/>
    <n v="39"/>
    <x v="3"/>
    <n v="2.8"/>
    <n v="0"/>
    <n v="0"/>
    <n v="0"/>
    <x v="8"/>
    <x v="0"/>
  </r>
  <r>
    <n v="27"/>
    <x v="1"/>
    <n v="1"/>
    <s v="Wed"/>
    <x v="0"/>
    <d v="1899-12-30T11:25:00"/>
    <d v="1899-12-30T12:56:00"/>
    <n v="91"/>
    <b v="1"/>
    <x v="0"/>
    <b v="1"/>
    <s v="Female"/>
    <n v="30"/>
    <x v="0"/>
    <n v="30"/>
    <x v="3"/>
    <n v="0.15"/>
    <n v="25.5"/>
    <s v="Weekdays Only"/>
    <s v="Fresno, Ca"/>
    <n v="36.7378"/>
    <n v="-119.7871"/>
    <d v="2025-03-20T00:00:00"/>
    <n v="0"/>
    <b v="1"/>
    <d v="2025-07-17T00:00:00"/>
    <x v="20"/>
    <n v="34"/>
    <x v="3"/>
    <n v="1.5"/>
    <n v="4.5"/>
    <n v="0"/>
    <n v="0"/>
    <x v="1"/>
    <x v="0"/>
  </r>
  <r>
    <n v="30"/>
    <x v="0"/>
    <n v="3"/>
    <s v="Fri, Sat, Thu"/>
    <x v="1"/>
    <d v="1899-12-30T14:44:00"/>
    <d v="1899-12-30T16:00:00"/>
    <n v="76"/>
    <b v="1"/>
    <x v="1"/>
    <b v="1"/>
    <s v="Prefer not to say"/>
    <n v="50"/>
    <x v="0"/>
    <n v="50"/>
    <x v="2"/>
    <n v="0.1"/>
    <n v="45"/>
    <s v="All Hours"/>
    <s v="Los Angeles, Ca"/>
    <n v="34.052199999999999"/>
    <n v="-118.2437"/>
    <d v="2025-02-14T00:00:00"/>
    <n v="8"/>
    <b v="1"/>
    <d v="2025-07-15T00:00:00"/>
    <x v="22"/>
    <n v="36"/>
    <x v="4"/>
    <n v="1.3"/>
    <n v="5"/>
    <n v="0"/>
    <n v="0"/>
    <x v="5"/>
    <x v="0"/>
  </r>
  <r>
    <n v="40"/>
    <x v="2"/>
    <n v="1"/>
    <s v="Sun"/>
    <x v="1"/>
    <d v="1899-12-30T16:03:00"/>
    <d v="1899-12-30T17:49:00"/>
    <n v="106"/>
    <b v="0"/>
    <x v="0"/>
    <b v="1"/>
    <s v="Male"/>
    <n v="20"/>
    <x v="1"/>
    <n v="15"/>
    <x v="1"/>
    <n v="0"/>
    <n v="15"/>
    <s v="Off-Peak Only"/>
    <s v="Fresno, Ca"/>
    <n v="36.7378"/>
    <n v="-119.7871"/>
    <d v="2024-02-18T00:00:00"/>
    <n v="0"/>
    <b v="1"/>
    <d v="2025-06-25T00:00:00"/>
    <x v="15"/>
    <n v="56"/>
    <x v="3"/>
    <n v="1.8"/>
    <n v="0"/>
    <n v="0"/>
    <n v="0"/>
    <x v="1"/>
    <x v="0"/>
  </r>
  <r>
    <n v="33"/>
    <x v="0"/>
    <n v="2"/>
    <s v="Sat, Thu"/>
    <x v="1"/>
    <d v="1899-12-30T14:56:00"/>
    <d v="1899-12-30T15:57:00"/>
    <n v="61"/>
    <b v="1"/>
    <x v="1"/>
    <b v="1"/>
    <s v="Female"/>
    <n v="50"/>
    <x v="0"/>
    <n v="50"/>
    <x v="1"/>
    <n v="0"/>
    <n v="50"/>
    <s v="All Hours"/>
    <s v="Fresno, Ca"/>
    <n v="36.7378"/>
    <n v="-119.7871"/>
    <d v="2024-11-15T00:00:00"/>
    <n v="6"/>
    <b v="1"/>
    <d v="2025-07-10T00:00:00"/>
    <x v="10"/>
    <n v="41"/>
    <x v="0"/>
    <n v="1"/>
    <n v="0"/>
    <n v="0"/>
    <n v="1"/>
    <x v="1"/>
    <x v="0"/>
  </r>
  <r>
    <n v="49"/>
    <x v="0"/>
    <n v="3"/>
    <s v="Fri, Sun, Thu"/>
    <x v="0"/>
    <d v="1899-12-30T17:16:00"/>
    <d v="1899-12-30T19:52:00"/>
    <n v="156"/>
    <b v="1"/>
    <x v="0"/>
    <b v="0"/>
    <s v="Prefer not to say"/>
    <n v="50"/>
    <x v="0"/>
    <n v="50"/>
    <x v="1"/>
    <n v="0"/>
    <n v="50"/>
    <s v="All Hours"/>
    <s v="Bakersfield, Ca"/>
    <n v="35.3733"/>
    <n v="-119.0187"/>
    <d v="2024-05-31T00:00:00"/>
    <n v="0"/>
    <b v="1"/>
    <d v="2025-07-01T00:00:00"/>
    <x v="0"/>
    <n v="50"/>
    <x v="4"/>
    <n v="2.6"/>
    <n v="0"/>
    <n v="0"/>
    <n v="1"/>
    <x v="7"/>
    <x v="0"/>
  </r>
  <r>
    <n v="27"/>
    <x v="3"/>
    <n v="3"/>
    <s v="Sat, Thu, Wed"/>
    <x v="0"/>
    <d v="1899-12-30T20:18:00"/>
    <d v="1899-12-30T22:20:00"/>
    <n v="122"/>
    <b v="1"/>
    <x v="1"/>
    <b v="0"/>
    <s v="Male"/>
    <n v="70"/>
    <x v="1"/>
    <n v="52.5"/>
    <x v="2"/>
    <n v="0.1"/>
    <n v="47.25"/>
    <s v="All Hours + Priority Access"/>
    <s v="Bakersfield, Ca"/>
    <n v="35.3733"/>
    <n v="-119.0187"/>
    <d v="2024-01-03T00:00:00"/>
    <n v="1"/>
    <b v="1"/>
    <d v="2025-06-22T00:00:00"/>
    <x v="23"/>
    <n v="59"/>
    <x v="4"/>
    <n v="2"/>
    <n v="5.25"/>
    <n v="0"/>
    <n v="1"/>
    <x v="7"/>
    <x v="0"/>
  </r>
  <r>
    <n v="29"/>
    <x v="1"/>
    <n v="1"/>
    <s v="Thu"/>
    <x v="1"/>
    <d v="1899-12-30T10:25:00"/>
    <d v="1899-12-30T12:04:00"/>
    <n v="99"/>
    <b v="1"/>
    <x v="1"/>
    <b v="0"/>
    <s v="Male"/>
    <n v="30"/>
    <x v="0"/>
    <n v="30"/>
    <x v="1"/>
    <n v="0"/>
    <n v="30"/>
    <s v="Weekdays Only"/>
    <s v="Anaheim, Ca"/>
    <n v="33.836599999999997"/>
    <n v="-117.9143"/>
    <d v="2023-06-18T00:00:00"/>
    <n v="5"/>
    <b v="0"/>
    <d v="2025-06-11T00:00:00"/>
    <x v="21"/>
    <n v="70"/>
    <x v="3"/>
    <n v="1.6"/>
    <n v="0"/>
    <n v="1"/>
    <n v="0"/>
    <x v="3"/>
    <x v="0"/>
  </r>
  <r>
    <n v="38"/>
    <x v="2"/>
    <n v="5"/>
    <s v="Mon, Sat, Sun, Thu, Tue"/>
    <x v="0"/>
    <d v="1899-12-30T08:35:00"/>
    <d v="1899-12-30T10:56:00"/>
    <n v="141"/>
    <b v="1"/>
    <x v="1"/>
    <b v="0"/>
    <s v="Male"/>
    <n v="20"/>
    <x v="0"/>
    <n v="20"/>
    <x v="1"/>
    <n v="0"/>
    <n v="20"/>
    <s v="Off-Peak Only"/>
    <s v="San Jose, Ca"/>
    <n v="37.338200000000001"/>
    <n v="-121.88630000000001"/>
    <d v="2025-05-12T00:00:00"/>
    <n v="4"/>
    <b v="1"/>
    <d v="2025-07-20T00:00:00"/>
    <x v="18"/>
    <n v="31"/>
    <x v="1"/>
    <n v="2.4"/>
    <n v="0"/>
    <n v="0"/>
    <n v="0"/>
    <x v="0"/>
    <x v="0"/>
  </r>
  <r>
    <n v="34"/>
    <x v="1"/>
    <n v="2"/>
    <s v="Fri, Mon"/>
    <x v="0"/>
    <d v="1899-12-30T17:01:00"/>
    <d v="1899-12-30T19:09:00"/>
    <n v="128"/>
    <b v="0"/>
    <x v="1"/>
    <b v="0"/>
    <s v="Prefer not to say"/>
    <n v="30"/>
    <x v="0"/>
    <n v="30"/>
    <x v="1"/>
    <n v="0"/>
    <n v="30"/>
    <s v="Weekdays Only"/>
    <s v="Fresno, Ca"/>
    <n v="36.7378"/>
    <n v="-119.7871"/>
    <d v="2023-02-22T00:00:00"/>
    <n v="3"/>
    <b v="0"/>
    <d v="2025-06-05T00:00:00"/>
    <x v="19"/>
    <n v="76"/>
    <x v="0"/>
    <n v="2.1"/>
    <n v="0"/>
    <n v="1"/>
    <n v="0"/>
    <x v="1"/>
    <x v="0"/>
  </r>
  <r>
    <n v="32"/>
    <x v="0"/>
    <n v="1"/>
    <s v="Sat"/>
    <x v="0"/>
    <d v="1899-12-30T17:58:00"/>
    <d v="1899-12-30T19:58:00"/>
    <n v="120"/>
    <b v="1"/>
    <x v="0"/>
    <b v="1"/>
    <s v="Prefer not to say"/>
    <n v="50"/>
    <x v="1"/>
    <n v="37.5"/>
    <x v="1"/>
    <n v="0"/>
    <n v="37.5"/>
    <s v="All Hours"/>
    <s v="Oakland, Ca"/>
    <n v="37.804400000000001"/>
    <n v="-122.27119999999999"/>
    <d v="2023-08-24T00:00:00"/>
    <n v="0"/>
    <b v="0"/>
    <d v="2025-06-15T00:00:00"/>
    <x v="31"/>
    <n v="66"/>
    <x v="3"/>
    <n v="2"/>
    <n v="0"/>
    <n v="1"/>
    <n v="0"/>
    <x v="2"/>
    <x v="0"/>
  </r>
  <r>
    <n v="48"/>
    <x v="0"/>
    <n v="1"/>
    <s v="Tue"/>
    <x v="1"/>
    <d v="1899-12-30T19:29:00"/>
    <d v="1899-12-30T22:21:00"/>
    <n v="172"/>
    <b v="1"/>
    <x v="0"/>
    <b v="1"/>
    <s v="Male"/>
    <n v="50"/>
    <x v="0"/>
    <n v="50"/>
    <x v="3"/>
    <n v="0.15"/>
    <n v="42.5"/>
    <s v="All Hours"/>
    <s v="Oakland, Ca"/>
    <n v="37.804400000000001"/>
    <n v="-122.27119999999999"/>
    <d v="2025-03-27T00:00:00"/>
    <n v="0"/>
    <b v="0"/>
    <d v="2025-07-18T00:00:00"/>
    <x v="20"/>
    <n v="33"/>
    <x v="3"/>
    <n v="2.9"/>
    <n v="7.5"/>
    <n v="0"/>
    <n v="0"/>
    <x v="2"/>
    <x v="0"/>
  </r>
  <r>
    <n v="39"/>
    <x v="0"/>
    <n v="5"/>
    <s v="Fri, Mon, Sun, Thu, Wed"/>
    <x v="1"/>
    <d v="1899-12-30T12:50:00"/>
    <d v="1899-12-30T14:58:00"/>
    <n v="128"/>
    <b v="0"/>
    <x v="1"/>
    <b v="1"/>
    <s v="Male"/>
    <n v="50"/>
    <x v="1"/>
    <n v="37.5"/>
    <x v="0"/>
    <n v="0.05"/>
    <n v="35.625"/>
    <s v="All Hours"/>
    <s v="Anaheim, Ca"/>
    <n v="33.836599999999997"/>
    <n v="-117.9143"/>
    <d v="2022-12-05T00:00:00"/>
    <n v="6"/>
    <b v="0"/>
    <d v="2025-05-31T00:00:00"/>
    <x v="6"/>
    <n v="81"/>
    <x v="1"/>
    <n v="2.1"/>
    <n v="1.88"/>
    <n v="1"/>
    <n v="0"/>
    <x v="3"/>
    <x v="0"/>
  </r>
  <r>
    <n v="40"/>
    <x v="1"/>
    <n v="3"/>
    <s v="Fri, Sun, Thu"/>
    <x v="1"/>
    <d v="1899-12-30T17:05:00"/>
    <d v="1899-12-30T19:39:00"/>
    <n v="154"/>
    <b v="0"/>
    <x v="1"/>
    <b v="0"/>
    <s v="Male"/>
    <n v="30"/>
    <x v="0"/>
    <n v="30"/>
    <x v="1"/>
    <n v="0"/>
    <n v="30"/>
    <s v="Weekdays Only"/>
    <s v="Fresno, Ca"/>
    <n v="36.7378"/>
    <n v="-119.7871"/>
    <d v="2022-10-16T00:00:00"/>
    <n v="7"/>
    <b v="0"/>
    <d v="2025-05-28T00:00:00"/>
    <x v="24"/>
    <n v="84"/>
    <x v="4"/>
    <n v="2.6"/>
    <n v="0"/>
    <n v="1"/>
    <n v="0"/>
    <x v="1"/>
    <x v="0"/>
  </r>
  <r>
    <n v="39"/>
    <x v="1"/>
    <n v="2"/>
    <s v="Sun, Tue"/>
    <x v="1"/>
    <d v="1899-12-30T17:43:00"/>
    <d v="1899-12-30T18:36:00"/>
    <n v="53"/>
    <b v="0"/>
    <x v="1"/>
    <b v="1"/>
    <s v="Female"/>
    <n v="30"/>
    <x v="0"/>
    <n v="30"/>
    <x v="3"/>
    <n v="0.15"/>
    <n v="25.5"/>
    <s v="Weekdays Only"/>
    <s v="San Francisco, Ca"/>
    <n v="37.774900000000002"/>
    <n v="-122.4194"/>
    <d v="2025-04-18T00:00:00"/>
    <n v="3"/>
    <b v="0"/>
    <d v="2025-07-19T00:00:00"/>
    <x v="5"/>
    <n v="32"/>
    <x v="0"/>
    <n v="0.9"/>
    <n v="4.5"/>
    <n v="0"/>
    <n v="0"/>
    <x v="8"/>
    <x v="0"/>
  </r>
  <r>
    <n v="19"/>
    <x v="2"/>
    <n v="1"/>
    <s v="Sun"/>
    <x v="0"/>
    <d v="1899-12-30T11:29:00"/>
    <d v="1899-12-30T14:26:00"/>
    <n v="177"/>
    <b v="1"/>
    <x v="1"/>
    <b v="0"/>
    <s v="Male"/>
    <n v="20"/>
    <x v="1"/>
    <n v="15"/>
    <x v="0"/>
    <n v="0.05"/>
    <n v="14.25"/>
    <s v="Off-Peak Only"/>
    <s v="Long Beach, Ca"/>
    <n v="33.770099999999999"/>
    <n v="-118.19370000000001"/>
    <d v="2024-09-01T00:00:00"/>
    <n v="3"/>
    <b v="1"/>
    <d v="2025-07-06T00:00:00"/>
    <x v="25"/>
    <n v="45"/>
    <x v="3"/>
    <n v="3"/>
    <n v="0.75"/>
    <n v="0"/>
    <n v="0"/>
    <x v="9"/>
    <x v="0"/>
  </r>
  <r>
    <n v="48"/>
    <x v="3"/>
    <n v="2"/>
    <s v="Thu, Wed"/>
    <x v="1"/>
    <d v="1899-12-30T15:12:00"/>
    <d v="1899-12-30T17:17:00"/>
    <n v="125"/>
    <b v="1"/>
    <x v="0"/>
    <b v="0"/>
    <s v="Non-binary"/>
    <n v="70"/>
    <x v="2"/>
    <n v="63"/>
    <x v="2"/>
    <n v="0.1"/>
    <n v="56.7"/>
    <s v="All Hours + Priority Access"/>
    <s v="Los Angeles, Ca"/>
    <n v="34.052199999999999"/>
    <n v="-118.2437"/>
    <d v="2023-02-15T00:00:00"/>
    <n v="0"/>
    <b v="1"/>
    <d v="2025-06-04T00:00:00"/>
    <x v="19"/>
    <n v="77"/>
    <x v="0"/>
    <n v="2.1"/>
    <n v="6.3"/>
    <n v="1"/>
    <n v="1"/>
    <x v="5"/>
    <x v="0"/>
  </r>
  <r>
    <n v="37"/>
    <x v="0"/>
    <n v="3"/>
    <s v="Sun, Thu, Wed"/>
    <x v="1"/>
    <d v="1899-12-30T10:37:00"/>
    <d v="1899-12-30T12:40:00"/>
    <n v="123"/>
    <b v="0"/>
    <x v="1"/>
    <b v="0"/>
    <s v="Female"/>
    <n v="50"/>
    <x v="0"/>
    <n v="50"/>
    <x v="3"/>
    <n v="0.15"/>
    <n v="42.5"/>
    <s v="All Hours"/>
    <s v="San Jose, Ca"/>
    <n v="37.338200000000001"/>
    <n v="-121.88630000000001"/>
    <d v="2023-04-18T00:00:00"/>
    <n v="1"/>
    <b v="1"/>
    <d v="2025-06-08T00:00:00"/>
    <x v="32"/>
    <n v="73"/>
    <x v="4"/>
    <n v="2"/>
    <n v="7.5"/>
    <n v="1"/>
    <n v="0"/>
    <x v="0"/>
    <x v="0"/>
  </r>
  <r>
    <n v="39"/>
    <x v="1"/>
    <n v="3"/>
    <s v="Sat, Sun, Tue"/>
    <x v="0"/>
    <d v="1899-12-30T17:06:00"/>
    <d v="1899-12-30T18:10:00"/>
    <n v="64"/>
    <b v="1"/>
    <x v="1"/>
    <b v="0"/>
    <s v="Female"/>
    <n v="30"/>
    <x v="0"/>
    <n v="30"/>
    <x v="1"/>
    <n v="0"/>
    <n v="30"/>
    <s v="Weekdays Only"/>
    <s v="Bakersfield, Ca"/>
    <n v="35.3733"/>
    <n v="-119.0187"/>
    <d v="2024-12-08T00:00:00"/>
    <n v="4"/>
    <b v="0"/>
    <d v="2025-07-11T00:00:00"/>
    <x v="11"/>
    <n v="40"/>
    <x v="4"/>
    <n v="1.1000000000000001"/>
    <n v="0"/>
    <n v="0"/>
    <n v="0"/>
    <x v="7"/>
    <x v="0"/>
  </r>
  <r>
    <n v="13"/>
    <x v="1"/>
    <n v="1"/>
    <s v="Fri"/>
    <x v="0"/>
    <d v="1899-12-30T16:10:00"/>
    <d v="1899-12-30T16:40:00"/>
    <n v="30"/>
    <b v="1"/>
    <x v="0"/>
    <b v="0"/>
    <s v="Female"/>
    <n v="30"/>
    <x v="1"/>
    <n v="22.5"/>
    <x v="0"/>
    <n v="0.05"/>
    <n v="21.375"/>
    <s v="Weekdays Only"/>
    <s v="San Diego, Ca"/>
    <n v="32.715699999999998"/>
    <n v="-117.1611"/>
    <d v="2024-11-12T00:00:00"/>
    <n v="0"/>
    <b v="0"/>
    <d v="2025-07-10T00:00:00"/>
    <x v="10"/>
    <n v="41"/>
    <x v="3"/>
    <n v="0.5"/>
    <n v="1.1200000000000001"/>
    <n v="0"/>
    <n v="0"/>
    <x v="6"/>
    <x v="0"/>
  </r>
  <r>
    <n v="48"/>
    <x v="0"/>
    <n v="3"/>
    <s v="Mon, Sat, Tue"/>
    <x v="0"/>
    <d v="1899-12-30T19:44:00"/>
    <d v="1899-12-30T20:51:00"/>
    <n v="67"/>
    <b v="1"/>
    <x v="0"/>
    <b v="0"/>
    <s v="Female"/>
    <n v="50"/>
    <x v="0"/>
    <n v="50"/>
    <x v="2"/>
    <n v="0.1"/>
    <n v="45"/>
    <s v="All Hours"/>
    <s v="Oakland, Ca"/>
    <n v="37.804400000000001"/>
    <n v="-122.27119999999999"/>
    <d v="2024-05-24T00:00:00"/>
    <n v="0"/>
    <b v="1"/>
    <d v="2025-06-30T00:00:00"/>
    <x v="0"/>
    <n v="51"/>
    <x v="4"/>
    <n v="1.1000000000000001"/>
    <n v="5"/>
    <n v="0"/>
    <n v="0"/>
    <x v="2"/>
    <x v="0"/>
  </r>
  <r>
    <n v="33"/>
    <x v="1"/>
    <n v="3"/>
    <s v="Fri, Sat, Sun"/>
    <x v="0"/>
    <d v="1899-12-30T08:47:00"/>
    <d v="1899-12-30T09:52:00"/>
    <n v="65"/>
    <b v="0"/>
    <x v="0"/>
    <b v="1"/>
    <s v="Prefer not to say"/>
    <n v="30"/>
    <x v="0"/>
    <n v="30"/>
    <x v="0"/>
    <n v="0.05"/>
    <n v="28.5"/>
    <s v="Weekdays Only"/>
    <s v="Fresno, Ca"/>
    <n v="36.7378"/>
    <n v="-119.7871"/>
    <d v="2024-01-23T00:00:00"/>
    <n v="0"/>
    <b v="0"/>
    <d v="2025-06-23T00:00:00"/>
    <x v="23"/>
    <n v="58"/>
    <x v="4"/>
    <n v="1.1000000000000001"/>
    <n v="1.5"/>
    <n v="0"/>
    <n v="0"/>
    <x v="1"/>
    <x v="0"/>
  </r>
  <r>
    <n v="39"/>
    <x v="0"/>
    <n v="2"/>
    <s v="Tue, Wed"/>
    <x v="1"/>
    <d v="1899-12-30T11:18:00"/>
    <d v="1899-12-30T13:28:00"/>
    <n v="130"/>
    <b v="1"/>
    <x v="1"/>
    <b v="0"/>
    <s v="Female"/>
    <n v="50"/>
    <x v="1"/>
    <n v="37.5"/>
    <x v="2"/>
    <n v="0.1"/>
    <n v="33.75"/>
    <s v="All Hours"/>
    <s v="Fresno, Ca"/>
    <n v="36.7378"/>
    <n v="-119.7871"/>
    <d v="2023-09-03T00:00:00"/>
    <n v="5"/>
    <b v="0"/>
    <d v="2025-06-15T00:00:00"/>
    <x v="3"/>
    <n v="66"/>
    <x v="0"/>
    <n v="2.2000000000000002"/>
    <n v="3.75"/>
    <n v="1"/>
    <n v="0"/>
    <x v="1"/>
    <x v="0"/>
  </r>
  <r>
    <n v="15"/>
    <x v="3"/>
    <n v="3"/>
    <s v="Mon, Sat, Sun"/>
    <x v="0"/>
    <d v="1899-12-30T17:29:00"/>
    <d v="1899-12-30T18:03:00"/>
    <n v="34"/>
    <b v="0"/>
    <x v="0"/>
    <b v="1"/>
    <s v="Male"/>
    <n v="70"/>
    <x v="1"/>
    <n v="52.5"/>
    <x v="1"/>
    <n v="0"/>
    <n v="52.5"/>
    <s v="All Hours + Priority Access"/>
    <s v="Bakersfield, Ca"/>
    <n v="35.3733"/>
    <n v="-119.0187"/>
    <d v="2024-05-26T00:00:00"/>
    <n v="0"/>
    <b v="1"/>
    <d v="2025-06-30T00:00:00"/>
    <x v="0"/>
    <n v="51"/>
    <x v="4"/>
    <n v="0.6"/>
    <n v="0"/>
    <n v="0"/>
    <n v="1"/>
    <x v="7"/>
    <x v="0"/>
  </r>
  <r>
    <n v="38"/>
    <x v="0"/>
    <n v="1"/>
    <s v="Fri"/>
    <x v="1"/>
    <d v="1899-12-30T18:29:00"/>
    <d v="1899-12-30T20:58:00"/>
    <n v="149"/>
    <b v="0"/>
    <x v="0"/>
    <b v="1"/>
    <s v="Male"/>
    <n v="50"/>
    <x v="1"/>
    <n v="37.5"/>
    <x v="0"/>
    <n v="0.05"/>
    <n v="35.625"/>
    <s v="All Hours"/>
    <s v="Anaheim, Ca"/>
    <n v="33.836599999999997"/>
    <n v="-117.9143"/>
    <d v="2024-02-16T00:00:00"/>
    <n v="0"/>
    <b v="1"/>
    <d v="2025-06-25T00:00:00"/>
    <x v="15"/>
    <n v="56"/>
    <x v="3"/>
    <n v="2.5"/>
    <n v="1.88"/>
    <n v="0"/>
    <n v="0"/>
    <x v="3"/>
    <x v="0"/>
  </r>
  <r>
    <n v="44"/>
    <x v="1"/>
    <n v="2"/>
    <s v="Thu, Tue"/>
    <x v="0"/>
    <d v="1899-12-30T12:01:00"/>
    <d v="1899-12-30T14:07:00"/>
    <n v="126"/>
    <b v="0"/>
    <x v="0"/>
    <b v="1"/>
    <s v="Female"/>
    <n v="30"/>
    <x v="1"/>
    <n v="22.5"/>
    <x v="1"/>
    <n v="0"/>
    <n v="22.5"/>
    <s v="Weekdays Only"/>
    <s v="San Francisco, Ca"/>
    <n v="37.774900000000002"/>
    <n v="-122.4194"/>
    <d v="2023-04-18T00:00:00"/>
    <n v="0"/>
    <b v="1"/>
    <d v="2025-06-08T00:00:00"/>
    <x v="32"/>
    <n v="73"/>
    <x v="0"/>
    <n v="2.1"/>
    <n v="0"/>
    <n v="1"/>
    <n v="0"/>
    <x v="8"/>
    <x v="0"/>
  </r>
  <r>
    <n v="49"/>
    <x v="2"/>
    <n v="1"/>
    <s v="Fri"/>
    <x v="1"/>
    <d v="1899-12-30T15:17:00"/>
    <d v="1899-12-30T17:00:00"/>
    <n v="103"/>
    <b v="1"/>
    <x v="0"/>
    <b v="0"/>
    <s v="Non-binary"/>
    <n v="20"/>
    <x v="0"/>
    <n v="20"/>
    <x v="0"/>
    <n v="0.05"/>
    <n v="19"/>
    <s v="Off-Peak Only"/>
    <s v="San Francisco, Ca"/>
    <n v="37.774900000000002"/>
    <n v="-122.4194"/>
    <d v="2025-05-14T00:00:00"/>
    <n v="0"/>
    <b v="0"/>
    <d v="2025-07-20T00:00:00"/>
    <x v="18"/>
    <n v="31"/>
    <x v="3"/>
    <n v="1.7"/>
    <n v="1"/>
    <n v="0"/>
    <n v="0"/>
    <x v="8"/>
    <x v="0"/>
  </r>
  <r>
    <n v="23"/>
    <x v="2"/>
    <n v="2"/>
    <s v="Fri, Tue"/>
    <x v="0"/>
    <d v="1899-12-30T19:04:00"/>
    <d v="1899-12-30T19:56:00"/>
    <n v="52"/>
    <b v="1"/>
    <x v="0"/>
    <b v="1"/>
    <s v="Female"/>
    <n v="20"/>
    <x v="0"/>
    <n v="20"/>
    <x v="0"/>
    <n v="0.05"/>
    <n v="19"/>
    <s v="Off-Peak Only"/>
    <s v="Bakersfield, Ca"/>
    <n v="35.3733"/>
    <n v="-119.0187"/>
    <d v="2024-09-27T00:00:00"/>
    <n v="0"/>
    <b v="0"/>
    <d v="2025-07-07T00:00:00"/>
    <x v="25"/>
    <n v="44"/>
    <x v="0"/>
    <n v="0.9"/>
    <n v="1"/>
    <n v="0"/>
    <n v="0"/>
    <x v="7"/>
    <x v="0"/>
  </r>
  <r>
    <n v="35"/>
    <x v="3"/>
    <n v="3"/>
    <s v="Fri, Mon, Sun"/>
    <x v="1"/>
    <d v="1899-12-30T15:00:00"/>
    <d v="1899-12-30T17:29:00"/>
    <n v="149"/>
    <b v="1"/>
    <x v="0"/>
    <b v="1"/>
    <s v="Male"/>
    <n v="70"/>
    <x v="1"/>
    <n v="52.5"/>
    <x v="1"/>
    <n v="0"/>
    <n v="52.5"/>
    <s v="All Hours + Priority Access"/>
    <s v="Oakland, Ca"/>
    <n v="37.804400000000001"/>
    <n v="-122.27119999999999"/>
    <d v="2023-05-25T00:00:00"/>
    <n v="0"/>
    <b v="1"/>
    <d v="2025-06-10T00:00:00"/>
    <x v="2"/>
    <n v="71"/>
    <x v="4"/>
    <n v="2.5"/>
    <n v="0"/>
    <n v="1"/>
    <n v="1"/>
    <x v="2"/>
    <x v="0"/>
  </r>
  <r>
    <n v="18"/>
    <x v="1"/>
    <n v="4"/>
    <s v="Fri, Mon, Sat, Thu"/>
    <x v="0"/>
    <d v="1899-12-30T09:42:00"/>
    <d v="1899-12-30T10:46:00"/>
    <n v="64"/>
    <b v="0"/>
    <x v="1"/>
    <b v="1"/>
    <s v="Male"/>
    <n v="30"/>
    <x v="0"/>
    <n v="30"/>
    <x v="3"/>
    <n v="0.15"/>
    <n v="25.5"/>
    <s v="Weekdays Only"/>
    <s v="Long Beach, Ca"/>
    <n v="33.770099999999999"/>
    <n v="-118.19370000000001"/>
    <d v="2022-11-12T00:00:00"/>
    <n v="8"/>
    <b v="0"/>
    <d v="2025-05-30T00:00:00"/>
    <x v="29"/>
    <n v="82"/>
    <x v="2"/>
    <n v="1.1000000000000001"/>
    <n v="4.5"/>
    <n v="1"/>
    <n v="0"/>
    <x v="9"/>
    <x v="0"/>
  </r>
  <r>
    <n v="23"/>
    <x v="2"/>
    <n v="2"/>
    <s v="Fri, Tue"/>
    <x v="0"/>
    <d v="1899-12-30T19:11:00"/>
    <d v="1899-12-30T20:19:00"/>
    <n v="68"/>
    <b v="1"/>
    <x v="1"/>
    <b v="1"/>
    <s v="Prefer not to say"/>
    <n v="20"/>
    <x v="2"/>
    <n v="18"/>
    <x v="0"/>
    <n v="0.05"/>
    <n v="17.100000000000001"/>
    <s v="Off-Peak Only"/>
    <s v="Oakland, Ca"/>
    <n v="37.804400000000001"/>
    <n v="-122.27119999999999"/>
    <d v="2023-12-26T00:00:00"/>
    <n v="2"/>
    <b v="0"/>
    <d v="2025-06-22T00:00:00"/>
    <x v="13"/>
    <n v="59"/>
    <x v="0"/>
    <n v="1.1000000000000001"/>
    <n v="0.9"/>
    <n v="0"/>
    <n v="0"/>
    <x v="2"/>
    <x v="0"/>
  </r>
  <r>
    <n v="14"/>
    <x v="0"/>
    <n v="5"/>
    <s v="Fri, Mon, Sat, Sun, Wed"/>
    <x v="1"/>
    <d v="1899-12-30T12:54:00"/>
    <d v="1899-12-30T15:10:00"/>
    <n v="136"/>
    <b v="1"/>
    <x v="1"/>
    <b v="1"/>
    <s v="Male"/>
    <n v="50"/>
    <x v="1"/>
    <n v="37.5"/>
    <x v="2"/>
    <n v="0.1"/>
    <n v="33.75"/>
    <s v="All Hours"/>
    <s v="Fresno, Ca"/>
    <n v="36.7378"/>
    <n v="-119.7871"/>
    <d v="2023-12-04T00:00:00"/>
    <n v="2"/>
    <b v="1"/>
    <d v="2025-06-21T00:00:00"/>
    <x v="13"/>
    <n v="60"/>
    <x v="1"/>
    <n v="2.2999999999999998"/>
    <n v="3.75"/>
    <n v="0"/>
    <n v="0"/>
    <x v="1"/>
    <x v="0"/>
  </r>
  <r>
    <n v="15"/>
    <x v="3"/>
    <n v="3"/>
    <s v="Fri, Sat, Sun"/>
    <x v="1"/>
    <d v="1899-12-30T18:06:00"/>
    <d v="1899-12-30T20:42:00"/>
    <n v="156"/>
    <b v="0"/>
    <x v="1"/>
    <b v="1"/>
    <s v="Male"/>
    <n v="70"/>
    <x v="1"/>
    <n v="52.5"/>
    <x v="0"/>
    <n v="0.05"/>
    <n v="49.875"/>
    <s v="All Hours + Priority Access"/>
    <s v="Oakland, Ca"/>
    <n v="37.804400000000001"/>
    <n v="-122.27119999999999"/>
    <d v="2025-02-28T00:00:00"/>
    <n v="3"/>
    <b v="1"/>
    <d v="2025-07-16T00:00:00"/>
    <x v="22"/>
    <n v="35"/>
    <x v="4"/>
    <n v="2.6"/>
    <n v="2.62"/>
    <n v="0"/>
    <n v="1"/>
    <x v="2"/>
    <x v="0"/>
  </r>
  <r>
    <n v="27"/>
    <x v="1"/>
    <n v="5"/>
    <s v="Fri, Mon, Sun, Tue, Wed"/>
    <x v="0"/>
    <d v="1899-12-30T18:22:00"/>
    <d v="1899-12-30T19:04:00"/>
    <n v="42"/>
    <b v="0"/>
    <x v="0"/>
    <b v="0"/>
    <s v="Non-binary"/>
    <n v="30"/>
    <x v="1"/>
    <n v="22.5"/>
    <x v="1"/>
    <n v="0"/>
    <n v="22.5"/>
    <s v="Weekdays Only"/>
    <s v="Long Beach, Ca"/>
    <n v="33.770099999999999"/>
    <n v="-118.19370000000001"/>
    <d v="2024-03-03T00:00:00"/>
    <n v="0"/>
    <b v="0"/>
    <d v="2025-06-26T00:00:00"/>
    <x v="14"/>
    <n v="55"/>
    <x v="1"/>
    <n v="0.7"/>
    <n v="0"/>
    <n v="0"/>
    <n v="0"/>
    <x v="9"/>
    <x v="0"/>
  </r>
  <r>
    <n v="34"/>
    <x v="0"/>
    <n v="3"/>
    <s v="Fri, Thu, Tue"/>
    <x v="0"/>
    <d v="1899-12-30T15:41:00"/>
    <d v="1899-12-30T17:04:00"/>
    <n v="83"/>
    <b v="1"/>
    <x v="1"/>
    <b v="0"/>
    <s v="Female"/>
    <n v="50"/>
    <x v="0"/>
    <n v="50"/>
    <x v="0"/>
    <n v="0.05"/>
    <n v="47.5"/>
    <s v="All Hours"/>
    <s v="San Diego, Ca"/>
    <n v="32.715699999999998"/>
    <n v="-117.1611"/>
    <d v="2023-12-03T00:00:00"/>
    <n v="8"/>
    <b v="1"/>
    <d v="2025-06-21T00:00:00"/>
    <x v="13"/>
    <n v="60"/>
    <x v="4"/>
    <n v="1.4"/>
    <n v="2.5"/>
    <n v="0"/>
    <n v="1"/>
    <x v="6"/>
    <x v="0"/>
  </r>
  <r>
    <n v="29"/>
    <x v="3"/>
    <n v="2"/>
    <s v="Sun, Wed"/>
    <x v="0"/>
    <d v="1899-12-30T17:09:00"/>
    <d v="1899-12-30T18:06:00"/>
    <n v="57"/>
    <b v="0"/>
    <x v="1"/>
    <b v="1"/>
    <s v="Male"/>
    <n v="70"/>
    <x v="0"/>
    <n v="70"/>
    <x v="1"/>
    <n v="0"/>
    <n v="70"/>
    <s v="All Hours + Priority Access"/>
    <s v="Los Angeles, Ca"/>
    <n v="34.052199999999999"/>
    <n v="-118.2437"/>
    <d v="2024-10-07T00:00:00"/>
    <n v="8"/>
    <b v="1"/>
    <d v="2025-07-08T00:00:00"/>
    <x v="34"/>
    <n v="43"/>
    <x v="0"/>
    <n v="1"/>
    <n v="0"/>
    <n v="0"/>
    <n v="1"/>
    <x v="5"/>
    <x v="0"/>
  </r>
  <r>
    <n v="15"/>
    <x v="1"/>
    <n v="2"/>
    <s v="Fri, Mon"/>
    <x v="0"/>
    <d v="1899-12-30T13:37:00"/>
    <d v="1899-12-30T14:50:00"/>
    <n v="73"/>
    <b v="1"/>
    <x v="1"/>
    <b v="1"/>
    <s v="Female"/>
    <n v="30"/>
    <x v="1"/>
    <n v="22.5"/>
    <x v="0"/>
    <n v="0.05"/>
    <n v="21.375"/>
    <s v="Weekdays Only"/>
    <s v="San Diego, Ca"/>
    <n v="32.715699999999998"/>
    <n v="-117.1611"/>
    <d v="2024-09-09T00:00:00"/>
    <n v="4"/>
    <b v="0"/>
    <d v="2025-07-06T00:00:00"/>
    <x v="25"/>
    <n v="45"/>
    <x v="0"/>
    <n v="1.2"/>
    <n v="1.1200000000000001"/>
    <n v="0"/>
    <n v="0"/>
    <x v="6"/>
    <x v="0"/>
  </r>
  <r>
    <n v="45"/>
    <x v="3"/>
    <n v="4"/>
    <s v="Sat, Sun, Thu, Tue"/>
    <x v="0"/>
    <d v="1899-12-30T11:19:00"/>
    <d v="1899-12-30T12:16:00"/>
    <n v="57"/>
    <b v="0"/>
    <x v="1"/>
    <b v="1"/>
    <s v="Female"/>
    <n v="70"/>
    <x v="0"/>
    <n v="70"/>
    <x v="1"/>
    <n v="0"/>
    <n v="70"/>
    <s v="All Hours + Priority Access"/>
    <s v="Fresno, Ca"/>
    <n v="36.7378"/>
    <n v="-119.7871"/>
    <d v="2024-05-17T00:00:00"/>
    <n v="7"/>
    <b v="0"/>
    <d v="2025-06-30T00:00:00"/>
    <x v="0"/>
    <n v="51"/>
    <x v="2"/>
    <n v="1"/>
    <n v="0"/>
    <n v="0"/>
    <n v="1"/>
    <x v="1"/>
    <x v="0"/>
  </r>
  <r>
    <n v="40"/>
    <x v="0"/>
    <n v="2"/>
    <s v="Sun, Thu"/>
    <x v="0"/>
    <d v="1899-12-30T11:37:00"/>
    <d v="1899-12-30T14:23:00"/>
    <n v="166"/>
    <b v="0"/>
    <x v="1"/>
    <b v="1"/>
    <s v="Male"/>
    <n v="50"/>
    <x v="0"/>
    <n v="50"/>
    <x v="1"/>
    <n v="0"/>
    <n v="50"/>
    <s v="All Hours"/>
    <s v="San Jose, Ca"/>
    <n v="37.338200000000001"/>
    <n v="-121.88630000000001"/>
    <d v="2025-06-01T00:00:00"/>
    <n v="7"/>
    <b v="1"/>
    <d v="2025-07-21T00:00:00"/>
    <x v="7"/>
    <n v="30"/>
    <x v="0"/>
    <n v="2.8"/>
    <n v="0"/>
    <n v="0"/>
    <n v="1"/>
    <x v="0"/>
    <x v="0"/>
  </r>
  <r>
    <n v="29"/>
    <x v="0"/>
    <n v="3"/>
    <s v="Fri, Sat, Thu"/>
    <x v="1"/>
    <d v="1899-12-30T13:02:00"/>
    <d v="1899-12-30T14:08:00"/>
    <n v="66"/>
    <b v="0"/>
    <x v="0"/>
    <b v="1"/>
    <s v="Non-binary"/>
    <n v="50"/>
    <x v="1"/>
    <n v="37.5"/>
    <x v="2"/>
    <n v="0.1"/>
    <n v="33.75"/>
    <s v="All Hours"/>
    <s v="Fresno, Ca"/>
    <n v="36.7378"/>
    <n v="-119.7871"/>
    <d v="2024-07-14T00:00:00"/>
    <n v="0"/>
    <b v="0"/>
    <d v="2025-07-03T00:00:00"/>
    <x v="27"/>
    <n v="48"/>
    <x v="4"/>
    <n v="1.1000000000000001"/>
    <n v="3.75"/>
    <n v="0"/>
    <n v="0"/>
    <x v="1"/>
    <x v="0"/>
  </r>
  <r>
    <n v="17"/>
    <x v="3"/>
    <n v="2"/>
    <s v="Fri, Sun"/>
    <x v="1"/>
    <d v="1899-12-30T20:55:00"/>
    <d v="1899-12-30T22:18:00"/>
    <n v="83"/>
    <b v="1"/>
    <x v="0"/>
    <b v="0"/>
    <s v="Male"/>
    <n v="70"/>
    <x v="2"/>
    <n v="63"/>
    <x v="3"/>
    <n v="0.15"/>
    <n v="53.55"/>
    <s v="All Hours + Priority Access"/>
    <s v="Sacramento, Ca"/>
    <n v="38.581600000000002"/>
    <n v="-121.4944"/>
    <d v="2024-11-09T00:00:00"/>
    <n v="0"/>
    <b v="1"/>
    <d v="2025-07-10T00:00:00"/>
    <x v="10"/>
    <n v="41"/>
    <x v="0"/>
    <n v="1.4"/>
    <n v="9.4499999999999993"/>
    <n v="0"/>
    <n v="1"/>
    <x v="4"/>
    <x v="0"/>
  </r>
  <r>
    <n v="47"/>
    <x v="0"/>
    <n v="2"/>
    <s v="Sun, Tue"/>
    <x v="1"/>
    <d v="1899-12-30T15:09:00"/>
    <d v="1899-12-30T16:18:00"/>
    <n v="69"/>
    <b v="1"/>
    <x v="1"/>
    <b v="1"/>
    <s v="Prefer not to say"/>
    <n v="50"/>
    <x v="1"/>
    <n v="37.5"/>
    <x v="0"/>
    <n v="0.05"/>
    <n v="35.625"/>
    <s v="All Hours"/>
    <s v="Los Angeles, Ca"/>
    <n v="34.052199999999999"/>
    <n v="-118.2437"/>
    <d v="2024-07-09T00:00:00"/>
    <n v="6"/>
    <b v="1"/>
    <d v="2025-07-03T00:00:00"/>
    <x v="27"/>
    <n v="48"/>
    <x v="0"/>
    <n v="1.2"/>
    <n v="1.88"/>
    <n v="0"/>
    <n v="0"/>
    <x v="5"/>
    <x v="0"/>
  </r>
  <r>
    <n v="29"/>
    <x v="1"/>
    <n v="1"/>
    <s v="Wed"/>
    <x v="1"/>
    <d v="1899-12-30T19:10:00"/>
    <d v="1899-12-30T21:32:00"/>
    <n v="142"/>
    <b v="1"/>
    <x v="1"/>
    <b v="0"/>
    <s v="Male"/>
    <n v="30"/>
    <x v="2"/>
    <n v="27"/>
    <x v="2"/>
    <n v="0.1"/>
    <n v="24.3"/>
    <s v="Weekdays Only"/>
    <s v="Sacramento, Ca"/>
    <n v="38.581600000000002"/>
    <n v="-121.4944"/>
    <d v="2025-02-15T00:00:00"/>
    <n v="1"/>
    <b v="1"/>
    <d v="2025-07-15T00:00:00"/>
    <x v="22"/>
    <n v="36"/>
    <x v="3"/>
    <n v="2.4"/>
    <n v="2.7"/>
    <n v="0"/>
    <n v="0"/>
    <x v="4"/>
    <x v="0"/>
  </r>
  <r>
    <n v="39"/>
    <x v="1"/>
    <n v="4"/>
    <s v="Sun, Thu, Tue, Wed"/>
    <x v="1"/>
    <d v="1899-12-30T13:35:00"/>
    <d v="1899-12-30T14:37:00"/>
    <n v="62"/>
    <b v="1"/>
    <x v="1"/>
    <b v="1"/>
    <s v="Male"/>
    <n v="30"/>
    <x v="0"/>
    <n v="30"/>
    <x v="2"/>
    <n v="0.1"/>
    <n v="27"/>
    <s v="Weekdays Only"/>
    <s v="Oakland, Ca"/>
    <n v="37.804400000000001"/>
    <n v="-122.27119999999999"/>
    <d v="2022-11-17T00:00:00"/>
    <n v="4"/>
    <b v="0"/>
    <d v="2025-05-30T00:00:00"/>
    <x v="29"/>
    <n v="82"/>
    <x v="2"/>
    <n v="1"/>
    <n v="3"/>
    <n v="1"/>
    <n v="0"/>
    <x v="2"/>
    <x v="0"/>
  </r>
  <r>
    <n v="23"/>
    <x v="1"/>
    <n v="1"/>
    <s v="Wed"/>
    <x v="1"/>
    <d v="1899-12-30T19:00:00"/>
    <d v="1899-12-30T19:49:00"/>
    <n v="49"/>
    <b v="1"/>
    <x v="0"/>
    <b v="1"/>
    <s v="Female"/>
    <n v="30"/>
    <x v="0"/>
    <n v="30"/>
    <x v="0"/>
    <n v="0.05"/>
    <n v="28.5"/>
    <s v="Weekdays Only"/>
    <s v="Bakersfield, Ca"/>
    <n v="35.3733"/>
    <n v="-119.0187"/>
    <d v="2023-09-29T00:00:00"/>
    <n v="0"/>
    <b v="0"/>
    <d v="2025-06-17T00:00:00"/>
    <x v="3"/>
    <n v="64"/>
    <x v="3"/>
    <n v="0.8"/>
    <n v="1.5"/>
    <n v="1"/>
    <n v="0"/>
    <x v="7"/>
    <x v="0"/>
  </r>
  <r>
    <n v="22"/>
    <x v="0"/>
    <n v="3"/>
    <s v="Sat, Sun, Wed"/>
    <x v="1"/>
    <d v="1899-12-30T17:57:00"/>
    <d v="1899-12-30T19:46:00"/>
    <n v="109"/>
    <b v="0"/>
    <x v="1"/>
    <b v="0"/>
    <s v="Male"/>
    <n v="50"/>
    <x v="0"/>
    <n v="50"/>
    <x v="0"/>
    <n v="0.05"/>
    <n v="47.5"/>
    <s v="All Hours"/>
    <s v="Sacramento, Ca"/>
    <n v="38.581600000000002"/>
    <n v="-121.4944"/>
    <d v="2023-06-30T00:00:00"/>
    <n v="4"/>
    <b v="1"/>
    <d v="2025-06-12T00:00:00"/>
    <x v="21"/>
    <n v="69"/>
    <x v="4"/>
    <n v="1.8"/>
    <n v="2.5"/>
    <n v="1"/>
    <n v="1"/>
    <x v="4"/>
    <x v="0"/>
  </r>
  <r>
    <n v="14"/>
    <x v="3"/>
    <n v="2"/>
    <s v="Sat, Sun"/>
    <x v="1"/>
    <d v="1899-12-30T14:18:00"/>
    <d v="1899-12-30T15:13:00"/>
    <n v="55"/>
    <b v="1"/>
    <x v="0"/>
    <b v="1"/>
    <s v="Female"/>
    <n v="70"/>
    <x v="1"/>
    <n v="52.5"/>
    <x v="0"/>
    <n v="0.05"/>
    <n v="49.875"/>
    <s v="All Hours + Priority Access"/>
    <s v="San Francisco, Ca"/>
    <n v="37.774900000000002"/>
    <n v="-122.4194"/>
    <d v="2023-03-05T00:00:00"/>
    <n v="0"/>
    <b v="1"/>
    <d v="2025-06-05T00:00:00"/>
    <x v="16"/>
    <n v="76"/>
    <x v="0"/>
    <n v="0.9"/>
    <n v="2.62"/>
    <n v="1"/>
    <n v="1"/>
    <x v="8"/>
    <x v="0"/>
  </r>
  <r>
    <n v="49"/>
    <x v="0"/>
    <n v="3"/>
    <s v="Fri, Sun, Thu"/>
    <x v="0"/>
    <d v="1899-12-30T17:16:00"/>
    <d v="1899-12-30T19:52:00"/>
    <n v="156"/>
    <b v="1"/>
    <x v="0"/>
    <b v="0"/>
    <s v="Prefer not to say"/>
    <n v="50"/>
    <x v="0"/>
    <n v="50"/>
    <x v="1"/>
    <n v="0"/>
    <n v="50"/>
    <s v="All Hours"/>
    <s v="Bakersfield, Ca"/>
    <n v="35.3733"/>
    <n v="-119.0187"/>
    <d v="2024-01-09T00:00:00"/>
    <n v="0"/>
    <b v="0"/>
    <d v="2025-06-23T00:00:00"/>
    <x v="23"/>
    <n v="58"/>
    <x v="4"/>
    <n v="2.6"/>
    <n v="0"/>
    <n v="0"/>
    <n v="1"/>
    <x v="7"/>
    <x v="0"/>
  </r>
  <r>
    <n v="14"/>
    <x v="1"/>
    <n v="3"/>
    <s v="Sat, Sun, Wed"/>
    <x v="0"/>
    <d v="1899-12-30T10:11:00"/>
    <d v="1899-12-30T11:56:00"/>
    <n v="105"/>
    <b v="1"/>
    <x v="0"/>
    <b v="1"/>
    <s v="Male"/>
    <n v="30"/>
    <x v="0"/>
    <n v="30"/>
    <x v="1"/>
    <n v="0"/>
    <n v="30"/>
    <s v="Weekdays Only"/>
    <s v="San Francisco, Ca"/>
    <n v="37.774900000000002"/>
    <n v="-122.4194"/>
    <d v="2025-03-22T00:00:00"/>
    <n v="0"/>
    <b v="1"/>
    <d v="2025-07-17T00:00:00"/>
    <x v="20"/>
    <n v="34"/>
    <x v="4"/>
    <n v="1.8"/>
    <n v="0"/>
    <n v="0"/>
    <n v="0"/>
    <x v="8"/>
    <x v="0"/>
  </r>
  <r>
    <n v="48"/>
    <x v="0"/>
    <n v="3"/>
    <s v="Fri, Sat, Sun"/>
    <x v="1"/>
    <d v="1899-12-30T16:01:00"/>
    <d v="1899-12-30T18:16:00"/>
    <n v="135"/>
    <b v="0"/>
    <x v="1"/>
    <b v="1"/>
    <s v="Female"/>
    <n v="50"/>
    <x v="0"/>
    <n v="50"/>
    <x v="1"/>
    <n v="0"/>
    <n v="50"/>
    <s v="All Hours"/>
    <s v="San Jose, Ca"/>
    <n v="37.338200000000001"/>
    <n v="-121.88630000000001"/>
    <d v="2023-11-28T00:00:00"/>
    <n v="1"/>
    <b v="1"/>
    <d v="2025-06-20T00:00:00"/>
    <x v="28"/>
    <n v="61"/>
    <x v="4"/>
    <n v="2.2000000000000002"/>
    <n v="0"/>
    <n v="1"/>
    <n v="1"/>
    <x v="0"/>
    <x v="0"/>
  </r>
  <r>
    <n v="36"/>
    <x v="1"/>
    <n v="3"/>
    <s v="Fri, Thu, Tue"/>
    <x v="1"/>
    <d v="1899-12-30T17:33:00"/>
    <d v="1899-12-30T19:16:00"/>
    <n v="103"/>
    <b v="0"/>
    <x v="0"/>
    <b v="1"/>
    <s v="Female"/>
    <n v="30"/>
    <x v="1"/>
    <n v="22.5"/>
    <x v="0"/>
    <n v="0.05"/>
    <n v="21.375"/>
    <s v="Weekdays Only"/>
    <s v="Bakersfield, Ca"/>
    <n v="35.3733"/>
    <n v="-119.0187"/>
    <d v="2023-10-07T00:00:00"/>
    <n v="0"/>
    <b v="0"/>
    <d v="2025-06-17T00:00:00"/>
    <x v="17"/>
    <n v="64"/>
    <x v="4"/>
    <n v="1.7"/>
    <n v="1.1200000000000001"/>
    <n v="1"/>
    <n v="0"/>
    <x v="7"/>
    <x v="0"/>
  </r>
  <r>
    <n v="19"/>
    <x v="0"/>
    <n v="3"/>
    <s v="Sat, Sun, Thu"/>
    <x v="0"/>
    <d v="1899-12-30T17:43:00"/>
    <d v="1899-12-30T18:34:00"/>
    <n v="51"/>
    <b v="0"/>
    <x v="1"/>
    <b v="1"/>
    <s v="Female"/>
    <n v="50"/>
    <x v="1"/>
    <n v="37.5"/>
    <x v="0"/>
    <n v="0.05"/>
    <n v="35.625"/>
    <s v="All Hours"/>
    <s v="San Jose, Ca"/>
    <n v="37.338200000000001"/>
    <n v="-121.88630000000001"/>
    <d v="2023-04-21T00:00:00"/>
    <n v="8"/>
    <b v="1"/>
    <d v="2025-06-08T00:00:00"/>
    <x v="32"/>
    <n v="73"/>
    <x v="4"/>
    <n v="0.8"/>
    <n v="1.88"/>
    <n v="1"/>
    <n v="0"/>
    <x v="0"/>
    <x v="0"/>
  </r>
  <r>
    <n v="16"/>
    <x v="3"/>
    <n v="3"/>
    <s v="Sat, Sun, Wed"/>
    <x v="1"/>
    <d v="1899-12-30T14:06:00"/>
    <d v="1899-12-30T16:15:00"/>
    <n v="129"/>
    <b v="1"/>
    <x v="0"/>
    <b v="0"/>
    <s v="Prefer not to say"/>
    <n v="70"/>
    <x v="2"/>
    <n v="63"/>
    <x v="3"/>
    <n v="0.15"/>
    <n v="53.55"/>
    <s v="All Hours + Priority Access"/>
    <s v="Anaheim, Ca"/>
    <n v="33.836599999999997"/>
    <n v="-117.9143"/>
    <d v="2024-03-20T00:00:00"/>
    <n v="0"/>
    <b v="1"/>
    <d v="2025-06-27T00:00:00"/>
    <x v="14"/>
    <n v="54"/>
    <x v="4"/>
    <n v="2.2000000000000002"/>
    <n v="9.4499999999999993"/>
    <n v="0"/>
    <n v="1"/>
    <x v="3"/>
    <x v="0"/>
  </r>
  <r>
    <n v="12"/>
    <x v="0"/>
    <n v="2"/>
    <s v="Sun, Thu"/>
    <x v="1"/>
    <d v="1899-12-30T10:42:00"/>
    <d v="1899-12-30T12:12:00"/>
    <n v="90"/>
    <b v="0"/>
    <x v="0"/>
    <b v="0"/>
    <s v="Prefer not to say"/>
    <n v="50"/>
    <x v="1"/>
    <n v="37.5"/>
    <x v="2"/>
    <n v="0.1"/>
    <n v="33.75"/>
    <s v="All Hours"/>
    <s v="San Diego, Ca"/>
    <n v="32.715699999999998"/>
    <n v="-117.1611"/>
    <d v="2025-02-07T00:00:00"/>
    <n v="0"/>
    <b v="1"/>
    <d v="2025-07-15T00:00:00"/>
    <x v="22"/>
    <n v="36"/>
    <x v="0"/>
    <n v="1.5"/>
    <n v="3.75"/>
    <n v="0"/>
    <n v="0"/>
    <x v="6"/>
    <x v="0"/>
  </r>
  <r>
    <n v="42"/>
    <x v="1"/>
    <n v="5"/>
    <s v="Fri, Mon, Sat, Thu, Tue"/>
    <x v="0"/>
    <d v="1899-12-30T17:30:00"/>
    <d v="1899-12-30T20:15:00"/>
    <n v="165"/>
    <b v="1"/>
    <x v="0"/>
    <b v="1"/>
    <s v="Female"/>
    <n v="30"/>
    <x v="0"/>
    <n v="30"/>
    <x v="0"/>
    <n v="0.05"/>
    <n v="28.5"/>
    <s v="Weekdays Only"/>
    <s v="Fresno, Ca"/>
    <n v="36.7378"/>
    <n v="-119.7871"/>
    <d v="2024-08-24T00:00:00"/>
    <n v="0"/>
    <b v="1"/>
    <d v="2025-07-05T00:00:00"/>
    <x v="12"/>
    <n v="46"/>
    <x v="1"/>
    <n v="2.8"/>
    <n v="1.5"/>
    <n v="0"/>
    <n v="0"/>
    <x v="1"/>
    <x v="0"/>
  </r>
  <r>
    <n v="43"/>
    <x v="1"/>
    <n v="1"/>
    <s v="Sat"/>
    <x v="0"/>
    <d v="1899-12-30T19:43:00"/>
    <d v="1899-12-30T20:24:00"/>
    <n v="41"/>
    <b v="0"/>
    <x v="1"/>
    <b v="1"/>
    <s v="Female"/>
    <n v="30"/>
    <x v="0"/>
    <n v="30"/>
    <x v="2"/>
    <n v="0.1"/>
    <n v="27"/>
    <s v="Weekdays Only"/>
    <s v="Los Angeles, Ca"/>
    <n v="34.052199999999999"/>
    <n v="-118.2437"/>
    <d v="2024-06-01T00:00:00"/>
    <n v="7"/>
    <b v="1"/>
    <d v="2025-07-01T00:00:00"/>
    <x v="30"/>
    <n v="50"/>
    <x v="3"/>
    <n v="0.7"/>
    <n v="3"/>
    <n v="0"/>
    <n v="0"/>
    <x v="5"/>
    <x v="0"/>
  </r>
  <r>
    <n v="45"/>
    <x v="0"/>
    <n v="3"/>
    <s v="Mon, Sun, Wed"/>
    <x v="0"/>
    <d v="1899-12-30T13:42:00"/>
    <d v="1899-12-30T15:54:00"/>
    <n v="132"/>
    <b v="0"/>
    <x v="0"/>
    <b v="0"/>
    <s v="Non-binary"/>
    <n v="50"/>
    <x v="0"/>
    <n v="50"/>
    <x v="1"/>
    <n v="0"/>
    <n v="50"/>
    <s v="All Hours"/>
    <s v="Anaheim, Ca"/>
    <n v="33.836599999999997"/>
    <n v="-117.9143"/>
    <d v="2023-08-05T00:00:00"/>
    <n v="0"/>
    <b v="1"/>
    <d v="2025-06-14T00:00:00"/>
    <x v="31"/>
    <n v="67"/>
    <x v="4"/>
    <n v="2.2000000000000002"/>
    <n v="0"/>
    <n v="1"/>
    <n v="1"/>
    <x v="3"/>
    <x v="0"/>
  </r>
  <r>
    <n v="23"/>
    <x v="2"/>
    <n v="3"/>
    <s v="Fri, Sat, Thu"/>
    <x v="1"/>
    <d v="1899-12-30T13:06:00"/>
    <d v="1899-12-30T14:35:00"/>
    <n v="89"/>
    <b v="1"/>
    <x v="1"/>
    <b v="0"/>
    <s v="Male"/>
    <n v="20"/>
    <x v="1"/>
    <n v="15"/>
    <x v="2"/>
    <n v="0.1"/>
    <n v="13.5"/>
    <s v="Off-Peak Only"/>
    <s v="San Francisco, Ca"/>
    <n v="37.774900000000002"/>
    <n v="-122.4194"/>
    <d v="2023-10-24T00:00:00"/>
    <n v="7"/>
    <b v="0"/>
    <d v="2025-06-18T00:00:00"/>
    <x v="17"/>
    <n v="63"/>
    <x v="4"/>
    <n v="1.5"/>
    <n v="1.5"/>
    <n v="1"/>
    <n v="0"/>
    <x v="8"/>
    <x v="0"/>
  </r>
  <r>
    <n v="33"/>
    <x v="0"/>
    <n v="1"/>
    <s v="Fri"/>
    <x v="1"/>
    <d v="1899-12-30T16:06:00"/>
    <d v="1899-12-30T17:02:00"/>
    <n v="56"/>
    <b v="0"/>
    <x v="0"/>
    <b v="0"/>
    <s v="Female"/>
    <n v="50"/>
    <x v="0"/>
    <n v="50"/>
    <x v="2"/>
    <n v="0.1"/>
    <n v="45"/>
    <s v="All Hours"/>
    <s v="Fresno, Ca"/>
    <n v="36.7378"/>
    <n v="-119.7871"/>
    <d v="2024-06-08T00:00:00"/>
    <n v="0"/>
    <b v="0"/>
    <d v="2025-07-01T00:00:00"/>
    <x v="30"/>
    <n v="50"/>
    <x v="3"/>
    <n v="0.9"/>
    <n v="5"/>
    <n v="0"/>
    <n v="0"/>
    <x v="1"/>
    <x v="0"/>
  </r>
  <r>
    <n v="21"/>
    <x v="0"/>
    <n v="3"/>
    <s v="Fri, Sat, Tue"/>
    <x v="0"/>
    <d v="1899-12-30T09:22:00"/>
    <d v="1899-12-30T10:52:00"/>
    <n v="90"/>
    <b v="1"/>
    <x v="1"/>
    <b v="0"/>
    <s v="Male"/>
    <n v="50"/>
    <x v="0"/>
    <n v="50"/>
    <x v="1"/>
    <n v="0"/>
    <n v="50"/>
    <s v="All Hours"/>
    <s v="Bakersfield, Ca"/>
    <n v="35.3733"/>
    <n v="-119.0187"/>
    <d v="2022-08-07T00:00:00"/>
    <n v="8"/>
    <b v="0"/>
    <d v="2025-05-24T00:00:00"/>
    <x v="8"/>
    <n v="88"/>
    <x v="4"/>
    <n v="1.5"/>
    <n v="0"/>
    <n v="1"/>
    <n v="1"/>
    <x v="7"/>
    <x v="0"/>
  </r>
  <r>
    <n v="24"/>
    <x v="2"/>
    <n v="3"/>
    <s v="Sat, Thu, Wed"/>
    <x v="1"/>
    <d v="1899-12-30T12:00:00"/>
    <d v="1899-12-30T14:08:00"/>
    <n v="128"/>
    <b v="1"/>
    <x v="0"/>
    <b v="1"/>
    <s v="Other (self-described)"/>
    <n v="20"/>
    <x v="0"/>
    <n v="20"/>
    <x v="2"/>
    <n v="0.1"/>
    <n v="18"/>
    <s v="Off-Peak Only"/>
    <s v="San Francisco, Ca"/>
    <n v="37.774900000000002"/>
    <n v="-122.4194"/>
    <d v="2023-09-16T00:00:00"/>
    <n v="0"/>
    <b v="0"/>
    <d v="2025-06-16T00:00:00"/>
    <x v="3"/>
    <n v="65"/>
    <x v="4"/>
    <n v="2.1"/>
    <n v="2"/>
    <n v="1"/>
    <n v="0"/>
    <x v="8"/>
    <x v="0"/>
  </r>
  <r>
    <n v="28"/>
    <x v="1"/>
    <n v="5"/>
    <s v="Fri, Mon, Sat, Tue, Wed"/>
    <x v="0"/>
    <d v="1899-12-30T14:53:00"/>
    <d v="1899-12-30T16:53:00"/>
    <n v="120"/>
    <b v="1"/>
    <x v="0"/>
    <b v="0"/>
    <s v="Female"/>
    <n v="30"/>
    <x v="0"/>
    <n v="30"/>
    <x v="1"/>
    <n v="0"/>
    <n v="30"/>
    <s v="Weekdays Only"/>
    <s v="Anaheim, Ca"/>
    <n v="33.836599999999997"/>
    <n v="-117.9143"/>
    <d v="2024-10-13T00:00:00"/>
    <n v="0"/>
    <b v="1"/>
    <d v="2025-07-08T00:00:00"/>
    <x v="34"/>
    <n v="43"/>
    <x v="1"/>
    <n v="2"/>
    <n v="0"/>
    <n v="0"/>
    <n v="0"/>
    <x v="3"/>
    <x v="0"/>
  </r>
  <r>
    <n v="24"/>
    <x v="0"/>
    <n v="1"/>
    <s v="Fri"/>
    <x v="1"/>
    <d v="1899-12-30T15:05:00"/>
    <d v="1899-12-30T17:23:00"/>
    <n v="138"/>
    <b v="0"/>
    <x v="0"/>
    <b v="0"/>
    <s v="Female"/>
    <n v="50"/>
    <x v="1"/>
    <n v="37.5"/>
    <x v="1"/>
    <n v="0"/>
    <n v="37.5"/>
    <s v="All Hours"/>
    <s v="Long Beach, Ca"/>
    <n v="33.770099999999999"/>
    <n v="-118.19370000000001"/>
    <d v="2025-03-06T00:00:00"/>
    <n v="0"/>
    <b v="1"/>
    <d v="2025-07-16T00:00:00"/>
    <x v="20"/>
    <n v="35"/>
    <x v="3"/>
    <n v="2.2999999999999998"/>
    <n v="0"/>
    <n v="0"/>
    <n v="0"/>
    <x v="9"/>
    <x v="0"/>
  </r>
  <r>
    <n v="45"/>
    <x v="1"/>
    <n v="2"/>
    <s v="Sat, Tue"/>
    <x v="1"/>
    <d v="1899-12-30T15:59:00"/>
    <d v="1899-12-30T18:46:00"/>
    <n v="167"/>
    <b v="0"/>
    <x v="1"/>
    <b v="1"/>
    <s v="Female"/>
    <n v="30"/>
    <x v="0"/>
    <n v="30"/>
    <x v="3"/>
    <n v="0.15"/>
    <n v="25.5"/>
    <s v="Weekdays Only"/>
    <s v="San Francisco, Ca"/>
    <n v="37.774900000000002"/>
    <n v="-122.4194"/>
    <d v="2025-01-11T00:00:00"/>
    <n v="7"/>
    <b v="0"/>
    <d v="2025-07-13T00:00:00"/>
    <x v="4"/>
    <n v="38"/>
    <x v="0"/>
    <n v="2.8"/>
    <n v="4.5"/>
    <n v="0"/>
    <n v="0"/>
    <x v="8"/>
    <x v="0"/>
  </r>
  <r>
    <n v="20"/>
    <x v="1"/>
    <n v="1"/>
    <s v="Tue"/>
    <x v="0"/>
    <d v="1899-12-30T08:55:00"/>
    <d v="1899-12-30T10:23:00"/>
    <n v="88"/>
    <b v="1"/>
    <x v="1"/>
    <b v="1"/>
    <s v="Female"/>
    <n v="30"/>
    <x v="0"/>
    <n v="30"/>
    <x v="1"/>
    <n v="0"/>
    <n v="30"/>
    <s v="Weekdays Only"/>
    <s v="San Francisco, Ca"/>
    <n v="37.774900000000002"/>
    <n v="-122.4194"/>
    <d v="2024-10-04T00:00:00"/>
    <n v="3"/>
    <b v="1"/>
    <d v="2025-07-08T00:00:00"/>
    <x v="34"/>
    <n v="43"/>
    <x v="3"/>
    <n v="1.5"/>
    <n v="0"/>
    <n v="0"/>
    <n v="0"/>
    <x v="8"/>
    <x v="0"/>
  </r>
  <r>
    <n v="44"/>
    <x v="0"/>
    <n v="2"/>
    <s v="Thu, Wed"/>
    <x v="1"/>
    <d v="1899-12-30T08:29:00"/>
    <d v="1899-12-30T09:19:00"/>
    <n v="50"/>
    <b v="0"/>
    <x v="1"/>
    <b v="0"/>
    <s v="Male"/>
    <n v="50"/>
    <x v="0"/>
    <n v="50"/>
    <x v="2"/>
    <n v="0.1"/>
    <n v="45"/>
    <s v="All Hours"/>
    <s v="Sacramento, Ca"/>
    <n v="38.581600000000002"/>
    <n v="-121.4944"/>
    <d v="2025-01-02T00:00:00"/>
    <n v="4"/>
    <b v="1"/>
    <d v="2025-07-13T00:00:00"/>
    <x v="4"/>
    <n v="38"/>
    <x v="0"/>
    <n v="0.8"/>
    <n v="5"/>
    <n v="0"/>
    <n v="0"/>
    <x v="4"/>
    <x v="0"/>
  </r>
  <r>
    <n v="37"/>
    <x v="0"/>
    <n v="1"/>
    <s v="Sun"/>
    <x v="1"/>
    <d v="1899-12-30T15:55:00"/>
    <d v="1899-12-30T16:33:00"/>
    <n v="38"/>
    <b v="0"/>
    <x v="0"/>
    <b v="0"/>
    <s v="Prefer not to say"/>
    <n v="50"/>
    <x v="0"/>
    <n v="50"/>
    <x v="1"/>
    <n v="0"/>
    <n v="50"/>
    <s v="All Hours"/>
    <s v="San Jose, Ca"/>
    <n v="37.338200000000001"/>
    <n v="-121.88630000000001"/>
    <d v="2024-12-06T00:00:00"/>
    <n v="0"/>
    <b v="1"/>
    <d v="2025-07-11T00:00:00"/>
    <x v="11"/>
    <n v="40"/>
    <x v="3"/>
    <n v="0.6"/>
    <n v="0"/>
    <n v="0"/>
    <n v="1"/>
    <x v="0"/>
    <x v="0"/>
  </r>
  <r>
    <n v="14"/>
    <x v="0"/>
    <n v="3"/>
    <s v="Sat, Sun, Tue"/>
    <x v="0"/>
    <d v="1899-12-30T14:09:00"/>
    <d v="1899-12-30T16:34:00"/>
    <n v="145"/>
    <b v="0"/>
    <x v="1"/>
    <b v="0"/>
    <s v="Male"/>
    <n v="50"/>
    <x v="2"/>
    <n v="45"/>
    <x v="3"/>
    <n v="0.15"/>
    <n v="38.25"/>
    <s v="All Hours"/>
    <s v="Bakersfield, Ca"/>
    <n v="35.3733"/>
    <n v="-119.0187"/>
    <d v="2024-08-23T00:00:00"/>
    <n v="2"/>
    <b v="1"/>
    <d v="2025-07-05T00:00:00"/>
    <x v="12"/>
    <n v="46"/>
    <x v="4"/>
    <n v="2.4"/>
    <n v="6.75"/>
    <n v="0"/>
    <n v="0"/>
    <x v="7"/>
    <x v="0"/>
  </r>
  <r>
    <n v="20"/>
    <x v="2"/>
    <n v="5"/>
    <s v="Mon, Sat, Sun, Thu, Wed"/>
    <x v="1"/>
    <d v="1899-12-30T13:04:00"/>
    <d v="1899-12-30T13:37:00"/>
    <n v="33"/>
    <b v="1"/>
    <x v="1"/>
    <b v="1"/>
    <s v="Non-binary"/>
    <n v="20"/>
    <x v="0"/>
    <n v="20"/>
    <x v="0"/>
    <n v="0.05"/>
    <n v="19"/>
    <s v="Off-Peak Only"/>
    <s v="Los Angeles, Ca"/>
    <n v="34.052199999999999"/>
    <n v="-118.2437"/>
    <d v="2024-12-20T00:00:00"/>
    <n v="1"/>
    <b v="0"/>
    <d v="2025-07-12T00:00:00"/>
    <x v="11"/>
    <n v="39"/>
    <x v="1"/>
    <n v="0.6"/>
    <n v="1"/>
    <n v="0"/>
    <n v="0"/>
    <x v="5"/>
    <x v="0"/>
  </r>
  <r>
    <n v="36"/>
    <x v="1"/>
    <n v="3"/>
    <s v="Sat, Thu, Wed"/>
    <x v="0"/>
    <d v="1899-12-30T08:42:00"/>
    <d v="1899-12-30T11:31:00"/>
    <n v="169"/>
    <b v="1"/>
    <x v="1"/>
    <b v="1"/>
    <s v="Female"/>
    <n v="30"/>
    <x v="0"/>
    <n v="30"/>
    <x v="1"/>
    <n v="0"/>
    <n v="30"/>
    <s v="Weekdays Only"/>
    <s v="San Diego, Ca"/>
    <n v="32.715699999999998"/>
    <n v="-117.1611"/>
    <d v="2022-11-10T00:00:00"/>
    <n v="7"/>
    <b v="0"/>
    <d v="2025-05-30T00:00:00"/>
    <x v="29"/>
    <n v="82"/>
    <x v="4"/>
    <n v="2.8"/>
    <n v="0"/>
    <n v="1"/>
    <n v="0"/>
    <x v="6"/>
    <x v="0"/>
  </r>
  <r>
    <n v="36"/>
    <x v="1"/>
    <n v="3"/>
    <s v="Sat, Thu, Wed"/>
    <x v="0"/>
    <d v="1899-12-30T08:42:00"/>
    <d v="1899-12-30T11:31:00"/>
    <n v="169"/>
    <b v="1"/>
    <x v="1"/>
    <b v="1"/>
    <s v="Female"/>
    <n v="30"/>
    <x v="0"/>
    <n v="30"/>
    <x v="1"/>
    <n v="0"/>
    <n v="30"/>
    <s v="Weekdays Only"/>
    <s v="San Diego, Ca"/>
    <n v="32.715699999999998"/>
    <n v="-117.1611"/>
    <d v="2025-03-29T00:00:00"/>
    <n v="6"/>
    <b v="0"/>
    <d v="2025-07-18T00:00:00"/>
    <x v="20"/>
    <n v="33"/>
    <x v="4"/>
    <n v="2.8"/>
    <n v="0"/>
    <n v="0"/>
    <n v="0"/>
    <x v="6"/>
    <x v="0"/>
  </r>
  <r>
    <n v="29"/>
    <x v="1"/>
    <n v="1"/>
    <s v="Thu"/>
    <x v="1"/>
    <d v="1899-12-30T10:25:00"/>
    <d v="1899-12-30T12:04:00"/>
    <n v="99"/>
    <b v="1"/>
    <x v="1"/>
    <b v="0"/>
    <s v="Male"/>
    <n v="30"/>
    <x v="0"/>
    <n v="30"/>
    <x v="1"/>
    <n v="0"/>
    <n v="30"/>
    <s v="Weekdays Only"/>
    <s v="Anaheim, Ca"/>
    <n v="33.836599999999997"/>
    <n v="-117.9143"/>
    <d v="2023-12-12T00:00:00"/>
    <n v="7"/>
    <b v="0"/>
    <d v="2025-06-21T00:00:00"/>
    <x v="13"/>
    <n v="60"/>
    <x v="3"/>
    <n v="1.6"/>
    <n v="0"/>
    <n v="0"/>
    <n v="0"/>
    <x v="3"/>
    <x v="0"/>
  </r>
  <r>
    <n v="29"/>
    <x v="2"/>
    <n v="1"/>
    <s v="Thu"/>
    <x v="0"/>
    <d v="1899-12-30T20:43:00"/>
    <d v="1899-12-30T21:57:00"/>
    <n v="74"/>
    <b v="0"/>
    <x v="1"/>
    <b v="1"/>
    <s v="Male"/>
    <n v="20"/>
    <x v="1"/>
    <n v="15"/>
    <x v="0"/>
    <n v="0.05"/>
    <n v="14.25"/>
    <s v="Off-Peak Only"/>
    <s v="Bakersfield, Ca"/>
    <n v="35.3733"/>
    <n v="-119.0187"/>
    <d v="2024-04-11T00:00:00"/>
    <n v="7"/>
    <b v="0"/>
    <d v="2025-06-28T00:00:00"/>
    <x v="33"/>
    <n v="53"/>
    <x v="3"/>
    <n v="1.2"/>
    <n v="0.75"/>
    <n v="0"/>
    <n v="0"/>
    <x v="7"/>
    <x v="0"/>
  </r>
  <r>
    <n v="27"/>
    <x v="1"/>
    <n v="1"/>
    <s v="Mon"/>
    <x v="1"/>
    <d v="1899-12-30T18:22:00"/>
    <d v="1899-12-30T21:20:00"/>
    <n v="178"/>
    <b v="1"/>
    <x v="0"/>
    <b v="1"/>
    <s v="Male"/>
    <n v="30"/>
    <x v="1"/>
    <n v="22.5"/>
    <x v="0"/>
    <n v="0.05"/>
    <n v="21.375"/>
    <s v="Weekdays Only"/>
    <s v="Los Angeles, Ca"/>
    <n v="34.052199999999999"/>
    <n v="-118.2437"/>
    <d v="2022-08-11T00:00:00"/>
    <n v="0"/>
    <b v="0"/>
    <d v="2025-05-25T00:00:00"/>
    <x v="8"/>
    <n v="87"/>
    <x v="3"/>
    <n v="3"/>
    <n v="1.1200000000000001"/>
    <n v="1"/>
    <n v="0"/>
    <x v="5"/>
    <x v="0"/>
  </r>
  <r>
    <n v="33"/>
    <x v="0"/>
    <n v="5"/>
    <s v="Fri, Sat, Sun, Thu, Tue"/>
    <x v="1"/>
    <d v="1899-12-30T12:21:00"/>
    <d v="1899-12-30T14:23:00"/>
    <n v="122"/>
    <b v="1"/>
    <x v="0"/>
    <b v="1"/>
    <s v="Female"/>
    <n v="50"/>
    <x v="1"/>
    <n v="37.5"/>
    <x v="1"/>
    <n v="0"/>
    <n v="37.5"/>
    <s v="All Hours"/>
    <s v="Los Angeles, Ca"/>
    <n v="34.052199999999999"/>
    <n v="-118.2437"/>
    <d v="2025-02-23T00:00:00"/>
    <n v="0"/>
    <b v="1"/>
    <d v="2025-07-16T00:00:00"/>
    <x v="22"/>
    <n v="35"/>
    <x v="1"/>
    <n v="2"/>
    <n v="0"/>
    <n v="0"/>
    <n v="0"/>
    <x v="5"/>
    <x v="0"/>
  </r>
  <r>
    <n v="44"/>
    <x v="2"/>
    <n v="1"/>
    <s v="Wed"/>
    <x v="0"/>
    <d v="1899-12-30T20:43:00"/>
    <d v="1899-12-30T22:58:00"/>
    <n v="135"/>
    <b v="1"/>
    <x v="0"/>
    <b v="0"/>
    <s v="Female"/>
    <n v="20"/>
    <x v="0"/>
    <n v="20"/>
    <x v="1"/>
    <n v="0"/>
    <n v="20"/>
    <s v="Off-Peak Only"/>
    <s v="Sacramento, Ca"/>
    <n v="38.581600000000002"/>
    <n v="-121.4944"/>
    <d v="2024-04-25T00:00:00"/>
    <n v="0"/>
    <b v="0"/>
    <d v="2025-06-29T00:00:00"/>
    <x v="33"/>
    <n v="52"/>
    <x v="3"/>
    <n v="2.2000000000000002"/>
    <n v="0"/>
    <n v="0"/>
    <n v="0"/>
    <x v="4"/>
    <x v="0"/>
  </r>
  <r>
    <n v="14"/>
    <x v="1"/>
    <n v="3"/>
    <s v="Sun, Thu, Tue"/>
    <x v="0"/>
    <d v="1899-12-30T08:29:00"/>
    <d v="1899-12-30T10:35:00"/>
    <n v="126"/>
    <b v="0"/>
    <x v="0"/>
    <b v="0"/>
    <s v="Non-binary"/>
    <n v="30"/>
    <x v="0"/>
    <n v="30"/>
    <x v="1"/>
    <n v="0"/>
    <n v="30"/>
    <s v="Weekdays Only"/>
    <s v="Anaheim, Ca"/>
    <n v="33.836599999999997"/>
    <n v="-117.9143"/>
    <d v="2022-08-25T00:00:00"/>
    <n v="0"/>
    <b v="0"/>
    <d v="2025-05-25T00:00:00"/>
    <x v="8"/>
    <n v="87"/>
    <x v="4"/>
    <n v="2.1"/>
    <n v="0"/>
    <n v="1"/>
    <n v="0"/>
    <x v="3"/>
    <x v="0"/>
  </r>
  <r>
    <n v="13"/>
    <x v="0"/>
    <n v="5"/>
    <s v="Fri, Sun, Thu, Tue, Wed"/>
    <x v="0"/>
    <d v="1899-12-30T09:47:00"/>
    <d v="1899-12-30T12:16:00"/>
    <n v="149"/>
    <b v="0"/>
    <x v="1"/>
    <b v="0"/>
    <s v="Non-binary"/>
    <n v="50"/>
    <x v="0"/>
    <n v="50"/>
    <x v="1"/>
    <n v="0"/>
    <n v="50"/>
    <s v="All Hours"/>
    <s v="Anaheim, Ca"/>
    <n v="33.836599999999997"/>
    <n v="-117.9143"/>
    <d v="2022-12-14T00:00:00"/>
    <n v="5"/>
    <b v="0"/>
    <d v="2025-06-01T00:00:00"/>
    <x v="6"/>
    <n v="80"/>
    <x v="1"/>
    <n v="2.5"/>
    <n v="0"/>
    <n v="1"/>
    <n v="1"/>
    <x v="3"/>
    <x v="0"/>
  </r>
  <r>
    <n v="33"/>
    <x v="0"/>
    <n v="3"/>
    <s v="Mon, Sat, Thu"/>
    <x v="0"/>
    <d v="1899-12-30T09:46:00"/>
    <d v="1899-12-30T12:17:00"/>
    <n v="151"/>
    <b v="0"/>
    <x v="0"/>
    <b v="0"/>
    <s v="Male"/>
    <n v="50"/>
    <x v="2"/>
    <n v="45"/>
    <x v="1"/>
    <n v="0"/>
    <n v="45"/>
    <s v="All Hours"/>
    <s v="Bakersfield, Ca"/>
    <n v="35.3733"/>
    <n v="-119.0187"/>
    <d v="2023-02-03T00:00:00"/>
    <n v="0"/>
    <b v="0"/>
    <d v="2025-06-03T00:00:00"/>
    <x v="19"/>
    <n v="78"/>
    <x v="4"/>
    <n v="2.5"/>
    <n v="0"/>
    <n v="1"/>
    <n v="0"/>
    <x v="7"/>
    <x v="0"/>
  </r>
  <r>
    <n v="19"/>
    <x v="2"/>
    <n v="1"/>
    <s v="Sun"/>
    <x v="0"/>
    <d v="1899-12-30T11:29:00"/>
    <d v="1899-12-30T14:26:00"/>
    <n v="177"/>
    <b v="1"/>
    <x v="1"/>
    <b v="0"/>
    <s v="Male"/>
    <n v="20"/>
    <x v="1"/>
    <n v="15"/>
    <x v="0"/>
    <n v="0.05"/>
    <n v="14.25"/>
    <s v="Off-Peak Only"/>
    <s v="Long Beach, Ca"/>
    <n v="33.770099999999999"/>
    <n v="-118.19370000000001"/>
    <d v="2024-09-21T00:00:00"/>
    <n v="3"/>
    <b v="1"/>
    <d v="2025-07-07T00:00:00"/>
    <x v="25"/>
    <n v="44"/>
    <x v="3"/>
    <n v="3"/>
    <n v="0.75"/>
    <n v="0"/>
    <n v="0"/>
    <x v="9"/>
    <x v="0"/>
  </r>
  <r>
    <n v="36"/>
    <x v="0"/>
    <n v="1"/>
    <s v="Sat"/>
    <x v="1"/>
    <d v="1899-12-30T11:56:00"/>
    <d v="1899-12-30T12:58:00"/>
    <n v="62"/>
    <b v="1"/>
    <x v="1"/>
    <b v="1"/>
    <s v="Female"/>
    <n v="50"/>
    <x v="0"/>
    <n v="50"/>
    <x v="1"/>
    <n v="0"/>
    <n v="50"/>
    <s v="All Hours"/>
    <s v="San Diego, Ca"/>
    <n v="32.715699999999998"/>
    <n v="-117.1611"/>
    <d v="2024-12-23T00:00:00"/>
    <n v="1"/>
    <b v="1"/>
    <d v="2025-07-12T00:00:00"/>
    <x v="11"/>
    <n v="39"/>
    <x v="3"/>
    <n v="1"/>
    <n v="0"/>
    <n v="0"/>
    <n v="1"/>
    <x v="6"/>
    <x v="0"/>
  </r>
  <r>
    <n v="36"/>
    <x v="3"/>
    <n v="4"/>
    <s v="Mon, Sun, Thu, Wed"/>
    <x v="0"/>
    <d v="1899-12-30T12:32:00"/>
    <d v="1899-12-30T13:02:00"/>
    <n v="30"/>
    <b v="0"/>
    <x v="0"/>
    <b v="0"/>
    <s v="Female"/>
    <n v="70"/>
    <x v="0"/>
    <n v="70"/>
    <x v="3"/>
    <n v="0.15"/>
    <n v="59.5"/>
    <s v="All Hours + Priority Access"/>
    <s v="Fresno, Ca"/>
    <n v="36.7378"/>
    <n v="-119.7871"/>
    <d v="2023-07-11T00:00:00"/>
    <n v="0"/>
    <b v="1"/>
    <d v="2025-06-12T00:00:00"/>
    <x v="26"/>
    <n v="69"/>
    <x v="2"/>
    <n v="0.5"/>
    <n v="10.5"/>
    <n v="1"/>
    <n v="1"/>
    <x v="1"/>
    <x v="0"/>
  </r>
  <r>
    <n v="47"/>
    <x v="0"/>
    <n v="2"/>
    <s v="Sun, Tue"/>
    <x v="1"/>
    <d v="1899-12-30T15:09:00"/>
    <d v="1899-12-30T16:18:00"/>
    <n v="69"/>
    <b v="1"/>
    <x v="1"/>
    <b v="1"/>
    <s v="Prefer not to say"/>
    <n v="50"/>
    <x v="1"/>
    <n v="37.5"/>
    <x v="0"/>
    <n v="0.05"/>
    <n v="35.625"/>
    <s v="All Hours"/>
    <s v="Los Angeles, Ca"/>
    <n v="34.052199999999999"/>
    <n v="-118.2437"/>
    <d v="2022-10-07T00:00:00"/>
    <n v="5"/>
    <b v="1"/>
    <d v="2025-05-28T00:00:00"/>
    <x v="24"/>
    <n v="84"/>
    <x v="0"/>
    <n v="1.2"/>
    <n v="1.88"/>
    <n v="1"/>
    <n v="0"/>
    <x v="5"/>
    <x v="0"/>
  </r>
  <r>
    <n v="37"/>
    <x v="0"/>
    <n v="3"/>
    <s v="Fri, Sat, Sun"/>
    <x v="0"/>
    <d v="1899-12-30T17:53:00"/>
    <d v="1899-12-30T20:14:00"/>
    <n v="141"/>
    <b v="0"/>
    <x v="0"/>
    <b v="1"/>
    <s v="Non-binary"/>
    <n v="50"/>
    <x v="1"/>
    <n v="37.5"/>
    <x v="2"/>
    <n v="0.1"/>
    <n v="33.75"/>
    <s v="All Hours"/>
    <s v="Long Beach, Ca"/>
    <n v="33.770099999999999"/>
    <n v="-118.19370000000001"/>
    <d v="2023-11-08T00:00:00"/>
    <n v="0"/>
    <b v="1"/>
    <d v="2025-06-19T00:00:00"/>
    <x v="28"/>
    <n v="62"/>
    <x v="4"/>
    <n v="2.4"/>
    <n v="3.75"/>
    <n v="1"/>
    <n v="0"/>
    <x v="9"/>
    <x v="0"/>
  </r>
  <r>
    <n v="36"/>
    <x v="1"/>
    <n v="5"/>
    <s v="Fri, Mon, Sun, Thu, Tue"/>
    <x v="0"/>
    <d v="1899-12-30T20:57:00"/>
    <d v="1899-12-30T22:15:00"/>
    <n v="78"/>
    <b v="1"/>
    <x v="1"/>
    <b v="0"/>
    <s v="Non-binary"/>
    <n v="30"/>
    <x v="0"/>
    <n v="30"/>
    <x v="3"/>
    <n v="0.15"/>
    <n v="25.5"/>
    <s v="Weekdays Only"/>
    <s v="Sacramento, Ca"/>
    <n v="38.581600000000002"/>
    <n v="-121.4944"/>
    <d v="2023-10-23T00:00:00"/>
    <n v="5"/>
    <b v="0"/>
    <d v="2025-06-18T00:00:00"/>
    <x v="17"/>
    <n v="63"/>
    <x v="1"/>
    <n v="1.3"/>
    <n v="4.5"/>
    <n v="1"/>
    <n v="0"/>
    <x v="4"/>
    <x v="0"/>
  </r>
  <r>
    <n v="13"/>
    <x v="1"/>
    <n v="1"/>
    <s v="Fri"/>
    <x v="0"/>
    <d v="1899-12-30T16:10:00"/>
    <d v="1899-12-30T16:40:00"/>
    <n v="30"/>
    <b v="1"/>
    <x v="0"/>
    <b v="0"/>
    <s v="Female"/>
    <n v="30"/>
    <x v="1"/>
    <n v="22.5"/>
    <x v="0"/>
    <n v="0.05"/>
    <n v="21.375"/>
    <s v="Weekdays Only"/>
    <s v="San Diego, Ca"/>
    <n v="32.715699999999998"/>
    <n v="-117.1611"/>
    <d v="2024-08-28T00:00:00"/>
    <n v="0"/>
    <b v="0"/>
    <d v="2025-07-06T00:00:00"/>
    <x v="12"/>
    <n v="45"/>
    <x v="3"/>
    <n v="0.5"/>
    <n v="1.1200000000000001"/>
    <n v="0"/>
    <n v="0"/>
    <x v="6"/>
    <x v="0"/>
  </r>
  <r>
    <n v="41"/>
    <x v="2"/>
    <n v="4"/>
    <s v="Mon, Sun, Tue, Wed"/>
    <x v="1"/>
    <d v="1899-12-30T10:09:00"/>
    <d v="1899-12-30T10:57:00"/>
    <n v="48"/>
    <b v="1"/>
    <x v="0"/>
    <b v="0"/>
    <s v="Female"/>
    <n v="20"/>
    <x v="0"/>
    <n v="20"/>
    <x v="0"/>
    <n v="0.05"/>
    <n v="19"/>
    <s v="Off-Peak Only"/>
    <s v="Anaheim, Ca"/>
    <n v="33.836599999999997"/>
    <n v="-117.9143"/>
    <d v="2023-03-26T00:00:00"/>
    <n v="0"/>
    <b v="0"/>
    <d v="2025-06-06T00:00:00"/>
    <x v="16"/>
    <n v="75"/>
    <x v="2"/>
    <n v="0.8"/>
    <n v="1"/>
    <n v="1"/>
    <n v="0"/>
    <x v="3"/>
    <x v="0"/>
  </r>
  <r>
    <n v="30"/>
    <x v="2"/>
    <n v="5"/>
    <s v="Fri, Mon, Sun, Thu, Wed"/>
    <x v="0"/>
    <d v="1899-12-30T17:29:00"/>
    <d v="1899-12-30T18:25:00"/>
    <n v="56"/>
    <b v="0"/>
    <x v="1"/>
    <b v="0"/>
    <s v="Non-binary"/>
    <n v="20"/>
    <x v="0"/>
    <n v="20"/>
    <x v="3"/>
    <n v="0.15"/>
    <n v="17"/>
    <s v="Off-Peak Only"/>
    <s v="Fresno, Ca"/>
    <n v="36.7378"/>
    <n v="-119.7871"/>
    <d v="2024-12-05T00:00:00"/>
    <n v="6"/>
    <b v="0"/>
    <d v="2025-07-11T00:00:00"/>
    <x v="11"/>
    <n v="40"/>
    <x v="1"/>
    <n v="0.9"/>
    <n v="3"/>
    <n v="0"/>
    <n v="0"/>
    <x v="1"/>
    <x v="0"/>
  </r>
  <r>
    <n v="30"/>
    <x v="3"/>
    <n v="3"/>
    <s v="Fri, Sun, Wed"/>
    <x v="1"/>
    <d v="1899-12-30T13:00:00"/>
    <d v="1899-12-30T15:43:00"/>
    <n v="163"/>
    <b v="1"/>
    <x v="1"/>
    <b v="1"/>
    <s v="Prefer not to say"/>
    <n v="70"/>
    <x v="1"/>
    <n v="52.5"/>
    <x v="0"/>
    <n v="0.05"/>
    <n v="49.875"/>
    <s v="All Hours + Priority Access"/>
    <s v="San Francisco, Ca"/>
    <n v="37.774900000000002"/>
    <n v="-122.4194"/>
    <d v="2024-07-13T00:00:00"/>
    <n v="4"/>
    <b v="1"/>
    <d v="2025-07-03T00:00:00"/>
    <x v="27"/>
    <n v="48"/>
    <x v="4"/>
    <n v="2.7"/>
    <n v="2.62"/>
    <n v="0"/>
    <n v="1"/>
    <x v="8"/>
    <x v="0"/>
  </r>
  <r>
    <n v="17"/>
    <x v="0"/>
    <n v="2"/>
    <s v="Fri, Wed"/>
    <x v="1"/>
    <d v="1899-12-30T08:24:00"/>
    <d v="1899-12-30T09:57:00"/>
    <n v="93"/>
    <b v="0"/>
    <x v="0"/>
    <b v="0"/>
    <s v="Non-binary"/>
    <n v="50"/>
    <x v="0"/>
    <n v="50"/>
    <x v="1"/>
    <n v="0"/>
    <n v="50"/>
    <s v="All Hours"/>
    <s v="Bakersfield, Ca"/>
    <n v="35.3733"/>
    <n v="-119.0187"/>
    <d v="2024-03-26T00:00:00"/>
    <n v="0"/>
    <b v="1"/>
    <d v="2025-06-27T00:00:00"/>
    <x v="14"/>
    <n v="54"/>
    <x v="0"/>
    <n v="1.6"/>
    <n v="0"/>
    <n v="0"/>
    <n v="1"/>
    <x v="7"/>
    <x v="0"/>
  </r>
  <r>
    <n v="20"/>
    <x v="0"/>
    <n v="2"/>
    <s v="Mon, Wed"/>
    <x v="1"/>
    <d v="1899-12-30T17:45:00"/>
    <d v="1899-12-30T19:20:00"/>
    <n v="95"/>
    <b v="1"/>
    <x v="0"/>
    <b v="1"/>
    <s v="Prefer not to say"/>
    <n v="50"/>
    <x v="1"/>
    <n v="37.5"/>
    <x v="1"/>
    <n v="0"/>
    <n v="37.5"/>
    <s v="All Hours"/>
    <s v="Fresno, Ca"/>
    <n v="36.7378"/>
    <n v="-119.7871"/>
    <d v="2023-12-30T00:00:00"/>
    <n v="0"/>
    <b v="1"/>
    <d v="2025-06-22T00:00:00"/>
    <x v="13"/>
    <n v="59"/>
    <x v="0"/>
    <n v="1.6"/>
    <n v="0"/>
    <n v="0"/>
    <n v="0"/>
    <x v="1"/>
    <x v="0"/>
  </r>
  <r>
    <n v="18"/>
    <x v="2"/>
    <n v="2"/>
    <s v="Fri, Tue"/>
    <x v="0"/>
    <d v="1899-12-30T18:15:00"/>
    <d v="1899-12-30T20:59:00"/>
    <n v="164"/>
    <b v="0"/>
    <x v="0"/>
    <b v="0"/>
    <s v="Non-binary"/>
    <n v="20"/>
    <x v="1"/>
    <n v="15"/>
    <x v="3"/>
    <n v="0.15"/>
    <n v="12.75"/>
    <s v="Off-Peak Only"/>
    <s v="Sacramento, Ca"/>
    <n v="38.581600000000002"/>
    <n v="-121.4944"/>
    <d v="2024-10-07T00:00:00"/>
    <n v="0"/>
    <b v="1"/>
    <d v="2025-07-08T00:00:00"/>
    <x v="34"/>
    <n v="43"/>
    <x v="0"/>
    <n v="2.7"/>
    <n v="2.25"/>
    <n v="0"/>
    <n v="0"/>
    <x v="4"/>
    <x v="0"/>
  </r>
  <r>
    <n v="25"/>
    <x v="0"/>
    <n v="5"/>
    <s v="Fri, Sat, Sun, Thu, Tue"/>
    <x v="0"/>
    <d v="1899-12-30T16:13:00"/>
    <d v="1899-12-30T18:45:00"/>
    <n v="152"/>
    <b v="0"/>
    <x v="0"/>
    <b v="0"/>
    <s v="Non-binary"/>
    <n v="50"/>
    <x v="2"/>
    <n v="45"/>
    <x v="0"/>
    <n v="0.05"/>
    <n v="42.75"/>
    <s v="All Hours"/>
    <s v="Los Angeles, Ca"/>
    <n v="34.052199999999999"/>
    <n v="-118.2437"/>
    <d v="2025-02-20T00:00:00"/>
    <n v="0"/>
    <b v="1"/>
    <d v="2025-07-16T00:00:00"/>
    <x v="22"/>
    <n v="35"/>
    <x v="1"/>
    <n v="2.5"/>
    <n v="2.25"/>
    <n v="0"/>
    <n v="0"/>
    <x v="5"/>
    <x v="0"/>
  </r>
  <r>
    <n v="23"/>
    <x v="0"/>
    <n v="2"/>
    <s v="Thu, Tue"/>
    <x v="1"/>
    <d v="1899-12-30T14:42:00"/>
    <d v="1899-12-30T16:56:00"/>
    <n v="134"/>
    <b v="1"/>
    <x v="1"/>
    <b v="0"/>
    <s v="Female"/>
    <n v="50"/>
    <x v="0"/>
    <n v="50"/>
    <x v="0"/>
    <n v="0.05"/>
    <n v="47.5"/>
    <s v="All Hours"/>
    <s v="San Francisco, Ca"/>
    <n v="37.774900000000002"/>
    <n v="-122.4194"/>
    <d v="2023-09-11T00:00:00"/>
    <n v="6"/>
    <b v="1"/>
    <d v="2025-06-16T00:00:00"/>
    <x v="3"/>
    <n v="65"/>
    <x v="0"/>
    <n v="2.2000000000000002"/>
    <n v="2.5"/>
    <n v="1"/>
    <n v="1"/>
    <x v="8"/>
    <x v="0"/>
  </r>
  <r>
    <n v="23"/>
    <x v="3"/>
    <n v="3"/>
    <s v="Mon, Sat, Sun"/>
    <x v="0"/>
    <d v="1899-12-30T13:42:00"/>
    <d v="1899-12-30T14:33:00"/>
    <n v="51"/>
    <b v="0"/>
    <x v="0"/>
    <b v="1"/>
    <s v="Male"/>
    <n v="70"/>
    <x v="0"/>
    <n v="70"/>
    <x v="0"/>
    <n v="0.05"/>
    <n v="66.5"/>
    <s v="All Hours + Priority Access"/>
    <s v="Long Beach, Ca"/>
    <n v="33.770099999999999"/>
    <n v="-118.19370000000001"/>
    <d v="2024-08-19T00:00:00"/>
    <n v="0"/>
    <b v="1"/>
    <d v="2025-07-05T00:00:00"/>
    <x v="12"/>
    <n v="46"/>
    <x v="4"/>
    <n v="0.8"/>
    <n v="3.5"/>
    <n v="0"/>
    <n v="1"/>
    <x v="9"/>
    <x v="0"/>
  </r>
  <r>
    <n v="20"/>
    <x v="1"/>
    <n v="1"/>
    <s v="Tue"/>
    <x v="0"/>
    <d v="1899-12-30T08:55:00"/>
    <d v="1899-12-30T10:23:00"/>
    <n v="88"/>
    <b v="1"/>
    <x v="1"/>
    <b v="1"/>
    <s v="Female"/>
    <n v="30"/>
    <x v="0"/>
    <n v="30"/>
    <x v="1"/>
    <n v="0"/>
    <n v="30"/>
    <s v="Weekdays Only"/>
    <s v="San Francisco, Ca"/>
    <n v="37.774900000000002"/>
    <n v="-122.4194"/>
    <d v="2023-10-12T00:00:00"/>
    <n v="4"/>
    <b v="1"/>
    <d v="2025-06-18T00:00:00"/>
    <x v="17"/>
    <n v="63"/>
    <x v="3"/>
    <n v="1.5"/>
    <n v="0"/>
    <n v="1"/>
    <n v="0"/>
    <x v="8"/>
    <x v="0"/>
  </r>
  <r>
    <n v="24"/>
    <x v="0"/>
    <n v="1"/>
    <s v="Thu"/>
    <x v="1"/>
    <d v="1899-12-30T08:58:00"/>
    <d v="1899-12-30T11:53:00"/>
    <n v="175"/>
    <b v="0"/>
    <x v="1"/>
    <b v="1"/>
    <s v="Male"/>
    <n v="50"/>
    <x v="1"/>
    <n v="37.5"/>
    <x v="1"/>
    <n v="0"/>
    <n v="37.5"/>
    <s v="All Hours"/>
    <s v="Long Beach, Ca"/>
    <n v="33.770099999999999"/>
    <n v="-118.19370000000001"/>
    <d v="2025-01-09T00:00:00"/>
    <n v="4"/>
    <b v="1"/>
    <d v="2025-07-13T00:00:00"/>
    <x v="4"/>
    <n v="38"/>
    <x v="3"/>
    <n v="2.9"/>
    <n v="0"/>
    <n v="0"/>
    <n v="0"/>
    <x v="9"/>
    <x v="0"/>
  </r>
  <r>
    <n v="16"/>
    <x v="0"/>
    <n v="4"/>
    <s v="Mon, Sun, Thu, Tue"/>
    <x v="1"/>
    <d v="1899-12-30T16:21:00"/>
    <d v="1899-12-30T17:38:00"/>
    <n v="77"/>
    <b v="0"/>
    <x v="1"/>
    <b v="0"/>
    <s v="Female"/>
    <n v="50"/>
    <x v="0"/>
    <n v="50"/>
    <x v="2"/>
    <n v="0.1"/>
    <n v="45"/>
    <s v="All Hours"/>
    <s v="San Diego, Ca"/>
    <n v="32.715699999999998"/>
    <n v="-117.1611"/>
    <d v="2024-01-27T00:00:00"/>
    <n v="1"/>
    <b v="1"/>
    <d v="2025-06-24T00:00:00"/>
    <x v="23"/>
    <n v="57"/>
    <x v="2"/>
    <n v="1.3"/>
    <n v="5"/>
    <n v="0"/>
    <n v="0"/>
    <x v="6"/>
    <x v="0"/>
  </r>
  <r>
    <n v="33"/>
    <x v="0"/>
    <n v="2"/>
    <s v="Mon, Sun"/>
    <x v="1"/>
    <d v="1899-12-30T16:16:00"/>
    <d v="1899-12-30T18:03:00"/>
    <n v="107"/>
    <b v="1"/>
    <x v="1"/>
    <b v="0"/>
    <s v="Male"/>
    <n v="50"/>
    <x v="0"/>
    <n v="50"/>
    <x v="1"/>
    <n v="0"/>
    <n v="50"/>
    <s v="All Hours"/>
    <s v="San Jose, Ca"/>
    <n v="37.338200000000001"/>
    <n v="-121.88630000000001"/>
    <d v="2023-12-03T00:00:00"/>
    <n v="7"/>
    <b v="1"/>
    <d v="2025-06-21T00:00:00"/>
    <x v="13"/>
    <n v="60"/>
    <x v="0"/>
    <n v="1.8"/>
    <n v="0"/>
    <n v="0"/>
    <n v="1"/>
    <x v="0"/>
    <x v="0"/>
  </r>
  <r>
    <n v="36"/>
    <x v="2"/>
    <n v="3"/>
    <s v="Sun, Thu, Wed"/>
    <x v="0"/>
    <d v="1899-12-30T10:01:00"/>
    <d v="1899-12-30T12:11:00"/>
    <n v="130"/>
    <b v="0"/>
    <x v="1"/>
    <b v="1"/>
    <s v="Female"/>
    <n v="20"/>
    <x v="0"/>
    <n v="20"/>
    <x v="1"/>
    <n v="0"/>
    <n v="20"/>
    <s v="Off-Peak Only"/>
    <s v="Sacramento, Ca"/>
    <n v="38.581600000000002"/>
    <n v="-121.4944"/>
    <d v="2025-04-28T00:00:00"/>
    <n v="1"/>
    <b v="0"/>
    <d v="2025-07-19T00:00:00"/>
    <x v="5"/>
    <n v="32"/>
    <x v="4"/>
    <n v="2.2000000000000002"/>
    <n v="0"/>
    <n v="0"/>
    <n v="0"/>
    <x v="4"/>
    <x v="0"/>
  </r>
  <r>
    <n v="33"/>
    <x v="2"/>
    <n v="2"/>
    <s v="Mon, Wed"/>
    <x v="1"/>
    <d v="1899-12-30T20:25:00"/>
    <d v="1899-12-30T23:16:00"/>
    <n v="171"/>
    <b v="1"/>
    <x v="0"/>
    <b v="0"/>
    <s v="Female"/>
    <n v="20"/>
    <x v="0"/>
    <n v="20"/>
    <x v="2"/>
    <n v="0.1"/>
    <n v="18"/>
    <s v="Off-Peak Only"/>
    <s v="Anaheim, Ca"/>
    <n v="33.836599999999997"/>
    <n v="-117.9143"/>
    <d v="2024-06-29T00:00:00"/>
    <n v="0"/>
    <b v="0"/>
    <d v="2025-07-02T00:00:00"/>
    <x v="30"/>
    <n v="49"/>
    <x v="0"/>
    <n v="2.8"/>
    <n v="2"/>
    <n v="0"/>
    <n v="0"/>
    <x v="3"/>
    <x v="0"/>
  </r>
  <r>
    <n v="19"/>
    <x v="0"/>
    <n v="2"/>
    <s v="Mon, Tue"/>
    <x v="1"/>
    <d v="1899-12-30T14:01:00"/>
    <d v="1899-12-30T15:56:00"/>
    <n v="115"/>
    <b v="0"/>
    <x v="0"/>
    <b v="0"/>
    <s v="Female"/>
    <n v="50"/>
    <x v="0"/>
    <n v="50"/>
    <x v="1"/>
    <n v="0"/>
    <n v="50"/>
    <s v="All Hours"/>
    <s v="Los Angeles, Ca"/>
    <n v="34.052199999999999"/>
    <n v="-118.2437"/>
    <d v="2025-01-30T00:00:00"/>
    <n v="0"/>
    <b v="1"/>
    <d v="2025-07-14T00:00:00"/>
    <x v="4"/>
    <n v="37"/>
    <x v="0"/>
    <n v="1.9"/>
    <n v="0"/>
    <n v="0"/>
    <n v="1"/>
    <x v="5"/>
    <x v="0"/>
  </r>
  <r>
    <n v="24"/>
    <x v="1"/>
    <n v="1"/>
    <s v="Mon"/>
    <x v="0"/>
    <d v="1899-12-30T13:05:00"/>
    <d v="1899-12-30T15:29:00"/>
    <n v="144"/>
    <b v="0"/>
    <x v="1"/>
    <b v="1"/>
    <s v="Non-binary"/>
    <n v="30"/>
    <x v="0"/>
    <n v="30"/>
    <x v="1"/>
    <n v="0"/>
    <n v="30"/>
    <s v="Weekdays Only"/>
    <s v="San Francisco, Ca"/>
    <n v="37.774900000000002"/>
    <n v="-122.4194"/>
    <d v="2025-04-16T00:00:00"/>
    <n v="3"/>
    <b v="1"/>
    <d v="2025-07-19T00:00:00"/>
    <x v="5"/>
    <n v="32"/>
    <x v="3"/>
    <n v="2.4"/>
    <n v="0"/>
    <n v="0"/>
    <n v="0"/>
    <x v="8"/>
    <x v="0"/>
  </r>
  <r>
    <n v="41"/>
    <x v="0"/>
    <n v="1"/>
    <s v="Fri"/>
    <x v="1"/>
    <d v="1899-12-30T09:46:00"/>
    <d v="1899-12-30T11:10:00"/>
    <n v="84"/>
    <b v="1"/>
    <x v="1"/>
    <b v="0"/>
    <s v="Female"/>
    <n v="50"/>
    <x v="2"/>
    <n v="45"/>
    <x v="1"/>
    <n v="0"/>
    <n v="45"/>
    <s v="All Hours"/>
    <s v="Long Beach, Ca"/>
    <n v="33.770099999999999"/>
    <n v="-118.19370000000001"/>
    <d v="2022-08-03T00:00:00"/>
    <n v="4"/>
    <b v="1"/>
    <d v="2025-05-24T00:00:00"/>
    <x v="8"/>
    <n v="88"/>
    <x v="3"/>
    <n v="1.4"/>
    <n v="0"/>
    <n v="1"/>
    <n v="0"/>
    <x v="9"/>
    <x v="0"/>
  </r>
  <r>
    <n v="29"/>
    <x v="0"/>
    <n v="2"/>
    <s v="Fri, Tue"/>
    <x v="0"/>
    <d v="1899-12-30T20:52:00"/>
    <d v="1899-12-30T22:40:00"/>
    <n v="108"/>
    <b v="0"/>
    <x v="1"/>
    <b v="0"/>
    <s v="Non-binary"/>
    <n v="50"/>
    <x v="0"/>
    <n v="50"/>
    <x v="0"/>
    <n v="0.05"/>
    <n v="47.5"/>
    <s v="All Hours"/>
    <s v="San Francisco, Ca"/>
    <n v="37.774900000000002"/>
    <n v="-122.4194"/>
    <d v="2024-07-14T00:00:00"/>
    <n v="5"/>
    <b v="1"/>
    <d v="2025-07-03T00:00:00"/>
    <x v="27"/>
    <n v="48"/>
    <x v="0"/>
    <n v="1.8"/>
    <n v="2.5"/>
    <n v="0"/>
    <n v="1"/>
    <x v="8"/>
    <x v="0"/>
  </r>
  <r>
    <n v="43"/>
    <x v="1"/>
    <n v="3"/>
    <s v="Fri, Sun, Tue"/>
    <x v="0"/>
    <d v="1899-12-30T18:37:00"/>
    <d v="1899-12-30T20:15:00"/>
    <n v="98"/>
    <b v="0"/>
    <x v="1"/>
    <b v="1"/>
    <s v="Female"/>
    <n v="30"/>
    <x v="2"/>
    <n v="27"/>
    <x v="2"/>
    <n v="0.1"/>
    <n v="24.3"/>
    <s v="Weekdays Only"/>
    <s v="Fresno, Ca"/>
    <n v="36.7378"/>
    <n v="-119.7871"/>
    <d v="2023-02-11T00:00:00"/>
    <n v="7"/>
    <b v="1"/>
    <d v="2025-06-04T00:00:00"/>
    <x v="19"/>
    <n v="77"/>
    <x v="4"/>
    <n v="1.6"/>
    <n v="2.7"/>
    <n v="1"/>
    <n v="0"/>
    <x v="1"/>
    <x v="0"/>
  </r>
  <r>
    <n v="28"/>
    <x v="0"/>
    <n v="4"/>
    <s v="Fri, Sat, Sun, Wed"/>
    <x v="0"/>
    <d v="1899-12-30T16:33:00"/>
    <d v="1899-12-30T17:11:00"/>
    <n v="38"/>
    <b v="0"/>
    <x v="0"/>
    <b v="1"/>
    <s v="Male"/>
    <n v="50"/>
    <x v="1"/>
    <n v="37.5"/>
    <x v="0"/>
    <n v="0.05"/>
    <n v="35.625"/>
    <s v="All Hours"/>
    <s v="San Diego, Ca"/>
    <n v="32.715699999999998"/>
    <n v="-117.1611"/>
    <d v="2024-09-24T00:00:00"/>
    <n v="0"/>
    <b v="0"/>
    <d v="2025-07-07T00:00:00"/>
    <x v="25"/>
    <n v="44"/>
    <x v="2"/>
    <n v="0.6"/>
    <n v="1.88"/>
    <n v="0"/>
    <n v="0"/>
    <x v="6"/>
    <x v="0"/>
  </r>
  <r>
    <n v="44"/>
    <x v="0"/>
    <n v="2"/>
    <s v="Fri, Mon"/>
    <x v="1"/>
    <d v="1899-12-30T17:13:00"/>
    <d v="1899-12-30T18:15:00"/>
    <n v="62"/>
    <b v="0"/>
    <x v="0"/>
    <b v="1"/>
    <s v="Male"/>
    <n v="50"/>
    <x v="1"/>
    <n v="37.5"/>
    <x v="2"/>
    <n v="0.1"/>
    <n v="33.75"/>
    <s v="All Hours"/>
    <s v="Oakland, Ca"/>
    <n v="37.804400000000001"/>
    <n v="-122.27119999999999"/>
    <d v="2023-06-28T00:00:00"/>
    <n v="0"/>
    <b v="1"/>
    <d v="2025-06-12T00:00:00"/>
    <x v="21"/>
    <n v="69"/>
    <x v="0"/>
    <n v="1"/>
    <n v="3.75"/>
    <n v="1"/>
    <n v="0"/>
    <x v="2"/>
    <x v="0"/>
  </r>
  <r>
    <n v="31"/>
    <x v="0"/>
    <n v="3"/>
    <s v="Fri, Sat, Tue"/>
    <x v="0"/>
    <d v="1899-12-30T10:14:00"/>
    <d v="1899-12-30T13:13:00"/>
    <n v="179"/>
    <b v="0"/>
    <x v="1"/>
    <b v="1"/>
    <s v="Non-binary"/>
    <n v="50"/>
    <x v="1"/>
    <n v="37.5"/>
    <x v="1"/>
    <n v="0"/>
    <n v="37.5"/>
    <s v="All Hours"/>
    <s v="Anaheim, Ca"/>
    <n v="33.836599999999997"/>
    <n v="-117.9143"/>
    <d v="2023-04-05T00:00:00"/>
    <n v="2"/>
    <b v="1"/>
    <d v="2025-06-07T00:00:00"/>
    <x v="32"/>
    <n v="74"/>
    <x v="4"/>
    <n v="3"/>
    <n v="0"/>
    <n v="1"/>
    <n v="0"/>
    <x v="3"/>
    <x v="0"/>
  </r>
  <r>
    <n v="17"/>
    <x v="1"/>
    <n v="1"/>
    <s v="Mon"/>
    <x v="1"/>
    <d v="1899-12-30T19:05:00"/>
    <d v="1899-12-30T21:55:00"/>
    <n v="170"/>
    <b v="1"/>
    <x v="1"/>
    <b v="0"/>
    <s v="Female"/>
    <n v="30"/>
    <x v="0"/>
    <n v="30"/>
    <x v="1"/>
    <n v="0"/>
    <n v="30"/>
    <s v="Weekdays Only"/>
    <s v="Sacramento, Ca"/>
    <n v="38.581600000000002"/>
    <n v="-121.4944"/>
    <d v="2023-09-27T00:00:00"/>
    <n v="3"/>
    <b v="1"/>
    <d v="2025-06-17T00:00:00"/>
    <x v="3"/>
    <n v="64"/>
    <x v="3"/>
    <n v="2.8"/>
    <n v="0"/>
    <n v="1"/>
    <n v="0"/>
    <x v="4"/>
    <x v="0"/>
  </r>
  <r>
    <n v="26"/>
    <x v="2"/>
    <n v="5"/>
    <s v="Fri, Sun, Thu, Tue, Wed"/>
    <x v="0"/>
    <d v="1899-12-30T19:51:00"/>
    <d v="1899-12-30T21:23:00"/>
    <n v="92"/>
    <b v="1"/>
    <x v="1"/>
    <b v="1"/>
    <s v="Male"/>
    <n v="20"/>
    <x v="0"/>
    <n v="20"/>
    <x v="2"/>
    <n v="0.1"/>
    <n v="18"/>
    <s v="Off-Peak Only"/>
    <s v="San Francisco, Ca"/>
    <n v="37.774900000000002"/>
    <n v="-122.4194"/>
    <d v="2024-02-06T00:00:00"/>
    <n v="1"/>
    <b v="1"/>
    <d v="2025-06-24T00:00:00"/>
    <x v="15"/>
    <n v="57"/>
    <x v="1"/>
    <n v="1.5"/>
    <n v="2"/>
    <n v="0"/>
    <n v="0"/>
    <x v="8"/>
    <x v="0"/>
  </r>
  <r>
    <n v="48"/>
    <x v="1"/>
    <n v="4"/>
    <s v="Mon, Sun, Thu, Wed"/>
    <x v="0"/>
    <d v="1899-12-30T13:33:00"/>
    <d v="1899-12-30T14:08:00"/>
    <n v="35"/>
    <b v="1"/>
    <x v="0"/>
    <b v="0"/>
    <s v="Female"/>
    <n v="30"/>
    <x v="0"/>
    <n v="30"/>
    <x v="2"/>
    <n v="0.1"/>
    <n v="27"/>
    <s v="Weekdays Only"/>
    <s v="Oakland, Ca"/>
    <n v="37.804400000000001"/>
    <n v="-122.27119999999999"/>
    <d v="2024-04-10T00:00:00"/>
    <n v="0"/>
    <b v="0"/>
    <d v="2025-06-28T00:00:00"/>
    <x v="33"/>
    <n v="53"/>
    <x v="2"/>
    <n v="0.6"/>
    <n v="3"/>
    <n v="0"/>
    <n v="0"/>
    <x v="2"/>
    <x v="0"/>
  </r>
  <r>
    <n v="39"/>
    <x v="1"/>
    <n v="4"/>
    <s v="Sat, Sun, Tue, Wed"/>
    <x v="0"/>
    <d v="1899-12-30T13:57:00"/>
    <d v="1899-12-30T15:41:00"/>
    <n v="104"/>
    <b v="1"/>
    <x v="1"/>
    <b v="1"/>
    <s v="Female"/>
    <n v="30"/>
    <x v="0"/>
    <n v="30"/>
    <x v="1"/>
    <n v="0"/>
    <n v="30"/>
    <s v="Weekdays Only"/>
    <s v="San Diego, Ca"/>
    <n v="32.715699999999998"/>
    <n v="-117.1611"/>
    <d v="2024-06-16T00:00:00"/>
    <n v="6"/>
    <b v="0"/>
    <d v="2025-07-02T00:00:00"/>
    <x v="30"/>
    <n v="49"/>
    <x v="2"/>
    <n v="1.7"/>
    <n v="0"/>
    <n v="0"/>
    <n v="0"/>
    <x v="6"/>
    <x v="0"/>
  </r>
  <r>
    <n v="18"/>
    <x v="3"/>
    <n v="3"/>
    <s v="Fri, Thu, Wed"/>
    <x v="1"/>
    <d v="1899-12-30T18:43:00"/>
    <d v="1899-12-30T21:06:00"/>
    <n v="143"/>
    <b v="1"/>
    <x v="0"/>
    <b v="1"/>
    <s v="Female"/>
    <n v="70"/>
    <x v="0"/>
    <n v="70"/>
    <x v="2"/>
    <n v="0.1"/>
    <n v="63"/>
    <s v="All Hours + Priority Access"/>
    <s v="Long Beach, Ca"/>
    <n v="33.770099999999999"/>
    <n v="-118.19370000000001"/>
    <d v="2022-10-07T00:00:00"/>
    <n v="0"/>
    <b v="1"/>
    <d v="2025-05-28T00:00:00"/>
    <x v="24"/>
    <n v="84"/>
    <x v="4"/>
    <n v="2.4"/>
    <n v="7"/>
    <n v="1"/>
    <n v="1"/>
    <x v="9"/>
    <x v="0"/>
  </r>
  <r>
    <n v="34"/>
    <x v="0"/>
    <n v="4"/>
    <s v="Fri, Thu, Tue, Wed"/>
    <x v="0"/>
    <d v="1899-12-30T12:46:00"/>
    <d v="1899-12-30T13:55:00"/>
    <n v="69"/>
    <b v="0"/>
    <x v="0"/>
    <b v="0"/>
    <s v="Non-binary"/>
    <n v="50"/>
    <x v="0"/>
    <n v="50"/>
    <x v="3"/>
    <n v="0.15"/>
    <n v="42.5"/>
    <s v="All Hours"/>
    <s v="Los Angeles, Ca"/>
    <n v="34.052199999999999"/>
    <n v="-118.2437"/>
    <d v="2023-01-20T00:00:00"/>
    <n v="0"/>
    <b v="1"/>
    <d v="2025-06-03T00:00:00"/>
    <x v="9"/>
    <n v="78"/>
    <x v="2"/>
    <n v="1.2"/>
    <n v="7.5"/>
    <n v="1"/>
    <n v="0"/>
    <x v="5"/>
    <x v="0"/>
  </r>
  <r>
    <n v="27"/>
    <x v="0"/>
    <n v="3"/>
    <s v="Sat, Thu, Wed"/>
    <x v="0"/>
    <d v="1899-12-30T11:50:00"/>
    <d v="1899-12-30T12:54:00"/>
    <n v="64"/>
    <b v="0"/>
    <x v="0"/>
    <b v="0"/>
    <s v="Non-binary"/>
    <n v="50"/>
    <x v="1"/>
    <n v="37.5"/>
    <x v="0"/>
    <n v="0.05"/>
    <n v="35.625"/>
    <s v="All Hours"/>
    <s v="Los Angeles, Ca"/>
    <n v="34.052199999999999"/>
    <n v="-118.2437"/>
    <d v="2022-08-30T00:00:00"/>
    <n v="0"/>
    <b v="1"/>
    <d v="2025-05-26T00:00:00"/>
    <x v="8"/>
    <n v="86"/>
    <x v="4"/>
    <n v="1.1000000000000001"/>
    <n v="1.88"/>
    <n v="1"/>
    <n v="0"/>
    <x v="5"/>
    <x v="0"/>
  </r>
  <r>
    <n v="16"/>
    <x v="2"/>
    <n v="3"/>
    <s v="Sat, Sun, Tue"/>
    <x v="0"/>
    <d v="1899-12-30T15:15:00"/>
    <d v="1899-12-30T15:46:00"/>
    <n v="31"/>
    <b v="1"/>
    <x v="1"/>
    <b v="0"/>
    <s v="Female"/>
    <n v="20"/>
    <x v="0"/>
    <n v="20"/>
    <x v="0"/>
    <n v="0.05"/>
    <n v="19"/>
    <s v="Off-Peak Only"/>
    <s v="Los Angeles, Ca"/>
    <n v="34.052199999999999"/>
    <n v="-118.2437"/>
    <d v="2025-02-10T00:00:00"/>
    <n v="3"/>
    <b v="1"/>
    <d v="2025-07-15T00:00:00"/>
    <x v="22"/>
    <n v="36"/>
    <x v="4"/>
    <n v="0.5"/>
    <n v="1"/>
    <n v="0"/>
    <n v="0"/>
    <x v="5"/>
    <x v="0"/>
  </r>
  <r>
    <n v="23"/>
    <x v="3"/>
    <n v="3"/>
    <s v="Mon, Sat, Sun"/>
    <x v="0"/>
    <d v="1899-12-30T13:42:00"/>
    <d v="1899-12-30T14:33:00"/>
    <n v="51"/>
    <b v="0"/>
    <x v="0"/>
    <b v="1"/>
    <s v="Male"/>
    <n v="70"/>
    <x v="0"/>
    <n v="70"/>
    <x v="0"/>
    <n v="0.05"/>
    <n v="66.5"/>
    <s v="All Hours + Priority Access"/>
    <s v="Long Beach, Ca"/>
    <n v="33.770099999999999"/>
    <n v="-118.19370000000001"/>
    <d v="2023-05-06T00:00:00"/>
    <n v="0"/>
    <b v="1"/>
    <d v="2025-06-09T00:00:00"/>
    <x v="2"/>
    <n v="72"/>
    <x v="4"/>
    <n v="0.8"/>
    <n v="3.5"/>
    <n v="1"/>
    <n v="1"/>
    <x v="9"/>
    <x v="0"/>
  </r>
  <r>
    <n v="32"/>
    <x v="0"/>
    <n v="2"/>
    <s v="Sat, Wed"/>
    <x v="1"/>
    <d v="1899-12-30T17:04:00"/>
    <d v="1899-12-30T19:46:00"/>
    <n v="162"/>
    <b v="0"/>
    <x v="1"/>
    <b v="0"/>
    <s v="Female"/>
    <n v="50"/>
    <x v="0"/>
    <n v="50"/>
    <x v="3"/>
    <n v="0.15"/>
    <n v="42.5"/>
    <s v="All Hours"/>
    <s v="Bakersfield, Ca"/>
    <n v="35.3733"/>
    <n v="-119.0187"/>
    <d v="2022-09-27T00:00:00"/>
    <n v="3"/>
    <b v="0"/>
    <d v="2025-05-27T00:00:00"/>
    <x v="1"/>
    <n v="85"/>
    <x v="0"/>
    <n v="2.7"/>
    <n v="7.5"/>
    <n v="1"/>
    <n v="0"/>
    <x v="7"/>
    <x v="0"/>
  </r>
  <r>
    <n v="16"/>
    <x v="2"/>
    <n v="1"/>
    <s v="Mon"/>
    <x v="1"/>
    <d v="1899-12-30T20:02:00"/>
    <d v="1899-12-30T22:37:00"/>
    <n v="155"/>
    <b v="0"/>
    <x v="1"/>
    <b v="0"/>
    <s v="Male"/>
    <n v="20"/>
    <x v="0"/>
    <n v="20"/>
    <x v="0"/>
    <n v="0.05"/>
    <n v="19"/>
    <s v="Off-Peak Only"/>
    <s v="Fresno, Ca"/>
    <n v="36.7378"/>
    <n v="-119.7871"/>
    <d v="2024-12-11T00:00:00"/>
    <n v="7"/>
    <b v="0"/>
    <d v="2025-07-12T00:00:00"/>
    <x v="11"/>
    <n v="39"/>
    <x v="3"/>
    <n v="2.6"/>
    <n v="1"/>
    <n v="0"/>
    <n v="0"/>
    <x v="1"/>
    <x v="0"/>
  </r>
  <r>
    <n v="34"/>
    <x v="1"/>
    <n v="1"/>
    <s v="Sun"/>
    <x v="1"/>
    <d v="1899-12-30T09:14:00"/>
    <d v="1899-12-30T11:52:00"/>
    <n v="158"/>
    <b v="0"/>
    <x v="1"/>
    <b v="0"/>
    <s v="Male"/>
    <n v="30"/>
    <x v="1"/>
    <n v="22.5"/>
    <x v="1"/>
    <n v="0"/>
    <n v="22.5"/>
    <s v="Weekdays Only"/>
    <s v="Anaheim, Ca"/>
    <n v="33.836599999999997"/>
    <n v="-117.9143"/>
    <d v="2025-04-13T00:00:00"/>
    <n v="3"/>
    <b v="0"/>
    <d v="2025-07-19T00:00:00"/>
    <x v="5"/>
    <n v="32"/>
    <x v="3"/>
    <n v="2.6"/>
    <n v="0"/>
    <n v="0"/>
    <n v="0"/>
    <x v="3"/>
    <x v="0"/>
  </r>
  <r>
    <n v="20"/>
    <x v="3"/>
    <n v="2"/>
    <s v="Sun, Thu"/>
    <x v="1"/>
    <d v="1899-12-30T09:26:00"/>
    <d v="1899-12-30T10:35:00"/>
    <n v="69"/>
    <b v="0"/>
    <x v="0"/>
    <b v="0"/>
    <s v="Prefer not to say"/>
    <n v="70"/>
    <x v="0"/>
    <n v="70"/>
    <x v="1"/>
    <n v="0"/>
    <n v="70"/>
    <s v="All Hours + Priority Access"/>
    <s v="San Diego, Ca"/>
    <n v="32.715699999999998"/>
    <n v="-117.1611"/>
    <d v="2023-04-25T00:00:00"/>
    <n v="0"/>
    <b v="1"/>
    <d v="2025-06-08T00:00:00"/>
    <x v="32"/>
    <n v="73"/>
    <x v="0"/>
    <n v="1.2"/>
    <n v="0"/>
    <n v="1"/>
    <n v="1"/>
    <x v="6"/>
    <x v="0"/>
  </r>
  <r>
    <n v="28"/>
    <x v="1"/>
    <n v="3"/>
    <s v="Sat, Thu, Wed"/>
    <x v="0"/>
    <d v="1899-12-30T19:59:00"/>
    <d v="1899-12-30T20:40:00"/>
    <n v="41"/>
    <b v="0"/>
    <x v="1"/>
    <b v="0"/>
    <s v="Male"/>
    <n v="30"/>
    <x v="1"/>
    <n v="22.5"/>
    <x v="0"/>
    <n v="0.05"/>
    <n v="21.375"/>
    <s v="Weekdays Only"/>
    <s v="Anaheim, Ca"/>
    <n v="33.836599999999997"/>
    <n v="-117.9143"/>
    <d v="2023-10-20T00:00:00"/>
    <n v="3"/>
    <b v="0"/>
    <d v="2025-06-18T00:00:00"/>
    <x v="17"/>
    <n v="63"/>
    <x v="4"/>
    <n v="0.7"/>
    <n v="1.1200000000000001"/>
    <n v="1"/>
    <n v="0"/>
    <x v="3"/>
    <x v="0"/>
  </r>
  <r>
    <n v="29"/>
    <x v="0"/>
    <n v="5"/>
    <s v="Fri, Mon, Sat, Thu, Wed"/>
    <x v="1"/>
    <d v="1899-12-30T09:38:00"/>
    <d v="1899-12-30T10:39:00"/>
    <n v="61"/>
    <b v="0"/>
    <x v="0"/>
    <b v="1"/>
    <s v="Female"/>
    <n v="50"/>
    <x v="1"/>
    <n v="37.5"/>
    <x v="3"/>
    <n v="0.15"/>
    <n v="31.875"/>
    <s v="All Hours"/>
    <s v="Los Angeles, Ca"/>
    <n v="34.052199999999999"/>
    <n v="-118.2437"/>
    <d v="2023-01-08T00:00:00"/>
    <n v="0"/>
    <b v="1"/>
    <d v="2025-06-02T00:00:00"/>
    <x v="9"/>
    <n v="79"/>
    <x v="1"/>
    <n v="1"/>
    <n v="5.62"/>
    <n v="1"/>
    <n v="0"/>
    <x v="5"/>
    <x v="0"/>
  </r>
  <r>
    <n v="38"/>
    <x v="2"/>
    <n v="1"/>
    <s v="Tue"/>
    <x v="0"/>
    <d v="1899-12-30T14:12:00"/>
    <d v="1899-12-30T14:59:00"/>
    <n v="47"/>
    <b v="0"/>
    <x v="0"/>
    <b v="0"/>
    <s v="Prefer not to say"/>
    <n v="20"/>
    <x v="0"/>
    <n v="20"/>
    <x v="1"/>
    <n v="0"/>
    <n v="20"/>
    <s v="Off-Peak Only"/>
    <s v="Sacramento, Ca"/>
    <n v="38.581600000000002"/>
    <n v="-121.4944"/>
    <d v="2025-01-25T00:00:00"/>
    <n v="0"/>
    <b v="0"/>
    <d v="2025-07-14T00:00:00"/>
    <x v="4"/>
    <n v="37"/>
    <x v="3"/>
    <n v="0.8"/>
    <n v="0"/>
    <n v="0"/>
    <n v="0"/>
    <x v="4"/>
    <x v="0"/>
  </r>
  <r>
    <n v="22"/>
    <x v="1"/>
    <n v="3"/>
    <s v="Fri, Sat, Sun"/>
    <x v="0"/>
    <d v="1899-12-30T10:41:00"/>
    <d v="1899-12-30T11:38:00"/>
    <n v="57"/>
    <b v="1"/>
    <x v="1"/>
    <b v="1"/>
    <s v="Female"/>
    <n v="30"/>
    <x v="0"/>
    <n v="30"/>
    <x v="3"/>
    <n v="0.15"/>
    <n v="25.5"/>
    <s v="Weekdays Only"/>
    <s v="Los Angeles, Ca"/>
    <n v="34.052199999999999"/>
    <n v="-118.2437"/>
    <d v="2023-02-27T00:00:00"/>
    <n v="2"/>
    <b v="0"/>
    <d v="2025-06-05T00:00:00"/>
    <x v="19"/>
    <n v="76"/>
    <x v="4"/>
    <n v="1"/>
    <n v="4.5"/>
    <n v="1"/>
    <n v="0"/>
    <x v="5"/>
    <x v="0"/>
  </r>
  <r>
    <n v="26"/>
    <x v="1"/>
    <n v="3"/>
    <s v="Sun, Tue, Wed"/>
    <x v="1"/>
    <d v="1899-12-30T13:24:00"/>
    <d v="1899-12-30T15:53:00"/>
    <n v="149"/>
    <b v="1"/>
    <x v="1"/>
    <b v="0"/>
    <s v="Female"/>
    <n v="30"/>
    <x v="1"/>
    <n v="22.5"/>
    <x v="2"/>
    <n v="0.1"/>
    <n v="20.25"/>
    <s v="Weekdays Only"/>
    <s v="Los Angeles, Ca"/>
    <n v="34.052199999999999"/>
    <n v="-118.2437"/>
    <d v="2024-11-20T00:00:00"/>
    <n v="8"/>
    <b v="1"/>
    <d v="2025-07-10T00:00:00"/>
    <x v="10"/>
    <n v="41"/>
    <x v="4"/>
    <n v="2.5"/>
    <n v="2.25"/>
    <n v="0"/>
    <n v="0"/>
    <x v="5"/>
    <x v="0"/>
  </r>
  <r>
    <n v="24"/>
    <x v="1"/>
    <n v="3"/>
    <s v="Mon, Thu, Wed"/>
    <x v="0"/>
    <d v="1899-12-30T09:13:00"/>
    <d v="1899-12-30T11:37:00"/>
    <n v="144"/>
    <b v="0"/>
    <x v="0"/>
    <b v="0"/>
    <s v="Female"/>
    <n v="30"/>
    <x v="2"/>
    <n v="27"/>
    <x v="2"/>
    <n v="0.1"/>
    <n v="24.3"/>
    <s v="Weekdays Only"/>
    <s v="San Francisco, Ca"/>
    <n v="37.774900000000002"/>
    <n v="-122.4194"/>
    <d v="2024-12-30T00:00:00"/>
    <n v="0"/>
    <b v="0"/>
    <d v="2025-07-13T00:00:00"/>
    <x v="11"/>
    <n v="38"/>
    <x v="4"/>
    <n v="2.4"/>
    <n v="2.7"/>
    <n v="0"/>
    <n v="0"/>
    <x v="8"/>
    <x v="0"/>
  </r>
  <r>
    <n v="17"/>
    <x v="1"/>
    <n v="3"/>
    <s v="Fri, Sat, Sun"/>
    <x v="0"/>
    <d v="1899-12-30T18:02:00"/>
    <d v="1899-12-30T19:49:00"/>
    <n v="107"/>
    <b v="0"/>
    <x v="0"/>
    <b v="1"/>
    <s v="Female"/>
    <n v="30"/>
    <x v="0"/>
    <n v="30"/>
    <x v="3"/>
    <n v="0.15"/>
    <n v="25.5"/>
    <s v="Weekdays Only"/>
    <s v="Anaheim, Ca"/>
    <n v="33.836599999999997"/>
    <n v="-117.9143"/>
    <d v="2024-12-30T00:00:00"/>
    <n v="0"/>
    <b v="0"/>
    <d v="2025-07-13T00:00:00"/>
    <x v="11"/>
    <n v="38"/>
    <x v="4"/>
    <n v="1.8"/>
    <n v="4.5"/>
    <n v="0"/>
    <n v="0"/>
    <x v="3"/>
    <x v="0"/>
  </r>
  <r>
    <n v="15"/>
    <x v="0"/>
    <n v="1"/>
    <s v="Fri"/>
    <x v="1"/>
    <d v="1899-12-30T19:06:00"/>
    <d v="1899-12-30T21:17:00"/>
    <n v="131"/>
    <b v="1"/>
    <x v="1"/>
    <b v="0"/>
    <s v="Other (self-described)"/>
    <n v="50"/>
    <x v="0"/>
    <n v="50"/>
    <x v="3"/>
    <n v="0.15"/>
    <n v="42.5"/>
    <s v="All Hours"/>
    <s v="Los Angeles, Ca"/>
    <n v="34.052199999999999"/>
    <n v="-118.2437"/>
    <d v="2023-02-06T00:00:00"/>
    <n v="6"/>
    <b v="0"/>
    <d v="2025-06-04T00:00:00"/>
    <x v="19"/>
    <n v="77"/>
    <x v="3"/>
    <n v="2.2000000000000002"/>
    <n v="7.5"/>
    <n v="1"/>
    <n v="0"/>
    <x v="5"/>
    <x v="0"/>
  </r>
  <r>
    <n v="22"/>
    <x v="0"/>
    <n v="2"/>
    <s v="Fri, Sat"/>
    <x v="0"/>
    <d v="1899-12-30T14:12:00"/>
    <d v="1899-12-30T16:43:00"/>
    <n v="151"/>
    <b v="1"/>
    <x v="1"/>
    <b v="1"/>
    <s v="Non-binary"/>
    <n v="50"/>
    <x v="0"/>
    <n v="50"/>
    <x v="1"/>
    <n v="0"/>
    <n v="50"/>
    <s v="All Hours"/>
    <s v="Los Angeles, Ca"/>
    <n v="34.052199999999999"/>
    <n v="-118.2437"/>
    <d v="2023-07-15T00:00:00"/>
    <n v="6"/>
    <b v="1"/>
    <d v="2025-06-13T00:00:00"/>
    <x v="26"/>
    <n v="68"/>
    <x v="0"/>
    <n v="2.5"/>
    <n v="0"/>
    <n v="1"/>
    <n v="1"/>
    <x v="5"/>
    <x v="0"/>
  </r>
  <r>
    <n v="35"/>
    <x v="1"/>
    <n v="1"/>
    <s v="Tue"/>
    <x v="0"/>
    <d v="1899-12-30T16:19:00"/>
    <d v="1899-12-30T19:13:00"/>
    <n v="174"/>
    <b v="1"/>
    <x v="0"/>
    <b v="0"/>
    <s v="Female"/>
    <n v="30"/>
    <x v="0"/>
    <n v="30"/>
    <x v="0"/>
    <n v="0.05"/>
    <n v="28.5"/>
    <s v="Weekdays Only"/>
    <s v="Oakland, Ca"/>
    <n v="37.804400000000001"/>
    <n v="-122.27119999999999"/>
    <d v="2023-12-13T00:00:00"/>
    <n v="0"/>
    <b v="0"/>
    <d v="2025-06-21T00:00:00"/>
    <x v="13"/>
    <n v="60"/>
    <x v="3"/>
    <n v="2.9"/>
    <n v="1.5"/>
    <n v="0"/>
    <n v="0"/>
    <x v="2"/>
    <x v="0"/>
  </r>
  <r>
    <n v="18"/>
    <x v="1"/>
    <n v="2"/>
    <s v="Mon, Tue"/>
    <x v="1"/>
    <d v="1899-12-30T10:26:00"/>
    <d v="1899-12-30T12:13:00"/>
    <n v="107"/>
    <b v="1"/>
    <x v="0"/>
    <b v="1"/>
    <s v="Female"/>
    <n v="30"/>
    <x v="0"/>
    <n v="30"/>
    <x v="2"/>
    <n v="0.1"/>
    <n v="27"/>
    <s v="Weekdays Only"/>
    <s v="Long Beach, Ca"/>
    <n v="33.770099999999999"/>
    <n v="-118.19370000000001"/>
    <d v="2024-06-05T00:00:00"/>
    <n v="0"/>
    <b v="1"/>
    <d v="2025-07-01T00:00:00"/>
    <x v="30"/>
    <n v="50"/>
    <x v="0"/>
    <n v="1.8"/>
    <n v="3"/>
    <n v="0"/>
    <n v="0"/>
    <x v="9"/>
    <x v="0"/>
  </r>
  <r>
    <n v="46"/>
    <x v="0"/>
    <n v="5"/>
    <s v="Fri, Mon, Sat, Tue, Wed"/>
    <x v="1"/>
    <d v="1899-12-30T09:41:00"/>
    <d v="1899-12-30T12:38:00"/>
    <n v="177"/>
    <b v="1"/>
    <x v="1"/>
    <b v="1"/>
    <s v="Prefer not to say"/>
    <n v="50"/>
    <x v="0"/>
    <n v="50"/>
    <x v="2"/>
    <n v="0.1"/>
    <n v="45"/>
    <s v="All Hours"/>
    <s v="Oakland, Ca"/>
    <n v="37.804400000000001"/>
    <n v="-122.27119999999999"/>
    <d v="2022-12-01T00:00:00"/>
    <n v="6"/>
    <b v="1"/>
    <d v="2025-05-31T00:00:00"/>
    <x v="6"/>
    <n v="81"/>
    <x v="1"/>
    <n v="3"/>
    <n v="5"/>
    <n v="1"/>
    <n v="0"/>
    <x v="2"/>
    <x v="0"/>
  </r>
  <r>
    <n v="44"/>
    <x v="0"/>
    <n v="4"/>
    <s v="Mon, Thu, Tue, Wed"/>
    <x v="1"/>
    <d v="1899-12-30T19:09:00"/>
    <d v="1899-12-30T21:55:00"/>
    <n v="166"/>
    <b v="1"/>
    <x v="0"/>
    <b v="1"/>
    <s v="Female"/>
    <n v="50"/>
    <x v="0"/>
    <n v="50"/>
    <x v="2"/>
    <n v="0.1"/>
    <n v="45"/>
    <s v="All Hours"/>
    <s v="San Jose, Ca"/>
    <n v="37.338200000000001"/>
    <n v="-121.88630000000001"/>
    <d v="2024-05-01T00:00:00"/>
    <n v="0"/>
    <b v="1"/>
    <d v="2025-06-29T00:00:00"/>
    <x v="0"/>
    <n v="52"/>
    <x v="2"/>
    <n v="2.8"/>
    <n v="5"/>
    <n v="0"/>
    <n v="0"/>
    <x v="0"/>
    <x v="0"/>
  </r>
  <r>
    <n v="21"/>
    <x v="0"/>
    <n v="3"/>
    <s v="Fri, Mon, Thu"/>
    <x v="1"/>
    <d v="1899-12-30T20:15:00"/>
    <d v="1899-12-30T21:36:00"/>
    <n v="81"/>
    <b v="1"/>
    <x v="0"/>
    <b v="1"/>
    <s v="Male"/>
    <n v="50"/>
    <x v="1"/>
    <n v="37.5"/>
    <x v="3"/>
    <n v="0.15"/>
    <n v="31.875"/>
    <s v="All Hours"/>
    <s v="Fresno, Ca"/>
    <n v="36.7378"/>
    <n v="-119.7871"/>
    <d v="2023-02-04T00:00:00"/>
    <n v="0"/>
    <b v="1"/>
    <d v="2025-06-04T00:00:00"/>
    <x v="19"/>
    <n v="77"/>
    <x v="4"/>
    <n v="1.4"/>
    <n v="5.62"/>
    <n v="1"/>
    <n v="0"/>
    <x v="1"/>
    <x v="0"/>
  </r>
  <r>
    <n v="17"/>
    <x v="3"/>
    <n v="1"/>
    <s v="Mon"/>
    <x v="0"/>
    <d v="1899-12-30T17:58:00"/>
    <d v="1899-12-30T20:04:00"/>
    <n v="126"/>
    <b v="0"/>
    <x v="1"/>
    <b v="0"/>
    <s v="Prefer not to say"/>
    <n v="70"/>
    <x v="0"/>
    <n v="70"/>
    <x v="1"/>
    <n v="0"/>
    <n v="70"/>
    <s v="All Hours + Priority Access"/>
    <s v="San Jose, Ca"/>
    <n v="37.338200000000001"/>
    <n v="-121.88630000000001"/>
    <d v="2024-03-12T00:00:00"/>
    <n v="4"/>
    <b v="1"/>
    <d v="2025-06-26T00:00:00"/>
    <x v="14"/>
    <n v="55"/>
    <x v="3"/>
    <n v="2.1"/>
    <n v="0"/>
    <n v="0"/>
    <n v="1"/>
    <x v="0"/>
    <x v="0"/>
  </r>
  <r>
    <n v="32"/>
    <x v="0"/>
    <n v="2"/>
    <s v="Sat, Wed"/>
    <x v="1"/>
    <d v="1899-12-30T17:04:00"/>
    <d v="1899-12-30T19:46:00"/>
    <n v="162"/>
    <b v="0"/>
    <x v="1"/>
    <b v="0"/>
    <s v="Female"/>
    <n v="50"/>
    <x v="0"/>
    <n v="50"/>
    <x v="3"/>
    <n v="0.15"/>
    <n v="42.5"/>
    <s v="All Hours"/>
    <s v="Bakersfield, Ca"/>
    <n v="35.3733"/>
    <n v="-119.0187"/>
    <d v="2024-05-17T00:00:00"/>
    <n v="5"/>
    <b v="1"/>
    <d v="2025-06-30T00:00:00"/>
    <x v="0"/>
    <n v="51"/>
    <x v="0"/>
    <n v="2.7"/>
    <n v="7.5"/>
    <n v="0"/>
    <n v="0"/>
    <x v="7"/>
    <x v="0"/>
  </r>
  <r>
    <n v="39"/>
    <x v="1"/>
    <n v="3"/>
    <s v="Mon, Tue, Wed"/>
    <x v="0"/>
    <d v="1899-12-30T16:51:00"/>
    <d v="1899-12-30T18:36:00"/>
    <n v="105"/>
    <b v="0"/>
    <x v="0"/>
    <b v="1"/>
    <s v="Female"/>
    <n v="30"/>
    <x v="1"/>
    <n v="22.5"/>
    <x v="1"/>
    <n v="0"/>
    <n v="22.5"/>
    <s v="Weekdays Only"/>
    <s v="Anaheim, Ca"/>
    <n v="33.836599999999997"/>
    <n v="-117.9143"/>
    <d v="2024-02-16T00:00:00"/>
    <n v="0"/>
    <b v="1"/>
    <d v="2025-06-25T00:00:00"/>
    <x v="15"/>
    <n v="56"/>
    <x v="4"/>
    <n v="1.8"/>
    <n v="0"/>
    <n v="0"/>
    <n v="0"/>
    <x v="3"/>
    <x v="0"/>
  </r>
  <r>
    <n v="39"/>
    <x v="1"/>
    <n v="2"/>
    <s v="Mon, Thu"/>
    <x v="0"/>
    <d v="1899-12-30T17:57:00"/>
    <d v="1899-12-30T19:45:00"/>
    <n v="108"/>
    <b v="1"/>
    <x v="1"/>
    <b v="1"/>
    <s v="Non-binary"/>
    <n v="30"/>
    <x v="0"/>
    <n v="30"/>
    <x v="1"/>
    <n v="0"/>
    <n v="30"/>
    <s v="Weekdays Only"/>
    <s v="Oakland, Ca"/>
    <n v="37.804400000000001"/>
    <n v="-122.27119999999999"/>
    <d v="2024-08-06T00:00:00"/>
    <n v="8"/>
    <b v="0"/>
    <d v="2025-07-04T00:00:00"/>
    <x v="12"/>
    <n v="47"/>
    <x v="0"/>
    <n v="1.8"/>
    <n v="0"/>
    <n v="0"/>
    <n v="0"/>
    <x v="2"/>
    <x v="0"/>
  </r>
  <r>
    <n v="19"/>
    <x v="0"/>
    <n v="3"/>
    <s v="Sat, Sun, Thu"/>
    <x v="0"/>
    <d v="1899-12-30T17:43:00"/>
    <d v="1899-12-30T18:34:00"/>
    <n v="51"/>
    <b v="0"/>
    <x v="1"/>
    <b v="1"/>
    <s v="Female"/>
    <n v="50"/>
    <x v="1"/>
    <n v="37.5"/>
    <x v="0"/>
    <n v="0.05"/>
    <n v="35.625"/>
    <s v="All Hours"/>
    <s v="San Jose, Ca"/>
    <n v="37.338200000000001"/>
    <n v="-121.88630000000001"/>
    <d v="2023-04-18T00:00:00"/>
    <n v="6"/>
    <b v="0"/>
    <d v="2025-06-08T00:00:00"/>
    <x v="32"/>
    <n v="73"/>
    <x v="4"/>
    <n v="0.8"/>
    <n v="1.88"/>
    <n v="1"/>
    <n v="0"/>
    <x v="0"/>
    <x v="0"/>
  </r>
  <r>
    <n v="14"/>
    <x v="0"/>
    <n v="2"/>
    <s v="Fri, Tue"/>
    <x v="1"/>
    <d v="1899-12-30T13:45:00"/>
    <d v="1899-12-30T16:26:00"/>
    <n v="161"/>
    <b v="0"/>
    <x v="0"/>
    <b v="0"/>
    <s v="Male"/>
    <n v="50"/>
    <x v="1"/>
    <n v="37.5"/>
    <x v="1"/>
    <n v="0"/>
    <n v="37.5"/>
    <s v="All Hours"/>
    <s v="Sacramento, Ca"/>
    <n v="38.581600000000002"/>
    <n v="-121.4944"/>
    <d v="2024-01-04T00:00:00"/>
    <n v="0"/>
    <b v="1"/>
    <d v="2025-06-22T00:00:00"/>
    <x v="23"/>
    <n v="59"/>
    <x v="0"/>
    <n v="2.7"/>
    <n v="0"/>
    <n v="0"/>
    <n v="0"/>
    <x v="4"/>
    <x v="0"/>
  </r>
  <r>
    <n v="33"/>
    <x v="1"/>
    <n v="3"/>
    <s v="Fri, Sat, Sun"/>
    <x v="0"/>
    <d v="1899-12-30T08:47:00"/>
    <d v="1899-12-30T09:52:00"/>
    <n v="65"/>
    <b v="0"/>
    <x v="0"/>
    <b v="1"/>
    <s v="Prefer not to say"/>
    <n v="30"/>
    <x v="0"/>
    <n v="30"/>
    <x v="0"/>
    <n v="0.05"/>
    <n v="28.5"/>
    <s v="Weekdays Only"/>
    <s v="Fresno, Ca"/>
    <n v="36.7378"/>
    <n v="-119.7871"/>
    <d v="2024-10-18T00:00:00"/>
    <n v="0"/>
    <b v="0"/>
    <d v="2025-07-09T00:00:00"/>
    <x v="34"/>
    <n v="42"/>
    <x v="4"/>
    <n v="1.1000000000000001"/>
    <n v="1.5"/>
    <n v="0"/>
    <n v="0"/>
    <x v="1"/>
    <x v="0"/>
  </r>
  <r>
    <n v="14"/>
    <x v="0"/>
    <n v="5"/>
    <s v="Fri, Sat, Sun, Thu, Tue"/>
    <x v="1"/>
    <d v="1899-12-30T20:23:00"/>
    <d v="1899-12-30T21:30:00"/>
    <n v="67"/>
    <b v="1"/>
    <x v="1"/>
    <b v="1"/>
    <s v="Male"/>
    <n v="50"/>
    <x v="1"/>
    <n v="37.5"/>
    <x v="1"/>
    <n v="0"/>
    <n v="37.5"/>
    <s v="All Hours"/>
    <s v="Oakland, Ca"/>
    <n v="37.804400000000001"/>
    <n v="-122.27119999999999"/>
    <d v="2022-11-07T00:00:00"/>
    <n v="3"/>
    <b v="1"/>
    <d v="2025-05-30T00:00:00"/>
    <x v="29"/>
    <n v="82"/>
    <x v="1"/>
    <n v="1.1000000000000001"/>
    <n v="0"/>
    <n v="1"/>
    <n v="0"/>
    <x v="2"/>
    <x v="0"/>
  </r>
  <r>
    <n v="17"/>
    <x v="1"/>
    <n v="1"/>
    <s v="Wed"/>
    <x v="0"/>
    <d v="1899-12-30T10:30:00"/>
    <d v="1899-12-30T13:27:00"/>
    <n v="177"/>
    <b v="1"/>
    <x v="1"/>
    <b v="1"/>
    <s v="Male"/>
    <n v="30"/>
    <x v="0"/>
    <n v="30"/>
    <x v="3"/>
    <n v="0.15"/>
    <n v="25.5"/>
    <s v="Weekdays Only"/>
    <s v="Long Beach, Ca"/>
    <n v="33.770099999999999"/>
    <n v="-118.19370000000001"/>
    <d v="2024-05-10T00:00:00"/>
    <n v="3"/>
    <b v="1"/>
    <d v="2025-06-29T00:00:00"/>
    <x v="0"/>
    <n v="52"/>
    <x v="3"/>
    <n v="3"/>
    <n v="4.5"/>
    <n v="0"/>
    <n v="0"/>
    <x v="9"/>
    <x v="0"/>
  </r>
  <r>
    <n v="35"/>
    <x v="1"/>
    <n v="2"/>
    <s v="Tue, Wed"/>
    <x v="0"/>
    <d v="1899-12-30T18:42:00"/>
    <d v="1899-12-30T21:41:00"/>
    <n v="179"/>
    <b v="0"/>
    <x v="1"/>
    <b v="1"/>
    <s v="Male"/>
    <n v="30"/>
    <x v="0"/>
    <n v="30"/>
    <x v="1"/>
    <n v="0"/>
    <n v="30"/>
    <s v="Weekdays Only"/>
    <s v="Sacramento, Ca"/>
    <n v="38.581600000000002"/>
    <n v="-121.4944"/>
    <d v="2023-11-22T00:00:00"/>
    <n v="6"/>
    <b v="0"/>
    <d v="2025-06-20T00:00:00"/>
    <x v="28"/>
    <n v="61"/>
    <x v="0"/>
    <n v="3"/>
    <n v="0"/>
    <n v="1"/>
    <n v="0"/>
    <x v="4"/>
    <x v="0"/>
  </r>
  <r>
    <n v="14"/>
    <x v="2"/>
    <n v="2"/>
    <s v="Sat, Sun"/>
    <x v="0"/>
    <d v="1899-12-30T10:09:00"/>
    <d v="1899-12-30T11:15:00"/>
    <n v="66"/>
    <b v="0"/>
    <x v="1"/>
    <b v="1"/>
    <s v="Female"/>
    <n v="20"/>
    <x v="0"/>
    <n v="20"/>
    <x v="1"/>
    <n v="0"/>
    <n v="20"/>
    <s v="Off-Peak Only"/>
    <s v="San Francisco, Ca"/>
    <n v="37.774900000000002"/>
    <n v="-122.4194"/>
    <d v="2022-10-31T00:00:00"/>
    <n v="7"/>
    <b v="1"/>
    <d v="2025-05-29T00:00:00"/>
    <x v="24"/>
    <n v="83"/>
    <x v="0"/>
    <n v="1.1000000000000001"/>
    <n v="0"/>
    <n v="1"/>
    <n v="0"/>
    <x v="8"/>
    <x v="0"/>
  </r>
  <r>
    <n v="26"/>
    <x v="2"/>
    <n v="5"/>
    <s v="Fri, Mon, Sun, Tue, Wed"/>
    <x v="0"/>
    <d v="1899-12-30T18:01:00"/>
    <d v="1899-12-30T18:43:00"/>
    <n v="42"/>
    <b v="1"/>
    <x v="0"/>
    <b v="0"/>
    <s v="Male"/>
    <n v="20"/>
    <x v="1"/>
    <n v="15"/>
    <x v="1"/>
    <n v="0"/>
    <n v="15"/>
    <s v="Off-Peak Only"/>
    <s v="Long Beach, Ca"/>
    <n v="33.770099999999999"/>
    <n v="-118.19370000000001"/>
    <d v="2023-08-28T00:00:00"/>
    <n v="0"/>
    <b v="0"/>
    <d v="2025-06-15T00:00:00"/>
    <x v="31"/>
    <n v="66"/>
    <x v="1"/>
    <n v="0.7"/>
    <n v="0"/>
    <n v="1"/>
    <n v="0"/>
    <x v="9"/>
    <x v="0"/>
  </r>
  <r>
    <n v="41"/>
    <x v="1"/>
    <n v="3"/>
    <s v="Fri, Sat, Sun"/>
    <x v="0"/>
    <d v="1899-12-30T09:56:00"/>
    <d v="1899-12-30T11:39:00"/>
    <n v="103"/>
    <b v="0"/>
    <x v="1"/>
    <b v="1"/>
    <s v="Prefer not to say"/>
    <n v="30"/>
    <x v="0"/>
    <n v="30"/>
    <x v="3"/>
    <n v="0.15"/>
    <n v="25.5"/>
    <s v="Weekdays Only"/>
    <s v="Long Beach, Ca"/>
    <n v="33.770099999999999"/>
    <n v="-118.19370000000001"/>
    <d v="2025-02-18T00:00:00"/>
    <n v="6"/>
    <b v="0"/>
    <d v="2025-07-15T00:00:00"/>
    <x v="22"/>
    <n v="36"/>
    <x v="4"/>
    <n v="1.7"/>
    <n v="4.5"/>
    <n v="0"/>
    <n v="0"/>
    <x v="9"/>
    <x v="0"/>
  </r>
  <r>
    <n v="39"/>
    <x v="2"/>
    <n v="2"/>
    <s v="Mon, Tue"/>
    <x v="1"/>
    <d v="1899-12-30T09:20:00"/>
    <d v="1899-12-30T09:52:00"/>
    <n v="32"/>
    <b v="1"/>
    <x v="0"/>
    <b v="0"/>
    <s v="Male"/>
    <n v="20"/>
    <x v="1"/>
    <n v="15"/>
    <x v="2"/>
    <n v="0.1"/>
    <n v="13.5"/>
    <s v="Off-Peak Only"/>
    <s v="San Diego, Ca"/>
    <n v="32.715699999999998"/>
    <n v="-117.1611"/>
    <d v="2022-09-26T00:00:00"/>
    <n v="0"/>
    <b v="0"/>
    <d v="2025-05-27T00:00:00"/>
    <x v="1"/>
    <n v="85"/>
    <x v="0"/>
    <n v="0.5"/>
    <n v="1.5"/>
    <n v="1"/>
    <n v="0"/>
    <x v="6"/>
    <x v="0"/>
  </r>
  <r>
    <n v="17"/>
    <x v="1"/>
    <n v="2"/>
    <s v="Fri, Sat"/>
    <x v="0"/>
    <d v="1899-12-30T16:59:00"/>
    <d v="1899-12-30T19:27:00"/>
    <n v="148"/>
    <b v="0"/>
    <x v="0"/>
    <b v="1"/>
    <s v="Male"/>
    <n v="30"/>
    <x v="0"/>
    <n v="30"/>
    <x v="2"/>
    <n v="0.1"/>
    <n v="27"/>
    <s v="Weekdays Only"/>
    <s v="Long Beach, Ca"/>
    <n v="33.770099999999999"/>
    <n v="-118.19370000000001"/>
    <d v="2023-08-24T00:00:00"/>
    <n v="0"/>
    <b v="0"/>
    <d v="2025-06-15T00:00:00"/>
    <x v="31"/>
    <n v="66"/>
    <x v="0"/>
    <n v="2.5"/>
    <n v="3"/>
    <n v="1"/>
    <n v="0"/>
    <x v="9"/>
    <x v="0"/>
  </r>
  <r>
    <n v="29"/>
    <x v="0"/>
    <n v="5"/>
    <s v="Fri, Mon, Sat, Thu, Wed"/>
    <x v="1"/>
    <d v="1899-12-30T09:38:00"/>
    <d v="1899-12-30T10:39:00"/>
    <n v="61"/>
    <b v="0"/>
    <x v="0"/>
    <b v="1"/>
    <s v="Female"/>
    <n v="50"/>
    <x v="1"/>
    <n v="37.5"/>
    <x v="3"/>
    <n v="0.15"/>
    <n v="31.875"/>
    <s v="All Hours"/>
    <s v="Los Angeles, Ca"/>
    <n v="34.052199999999999"/>
    <n v="-118.2437"/>
    <d v="2024-07-01T00:00:00"/>
    <n v="0"/>
    <b v="1"/>
    <d v="2025-07-02T00:00:00"/>
    <x v="27"/>
    <n v="49"/>
    <x v="1"/>
    <n v="1"/>
    <n v="5.62"/>
    <n v="0"/>
    <n v="0"/>
    <x v="5"/>
    <x v="0"/>
  </r>
  <r>
    <n v="44"/>
    <x v="2"/>
    <n v="4"/>
    <s v="Sat, Thu, Tue, Wed"/>
    <x v="0"/>
    <d v="1899-12-30T11:10:00"/>
    <d v="1899-12-30T11:44:00"/>
    <n v="34"/>
    <b v="0"/>
    <x v="0"/>
    <b v="1"/>
    <s v="Non-binary"/>
    <n v="20"/>
    <x v="1"/>
    <n v="15"/>
    <x v="1"/>
    <n v="0"/>
    <n v="15"/>
    <s v="Off-Peak Only"/>
    <s v="San Jose, Ca"/>
    <n v="37.338200000000001"/>
    <n v="-121.88630000000001"/>
    <d v="2025-01-25T00:00:00"/>
    <n v="0"/>
    <b v="1"/>
    <d v="2025-07-14T00:00:00"/>
    <x v="4"/>
    <n v="37"/>
    <x v="2"/>
    <n v="0.6"/>
    <n v="0"/>
    <n v="0"/>
    <n v="0"/>
    <x v="0"/>
    <x v="0"/>
  </r>
  <r>
    <n v="33"/>
    <x v="1"/>
    <n v="1"/>
    <s v="Sun"/>
    <x v="0"/>
    <d v="1899-12-30T16:29:00"/>
    <d v="1899-12-30T17:07:00"/>
    <n v="38"/>
    <b v="0"/>
    <x v="1"/>
    <b v="0"/>
    <s v="Prefer not to say"/>
    <n v="30"/>
    <x v="0"/>
    <n v="30"/>
    <x v="0"/>
    <n v="0.05"/>
    <n v="28.5"/>
    <s v="Weekdays Only"/>
    <s v="Long Beach, Ca"/>
    <n v="33.770099999999999"/>
    <n v="-118.19370000000001"/>
    <d v="2023-02-28T00:00:00"/>
    <n v="3"/>
    <b v="0"/>
    <d v="2025-06-05T00:00:00"/>
    <x v="19"/>
    <n v="76"/>
    <x v="3"/>
    <n v="0.6"/>
    <n v="1.5"/>
    <n v="1"/>
    <n v="0"/>
    <x v="9"/>
    <x v="0"/>
  </r>
  <r>
    <n v="33"/>
    <x v="0"/>
    <n v="5"/>
    <s v="Fri, Sat, Sun, Thu, Wed"/>
    <x v="1"/>
    <d v="1899-12-30T10:29:00"/>
    <d v="1899-12-30T11:18:00"/>
    <n v="49"/>
    <b v="1"/>
    <x v="1"/>
    <b v="0"/>
    <s v="Male"/>
    <n v="50"/>
    <x v="0"/>
    <n v="50"/>
    <x v="0"/>
    <n v="0.05"/>
    <n v="47.5"/>
    <s v="All Hours"/>
    <s v="Oakland, Ca"/>
    <n v="37.804400000000001"/>
    <n v="-122.27119999999999"/>
    <d v="2023-09-01T00:00:00"/>
    <n v="4"/>
    <b v="1"/>
    <d v="2025-06-15T00:00:00"/>
    <x v="3"/>
    <n v="66"/>
    <x v="1"/>
    <n v="0.8"/>
    <n v="2.5"/>
    <n v="1"/>
    <n v="1"/>
    <x v="2"/>
    <x v="0"/>
  </r>
  <r>
    <n v="48"/>
    <x v="0"/>
    <n v="3"/>
    <s v="Fri, Sat, Thu"/>
    <x v="1"/>
    <d v="1899-12-30T08:33:00"/>
    <d v="1899-12-30T10:13:00"/>
    <n v="100"/>
    <b v="1"/>
    <x v="1"/>
    <b v="1"/>
    <s v="Male"/>
    <n v="50"/>
    <x v="0"/>
    <n v="50"/>
    <x v="3"/>
    <n v="0.15"/>
    <n v="42.5"/>
    <s v="All Hours"/>
    <s v="Sacramento, Ca"/>
    <n v="38.581600000000002"/>
    <n v="-121.4944"/>
    <d v="2023-12-02T00:00:00"/>
    <n v="1"/>
    <b v="0"/>
    <d v="2025-06-20T00:00:00"/>
    <x v="13"/>
    <n v="61"/>
    <x v="4"/>
    <n v="1.7"/>
    <n v="7.5"/>
    <n v="1"/>
    <n v="0"/>
    <x v="4"/>
    <x v="0"/>
  </r>
  <r>
    <n v="36"/>
    <x v="1"/>
    <n v="3"/>
    <s v="Fri, Thu, Tue"/>
    <x v="1"/>
    <d v="1899-12-30T17:33:00"/>
    <d v="1899-12-30T19:16:00"/>
    <n v="103"/>
    <b v="0"/>
    <x v="0"/>
    <b v="1"/>
    <s v="Female"/>
    <n v="30"/>
    <x v="1"/>
    <n v="22.5"/>
    <x v="0"/>
    <n v="0.05"/>
    <n v="21.375"/>
    <s v="Weekdays Only"/>
    <s v="Bakersfield, Ca"/>
    <n v="35.3733"/>
    <n v="-119.0187"/>
    <d v="2022-11-14T00:00:00"/>
    <n v="0"/>
    <b v="0"/>
    <d v="2025-05-30T00:00:00"/>
    <x v="29"/>
    <n v="82"/>
    <x v="4"/>
    <n v="1.7"/>
    <n v="1.1200000000000001"/>
    <n v="1"/>
    <n v="0"/>
    <x v="7"/>
    <x v="0"/>
  </r>
  <r>
    <n v="29"/>
    <x v="0"/>
    <n v="2"/>
    <s v="Fri, Thu"/>
    <x v="0"/>
    <d v="1899-12-30T14:45:00"/>
    <d v="1899-12-30T16:43:00"/>
    <n v="118"/>
    <b v="1"/>
    <x v="1"/>
    <b v="1"/>
    <s v="Male"/>
    <n v="50"/>
    <x v="1"/>
    <n v="37.5"/>
    <x v="1"/>
    <n v="0"/>
    <n v="37.5"/>
    <s v="All Hours"/>
    <s v="Oakland, Ca"/>
    <n v="37.804400000000001"/>
    <n v="-122.27119999999999"/>
    <d v="2023-03-06T00:00:00"/>
    <n v="1"/>
    <b v="0"/>
    <d v="2025-06-05T00:00:00"/>
    <x v="16"/>
    <n v="76"/>
    <x v="0"/>
    <n v="2"/>
    <n v="0"/>
    <n v="1"/>
    <n v="0"/>
    <x v="2"/>
    <x v="0"/>
  </r>
  <r>
    <n v="29"/>
    <x v="0"/>
    <n v="2"/>
    <s v="Fri, Mon"/>
    <x v="1"/>
    <d v="1899-12-30T20:15:00"/>
    <d v="1899-12-30T22:05:00"/>
    <n v="110"/>
    <b v="0"/>
    <x v="0"/>
    <b v="1"/>
    <s v="Prefer not to say"/>
    <n v="50"/>
    <x v="0"/>
    <n v="50"/>
    <x v="3"/>
    <n v="0.15"/>
    <n v="42.5"/>
    <s v="All Hours"/>
    <s v="Fresno, Ca"/>
    <n v="36.7378"/>
    <n v="-119.7871"/>
    <d v="2025-01-12T00:00:00"/>
    <n v="0"/>
    <b v="1"/>
    <d v="2025-07-13T00:00:00"/>
    <x v="4"/>
    <n v="38"/>
    <x v="0"/>
    <n v="1.8"/>
    <n v="7.5"/>
    <n v="0"/>
    <n v="0"/>
    <x v="1"/>
    <x v="0"/>
  </r>
  <r>
    <n v="47"/>
    <x v="0"/>
    <n v="2"/>
    <s v="Mon, Sat"/>
    <x v="1"/>
    <d v="1899-12-30T08:39:00"/>
    <d v="1899-12-30T09:38:00"/>
    <n v="59"/>
    <b v="1"/>
    <x v="1"/>
    <b v="1"/>
    <s v="Other (self-described)"/>
    <n v="50"/>
    <x v="1"/>
    <n v="37.5"/>
    <x v="2"/>
    <n v="0.1"/>
    <n v="33.75"/>
    <s v="All Hours"/>
    <s v="San Diego, Ca"/>
    <n v="32.715699999999998"/>
    <n v="-117.1611"/>
    <d v="2024-07-26T00:00:00"/>
    <n v="8"/>
    <b v="1"/>
    <d v="2025-07-04T00:00:00"/>
    <x v="27"/>
    <n v="47"/>
    <x v="0"/>
    <n v="1"/>
    <n v="3.75"/>
    <n v="0"/>
    <n v="0"/>
    <x v="6"/>
    <x v="0"/>
  </r>
  <r>
    <n v="23"/>
    <x v="0"/>
    <n v="2"/>
    <s v="Tue, Wed"/>
    <x v="1"/>
    <d v="1899-12-30T17:37:00"/>
    <d v="1899-12-30T19:57:00"/>
    <n v="140"/>
    <b v="1"/>
    <x v="1"/>
    <b v="1"/>
    <s v="Other (self-described)"/>
    <n v="50"/>
    <x v="1"/>
    <n v="37.5"/>
    <x v="0"/>
    <n v="0.05"/>
    <n v="35.625"/>
    <s v="All Hours"/>
    <s v="San Francisco, Ca"/>
    <n v="37.774900000000002"/>
    <n v="-122.4194"/>
    <d v="2024-10-01T00:00:00"/>
    <n v="8"/>
    <b v="1"/>
    <d v="2025-07-08T00:00:00"/>
    <x v="34"/>
    <n v="43"/>
    <x v="0"/>
    <n v="2.2999999999999998"/>
    <n v="1.88"/>
    <n v="0"/>
    <n v="0"/>
    <x v="8"/>
    <x v="0"/>
  </r>
  <r>
    <n v="40"/>
    <x v="2"/>
    <n v="1"/>
    <s v="Sat"/>
    <x v="0"/>
    <d v="1899-12-30T10:28:00"/>
    <d v="1899-12-30T13:25:00"/>
    <n v="177"/>
    <b v="0"/>
    <x v="0"/>
    <b v="1"/>
    <s v="Female"/>
    <n v="20"/>
    <x v="1"/>
    <n v="15"/>
    <x v="3"/>
    <n v="0.15"/>
    <n v="12.75"/>
    <s v="Off-Peak Only"/>
    <s v="San Francisco, Ca"/>
    <n v="37.774900000000002"/>
    <n v="-122.4194"/>
    <d v="2023-04-22T00:00:00"/>
    <n v="0"/>
    <b v="0"/>
    <d v="2025-06-08T00:00:00"/>
    <x v="32"/>
    <n v="73"/>
    <x v="3"/>
    <n v="3"/>
    <n v="2.25"/>
    <n v="1"/>
    <n v="0"/>
    <x v="8"/>
    <x v="0"/>
  </r>
  <r>
    <n v="37"/>
    <x v="1"/>
    <n v="4"/>
    <s v="Fri, Mon, Thu, Tue"/>
    <x v="1"/>
    <d v="1899-12-30T11:51:00"/>
    <d v="1899-12-30T13:57:00"/>
    <n v="126"/>
    <b v="1"/>
    <x v="0"/>
    <b v="0"/>
    <s v="Female"/>
    <n v="30"/>
    <x v="0"/>
    <n v="30"/>
    <x v="1"/>
    <n v="0"/>
    <n v="30"/>
    <s v="Weekdays Only"/>
    <s v="San Diego, Ca"/>
    <n v="32.715699999999998"/>
    <n v="-117.1611"/>
    <d v="2025-05-18T00:00:00"/>
    <n v="0"/>
    <b v="1"/>
    <d v="2025-07-20T00:00:00"/>
    <x v="18"/>
    <n v="31"/>
    <x v="2"/>
    <n v="2.1"/>
    <n v="0"/>
    <n v="0"/>
    <n v="0"/>
    <x v="6"/>
    <x v="0"/>
  </r>
  <r>
    <n v="22"/>
    <x v="0"/>
    <n v="3"/>
    <s v="Sat, Thu, Tue"/>
    <x v="1"/>
    <d v="1899-12-30T17:29:00"/>
    <d v="1899-12-30T19:06:00"/>
    <n v="97"/>
    <b v="1"/>
    <x v="0"/>
    <b v="0"/>
    <s v="Female"/>
    <n v="50"/>
    <x v="0"/>
    <n v="50"/>
    <x v="0"/>
    <n v="0.05"/>
    <n v="47.5"/>
    <s v="All Hours"/>
    <s v="Long Beach, Ca"/>
    <n v="33.770099999999999"/>
    <n v="-118.19370000000001"/>
    <d v="2023-10-25T00:00:00"/>
    <n v="0"/>
    <b v="0"/>
    <d v="2025-06-18T00:00:00"/>
    <x v="17"/>
    <n v="63"/>
    <x v="4"/>
    <n v="1.6"/>
    <n v="2.5"/>
    <n v="1"/>
    <n v="1"/>
    <x v="9"/>
    <x v="0"/>
  </r>
  <r>
    <n v="44"/>
    <x v="2"/>
    <n v="4"/>
    <s v="Sat, Thu, Tue, Wed"/>
    <x v="0"/>
    <d v="1899-12-30T11:10:00"/>
    <d v="1899-12-30T11:44:00"/>
    <n v="34"/>
    <b v="0"/>
    <x v="0"/>
    <b v="1"/>
    <s v="Non-binary"/>
    <n v="20"/>
    <x v="1"/>
    <n v="15"/>
    <x v="1"/>
    <n v="0"/>
    <n v="15"/>
    <s v="Off-Peak Only"/>
    <s v="San Jose, Ca"/>
    <n v="37.338200000000001"/>
    <n v="-121.88630000000001"/>
    <d v="2023-04-02T00:00:00"/>
    <n v="0"/>
    <b v="0"/>
    <d v="2025-06-07T00:00:00"/>
    <x v="32"/>
    <n v="74"/>
    <x v="2"/>
    <n v="0.6"/>
    <n v="0"/>
    <n v="1"/>
    <n v="0"/>
    <x v="0"/>
    <x v="0"/>
  </r>
  <r>
    <n v="49"/>
    <x v="2"/>
    <n v="1"/>
    <s v="Tue"/>
    <x v="1"/>
    <d v="1899-12-30T18:02:00"/>
    <d v="1899-12-30T18:44:00"/>
    <n v="42"/>
    <b v="1"/>
    <x v="0"/>
    <b v="0"/>
    <s v="Non-binary"/>
    <n v="20"/>
    <x v="0"/>
    <n v="20"/>
    <x v="3"/>
    <n v="0.15"/>
    <n v="17"/>
    <s v="Off-Peak Only"/>
    <s v="Anaheim, Ca"/>
    <n v="33.836599999999997"/>
    <n v="-117.9143"/>
    <d v="2022-12-02T00:00:00"/>
    <n v="0"/>
    <b v="0"/>
    <d v="2025-05-31T00:00:00"/>
    <x v="6"/>
    <n v="81"/>
    <x v="3"/>
    <n v="0.7"/>
    <n v="3"/>
    <n v="1"/>
    <n v="0"/>
    <x v="3"/>
    <x v="0"/>
  </r>
  <r>
    <n v="44"/>
    <x v="2"/>
    <n v="3"/>
    <s v="Fri, Mon, Tue"/>
    <x v="0"/>
    <d v="1899-12-30T10:31:00"/>
    <d v="1899-12-30T12:28:00"/>
    <n v="117"/>
    <b v="1"/>
    <x v="1"/>
    <b v="0"/>
    <s v="Female"/>
    <n v="20"/>
    <x v="0"/>
    <n v="20"/>
    <x v="3"/>
    <n v="0.15"/>
    <n v="17"/>
    <s v="Off-Peak Only"/>
    <s v="Long Beach, Ca"/>
    <n v="33.770099999999999"/>
    <n v="-118.19370000000001"/>
    <d v="2024-06-23T00:00:00"/>
    <n v="6"/>
    <b v="1"/>
    <d v="2025-07-02T00:00:00"/>
    <x v="30"/>
    <n v="49"/>
    <x v="4"/>
    <n v="2"/>
    <n v="3"/>
    <n v="0"/>
    <n v="0"/>
    <x v="9"/>
    <x v="0"/>
  </r>
  <r>
    <n v="13"/>
    <x v="3"/>
    <n v="2"/>
    <s v="Mon, Tue"/>
    <x v="1"/>
    <d v="1899-12-30T20:56:00"/>
    <d v="1899-12-30T23:36:00"/>
    <n v="160"/>
    <b v="1"/>
    <x v="1"/>
    <b v="0"/>
    <s v="Male"/>
    <n v="70"/>
    <x v="2"/>
    <n v="63"/>
    <x v="3"/>
    <n v="0.15"/>
    <n v="53.55"/>
    <s v="All Hours + Priority Access"/>
    <s v="Sacramento, Ca"/>
    <n v="38.581600000000002"/>
    <n v="-121.4944"/>
    <d v="2023-01-30T00:00:00"/>
    <n v="2"/>
    <b v="1"/>
    <d v="2025-06-03T00:00:00"/>
    <x v="9"/>
    <n v="78"/>
    <x v="0"/>
    <n v="2.7"/>
    <n v="9.4499999999999993"/>
    <n v="1"/>
    <n v="1"/>
    <x v="4"/>
    <x v="0"/>
  </r>
  <r>
    <n v="23"/>
    <x v="2"/>
    <n v="4"/>
    <s v="Mon, Sun, Thu, Tue"/>
    <x v="1"/>
    <d v="1899-12-30T10:23:00"/>
    <d v="1899-12-30T12:29:00"/>
    <n v="126"/>
    <b v="1"/>
    <x v="1"/>
    <b v="0"/>
    <s v="Other (self-described)"/>
    <n v="20"/>
    <x v="0"/>
    <n v="20"/>
    <x v="2"/>
    <n v="0.1"/>
    <n v="18"/>
    <s v="Off-Peak Only"/>
    <s v="San Diego, Ca"/>
    <n v="32.715699999999998"/>
    <n v="-117.1611"/>
    <d v="2025-02-25T00:00:00"/>
    <n v="6"/>
    <b v="0"/>
    <d v="2025-07-16T00:00:00"/>
    <x v="22"/>
    <n v="35"/>
    <x v="2"/>
    <n v="2.1"/>
    <n v="2"/>
    <n v="0"/>
    <n v="0"/>
    <x v="6"/>
    <x v="0"/>
  </r>
  <r>
    <n v="16"/>
    <x v="2"/>
    <n v="3"/>
    <s v="Sat, Sun, Tue"/>
    <x v="0"/>
    <d v="1899-12-30T15:15:00"/>
    <d v="1899-12-30T15:46:00"/>
    <n v="31"/>
    <b v="1"/>
    <x v="1"/>
    <b v="0"/>
    <s v="Female"/>
    <n v="20"/>
    <x v="0"/>
    <n v="20"/>
    <x v="0"/>
    <n v="0.05"/>
    <n v="19"/>
    <s v="Off-Peak Only"/>
    <s v="Los Angeles, Ca"/>
    <n v="34.052199999999999"/>
    <n v="-118.2437"/>
    <d v="2023-01-03T00:00:00"/>
    <n v="7"/>
    <b v="0"/>
    <d v="2025-06-02T00:00:00"/>
    <x v="9"/>
    <n v="79"/>
    <x v="4"/>
    <n v="0.5"/>
    <n v="1"/>
    <n v="1"/>
    <n v="0"/>
    <x v="5"/>
    <x v="0"/>
  </r>
  <r>
    <n v="49"/>
    <x v="2"/>
    <n v="3"/>
    <s v="Fri, Sun, Thu"/>
    <x v="1"/>
    <d v="1899-12-30T20:01:00"/>
    <d v="1899-12-30T22:34:00"/>
    <n v="153"/>
    <b v="0"/>
    <x v="1"/>
    <b v="0"/>
    <s v="Female"/>
    <n v="20"/>
    <x v="0"/>
    <n v="20"/>
    <x v="1"/>
    <n v="0"/>
    <n v="20"/>
    <s v="Off-Peak Only"/>
    <s v="Oakland, Ca"/>
    <n v="37.804400000000001"/>
    <n v="-122.27119999999999"/>
    <d v="2025-02-07T00:00:00"/>
    <n v="6"/>
    <b v="1"/>
    <d v="2025-07-15T00:00:00"/>
    <x v="22"/>
    <n v="36"/>
    <x v="4"/>
    <n v="2.6"/>
    <n v="0"/>
    <n v="0"/>
    <n v="0"/>
    <x v="2"/>
    <x v="0"/>
  </r>
  <r>
    <n v="20"/>
    <x v="0"/>
    <n v="5"/>
    <s v="Fri, Mon, Sat, Sun, Tue"/>
    <x v="0"/>
    <d v="1899-12-30T20:16:00"/>
    <d v="1899-12-30T21:52:00"/>
    <n v="96"/>
    <b v="1"/>
    <x v="1"/>
    <b v="0"/>
    <s v="Male"/>
    <n v="50"/>
    <x v="0"/>
    <n v="50"/>
    <x v="1"/>
    <n v="0"/>
    <n v="50"/>
    <s v="All Hours"/>
    <s v="Bakersfield, Ca"/>
    <n v="35.3733"/>
    <n v="-119.0187"/>
    <d v="2024-04-25T00:00:00"/>
    <n v="8"/>
    <b v="1"/>
    <d v="2025-06-29T00:00:00"/>
    <x v="33"/>
    <n v="52"/>
    <x v="1"/>
    <n v="1.6"/>
    <n v="0"/>
    <n v="0"/>
    <n v="1"/>
    <x v="7"/>
    <x v="0"/>
  </r>
  <r>
    <n v="38"/>
    <x v="3"/>
    <n v="1"/>
    <s v="Tue"/>
    <x v="1"/>
    <d v="1899-12-30T10:01:00"/>
    <d v="1899-12-30T12:48:00"/>
    <n v="167"/>
    <b v="1"/>
    <x v="1"/>
    <b v="1"/>
    <s v="Female"/>
    <n v="70"/>
    <x v="0"/>
    <n v="70"/>
    <x v="1"/>
    <n v="0"/>
    <n v="70"/>
    <s v="All Hours + Priority Access"/>
    <s v="Fresno, Ca"/>
    <n v="36.7378"/>
    <n v="-119.7871"/>
    <d v="2023-02-24T00:00:00"/>
    <n v="1"/>
    <b v="0"/>
    <d v="2025-06-05T00:00:00"/>
    <x v="19"/>
    <n v="76"/>
    <x v="3"/>
    <n v="2.8"/>
    <n v="0"/>
    <n v="1"/>
    <n v="1"/>
    <x v="1"/>
    <x v="0"/>
  </r>
  <r>
    <n v="20"/>
    <x v="3"/>
    <n v="2"/>
    <s v="Sun, Thu"/>
    <x v="1"/>
    <d v="1899-12-30T09:26:00"/>
    <d v="1899-12-30T10:35:00"/>
    <n v="69"/>
    <b v="0"/>
    <x v="0"/>
    <b v="0"/>
    <s v="Prefer not to say"/>
    <n v="70"/>
    <x v="0"/>
    <n v="70"/>
    <x v="1"/>
    <n v="0"/>
    <n v="70"/>
    <s v="All Hours + Priority Access"/>
    <s v="San Diego, Ca"/>
    <n v="32.715699999999998"/>
    <n v="-117.1611"/>
    <d v="2025-01-14T00:00:00"/>
    <n v="0"/>
    <b v="1"/>
    <d v="2025-07-14T00:00:00"/>
    <x v="4"/>
    <n v="37"/>
    <x v="0"/>
    <n v="1.2"/>
    <n v="0"/>
    <n v="0"/>
    <n v="1"/>
    <x v="6"/>
    <x v="0"/>
  </r>
  <r>
    <n v="33"/>
    <x v="0"/>
    <n v="3"/>
    <s v="Mon, Sat, Thu"/>
    <x v="0"/>
    <d v="1899-12-30T09:46:00"/>
    <d v="1899-12-30T12:17:00"/>
    <n v="151"/>
    <b v="0"/>
    <x v="0"/>
    <b v="0"/>
    <s v="Male"/>
    <n v="50"/>
    <x v="2"/>
    <n v="45"/>
    <x v="1"/>
    <n v="0"/>
    <n v="45"/>
    <s v="All Hours"/>
    <s v="Bakersfield, Ca"/>
    <n v="35.3733"/>
    <n v="-119.0187"/>
    <d v="2024-10-21T00:00:00"/>
    <n v="0"/>
    <b v="1"/>
    <d v="2025-07-09T00:00:00"/>
    <x v="34"/>
    <n v="42"/>
    <x v="4"/>
    <n v="2.5"/>
    <n v="0"/>
    <n v="0"/>
    <n v="0"/>
    <x v="7"/>
    <x v="0"/>
  </r>
  <r>
    <n v="12"/>
    <x v="1"/>
    <n v="2"/>
    <s v="Mon, Tue"/>
    <x v="1"/>
    <d v="1899-12-30T09:49:00"/>
    <d v="1899-12-30T11:30:00"/>
    <n v="101"/>
    <b v="0"/>
    <x v="1"/>
    <b v="0"/>
    <s v="Female"/>
    <n v="30"/>
    <x v="1"/>
    <n v="22.5"/>
    <x v="1"/>
    <n v="0"/>
    <n v="22.5"/>
    <s v="Weekdays Only"/>
    <s v="Fresno, Ca"/>
    <n v="36.7378"/>
    <n v="-119.7871"/>
    <d v="2023-05-15T00:00:00"/>
    <n v="3"/>
    <b v="0"/>
    <d v="2025-06-09T00:00:00"/>
    <x v="2"/>
    <n v="72"/>
    <x v="0"/>
    <n v="1.7"/>
    <n v="0"/>
    <n v="1"/>
    <n v="0"/>
    <x v="1"/>
    <x v="0"/>
  </r>
  <r>
    <n v="20"/>
    <x v="0"/>
    <n v="2"/>
    <s v="Fri, Sun"/>
    <x v="1"/>
    <d v="1899-12-30T11:47:00"/>
    <d v="1899-12-30T14:10:00"/>
    <n v="143"/>
    <b v="1"/>
    <x v="1"/>
    <b v="1"/>
    <s v="Other (self-described)"/>
    <n v="50"/>
    <x v="0"/>
    <n v="50"/>
    <x v="1"/>
    <n v="0"/>
    <n v="50"/>
    <s v="All Hours"/>
    <s v="San Diego, Ca"/>
    <n v="32.715699999999998"/>
    <n v="-117.1611"/>
    <d v="2023-05-18T00:00:00"/>
    <n v="6"/>
    <b v="1"/>
    <d v="2025-06-09T00:00:00"/>
    <x v="2"/>
    <n v="72"/>
    <x v="0"/>
    <n v="2.4"/>
    <n v="0"/>
    <n v="1"/>
    <n v="1"/>
    <x v="6"/>
    <x v="0"/>
  </r>
  <r>
    <n v="20"/>
    <x v="1"/>
    <n v="3"/>
    <s v="Fri, Thu, Wed"/>
    <x v="0"/>
    <d v="1899-12-30T15:28:00"/>
    <d v="1899-12-30T17:58:00"/>
    <n v="150"/>
    <b v="1"/>
    <x v="0"/>
    <b v="1"/>
    <s v="Female"/>
    <n v="30"/>
    <x v="2"/>
    <n v="27"/>
    <x v="3"/>
    <n v="0.15"/>
    <n v="22.95"/>
    <s v="Weekdays Only"/>
    <s v="Fresno, Ca"/>
    <n v="36.7378"/>
    <n v="-119.7871"/>
    <d v="2023-08-10T00:00:00"/>
    <n v="0"/>
    <b v="0"/>
    <d v="2025-06-14T00:00:00"/>
    <x v="31"/>
    <n v="67"/>
    <x v="4"/>
    <n v="2.5"/>
    <n v="4.05"/>
    <n v="1"/>
    <n v="0"/>
    <x v="1"/>
    <x v="0"/>
  </r>
  <r>
    <n v="41"/>
    <x v="1"/>
    <n v="3"/>
    <s v="Fri, Sat, Sun"/>
    <x v="0"/>
    <d v="1899-12-30T09:56:00"/>
    <d v="1899-12-30T11:39:00"/>
    <n v="103"/>
    <b v="0"/>
    <x v="1"/>
    <b v="1"/>
    <s v="Prefer not to say"/>
    <n v="30"/>
    <x v="0"/>
    <n v="30"/>
    <x v="3"/>
    <n v="0.15"/>
    <n v="25.5"/>
    <s v="Weekdays Only"/>
    <s v="Long Beach, Ca"/>
    <n v="33.770099999999999"/>
    <n v="-118.19370000000001"/>
    <d v="2023-06-14T00:00:00"/>
    <n v="3"/>
    <b v="1"/>
    <d v="2025-06-11T00:00:00"/>
    <x v="21"/>
    <n v="70"/>
    <x v="4"/>
    <n v="1.7"/>
    <n v="4.5"/>
    <n v="1"/>
    <n v="0"/>
    <x v="9"/>
    <x v="0"/>
  </r>
  <r>
    <n v="40"/>
    <x v="0"/>
    <n v="2"/>
    <s v="Sat, Thu"/>
    <x v="1"/>
    <d v="1899-12-30T18:52:00"/>
    <d v="1899-12-30T19:42:00"/>
    <n v="50"/>
    <b v="1"/>
    <x v="0"/>
    <b v="1"/>
    <s v="Male"/>
    <n v="50"/>
    <x v="1"/>
    <n v="37.5"/>
    <x v="1"/>
    <n v="0"/>
    <n v="37.5"/>
    <s v="All Hours"/>
    <s v="Los Angeles, Ca"/>
    <n v="34.052199999999999"/>
    <n v="-118.2437"/>
    <d v="2023-11-22T00:00:00"/>
    <n v="0"/>
    <b v="1"/>
    <d v="2025-06-20T00:00:00"/>
    <x v="28"/>
    <n v="61"/>
    <x v="0"/>
    <n v="0.8"/>
    <n v="0"/>
    <n v="1"/>
    <n v="0"/>
    <x v="5"/>
    <x v="0"/>
  </r>
  <r>
    <n v="24"/>
    <x v="1"/>
    <n v="3"/>
    <s v="Mon, Thu, Wed"/>
    <x v="0"/>
    <d v="1899-12-30T09:13:00"/>
    <d v="1899-12-30T11:37:00"/>
    <n v="144"/>
    <b v="0"/>
    <x v="0"/>
    <b v="0"/>
    <s v="Female"/>
    <n v="30"/>
    <x v="2"/>
    <n v="27"/>
    <x v="2"/>
    <n v="0.1"/>
    <n v="24.3"/>
    <s v="Weekdays Only"/>
    <s v="San Francisco, Ca"/>
    <n v="37.774900000000002"/>
    <n v="-122.4194"/>
    <d v="2024-09-27T00:00:00"/>
    <n v="0"/>
    <b v="0"/>
    <d v="2025-07-07T00:00:00"/>
    <x v="25"/>
    <n v="44"/>
    <x v="4"/>
    <n v="2.4"/>
    <n v="2.7"/>
    <n v="0"/>
    <n v="0"/>
    <x v="8"/>
    <x v="0"/>
  </r>
  <r>
    <n v="49"/>
    <x v="1"/>
    <n v="1"/>
    <s v="Sat"/>
    <x v="0"/>
    <d v="1899-12-30T11:21:00"/>
    <d v="1899-12-30T12:46:00"/>
    <n v="85"/>
    <b v="0"/>
    <x v="0"/>
    <b v="1"/>
    <s v="Male"/>
    <n v="30"/>
    <x v="1"/>
    <n v="22.5"/>
    <x v="1"/>
    <n v="0"/>
    <n v="22.5"/>
    <s v="Weekdays Only"/>
    <s v="Long Beach, Ca"/>
    <n v="33.770099999999999"/>
    <n v="-118.19370000000001"/>
    <d v="2024-06-19T00:00:00"/>
    <n v="0"/>
    <b v="0"/>
    <d v="2025-07-02T00:00:00"/>
    <x v="30"/>
    <n v="49"/>
    <x v="3"/>
    <n v="1.4"/>
    <n v="0"/>
    <n v="0"/>
    <n v="0"/>
    <x v="9"/>
    <x v="0"/>
  </r>
  <r>
    <n v="43"/>
    <x v="1"/>
    <n v="1"/>
    <s v="Sat"/>
    <x v="0"/>
    <d v="1899-12-30T19:43:00"/>
    <d v="1899-12-30T20:24:00"/>
    <n v="41"/>
    <b v="0"/>
    <x v="1"/>
    <b v="1"/>
    <s v="Female"/>
    <n v="30"/>
    <x v="0"/>
    <n v="30"/>
    <x v="2"/>
    <n v="0.1"/>
    <n v="27"/>
    <s v="Weekdays Only"/>
    <s v="Los Angeles, Ca"/>
    <n v="34.052199999999999"/>
    <n v="-118.2437"/>
    <d v="2024-12-11T00:00:00"/>
    <n v="3"/>
    <b v="0"/>
    <d v="2025-07-12T00:00:00"/>
    <x v="11"/>
    <n v="39"/>
    <x v="3"/>
    <n v="0.7"/>
    <n v="3"/>
    <n v="0"/>
    <n v="0"/>
    <x v="5"/>
    <x v="0"/>
  </r>
  <r>
    <n v="24"/>
    <x v="2"/>
    <n v="2"/>
    <s v="Mon, Tue"/>
    <x v="1"/>
    <d v="1899-12-30T11:39:00"/>
    <d v="1899-12-30T13:24:00"/>
    <n v="105"/>
    <b v="0"/>
    <x v="0"/>
    <b v="0"/>
    <s v="Prefer not to say"/>
    <n v="20"/>
    <x v="0"/>
    <n v="20"/>
    <x v="3"/>
    <n v="0.15"/>
    <n v="17"/>
    <s v="Off-Peak Only"/>
    <s v="Oakland, Ca"/>
    <n v="37.804400000000001"/>
    <n v="-122.27119999999999"/>
    <d v="2022-10-29T00:00:00"/>
    <n v="0"/>
    <b v="0"/>
    <d v="2025-05-29T00:00:00"/>
    <x v="24"/>
    <n v="83"/>
    <x v="0"/>
    <n v="1.8"/>
    <n v="3"/>
    <n v="1"/>
    <n v="0"/>
    <x v="2"/>
    <x v="0"/>
  </r>
  <r>
    <n v="19"/>
    <x v="0"/>
    <n v="5"/>
    <s v="Fri, Sat, Thu, Tue, Wed"/>
    <x v="1"/>
    <d v="1899-12-30T09:53:00"/>
    <d v="1899-12-30T12:49:00"/>
    <n v="176"/>
    <b v="0"/>
    <x v="1"/>
    <b v="1"/>
    <s v="Male"/>
    <n v="50"/>
    <x v="0"/>
    <n v="50"/>
    <x v="3"/>
    <n v="0.15"/>
    <n v="42.5"/>
    <s v="All Hours"/>
    <s v="Sacramento, Ca"/>
    <n v="38.581600000000002"/>
    <n v="-121.4944"/>
    <d v="2023-10-10T00:00:00"/>
    <n v="2"/>
    <b v="1"/>
    <d v="2025-06-17T00:00:00"/>
    <x v="17"/>
    <n v="64"/>
    <x v="1"/>
    <n v="2.9"/>
    <n v="7.5"/>
    <n v="1"/>
    <n v="0"/>
    <x v="4"/>
    <x v="0"/>
  </r>
  <r>
    <n v="26"/>
    <x v="0"/>
    <n v="3"/>
    <s v="Thu, Tue, Wed"/>
    <x v="0"/>
    <d v="1899-12-30T09:38:00"/>
    <d v="1899-12-30T10:45:00"/>
    <n v="67"/>
    <b v="0"/>
    <x v="1"/>
    <b v="1"/>
    <s v="Male"/>
    <n v="50"/>
    <x v="1"/>
    <n v="37.5"/>
    <x v="0"/>
    <n v="0.05"/>
    <n v="35.625"/>
    <s v="All Hours"/>
    <s v="San Diego, Ca"/>
    <n v="32.715699999999998"/>
    <n v="-117.1611"/>
    <d v="2024-04-22T00:00:00"/>
    <n v="3"/>
    <b v="1"/>
    <d v="2025-06-28T00:00:00"/>
    <x v="33"/>
    <n v="53"/>
    <x v="4"/>
    <n v="1.1000000000000001"/>
    <n v="1.88"/>
    <n v="0"/>
    <n v="0"/>
    <x v="6"/>
    <x v="0"/>
  </r>
  <r>
    <n v="12"/>
    <x v="2"/>
    <n v="1"/>
    <s v="Tue"/>
    <x v="0"/>
    <d v="1899-12-30T15:47:00"/>
    <d v="1899-12-30T16:28:00"/>
    <n v="41"/>
    <b v="1"/>
    <x v="1"/>
    <b v="1"/>
    <s v="Non-binary"/>
    <n v="20"/>
    <x v="0"/>
    <n v="20"/>
    <x v="1"/>
    <n v="0"/>
    <n v="20"/>
    <s v="Off-Peak Only"/>
    <s v="Bakersfield, Ca"/>
    <n v="35.3733"/>
    <n v="-119.0187"/>
    <d v="2024-02-16T00:00:00"/>
    <n v="1"/>
    <b v="0"/>
    <d v="2025-06-25T00:00:00"/>
    <x v="15"/>
    <n v="56"/>
    <x v="3"/>
    <n v="0.7"/>
    <n v="0"/>
    <n v="0"/>
    <n v="0"/>
    <x v="7"/>
    <x v="0"/>
  </r>
  <r>
    <n v="13"/>
    <x v="0"/>
    <n v="5"/>
    <s v="Fri, Sun, Thu, Tue, Wed"/>
    <x v="0"/>
    <d v="1899-12-30T09:47:00"/>
    <d v="1899-12-30T12:16:00"/>
    <n v="149"/>
    <b v="0"/>
    <x v="1"/>
    <b v="0"/>
    <s v="Non-binary"/>
    <n v="50"/>
    <x v="0"/>
    <n v="50"/>
    <x v="1"/>
    <n v="0"/>
    <n v="50"/>
    <s v="All Hours"/>
    <s v="Anaheim, Ca"/>
    <n v="33.836599999999997"/>
    <n v="-117.9143"/>
    <d v="2022-09-18T00:00:00"/>
    <n v="4"/>
    <b v="1"/>
    <d v="2025-05-27T00:00:00"/>
    <x v="1"/>
    <n v="85"/>
    <x v="1"/>
    <n v="2.5"/>
    <n v="0"/>
    <n v="1"/>
    <n v="1"/>
    <x v="3"/>
    <x v="0"/>
  </r>
  <r>
    <n v="30"/>
    <x v="1"/>
    <n v="1"/>
    <s v="Sun"/>
    <x v="1"/>
    <d v="1899-12-30T08:38:00"/>
    <d v="1899-12-30T10:08:00"/>
    <n v="90"/>
    <b v="0"/>
    <x v="1"/>
    <b v="1"/>
    <s v="Other (self-described)"/>
    <n v="30"/>
    <x v="0"/>
    <n v="30"/>
    <x v="1"/>
    <n v="0"/>
    <n v="30"/>
    <s v="Weekdays Only"/>
    <s v="San Francisco, Ca"/>
    <n v="37.774900000000002"/>
    <n v="-122.4194"/>
    <d v="2025-01-10T00:00:00"/>
    <n v="4"/>
    <b v="1"/>
    <d v="2025-07-13T00:00:00"/>
    <x v="4"/>
    <n v="38"/>
    <x v="3"/>
    <n v="1.5"/>
    <n v="0"/>
    <n v="0"/>
    <n v="0"/>
    <x v="8"/>
    <x v="0"/>
  </r>
  <r>
    <n v="47"/>
    <x v="2"/>
    <n v="2"/>
    <s v="Mon, Tue"/>
    <x v="1"/>
    <d v="1899-12-30T19:06:00"/>
    <d v="1899-12-30T19:43:00"/>
    <n v="37"/>
    <b v="0"/>
    <x v="1"/>
    <b v="1"/>
    <s v="Non-binary"/>
    <n v="20"/>
    <x v="0"/>
    <n v="20"/>
    <x v="1"/>
    <n v="0"/>
    <n v="20"/>
    <s v="Off-Peak Only"/>
    <s v="San Francisco, Ca"/>
    <n v="37.774900000000002"/>
    <n v="-122.4194"/>
    <d v="2023-10-07T00:00:00"/>
    <n v="5"/>
    <b v="0"/>
    <d v="2025-06-17T00:00:00"/>
    <x v="17"/>
    <n v="64"/>
    <x v="0"/>
    <n v="0.6"/>
    <n v="0"/>
    <n v="1"/>
    <n v="0"/>
    <x v="8"/>
    <x v="0"/>
  </r>
  <r>
    <n v="30"/>
    <x v="2"/>
    <n v="4"/>
    <s v="Fri, Mon, Sat, Wed"/>
    <x v="1"/>
    <d v="1899-12-30T09:21:00"/>
    <d v="1899-12-30T11:31:00"/>
    <n v="130"/>
    <b v="1"/>
    <x v="1"/>
    <b v="1"/>
    <s v="Prefer not to say"/>
    <n v="20"/>
    <x v="0"/>
    <n v="20"/>
    <x v="3"/>
    <n v="0.15"/>
    <n v="17"/>
    <s v="Off-Peak Only"/>
    <s v="Los Angeles, Ca"/>
    <n v="34.052199999999999"/>
    <n v="-118.2437"/>
    <d v="2024-01-01T00:00:00"/>
    <n v="7"/>
    <b v="0"/>
    <d v="2025-06-22T00:00:00"/>
    <x v="23"/>
    <n v="59"/>
    <x v="2"/>
    <n v="2.2000000000000002"/>
    <n v="3"/>
    <n v="0"/>
    <n v="0"/>
    <x v="5"/>
    <x v="0"/>
  </r>
  <r>
    <n v="19"/>
    <x v="0"/>
    <n v="1"/>
    <s v="Wed"/>
    <x v="1"/>
    <d v="1899-12-30T14:30:00"/>
    <d v="1899-12-30T17:29:00"/>
    <n v="179"/>
    <b v="0"/>
    <x v="1"/>
    <b v="1"/>
    <s v="Non-binary"/>
    <n v="50"/>
    <x v="1"/>
    <n v="37.5"/>
    <x v="2"/>
    <n v="0.1"/>
    <n v="33.75"/>
    <s v="All Hours"/>
    <s v="San Jose, Ca"/>
    <n v="37.338200000000001"/>
    <n v="-121.88630000000001"/>
    <d v="2023-09-10T00:00:00"/>
    <n v="6"/>
    <b v="1"/>
    <d v="2025-06-16T00:00:00"/>
    <x v="3"/>
    <n v="65"/>
    <x v="3"/>
    <n v="3"/>
    <n v="3.75"/>
    <n v="1"/>
    <n v="0"/>
    <x v="0"/>
    <x v="0"/>
  </r>
  <r>
    <n v="36"/>
    <x v="0"/>
    <n v="2"/>
    <s v="Mon, Sat"/>
    <x v="1"/>
    <d v="1899-12-30T09:08:00"/>
    <d v="1899-12-30T11:19:00"/>
    <n v="131"/>
    <b v="1"/>
    <x v="1"/>
    <b v="0"/>
    <s v="Female"/>
    <n v="50"/>
    <x v="0"/>
    <n v="50"/>
    <x v="3"/>
    <n v="0.15"/>
    <n v="42.5"/>
    <s v="All Hours"/>
    <s v="Anaheim, Ca"/>
    <n v="33.836599999999997"/>
    <n v="-117.9143"/>
    <d v="2025-06-03T00:00:00"/>
    <n v="7"/>
    <b v="1"/>
    <d v="2025-07-21T00:00:00"/>
    <x v="7"/>
    <n v="30"/>
    <x v="0"/>
    <n v="2.2000000000000002"/>
    <n v="7.5"/>
    <n v="0"/>
    <n v="0"/>
    <x v="3"/>
    <x v="0"/>
  </r>
  <r>
    <n v="43"/>
    <x v="3"/>
    <n v="3"/>
    <s v="Sat, Sun, Wed"/>
    <x v="1"/>
    <d v="1899-12-30T10:17:00"/>
    <d v="1899-12-30T12:00:00"/>
    <n v="103"/>
    <b v="0"/>
    <x v="1"/>
    <b v="0"/>
    <s v="Female"/>
    <n v="70"/>
    <x v="1"/>
    <n v="52.5"/>
    <x v="1"/>
    <n v="0"/>
    <n v="52.5"/>
    <s v="All Hours + Priority Access"/>
    <s v="Long Beach, Ca"/>
    <n v="33.770099999999999"/>
    <n v="-118.19370000000001"/>
    <d v="2022-12-07T00:00:00"/>
    <n v="1"/>
    <b v="1"/>
    <d v="2025-05-31T00:00:00"/>
    <x v="6"/>
    <n v="81"/>
    <x v="4"/>
    <n v="1.7"/>
    <n v="0"/>
    <n v="1"/>
    <n v="1"/>
    <x v="9"/>
    <x v="0"/>
  </r>
  <r>
    <n v="45"/>
    <x v="3"/>
    <n v="2"/>
    <s v="Thu, Wed"/>
    <x v="0"/>
    <d v="1899-12-30T08:54:00"/>
    <d v="1899-12-30T10:19:00"/>
    <n v="85"/>
    <b v="0"/>
    <x v="1"/>
    <b v="1"/>
    <s v="Female"/>
    <n v="70"/>
    <x v="1"/>
    <n v="52.5"/>
    <x v="0"/>
    <n v="0.05"/>
    <n v="49.875"/>
    <s v="All Hours + Priority Access"/>
    <s v="Bakersfield, Ca"/>
    <n v="35.3733"/>
    <n v="-119.0187"/>
    <d v="2022-10-04T00:00:00"/>
    <n v="3"/>
    <b v="1"/>
    <d v="2025-05-28T00:00:00"/>
    <x v="24"/>
    <n v="84"/>
    <x v="0"/>
    <n v="1.4"/>
    <n v="2.62"/>
    <n v="1"/>
    <n v="1"/>
    <x v="7"/>
    <x v="0"/>
  </r>
  <r>
    <n v="39"/>
    <x v="0"/>
    <n v="2"/>
    <s v="Mon, Sat"/>
    <x v="0"/>
    <d v="1899-12-30T14:30:00"/>
    <d v="1899-12-30T16:14:00"/>
    <n v="104"/>
    <b v="0"/>
    <x v="1"/>
    <b v="0"/>
    <s v="Female"/>
    <n v="50"/>
    <x v="2"/>
    <n v="45"/>
    <x v="2"/>
    <n v="0.1"/>
    <n v="40.5"/>
    <s v="All Hours"/>
    <s v="Sacramento, Ca"/>
    <n v="38.581600000000002"/>
    <n v="-121.4944"/>
    <d v="2023-10-30T00:00:00"/>
    <n v="4"/>
    <b v="1"/>
    <d v="2025-06-19T00:00:00"/>
    <x v="17"/>
    <n v="62"/>
    <x v="0"/>
    <n v="1.7"/>
    <n v="4.5"/>
    <n v="1"/>
    <n v="0"/>
    <x v="4"/>
    <x v="0"/>
  </r>
  <r>
    <n v="38"/>
    <x v="0"/>
    <n v="3"/>
    <s v="Fri, Thu, Wed"/>
    <x v="1"/>
    <d v="1899-12-30T08:17:00"/>
    <d v="1899-12-30T10:38:00"/>
    <n v="141"/>
    <b v="0"/>
    <x v="0"/>
    <b v="1"/>
    <s v="Non-binary"/>
    <n v="50"/>
    <x v="1"/>
    <n v="37.5"/>
    <x v="1"/>
    <n v="0"/>
    <n v="37.5"/>
    <s v="All Hours"/>
    <s v="Anaheim, Ca"/>
    <n v="33.836599999999997"/>
    <n v="-117.9143"/>
    <d v="2023-06-12T00:00:00"/>
    <n v="0"/>
    <b v="1"/>
    <d v="2025-06-11T00:00:00"/>
    <x v="21"/>
    <n v="70"/>
    <x v="4"/>
    <n v="2.4"/>
    <n v="0"/>
    <n v="1"/>
    <n v="0"/>
    <x v="3"/>
    <x v="0"/>
  </r>
  <r>
    <n v="15"/>
    <x v="2"/>
    <n v="2"/>
    <s v="Fri, Sun"/>
    <x v="1"/>
    <d v="1899-12-30T14:20:00"/>
    <d v="1899-12-30T17:01:00"/>
    <n v="161"/>
    <b v="0"/>
    <x v="0"/>
    <b v="0"/>
    <s v="Non-binary"/>
    <n v="20"/>
    <x v="0"/>
    <n v="20"/>
    <x v="1"/>
    <n v="0"/>
    <n v="20"/>
    <s v="Off-Peak Only"/>
    <s v="Anaheim, Ca"/>
    <n v="33.836599999999997"/>
    <n v="-117.9143"/>
    <d v="2022-10-14T00:00:00"/>
    <n v="0"/>
    <b v="0"/>
    <d v="2025-05-28T00:00:00"/>
    <x v="24"/>
    <n v="84"/>
    <x v="0"/>
    <n v="2.7"/>
    <n v="0"/>
    <n v="1"/>
    <n v="0"/>
    <x v="3"/>
    <x v="0"/>
  </r>
  <r>
    <n v="22"/>
    <x v="1"/>
    <n v="3"/>
    <s v="Fri, Sun, Wed"/>
    <x v="1"/>
    <d v="1899-12-30T16:31:00"/>
    <d v="1899-12-30T18:39:00"/>
    <n v="128"/>
    <b v="0"/>
    <x v="0"/>
    <b v="0"/>
    <s v="Female"/>
    <n v="30"/>
    <x v="0"/>
    <n v="30"/>
    <x v="1"/>
    <n v="0"/>
    <n v="30"/>
    <s v="Weekdays Only"/>
    <s v="Bakersfield, Ca"/>
    <n v="35.3733"/>
    <n v="-119.0187"/>
    <d v="2023-05-31T00:00:00"/>
    <n v="0"/>
    <b v="1"/>
    <d v="2025-06-10T00:00:00"/>
    <x v="2"/>
    <n v="71"/>
    <x v="4"/>
    <n v="2.1"/>
    <n v="0"/>
    <n v="1"/>
    <n v="0"/>
    <x v="7"/>
    <x v="0"/>
  </r>
  <r>
    <n v="18"/>
    <x v="0"/>
    <n v="4"/>
    <s v="Fri, Sat, Sun, Tue"/>
    <x v="1"/>
    <d v="1899-12-30T19:08:00"/>
    <d v="1899-12-30T21:32:00"/>
    <n v="144"/>
    <b v="1"/>
    <x v="0"/>
    <b v="0"/>
    <s v="Male"/>
    <n v="50"/>
    <x v="0"/>
    <n v="50"/>
    <x v="1"/>
    <n v="0"/>
    <n v="50"/>
    <s v="All Hours"/>
    <s v="San Diego, Ca"/>
    <n v="32.715699999999998"/>
    <n v="-117.1611"/>
    <d v="2025-01-11T00:00:00"/>
    <n v="0"/>
    <b v="0"/>
    <d v="2025-07-13T00:00:00"/>
    <x v="4"/>
    <n v="38"/>
    <x v="2"/>
    <n v="2.4"/>
    <n v="0"/>
    <n v="0"/>
    <n v="1"/>
    <x v="6"/>
    <x v="0"/>
  </r>
  <r>
    <n v="29"/>
    <x v="0"/>
    <n v="3"/>
    <s v="Fri, Mon, Thu"/>
    <x v="1"/>
    <d v="1899-12-30T20:39:00"/>
    <d v="1899-12-30T22:09:00"/>
    <n v="90"/>
    <b v="0"/>
    <x v="1"/>
    <b v="0"/>
    <s v="Female"/>
    <n v="50"/>
    <x v="0"/>
    <n v="50"/>
    <x v="1"/>
    <n v="0"/>
    <n v="50"/>
    <s v="All Hours"/>
    <s v="Fresno, Ca"/>
    <n v="36.7378"/>
    <n v="-119.7871"/>
    <d v="2023-10-18T00:00:00"/>
    <n v="7"/>
    <b v="1"/>
    <d v="2025-06-18T00:00:00"/>
    <x v="17"/>
    <n v="63"/>
    <x v="4"/>
    <n v="1.5"/>
    <n v="0"/>
    <n v="1"/>
    <n v="1"/>
    <x v="1"/>
    <x v="0"/>
  </r>
  <r>
    <n v="49"/>
    <x v="0"/>
    <n v="2"/>
    <s v="Fri, Tue"/>
    <x v="1"/>
    <d v="1899-12-30T13:20:00"/>
    <d v="1899-12-30T14:26:00"/>
    <n v="66"/>
    <b v="0"/>
    <x v="1"/>
    <b v="1"/>
    <s v="Non-binary"/>
    <n v="50"/>
    <x v="0"/>
    <n v="50"/>
    <x v="1"/>
    <n v="0"/>
    <n v="50"/>
    <s v="All Hours"/>
    <s v="Sacramento, Ca"/>
    <n v="38.581600000000002"/>
    <n v="-121.4944"/>
    <d v="2023-09-15T00:00:00"/>
    <n v="1"/>
    <b v="1"/>
    <d v="2025-06-16T00:00:00"/>
    <x v="3"/>
    <n v="65"/>
    <x v="0"/>
    <n v="1.1000000000000001"/>
    <n v="0"/>
    <n v="1"/>
    <n v="1"/>
    <x v="4"/>
    <x v="0"/>
  </r>
  <r>
    <n v="16"/>
    <x v="0"/>
    <n v="4"/>
    <s v="Mon, Sun, Thu, Tue"/>
    <x v="1"/>
    <d v="1899-12-30T16:21:00"/>
    <d v="1899-12-30T17:38:00"/>
    <n v="77"/>
    <b v="0"/>
    <x v="1"/>
    <b v="0"/>
    <s v="Female"/>
    <n v="50"/>
    <x v="0"/>
    <n v="50"/>
    <x v="2"/>
    <n v="0.1"/>
    <n v="45"/>
    <s v="All Hours"/>
    <s v="San Diego, Ca"/>
    <n v="32.715699999999998"/>
    <n v="-117.1611"/>
    <d v="2024-03-28T00:00:00"/>
    <n v="4"/>
    <b v="1"/>
    <d v="2025-06-27T00:00:00"/>
    <x v="14"/>
    <n v="54"/>
    <x v="2"/>
    <n v="1.3"/>
    <n v="5"/>
    <n v="0"/>
    <n v="0"/>
    <x v="6"/>
    <x v="0"/>
  </r>
  <r>
    <n v="36"/>
    <x v="0"/>
    <n v="2"/>
    <s v="Mon, Tue"/>
    <x v="0"/>
    <d v="1899-12-30T10:16:00"/>
    <d v="1899-12-30T13:07:00"/>
    <n v="171"/>
    <b v="1"/>
    <x v="0"/>
    <b v="1"/>
    <s v="Female"/>
    <n v="50"/>
    <x v="0"/>
    <n v="50"/>
    <x v="2"/>
    <n v="0.1"/>
    <n v="45"/>
    <s v="All Hours"/>
    <s v="Fresno, Ca"/>
    <n v="36.7378"/>
    <n v="-119.7871"/>
    <d v="2023-04-30T00:00:00"/>
    <n v="0"/>
    <b v="1"/>
    <d v="2025-06-08T00:00:00"/>
    <x v="32"/>
    <n v="73"/>
    <x v="0"/>
    <n v="2.8"/>
    <n v="5"/>
    <n v="1"/>
    <n v="0"/>
    <x v="1"/>
    <x v="0"/>
  </r>
  <r>
    <n v="14"/>
    <x v="3"/>
    <n v="1"/>
    <s v="Fri"/>
    <x v="0"/>
    <d v="1899-12-30T12:10:00"/>
    <d v="1899-12-30T13:42:00"/>
    <n v="92"/>
    <b v="1"/>
    <x v="0"/>
    <b v="1"/>
    <s v="Male"/>
    <n v="70"/>
    <x v="0"/>
    <n v="70"/>
    <x v="3"/>
    <n v="0.15"/>
    <n v="59.5"/>
    <s v="All Hours + Priority Access"/>
    <s v="Oakland, Ca"/>
    <n v="37.804400000000001"/>
    <n v="-122.27119999999999"/>
    <d v="2022-10-01T00:00:00"/>
    <n v="0"/>
    <b v="1"/>
    <d v="2025-05-27T00:00:00"/>
    <x v="24"/>
    <n v="85"/>
    <x v="3"/>
    <n v="1.5"/>
    <n v="10.5"/>
    <n v="1"/>
    <n v="1"/>
    <x v="2"/>
    <x v="0"/>
  </r>
  <r>
    <n v="48"/>
    <x v="1"/>
    <n v="3"/>
    <s v="Mon, Tue, Wed"/>
    <x v="0"/>
    <d v="1899-12-30T15:32:00"/>
    <d v="1899-12-30T16:25:00"/>
    <n v="53"/>
    <b v="1"/>
    <x v="1"/>
    <b v="1"/>
    <s v="Male"/>
    <n v="30"/>
    <x v="0"/>
    <n v="30"/>
    <x v="2"/>
    <n v="0.1"/>
    <n v="27"/>
    <s v="Weekdays Only"/>
    <s v="Fresno, Ca"/>
    <n v="36.7378"/>
    <n v="-119.7871"/>
    <d v="2022-10-11T00:00:00"/>
    <n v="3"/>
    <b v="0"/>
    <d v="2025-05-28T00:00:00"/>
    <x v="24"/>
    <n v="84"/>
    <x v="4"/>
    <n v="0.9"/>
    <n v="3"/>
    <n v="1"/>
    <n v="0"/>
    <x v="1"/>
    <x v="0"/>
  </r>
  <r>
    <n v="46"/>
    <x v="2"/>
    <n v="5"/>
    <s v="Fri, Sun, Thu, Tue, Wed"/>
    <x v="1"/>
    <d v="1899-12-30T11:18:00"/>
    <d v="1899-12-30T14:06:00"/>
    <n v="168"/>
    <b v="1"/>
    <x v="1"/>
    <b v="1"/>
    <s v="Male"/>
    <n v="20"/>
    <x v="1"/>
    <n v="15"/>
    <x v="2"/>
    <n v="0.1"/>
    <n v="13.5"/>
    <s v="Off-Peak Only"/>
    <s v="San Francisco, Ca"/>
    <n v="37.774900000000002"/>
    <n v="-122.4194"/>
    <d v="2024-02-28T00:00:00"/>
    <n v="7"/>
    <b v="0"/>
    <d v="2025-06-25T00:00:00"/>
    <x v="15"/>
    <n v="56"/>
    <x v="1"/>
    <n v="2.8"/>
    <n v="1.5"/>
    <n v="0"/>
    <n v="0"/>
    <x v="8"/>
    <x v="0"/>
  </r>
  <r>
    <n v="27"/>
    <x v="0"/>
    <n v="2"/>
    <s v="Fri, Tue"/>
    <x v="0"/>
    <d v="1899-12-30T17:22:00"/>
    <d v="1899-12-30T19:32:00"/>
    <n v="130"/>
    <b v="1"/>
    <x v="0"/>
    <b v="0"/>
    <s v="Non-binary"/>
    <n v="50"/>
    <x v="0"/>
    <n v="50"/>
    <x v="3"/>
    <n v="0.15"/>
    <n v="42.5"/>
    <s v="All Hours"/>
    <s v="Anaheim, Ca"/>
    <n v="33.836599999999997"/>
    <n v="-117.9143"/>
    <d v="2025-02-22T00:00:00"/>
    <n v="0"/>
    <b v="0"/>
    <d v="2025-07-16T00:00:00"/>
    <x v="22"/>
    <n v="35"/>
    <x v="0"/>
    <n v="2.2000000000000002"/>
    <n v="7.5"/>
    <n v="0"/>
    <n v="0"/>
    <x v="3"/>
    <x v="0"/>
  </r>
  <r>
    <n v="43"/>
    <x v="1"/>
    <n v="5"/>
    <s v="Mon, Sat, Sun, Tue, Wed"/>
    <x v="0"/>
    <d v="1899-12-30T12:50:00"/>
    <d v="1899-12-30T15:20:00"/>
    <n v="150"/>
    <b v="1"/>
    <x v="1"/>
    <b v="1"/>
    <s v="Male"/>
    <n v="30"/>
    <x v="2"/>
    <n v="27"/>
    <x v="1"/>
    <n v="0"/>
    <n v="27"/>
    <s v="Weekdays Only"/>
    <s v="San Francisco, Ca"/>
    <n v="37.774900000000002"/>
    <n v="-122.4194"/>
    <d v="2022-08-09T00:00:00"/>
    <n v="4"/>
    <b v="0"/>
    <d v="2025-05-24T00:00:00"/>
    <x v="8"/>
    <n v="88"/>
    <x v="1"/>
    <n v="2.5"/>
    <n v="0"/>
    <n v="1"/>
    <n v="0"/>
    <x v="8"/>
    <x v="0"/>
  </r>
  <r>
    <n v="32"/>
    <x v="3"/>
    <n v="3"/>
    <s v="Sat, Sun, Thu"/>
    <x v="0"/>
    <d v="1899-12-30T14:01:00"/>
    <d v="1899-12-30T16:17:00"/>
    <n v="136"/>
    <b v="0"/>
    <x v="0"/>
    <b v="0"/>
    <s v="Female"/>
    <n v="70"/>
    <x v="0"/>
    <n v="70"/>
    <x v="1"/>
    <n v="0"/>
    <n v="70"/>
    <s v="All Hours + Priority Access"/>
    <s v="Anaheim, Ca"/>
    <n v="33.836599999999997"/>
    <n v="-117.9143"/>
    <d v="2023-01-11T00:00:00"/>
    <n v="0"/>
    <b v="1"/>
    <d v="2025-06-02T00:00:00"/>
    <x v="9"/>
    <n v="79"/>
    <x v="4"/>
    <n v="2.2999999999999998"/>
    <n v="0"/>
    <n v="1"/>
    <n v="1"/>
    <x v="3"/>
    <x v="0"/>
  </r>
  <r>
    <n v="20"/>
    <x v="2"/>
    <n v="2"/>
    <s v="Fri, Wed"/>
    <x v="1"/>
    <d v="1899-12-30T17:52:00"/>
    <d v="1899-12-30T20:41:00"/>
    <n v="169"/>
    <b v="0"/>
    <x v="0"/>
    <b v="1"/>
    <s v="Male"/>
    <n v="20"/>
    <x v="2"/>
    <n v="18"/>
    <x v="3"/>
    <n v="0.15"/>
    <n v="15.3"/>
    <s v="Off-Peak Only"/>
    <s v="Fresno, Ca"/>
    <n v="36.7378"/>
    <n v="-119.7871"/>
    <d v="2025-02-10T00:00:00"/>
    <n v="0"/>
    <b v="0"/>
    <d v="2025-07-15T00:00:00"/>
    <x v="22"/>
    <n v="36"/>
    <x v="0"/>
    <n v="2.8"/>
    <n v="2.7"/>
    <n v="0"/>
    <n v="0"/>
    <x v="1"/>
    <x v="0"/>
  </r>
  <r>
    <n v="37"/>
    <x v="0"/>
    <n v="2"/>
    <s v="Tue, Wed"/>
    <x v="0"/>
    <d v="1899-12-30T11:30:00"/>
    <d v="1899-12-30T12:10:00"/>
    <n v="40"/>
    <b v="1"/>
    <x v="0"/>
    <b v="0"/>
    <s v="Prefer not to say"/>
    <n v="50"/>
    <x v="0"/>
    <n v="50"/>
    <x v="1"/>
    <n v="0"/>
    <n v="50"/>
    <s v="All Hours"/>
    <s v="Bakersfield, Ca"/>
    <n v="35.3733"/>
    <n v="-119.0187"/>
    <d v="2022-10-16T00:00:00"/>
    <n v="0"/>
    <b v="1"/>
    <d v="2025-05-28T00:00:00"/>
    <x v="24"/>
    <n v="84"/>
    <x v="0"/>
    <n v="0.7"/>
    <n v="0"/>
    <n v="1"/>
    <n v="1"/>
    <x v="7"/>
    <x v="0"/>
  </r>
  <r>
    <n v="14"/>
    <x v="3"/>
    <n v="5"/>
    <s v="Sat, Sun, Thu, Tue, Wed"/>
    <x v="1"/>
    <d v="1899-12-30T08:25:00"/>
    <d v="1899-12-30T10:08:00"/>
    <n v="103"/>
    <b v="0"/>
    <x v="1"/>
    <b v="1"/>
    <s v="Male"/>
    <n v="70"/>
    <x v="0"/>
    <n v="70"/>
    <x v="2"/>
    <n v="0.1"/>
    <n v="63"/>
    <s v="All Hours + Priority Access"/>
    <s v="Oakland, Ca"/>
    <n v="37.804400000000001"/>
    <n v="-122.27119999999999"/>
    <d v="2022-12-09T00:00:00"/>
    <n v="6"/>
    <b v="1"/>
    <d v="2025-05-31T00:00:00"/>
    <x v="6"/>
    <n v="81"/>
    <x v="1"/>
    <n v="1.7"/>
    <n v="7"/>
    <n v="1"/>
    <n v="1"/>
    <x v="2"/>
    <x v="0"/>
  </r>
  <r>
    <n v="35"/>
    <x v="2"/>
    <n v="3"/>
    <s v="Fri, Thu, Tue"/>
    <x v="1"/>
    <d v="1899-12-30T13:32:00"/>
    <d v="1899-12-30T16:19:00"/>
    <n v="167"/>
    <b v="0"/>
    <x v="0"/>
    <b v="0"/>
    <s v="Male"/>
    <n v="20"/>
    <x v="1"/>
    <n v="15"/>
    <x v="3"/>
    <n v="0.15"/>
    <n v="12.75"/>
    <s v="Off-Peak Only"/>
    <s v="San Diego, Ca"/>
    <n v="32.715699999999998"/>
    <n v="-117.1611"/>
    <d v="2023-12-18T00:00:00"/>
    <n v="0"/>
    <b v="1"/>
    <d v="2025-06-21T00:00:00"/>
    <x v="13"/>
    <n v="60"/>
    <x v="4"/>
    <n v="2.8"/>
    <n v="2.25"/>
    <n v="0"/>
    <n v="0"/>
    <x v="6"/>
    <x v="0"/>
  </r>
  <r>
    <n v="43"/>
    <x v="2"/>
    <n v="2"/>
    <s v="Tue, Wed"/>
    <x v="0"/>
    <d v="1899-12-30T18:35:00"/>
    <d v="1899-12-30T21:16:00"/>
    <n v="161"/>
    <b v="0"/>
    <x v="1"/>
    <b v="1"/>
    <s v="Prefer not to say"/>
    <n v="20"/>
    <x v="0"/>
    <n v="20"/>
    <x v="3"/>
    <n v="0.15"/>
    <n v="17"/>
    <s v="Off-Peak Only"/>
    <s v="San Francisco, Ca"/>
    <n v="37.774900000000002"/>
    <n v="-122.4194"/>
    <d v="2023-10-02T00:00:00"/>
    <n v="8"/>
    <b v="1"/>
    <d v="2025-06-17T00:00:00"/>
    <x v="17"/>
    <n v="64"/>
    <x v="0"/>
    <n v="2.7"/>
    <n v="3"/>
    <n v="1"/>
    <n v="0"/>
    <x v="8"/>
    <x v="0"/>
  </r>
  <r>
    <n v="34"/>
    <x v="3"/>
    <n v="1"/>
    <s v="Sun"/>
    <x v="1"/>
    <d v="1899-12-30T14:47:00"/>
    <d v="1899-12-30T16:49:00"/>
    <n v="122"/>
    <b v="1"/>
    <x v="0"/>
    <b v="0"/>
    <s v="Female"/>
    <n v="70"/>
    <x v="1"/>
    <n v="52.5"/>
    <x v="1"/>
    <n v="0"/>
    <n v="52.5"/>
    <s v="All Hours + Priority Access"/>
    <s v="Los Angeles, Ca"/>
    <n v="34.052199999999999"/>
    <n v="-118.2437"/>
    <d v="2024-04-24T00:00:00"/>
    <n v="0"/>
    <b v="0"/>
    <d v="2025-06-29T00:00:00"/>
    <x v="33"/>
    <n v="52"/>
    <x v="3"/>
    <n v="2"/>
    <n v="0"/>
    <n v="0"/>
    <n v="1"/>
    <x v="5"/>
    <x v="0"/>
  </r>
  <r>
    <n v="44"/>
    <x v="2"/>
    <n v="2"/>
    <s v="Fri, Sun"/>
    <x v="1"/>
    <d v="1899-12-30T19:30:00"/>
    <d v="1899-12-30T22:04:00"/>
    <n v="154"/>
    <b v="0"/>
    <x v="0"/>
    <b v="0"/>
    <s v="Prefer not to say"/>
    <n v="20"/>
    <x v="1"/>
    <n v="15"/>
    <x v="2"/>
    <n v="0.1"/>
    <n v="13.5"/>
    <s v="Off-Peak Only"/>
    <s v="Oakland, Ca"/>
    <n v="37.804400000000001"/>
    <n v="-122.27119999999999"/>
    <d v="2025-04-25T00:00:00"/>
    <n v="0"/>
    <b v="0"/>
    <d v="2025-07-19T00:00:00"/>
    <x v="5"/>
    <n v="32"/>
    <x v="0"/>
    <n v="2.6"/>
    <n v="1.5"/>
    <n v="0"/>
    <n v="0"/>
    <x v="2"/>
    <x v="0"/>
  </r>
  <r>
    <n v="12"/>
    <x v="0"/>
    <n v="5"/>
    <s v="Mon, Sun, Thu, Tue, Wed"/>
    <x v="1"/>
    <d v="1899-12-30T18:32:00"/>
    <d v="1899-12-30T19:28:00"/>
    <n v="56"/>
    <b v="1"/>
    <x v="0"/>
    <b v="1"/>
    <s v="Male"/>
    <n v="50"/>
    <x v="0"/>
    <n v="50"/>
    <x v="2"/>
    <n v="0.1"/>
    <n v="45"/>
    <s v="All Hours"/>
    <s v="San Jose, Ca"/>
    <n v="37.338200000000001"/>
    <n v="-121.88630000000001"/>
    <d v="2024-07-01T00:00:00"/>
    <n v="0"/>
    <b v="0"/>
    <d v="2025-07-02T00:00:00"/>
    <x v="27"/>
    <n v="49"/>
    <x v="1"/>
    <n v="0.9"/>
    <n v="5"/>
    <n v="0"/>
    <n v="0"/>
    <x v="0"/>
    <x v="0"/>
  </r>
  <r>
    <n v="39"/>
    <x v="2"/>
    <n v="2"/>
    <s v="Sun, Wed"/>
    <x v="0"/>
    <d v="1899-12-30T12:10:00"/>
    <d v="1899-12-30T12:42:00"/>
    <n v="32"/>
    <b v="1"/>
    <x v="1"/>
    <b v="0"/>
    <s v="Male"/>
    <n v="20"/>
    <x v="1"/>
    <n v="15"/>
    <x v="1"/>
    <n v="0"/>
    <n v="15"/>
    <s v="Off-Peak Only"/>
    <s v="Oakland, Ca"/>
    <n v="37.804400000000001"/>
    <n v="-122.27119999999999"/>
    <d v="2023-02-18T00:00:00"/>
    <n v="6"/>
    <b v="0"/>
    <d v="2025-06-04T00:00:00"/>
    <x v="19"/>
    <n v="77"/>
    <x v="0"/>
    <n v="0.5"/>
    <n v="0"/>
    <n v="1"/>
    <n v="0"/>
    <x v="2"/>
    <x v="0"/>
  </r>
  <r>
    <n v="37"/>
    <x v="0"/>
    <n v="3"/>
    <s v="Fri, Sat, Sun"/>
    <x v="0"/>
    <d v="1899-12-30T17:53:00"/>
    <d v="1899-12-30T20:14:00"/>
    <n v="141"/>
    <b v="0"/>
    <x v="0"/>
    <b v="1"/>
    <s v="Non-binary"/>
    <n v="50"/>
    <x v="1"/>
    <n v="37.5"/>
    <x v="2"/>
    <n v="0.1"/>
    <n v="33.75"/>
    <s v="All Hours"/>
    <s v="Long Beach, Ca"/>
    <n v="33.770099999999999"/>
    <n v="-118.19370000000001"/>
    <d v="2025-06-18T00:00:00"/>
    <n v="0"/>
    <b v="1"/>
    <d v="2025-07-22T00:00:00"/>
    <x v="7"/>
    <n v="29"/>
    <x v="4"/>
    <n v="2.4"/>
    <n v="3.75"/>
    <n v="0"/>
    <n v="0"/>
    <x v="9"/>
    <x v="0"/>
  </r>
  <r>
    <n v="36"/>
    <x v="0"/>
    <n v="3"/>
    <s v="Sat, Sun, Tue"/>
    <x v="1"/>
    <d v="1899-12-30T09:39:00"/>
    <d v="1899-12-30T11:08:00"/>
    <n v="89"/>
    <b v="0"/>
    <x v="0"/>
    <b v="1"/>
    <s v="Male"/>
    <n v="50"/>
    <x v="0"/>
    <n v="50"/>
    <x v="1"/>
    <n v="0"/>
    <n v="50"/>
    <s v="All Hours"/>
    <s v="Fresno, Ca"/>
    <n v="36.7378"/>
    <n v="-119.7871"/>
    <d v="2024-07-02T00:00:00"/>
    <n v="0"/>
    <b v="1"/>
    <d v="2025-07-02T00:00:00"/>
    <x v="27"/>
    <n v="49"/>
    <x v="4"/>
    <n v="1.5"/>
    <n v="0"/>
    <n v="0"/>
    <n v="1"/>
    <x v="1"/>
    <x v="0"/>
  </r>
  <r>
    <n v="42"/>
    <x v="0"/>
    <n v="2"/>
    <s v="Mon, Wed"/>
    <x v="0"/>
    <d v="1899-12-30T11:03:00"/>
    <d v="1899-12-30T13:34:00"/>
    <n v="151"/>
    <b v="1"/>
    <x v="1"/>
    <b v="0"/>
    <s v="Prefer not to say"/>
    <n v="50"/>
    <x v="1"/>
    <n v="37.5"/>
    <x v="2"/>
    <n v="0.1"/>
    <n v="33.75"/>
    <s v="All Hours"/>
    <s v="Fresno, Ca"/>
    <n v="36.7378"/>
    <n v="-119.7871"/>
    <d v="2024-04-24T00:00:00"/>
    <n v="5"/>
    <b v="0"/>
    <d v="2025-06-29T00:00:00"/>
    <x v="33"/>
    <n v="52"/>
    <x v="0"/>
    <n v="2.5"/>
    <n v="3.75"/>
    <n v="0"/>
    <n v="0"/>
    <x v="1"/>
    <x v="0"/>
  </r>
  <r>
    <n v="44"/>
    <x v="0"/>
    <n v="2"/>
    <s v="Fri, Mon"/>
    <x v="1"/>
    <d v="1899-12-30T17:13:00"/>
    <d v="1899-12-30T18:15:00"/>
    <n v="62"/>
    <b v="0"/>
    <x v="0"/>
    <b v="1"/>
    <s v="Male"/>
    <n v="50"/>
    <x v="1"/>
    <n v="37.5"/>
    <x v="2"/>
    <n v="0.1"/>
    <n v="33.75"/>
    <s v="All Hours"/>
    <s v="Oakland, Ca"/>
    <n v="37.804400000000001"/>
    <n v="-122.27119999999999"/>
    <d v="2023-11-28T00:00:00"/>
    <n v="0"/>
    <b v="1"/>
    <d v="2025-06-20T00:00:00"/>
    <x v="28"/>
    <n v="61"/>
    <x v="0"/>
    <n v="1"/>
    <n v="3.75"/>
    <n v="1"/>
    <n v="0"/>
    <x v="2"/>
    <x v="0"/>
  </r>
  <r>
    <n v="29"/>
    <x v="1"/>
    <n v="1"/>
    <s v="Mon"/>
    <x v="0"/>
    <d v="1899-12-30T08:33:00"/>
    <d v="1899-12-30T09:57:00"/>
    <n v="84"/>
    <b v="1"/>
    <x v="0"/>
    <b v="0"/>
    <s v="Male"/>
    <n v="30"/>
    <x v="0"/>
    <n v="30"/>
    <x v="1"/>
    <n v="0"/>
    <n v="30"/>
    <s v="Weekdays Only"/>
    <s v="Oakland, Ca"/>
    <n v="37.804400000000001"/>
    <n v="-122.27119999999999"/>
    <d v="2022-10-17T00:00:00"/>
    <n v="0"/>
    <b v="0"/>
    <d v="2025-05-28T00:00:00"/>
    <x v="24"/>
    <n v="84"/>
    <x v="3"/>
    <n v="1.4"/>
    <n v="0"/>
    <n v="1"/>
    <n v="0"/>
    <x v="2"/>
    <x v="0"/>
  </r>
  <r>
    <n v="34"/>
    <x v="1"/>
    <n v="2"/>
    <s v="Fri, Tue"/>
    <x v="0"/>
    <d v="1899-12-30T17:02:00"/>
    <d v="1899-12-30T18:36:00"/>
    <n v="94"/>
    <b v="1"/>
    <x v="1"/>
    <b v="1"/>
    <s v="Male"/>
    <n v="30"/>
    <x v="0"/>
    <n v="30"/>
    <x v="3"/>
    <n v="0.15"/>
    <n v="25.5"/>
    <s v="Weekdays Only"/>
    <s v="San Jose, Ca"/>
    <n v="37.338200000000001"/>
    <n v="-121.88630000000001"/>
    <d v="2024-06-19T00:00:00"/>
    <n v="5"/>
    <b v="1"/>
    <d v="2025-07-02T00:00:00"/>
    <x v="30"/>
    <n v="49"/>
    <x v="0"/>
    <n v="1.6"/>
    <n v="4.5"/>
    <n v="0"/>
    <n v="0"/>
    <x v="0"/>
    <x v="0"/>
  </r>
  <r>
    <n v="13"/>
    <x v="1"/>
    <n v="3"/>
    <s v="Mon, Tue, Wed"/>
    <x v="0"/>
    <d v="1899-12-30T13:36:00"/>
    <d v="1899-12-30T14:08:00"/>
    <n v="32"/>
    <b v="0"/>
    <x v="1"/>
    <b v="0"/>
    <s v="Male"/>
    <n v="30"/>
    <x v="0"/>
    <n v="30"/>
    <x v="1"/>
    <n v="0"/>
    <n v="30"/>
    <s v="Weekdays Only"/>
    <s v="Oakland, Ca"/>
    <n v="37.804400000000001"/>
    <n v="-122.27119999999999"/>
    <d v="2024-06-18T00:00:00"/>
    <n v="4"/>
    <b v="0"/>
    <d v="2025-07-02T00:00:00"/>
    <x v="30"/>
    <n v="49"/>
    <x v="4"/>
    <n v="0.5"/>
    <n v="0"/>
    <n v="0"/>
    <n v="0"/>
    <x v="2"/>
    <x v="0"/>
  </r>
  <r>
    <n v="19"/>
    <x v="0"/>
    <n v="2"/>
    <s v="Sun, Tue"/>
    <x v="1"/>
    <d v="1899-12-30T19:22:00"/>
    <d v="1899-12-30T20:25:00"/>
    <n v="63"/>
    <b v="0"/>
    <x v="0"/>
    <b v="0"/>
    <s v="Female"/>
    <n v="50"/>
    <x v="1"/>
    <n v="37.5"/>
    <x v="1"/>
    <n v="0"/>
    <n v="37.5"/>
    <s v="All Hours"/>
    <s v="Bakersfield, Ca"/>
    <n v="35.3733"/>
    <n v="-119.0187"/>
    <d v="2023-04-29T00:00:00"/>
    <n v="0"/>
    <b v="1"/>
    <d v="2025-06-08T00:00:00"/>
    <x v="32"/>
    <n v="73"/>
    <x v="0"/>
    <n v="1"/>
    <n v="0"/>
    <n v="1"/>
    <n v="0"/>
    <x v="7"/>
    <x v="0"/>
  </r>
  <r>
    <n v="35"/>
    <x v="0"/>
    <n v="1"/>
    <s v="Sat"/>
    <x v="0"/>
    <d v="1899-12-30T20:12:00"/>
    <d v="1899-12-30T22:37:00"/>
    <n v="145"/>
    <b v="1"/>
    <x v="1"/>
    <b v="0"/>
    <s v="Male"/>
    <n v="50"/>
    <x v="0"/>
    <n v="50"/>
    <x v="3"/>
    <n v="0.15"/>
    <n v="42.5"/>
    <s v="All Hours"/>
    <s v="Sacramento, Ca"/>
    <n v="38.581600000000002"/>
    <n v="-121.4944"/>
    <d v="2024-02-27T00:00:00"/>
    <n v="8"/>
    <b v="1"/>
    <d v="2025-06-25T00:00:00"/>
    <x v="15"/>
    <n v="56"/>
    <x v="3"/>
    <n v="2.4"/>
    <n v="7.5"/>
    <n v="0"/>
    <n v="0"/>
    <x v="4"/>
    <x v="0"/>
  </r>
  <r>
    <n v="24"/>
    <x v="2"/>
    <n v="5"/>
    <s v="Fri, Sat, Sun, Thu, Wed"/>
    <x v="1"/>
    <d v="1899-12-30T09:06:00"/>
    <d v="1899-12-30T10:19:00"/>
    <n v="73"/>
    <b v="1"/>
    <x v="0"/>
    <b v="1"/>
    <s v="Male"/>
    <n v="20"/>
    <x v="0"/>
    <n v="20"/>
    <x v="1"/>
    <n v="0"/>
    <n v="20"/>
    <s v="Off-Peak Only"/>
    <s v="Los Angeles, Ca"/>
    <n v="34.052199999999999"/>
    <n v="-118.2437"/>
    <d v="2024-10-26T00:00:00"/>
    <n v="0"/>
    <b v="1"/>
    <d v="2025-07-09T00:00:00"/>
    <x v="34"/>
    <n v="42"/>
    <x v="1"/>
    <n v="1.2"/>
    <n v="0"/>
    <n v="0"/>
    <n v="0"/>
    <x v="5"/>
    <x v="0"/>
  </r>
  <r>
    <n v="19"/>
    <x v="0"/>
    <n v="3"/>
    <s v="Fri, Sun, Wed"/>
    <x v="1"/>
    <d v="1899-12-30T15:01:00"/>
    <d v="1899-12-30T16:59:00"/>
    <n v="118"/>
    <b v="1"/>
    <x v="0"/>
    <b v="0"/>
    <s v="Male"/>
    <n v="50"/>
    <x v="1"/>
    <n v="37.5"/>
    <x v="0"/>
    <n v="0.05"/>
    <n v="35.625"/>
    <s v="All Hours"/>
    <s v="San Diego, Ca"/>
    <n v="32.715699999999998"/>
    <n v="-117.1611"/>
    <d v="2024-02-27T00:00:00"/>
    <n v="0"/>
    <b v="1"/>
    <d v="2025-06-25T00:00:00"/>
    <x v="15"/>
    <n v="56"/>
    <x v="4"/>
    <n v="2"/>
    <n v="1.88"/>
    <n v="0"/>
    <n v="0"/>
    <x v="6"/>
    <x v="0"/>
  </r>
  <r>
    <n v="29"/>
    <x v="0"/>
    <n v="5"/>
    <s v="Fri, Mon, Sat, Thu, Wed"/>
    <x v="1"/>
    <d v="1899-12-30T09:38:00"/>
    <d v="1899-12-30T10:39:00"/>
    <n v="61"/>
    <b v="0"/>
    <x v="0"/>
    <b v="1"/>
    <s v="Female"/>
    <n v="50"/>
    <x v="1"/>
    <n v="37.5"/>
    <x v="3"/>
    <n v="0.15"/>
    <n v="31.875"/>
    <s v="All Hours"/>
    <s v="Los Angeles, Ca"/>
    <n v="34.052199999999999"/>
    <n v="-118.2437"/>
    <d v="2025-01-23T00:00:00"/>
    <n v="0"/>
    <b v="1"/>
    <d v="2025-07-14T00:00:00"/>
    <x v="4"/>
    <n v="37"/>
    <x v="1"/>
    <n v="1"/>
    <n v="5.62"/>
    <n v="0"/>
    <n v="0"/>
    <x v="5"/>
    <x v="0"/>
  </r>
  <r>
    <n v="36"/>
    <x v="2"/>
    <n v="1"/>
    <s v="Fri"/>
    <x v="0"/>
    <d v="1899-12-30T11:05:00"/>
    <d v="1899-12-30T12:28:00"/>
    <n v="83"/>
    <b v="1"/>
    <x v="0"/>
    <b v="1"/>
    <s v="Prefer not to say"/>
    <n v="20"/>
    <x v="0"/>
    <n v="20"/>
    <x v="0"/>
    <n v="0.05"/>
    <n v="19"/>
    <s v="Off-Peak Only"/>
    <s v="Fresno, Ca"/>
    <n v="36.7378"/>
    <n v="-119.7871"/>
    <d v="2024-12-17T00:00:00"/>
    <n v="0"/>
    <b v="1"/>
    <d v="2025-07-12T00:00:00"/>
    <x v="11"/>
    <n v="39"/>
    <x v="3"/>
    <n v="1.4"/>
    <n v="1"/>
    <n v="0"/>
    <n v="0"/>
    <x v="1"/>
    <x v="0"/>
  </r>
  <r>
    <n v="48"/>
    <x v="0"/>
    <n v="2"/>
    <s v="Thu, Wed"/>
    <x v="0"/>
    <d v="1899-12-30T17:14:00"/>
    <d v="1899-12-30T20:05:00"/>
    <n v="171"/>
    <b v="0"/>
    <x v="1"/>
    <b v="1"/>
    <s v="Male"/>
    <n v="50"/>
    <x v="1"/>
    <n v="37.5"/>
    <x v="1"/>
    <n v="0"/>
    <n v="37.5"/>
    <s v="All Hours"/>
    <s v="San Francisco, Ca"/>
    <n v="37.774900000000002"/>
    <n v="-122.4194"/>
    <d v="2024-01-09T00:00:00"/>
    <n v="1"/>
    <b v="1"/>
    <d v="2025-06-23T00:00:00"/>
    <x v="23"/>
    <n v="58"/>
    <x v="0"/>
    <n v="2.8"/>
    <n v="0"/>
    <n v="0"/>
    <n v="0"/>
    <x v="8"/>
    <x v="0"/>
  </r>
  <r>
    <n v="39"/>
    <x v="0"/>
    <n v="2"/>
    <s v="Mon, Sat"/>
    <x v="0"/>
    <d v="1899-12-30T14:30:00"/>
    <d v="1899-12-30T16:14:00"/>
    <n v="104"/>
    <b v="0"/>
    <x v="1"/>
    <b v="0"/>
    <s v="Female"/>
    <n v="50"/>
    <x v="2"/>
    <n v="45"/>
    <x v="2"/>
    <n v="0.1"/>
    <n v="40.5"/>
    <s v="All Hours"/>
    <s v="Sacramento, Ca"/>
    <n v="38.581600000000002"/>
    <n v="-121.4944"/>
    <d v="2024-04-02T00:00:00"/>
    <n v="6"/>
    <b v="0"/>
    <d v="2025-06-27T00:00:00"/>
    <x v="33"/>
    <n v="54"/>
    <x v="0"/>
    <n v="1.7"/>
    <n v="4.5"/>
    <n v="0"/>
    <n v="0"/>
    <x v="4"/>
    <x v="0"/>
  </r>
  <r>
    <n v="13"/>
    <x v="1"/>
    <n v="1"/>
    <s v="Fri"/>
    <x v="0"/>
    <d v="1899-12-30T16:10:00"/>
    <d v="1899-12-30T16:40:00"/>
    <n v="30"/>
    <b v="1"/>
    <x v="0"/>
    <b v="0"/>
    <s v="Female"/>
    <n v="30"/>
    <x v="1"/>
    <n v="22.5"/>
    <x v="0"/>
    <n v="0.05"/>
    <n v="21.375"/>
    <s v="Weekdays Only"/>
    <s v="San Diego, Ca"/>
    <n v="32.715699999999998"/>
    <n v="-117.1611"/>
    <d v="2022-10-22T00:00:00"/>
    <n v="0"/>
    <b v="0"/>
    <d v="2025-05-29T00:00:00"/>
    <x v="24"/>
    <n v="83"/>
    <x v="3"/>
    <n v="0.5"/>
    <n v="1.1200000000000001"/>
    <n v="1"/>
    <n v="0"/>
    <x v="6"/>
    <x v="0"/>
  </r>
  <r>
    <n v="13"/>
    <x v="3"/>
    <n v="2"/>
    <s v="Mon, Tue"/>
    <x v="1"/>
    <d v="1899-12-30T20:56:00"/>
    <d v="1899-12-30T23:36:00"/>
    <n v="160"/>
    <b v="1"/>
    <x v="1"/>
    <b v="0"/>
    <s v="Male"/>
    <n v="70"/>
    <x v="2"/>
    <n v="63"/>
    <x v="3"/>
    <n v="0.15"/>
    <n v="53.55"/>
    <s v="All Hours + Priority Access"/>
    <s v="Sacramento, Ca"/>
    <n v="38.581600000000002"/>
    <n v="-121.4944"/>
    <d v="2024-06-02T00:00:00"/>
    <n v="1"/>
    <b v="1"/>
    <d v="2025-07-01T00:00:00"/>
    <x v="30"/>
    <n v="50"/>
    <x v="0"/>
    <n v="2.7"/>
    <n v="9.4499999999999993"/>
    <n v="0"/>
    <n v="1"/>
    <x v="4"/>
    <x v="0"/>
  </r>
  <r>
    <n v="41"/>
    <x v="1"/>
    <n v="3"/>
    <s v="Fri, Mon, Wed"/>
    <x v="0"/>
    <d v="1899-12-30T09:26:00"/>
    <d v="1899-12-30T10:35:00"/>
    <n v="69"/>
    <b v="1"/>
    <x v="0"/>
    <b v="1"/>
    <s v="Female"/>
    <n v="30"/>
    <x v="2"/>
    <n v="27"/>
    <x v="0"/>
    <n v="0.05"/>
    <n v="25.65"/>
    <s v="Weekdays Only"/>
    <s v="Fresno, Ca"/>
    <n v="36.7378"/>
    <n v="-119.7871"/>
    <d v="2023-10-13T00:00:00"/>
    <n v="0"/>
    <b v="1"/>
    <d v="2025-06-18T00:00:00"/>
    <x v="17"/>
    <n v="63"/>
    <x v="4"/>
    <n v="1.2"/>
    <n v="1.35"/>
    <n v="1"/>
    <n v="0"/>
    <x v="1"/>
    <x v="0"/>
  </r>
  <r>
    <n v="32"/>
    <x v="2"/>
    <n v="5"/>
    <s v="Sat, Sun, Thu, Tue, Wed"/>
    <x v="0"/>
    <d v="1899-12-30T11:08:00"/>
    <d v="1899-12-30T13:20:00"/>
    <n v="132"/>
    <b v="1"/>
    <x v="0"/>
    <b v="1"/>
    <s v="Female"/>
    <n v="20"/>
    <x v="2"/>
    <n v="18"/>
    <x v="1"/>
    <n v="0"/>
    <n v="18"/>
    <s v="Off-Peak Only"/>
    <s v="San Jose, Ca"/>
    <n v="37.338200000000001"/>
    <n v="-121.88630000000001"/>
    <d v="2023-08-19T00:00:00"/>
    <n v="0"/>
    <b v="0"/>
    <d v="2025-06-15T00:00:00"/>
    <x v="31"/>
    <n v="66"/>
    <x v="1"/>
    <n v="2.2000000000000002"/>
    <n v="0"/>
    <n v="1"/>
    <n v="0"/>
    <x v="0"/>
    <x v="0"/>
  </r>
  <r>
    <n v="28"/>
    <x v="1"/>
    <n v="5"/>
    <s v="Fri, Mon, Sat, Tue, Wed"/>
    <x v="0"/>
    <d v="1899-12-30T14:53:00"/>
    <d v="1899-12-30T16:53:00"/>
    <n v="120"/>
    <b v="1"/>
    <x v="0"/>
    <b v="0"/>
    <s v="Female"/>
    <n v="30"/>
    <x v="0"/>
    <n v="30"/>
    <x v="1"/>
    <n v="0"/>
    <n v="30"/>
    <s v="Weekdays Only"/>
    <s v="Anaheim, Ca"/>
    <n v="33.836599999999997"/>
    <n v="-117.9143"/>
    <d v="2025-06-09T00:00:00"/>
    <n v="0"/>
    <b v="0"/>
    <d v="2025-07-22T00:00:00"/>
    <x v="7"/>
    <n v="29"/>
    <x v="1"/>
    <n v="2"/>
    <n v="0"/>
    <n v="0"/>
    <n v="0"/>
    <x v="3"/>
    <x v="0"/>
  </r>
  <r>
    <n v="14"/>
    <x v="3"/>
    <n v="2"/>
    <s v="Mon, Tue"/>
    <x v="0"/>
    <d v="1899-12-30T13:53:00"/>
    <d v="1899-12-30T16:06:00"/>
    <n v="133"/>
    <b v="1"/>
    <x v="1"/>
    <b v="0"/>
    <s v="Non-binary"/>
    <n v="70"/>
    <x v="0"/>
    <n v="70"/>
    <x v="0"/>
    <n v="0.05"/>
    <n v="66.5"/>
    <s v="All Hours + Priority Access"/>
    <s v="Fresno, Ca"/>
    <n v="36.7378"/>
    <n v="-119.7871"/>
    <d v="2023-07-17T00:00:00"/>
    <n v="8"/>
    <b v="0"/>
    <d v="2025-06-13T00:00:00"/>
    <x v="26"/>
    <n v="68"/>
    <x v="0"/>
    <n v="2.2000000000000002"/>
    <n v="3.5"/>
    <n v="1"/>
    <n v="1"/>
    <x v="1"/>
    <x v="0"/>
  </r>
  <r>
    <n v="43"/>
    <x v="1"/>
    <n v="3"/>
    <s v="Fri, Sun, Tue"/>
    <x v="0"/>
    <d v="1899-12-30T18:37:00"/>
    <d v="1899-12-30T20:15:00"/>
    <n v="98"/>
    <b v="0"/>
    <x v="1"/>
    <b v="1"/>
    <s v="Female"/>
    <n v="30"/>
    <x v="2"/>
    <n v="27"/>
    <x v="2"/>
    <n v="0.1"/>
    <n v="24.3"/>
    <s v="Weekdays Only"/>
    <s v="Fresno, Ca"/>
    <n v="36.7378"/>
    <n v="-119.7871"/>
    <d v="2024-12-15T00:00:00"/>
    <n v="1"/>
    <b v="0"/>
    <d v="2025-07-12T00:00:00"/>
    <x v="11"/>
    <n v="39"/>
    <x v="4"/>
    <n v="1.6"/>
    <n v="2.7"/>
    <n v="0"/>
    <n v="0"/>
    <x v="1"/>
    <x v="0"/>
  </r>
  <r>
    <n v="13"/>
    <x v="0"/>
    <n v="5"/>
    <s v="Fri, Sun, Thu, Tue, Wed"/>
    <x v="0"/>
    <d v="1899-12-30T09:47:00"/>
    <d v="1899-12-30T12:16:00"/>
    <n v="149"/>
    <b v="0"/>
    <x v="1"/>
    <b v="0"/>
    <s v="Non-binary"/>
    <n v="50"/>
    <x v="0"/>
    <n v="50"/>
    <x v="1"/>
    <n v="0"/>
    <n v="50"/>
    <s v="All Hours"/>
    <s v="Anaheim, Ca"/>
    <n v="33.836599999999997"/>
    <n v="-117.9143"/>
    <d v="2022-09-03T00:00:00"/>
    <n v="8"/>
    <b v="1"/>
    <d v="2025-05-26T00:00:00"/>
    <x v="1"/>
    <n v="86"/>
    <x v="1"/>
    <n v="2.5"/>
    <n v="0"/>
    <n v="1"/>
    <n v="1"/>
    <x v="3"/>
    <x v="0"/>
  </r>
  <r>
    <n v="46"/>
    <x v="1"/>
    <n v="3"/>
    <s v="Mon, Sun, Wed"/>
    <x v="1"/>
    <d v="1899-12-30T13:30:00"/>
    <d v="1899-12-30T14:37:00"/>
    <n v="67"/>
    <b v="0"/>
    <x v="1"/>
    <b v="0"/>
    <s v="Prefer not to say"/>
    <n v="30"/>
    <x v="0"/>
    <n v="30"/>
    <x v="1"/>
    <n v="0"/>
    <n v="30"/>
    <s v="Weekdays Only"/>
    <s v="San Francisco, Ca"/>
    <n v="37.774900000000002"/>
    <n v="-122.4194"/>
    <d v="2025-01-15T00:00:00"/>
    <n v="4"/>
    <b v="1"/>
    <d v="2025-07-14T00:00:00"/>
    <x v="4"/>
    <n v="37"/>
    <x v="4"/>
    <n v="1.1000000000000001"/>
    <n v="0"/>
    <n v="0"/>
    <n v="0"/>
    <x v="8"/>
    <x v="0"/>
  </r>
  <r>
    <n v="36"/>
    <x v="0"/>
    <n v="3"/>
    <s v="Fri, Sat, Tue"/>
    <x v="1"/>
    <d v="1899-12-30T18:19:00"/>
    <d v="1899-12-30T19:47:00"/>
    <n v="88"/>
    <b v="0"/>
    <x v="0"/>
    <b v="0"/>
    <s v="Female"/>
    <n v="50"/>
    <x v="0"/>
    <n v="50"/>
    <x v="0"/>
    <n v="0.05"/>
    <n v="47.5"/>
    <s v="All Hours"/>
    <s v="San Francisco, Ca"/>
    <n v="37.774900000000002"/>
    <n v="-122.4194"/>
    <d v="2024-04-07T00:00:00"/>
    <n v="0"/>
    <b v="1"/>
    <d v="2025-06-28T00:00:00"/>
    <x v="33"/>
    <n v="53"/>
    <x v="4"/>
    <n v="1.5"/>
    <n v="2.5"/>
    <n v="0"/>
    <n v="1"/>
    <x v="8"/>
    <x v="0"/>
  </r>
  <r>
    <n v="44"/>
    <x v="0"/>
    <n v="2"/>
    <s v="Fri, Mon"/>
    <x v="1"/>
    <d v="1899-12-30T17:13:00"/>
    <d v="1899-12-30T18:15:00"/>
    <n v="62"/>
    <b v="0"/>
    <x v="0"/>
    <b v="1"/>
    <s v="Male"/>
    <n v="50"/>
    <x v="1"/>
    <n v="37.5"/>
    <x v="2"/>
    <n v="0.1"/>
    <n v="33.75"/>
    <s v="All Hours"/>
    <s v="Oakland, Ca"/>
    <n v="37.804400000000001"/>
    <n v="-122.27119999999999"/>
    <d v="2025-03-24T00:00:00"/>
    <n v="0"/>
    <b v="1"/>
    <d v="2025-07-17T00:00:00"/>
    <x v="20"/>
    <n v="34"/>
    <x v="0"/>
    <n v="1"/>
    <n v="3.75"/>
    <n v="0"/>
    <n v="0"/>
    <x v="2"/>
    <x v="0"/>
  </r>
  <r>
    <n v="18"/>
    <x v="1"/>
    <n v="3"/>
    <s v="Mon, Sat, Sun"/>
    <x v="0"/>
    <d v="1899-12-30T11:06:00"/>
    <d v="1899-12-30T13:25:00"/>
    <n v="139"/>
    <b v="0"/>
    <x v="0"/>
    <b v="0"/>
    <s v="Female"/>
    <n v="30"/>
    <x v="0"/>
    <n v="30"/>
    <x v="1"/>
    <n v="0"/>
    <n v="30"/>
    <s v="Weekdays Only"/>
    <s v="Oakland, Ca"/>
    <n v="37.804400000000001"/>
    <n v="-122.27119999999999"/>
    <d v="2022-07-27T00:00:00"/>
    <n v="0"/>
    <b v="0"/>
    <d v="2025-05-24T00:00:00"/>
    <x v="35"/>
    <n v="88"/>
    <x v="4"/>
    <n v="2.2999999999999998"/>
    <n v="0"/>
    <n v="1"/>
    <n v="0"/>
    <x v="2"/>
    <x v="0"/>
  </r>
  <r>
    <n v="18"/>
    <x v="1"/>
    <n v="3"/>
    <s v="Mon, Sat, Sun"/>
    <x v="0"/>
    <d v="1899-12-30T11:06:00"/>
    <d v="1899-12-30T13:25:00"/>
    <n v="139"/>
    <b v="0"/>
    <x v="0"/>
    <b v="0"/>
    <s v="Female"/>
    <n v="30"/>
    <x v="0"/>
    <n v="30"/>
    <x v="1"/>
    <n v="0"/>
    <n v="30"/>
    <s v="Weekdays Only"/>
    <s v="Oakland, Ca"/>
    <n v="37.804400000000001"/>
    <n v="-122.27119999999999"/>
    <d v="2024-01-05T00:00:00"/>
    <n v="0"/>
    <b v="0"/>
    <d v="2025-06-22T00:00:00"/>
    <x v="23"/>
    <n v="59"/>
    <x v="4"/>
    <n v="2.2999999999999998"/>
    <n v="0"/>
    <n v="0"/>
    <n v="0"/>
    <x v="2"/>
    <x v="0"/>
  </r>
  <r>
    <n v="40"/>
    <x v="0"/>
    <n v="2"/>
    <s v="Sat, Thu"/>
    <x v="1"/>
    <d v="1899-12-30T18:52:00"/>
    <d v="1899-12-30T19:42:00"/>
    <n v="50"/>
    <b v="1"/>
    <x v="0"/>
    <b v="1"/>
    <s v="Male"/>
    <n v="50"/>
    <x v="1"/>
    <n v="37.5"/>
    <x v="1"/>
    <n v="0"/>
    <n v="37.5"/>
    <s v="All Hours"/>
    <s v="Los Angeles, Ca"/>
    <n v="34.052199999999999"/>
    <n v="-118.2437"/>
    <d v="2023-09-27T00:00:00"/>
    <n v="0"/>
    <b v="1"/>
    <d v="2025-06-17T00:00:00"/>
    <x v="3"/>
    <n v="64"/>
    <x v="0"/>
    <n v="0.8"/>
    <n v="0"/>
    <n v="1"/>
    <n v="0"/>
    <x v="5"/>
    <x v="0"/>
  </r>
  <r>
    <n v="27"/>
    <x v="1"/>
    <n v="2"/>
    <s v="Fri, Thu"/>
    <x v="1"/>
    <d v="1899-12-30T16:29:00"/>
    <d v="1899-12-30T19:08:00"/>
    <n v="159"/>
    <b v="1"/>
    <x v="0"/>
    <b v="1"/>
    <s v="Male"/>
    <n v="30"/>
    <x v="0"/>
    <n v="30"/>
    <x v="1"/>
    <n v="0"/>
    <n v="30"/>
    <s v="Weekdays Only"/>
    <s v="Los Angeles, Ca"/>
    <n v="34.052199999999999"/>
    <n v="-118.2437"/>
    <d v="2025-04-12T00:00:00"/>
    <n v="0"/>
    <b v="1"/>
    <d v="2025-07-18T00:00:00"/>
    <x v="5"/>
    <n v="33"/>
    <x v="0"/>
    <n v="2.6"/>
    <n v="0"/>
    <n v="0"/>
    <n v="0"/>
    <x v="5"/>
    <x v="0"/>
  </r>
  <r>
    <n v="29"/>
    <x v="3"/>
    <n v="2"/>
    <s v="Sun, Wed"/>
    <x v="0"/>
    <d v="1899-12-30T17:09:00"/>
    <d v="1899-12-30T18:06:00"/>
    <n v="57"/>
    <b v="0"/>
    <x v="1"/>
    <b v="1"/>
    <s v="Male"/>
    <n v="70"/>
    <x v="0"/>
    <n v="70"/>
    <x v="1"/>
    <n v="0"/>
    <n v="70"/>
    <s v="All Hours + Priority Access"/>
    <s v="Los Angeles, Ca"/>
    <n v="34.052199999999999"/>
    <n v="-118.2437"/>
    <d v="2023-04-16T00:00:00"/>
    <n v="1"/>
    <b v="1"/>
    <d v="2025-06-08T00:00:00"/>
    <x v="32"/>
    <n v="73"/>
    <x v="0"/>
    <n v="1"/>
    <n v="0"/>
    <n v="1"/>
    <n v="1"/>
    <x v="5"/>
    <x v="0"/>
  </r>
  <r>
    <n v="49"/>
    <x v="1"/>
    <n v="3"/>
    <s v="Mon, Sat, Sun"/>
    <x v="0"/>
    <d v="1899-12-30T15:25:00"/>
    <d v="1899-12-30T18:05:00"/>
    <n v="160"/>
    <b v="1"/>
    <x v="0"/>
    <b v="1"/>
    <s v="Female"/>
    <n v="30"/>
    <x v="0"/>
    <n v="30"/>
    <x v="2"/>
    <n v="0.1"/>
    <n v="27"/>
    <s v="Weekdays Only"/>
    <s v="Los Angeles, Ca"/>
    <n v="34.052199999999999"/>
    <n v="-118.2437"/>
    <d v="2024-11-11T00:00:00"/>
    <n v="0"/>
    <b v="0"/>
    <d v="2025-07-10T00:00:00"/>
    <x v="10"/>
    <n v="41"/>
    <x v="4"/>
    <n v="2.7"/>
    <n v="3"/>
    <n v="0"/>
    <n v="0"/>
    <x v="5"/>
    <x v="0"/>
  </r>
  <r>
    <n v="49"/>
    <x v="1"/>
    <n v="1"/>
    <s v="Sat"/>
    <x v="0"/>
    <d v="1899-12-30T11:21:00"/>
    <d v="1899-12-30T12:46:00"/>
    <n v="85"/>
    <b v="0"/>
    <x v="0"/>
    <b v="1"/>
    <s v="Male"/>
    <n v="30"/>
    <x v="1"/>
    <n v="22.5"/>
    <x v="1"/>
    <n v="0"/>
    <n v="22.5"/>
    <s v="Weekdays Only"/>
    <s v="Long Beach, Ca"/>
    <n v="33.770099999999999"/>
    <n v="-118.19370000000001"/>
    <d v="2022-11-09T00:00:00"/>
    <n v="0"/>
    <b v="1"/>
    <d v="2025-05-30T00:00:00"/>
    <x v="29"/>
    <n v="82"/>
    <x v="3"/>
    <n v="1.4"/>
    <n v="0"/>
    <n v="1"/>
    <n v="0"/>
    <x v="9"/>
    <x v="0"/>
  </r>
  <r>
    <n v="12"/>
    <x v="1"/>
    <n v="3"/>
    <s v="Sun, Thu, Tue"/>
    <x v="1"/>
    <d v="1899-12-30T13:57:00"/>
    <d v="1899-12-30T15:10:00"/>
    <n v="73"/>
    <b v="0"/>
    <x v="0"/>
    <b v="1"/>
    <s v="Prefer not to say"/>
    <n v="30"/>
    <x v="1"/>
    <n v="22.5"/>
    <x v="0"/>
    <n v="0.05"/>
    <n v="21.375"/>
    <s v="Weekdays Only"/>
    <s v="San Jose, Ca"/>
    <n v="37.338200000000001"/>
    <n v="-121.88630000000001"/>
    <d v="2024-11-16T00:00:00"/>
    <n v="0"/>
    <b v="0"/>
    <d v="2025-07-10T00:00:00"/>
    <x v="10"/>
    <n v="41"/>
    <x v="4"/>
    <n v="1.2"/>
    <n v="1.1200000000000001"/>
    <n v="0"/>
    <n v="0"/>
    <x v="0"/>
    <x v="0"/>
  </r>
  <r>
    <n v="46"/>
    <x v="1"/>
    <n v="1"/>
    <s v="Sat"/>
    <x v="0"/>
    <d v="1899-12-30T11:13:00"/>
    <d v="1899-12-30T13:19:00"/>
    <n v="126"/>
    <b v="1"/>
    <x v="0"/>
    <b v="1"/>
    <s v="Female"/>
    <n v="30"/>
    <x v="0"/>
    <n v="30"/>
    <x v="1"/>
    <n v="0"/>
    <n v="30"/>
    <s v="Weekdays Only"/>
    <s v="San Diego, Ca"/>
    <n v="32.715699999999998"/>
    <n v="-117.1611"/>
    <d v="2024-12-01T00:00:00"/>
    <n v="0"/>
    <b v="1"/>
    <d v="2025-07-11T00:00:00"/>
    <x v="11"/>
    <n v="40"/>
    <x v="3"/>
    <n v="2.1"/>
    <n v="0"/>
    <n v="0"/>
    <n v="0"/>
    <x v="6"/>
    <x v="0"/>
  </r>
  <r>
    <n v="37"/>
    <x v="0"/>
    <n v="3"/>
    <s v="Fri, Thu, Wed"/>
    <x v="1"/>
    <d v="1899-12-30T18:23:00"/>
    <d v="1899-12-30T20:28:00"/>
    <n v="125"/>
    <b v="0"/>
    <x v="0"/>
    <b v="0"/>
    <s v="Female"/>
    <n v="50"/>
    <x v="1"/>
    <n v="37.5"/>
    <x v="2"/>
    <n v="0.1"/>
    <n v="33.75"/>
    <s v="All Hours"/>
    <s v="Anaheim, Ca"/>
    <n v="33.836599999999997"/>
    <n v="-117.9143"/>
    <d v="2025-05-15T00:00:00"/>
    <n v="0"/>
    <b v="1"/>
    <d v="2025-07-20T00:00:00"/>
    <x v="18"/>
    <n v="31"/>
    <x v="4"/>
    <n v="2.1"/>
    <n v="3.75"/>
    <n v="0"/>
    <n v="0"/>
    <x v="3"/>
    <x v="0"/>
  </r>
  <r>
    <n v="34"/>
    <x v="1"/>
    <n v="2"/>
    <s v="Mon, Sat"/>
    <x v="0"/>
    <d v="1899-12-30T18:44:00"/>
    <d v="1899-12-30T19:47:00"/>
    <n v="63"/>
    <b v="1"/>
    <x v="0"/>
    <b v="1"/>
    <s v="Male"/>
    <n v="30"/>
    <x v="0"/>
    <n v="30"/>
    <x v="0"/>
    <n v="0.05"/>
    <n v="28.5"/>
    <s v="Weekdays Only"/>
    <s v="Long Beach, Ca"/>
    <n v="33.770099999999999"/>
    <n v="-118.19370000000001"/>
    <d v="2024-02-06T00:00:00"/>
    <n v="0"/>
    <b v="0"/>
    <d v="2025-06-24T00:00:00"/>
    <x v="15"/>
    <n v="57"/>
    <x v="0"/>
    <n v="1"/>
    <n v="1.5"/>
    <n v="0"/>
    <n v="0"/>
    <x v="9"/>
    <x v="0"/>
  </r>
  <r>
    <n v="34"/>
    <x v="1"/>
    <n v="2"/>
    <s v="Mon, Sat"/>
    <x v="0"/>
    <d v="1899-12-30T18:44:00"/>
    <d v="1899-12-30T19:47:00"/>
    <n v="63"/>
    <b v="1"/>
    <x v="0"/>
    <b v="1"/>
    <s v="Male"/>
    <n v="30"/>
    <x v="0"/>
    <n v="30"/>
    <x v="0"/>
    <n v="0.05"/>
    <n v="28.5"/>
    <s v="Weekdays Only"/>
    <s v="Long Beach, Ca"/>
    <n v="33.770099999999999"/>
    <n v="-118.19370000000001"/>
    <d v="2023-10-30T00:00:00"/>
    <n v="0"/>
    <b v="0"/>
    <d v="2025-06-19T00:00:00"/>
    <x v="17"/>
    <n v="62"/>
    <x v="0"/>
    <n v="1"/>
    <n v="1.5"/>
    <n v="1"/>
    <n v="0"/>
    <x v="9"/>
    <x v="0"/>
  </r>
  <r>
    <n v="37"/>
    <x v="2"/>
    <n v="4"/>
    <s v="Fri, Sat, Thu, Wed"/>
    <x v="1"/>
    <d v="1899-12-30T18:44:00"/>
    <d v="1899-12-30T20:56:00"/>
    <n v="132"/>
    <b v="1"/>
    <x v="0"/>
    <b v="1"/>
    <s v="Female"/>
    <n v="20"/>
    <x v="0"/>
    <n v="20"/>
    <x v="2"/>
    <n v="0.1"/>
    <n v="18"/>
    <s v="Off-Peak Only"/>
    <s v="Anaheim, Ca"/>
    <n v="33.836599999999997"/>
    <n v="-117.9143"/>
    <d v="2025-04-14T00:00:00"/>
    <n v="0"/>
    <b v="0"/>
    <d v="2025-07-19T00:00:00"/>
    <x v="5"/>
    <n v="32"/>
    <x v="2"/>
    <n v="2.2000000000000002"/>
    <n v="2"/>
    <n v="0"/>
    <n v="0"/>
    <x v="3"/>
    <x v="0"/>
  </r>
  <r>
    <n v="26"/>
    <x v="2"/>
    <n v="2"/>
    <s v="Sun, Tue"/>
    <x v="1"/>
    <d v="1899-12-30T15:52:00"/>
    <d v="1899-12-30T18:05:00"/>
    <n v="133"/>
    <b v="0"/>
    <x v="0"/>
    <b v="0"/>
    <s v="Female"/>
    <n v="20"/>
    <x v="0"/>
    <n v="20"/>
    <x v="1"/>
    <n v="0"/>
    <n v="20"/>
    <s v="Off-Peak Only"/>
    <s v="Bakersfield, Ca"/>
    <n v="35.3733"/>
    <n v="-119.0187"/>
    <d v="2023-03-20T00:00:00"/>
    <n v="0"/>
    <b v="1"/>
    <d v="2025-06-06T00:00:00"/>
    <x v="16"/>
    <n v="75"/>
    <x v="0"/>
    <n v="2.2000000000000002"/>
    <n v="0"/>
    <n v="1"/>
    <n v="0"/>
    <x v="7"/>
    <x v="0"/>
  </r>
  <r>
    <n v="49"/>
    <x v="0"/>
    <n v="2"/>
    <s v="Tue, Wed"/>
    <x v="0"/>
    <d v="1899-12-30T10:11:00"/>
    <d v="1899-12-30T11:28:00"/>
    <n v="77"/>
    <b v="1"/>
    <x v="1"/>
    <b v="0"/>
    <s v="Female"/>
    <n v="50"/>
    <x v="0"/>
    <n v="50"/>
    <x v="1"/>
    <n v="0"/>
    <n v="50"/>
    <s v="All Hours"/>
    <s v="Bakersfield, Ca"/>
    <n v="35.3733"/>
    <n v="-119.0187"/>
    <d v="2024-02-26T00:00:00"/>
    <n v="6"/>
    <b v="1"/>
    <d v="2025-06-25T00:00:00"/>
    <x v="15"/>
    <n v="56"/>
    <x v="0"/>
    <n v="1.3"/>
    <n v="0"/>
    <n v="0"/>
    <n v="1"/>
    <x v="7"/>
    <x v="0"/>
  </r>
  <r>
    <n v="48"/>
    <x v="1"/>
    <n v="5"/>
    <s v="Fri, Mon, Sat, Sun, Thu"/>
    <x v="0"/>
    <d v="1899-12-30T15:42:00"/>
    <d v="1899-12-30T18:35:00"/>
    <n v="173"/>
    <b v="0"/>
    <x v="1"/>
    <b v="1"/>
    <s v="Female"/>
    <n v="30"/>
    <x v="0"/>
    <n v="30"/>
    <x v="1"/>
    <n v="0"/>
    <n v="30"/>
    <s v="Weekdays Only"/>
    <s v="Sacramento, Ca"/>
    <n v="38.581600000000002"/>
    <n v="-121.4944"/>
    <d v="2023-12-12T00:00:00"/>
    <n v="3"/>
    <b v="0"/>
    <d v="2025-06-21T00:00:00"/>
    <x v="13"/>
    <n v="60"/>
    <x v="1"/>
    <n v="2.9"/>
    <n v="0"/>
    <n v="0"/>
    <n v="0"/>
    <x v="4"/>
    <x v="0"/>
  </r>
  <r>
    <n v="36"/>
    <x v="1"/>
    <n v="3"/>
    <s v="Sat, Thu, Wed"/>
    <x v="0"/>
    <d v="1899-12-30T08:42:00"/>
    <d v="1899-12-30T11:31:00"/>
    <n v="169"/>
    <b v="1"/>
    <x v="1"/>
    <b v="1"/>
    <s v="Female"/>
    <n v="30"/>
    <x v="0"/>
    <n v="30"/>
    <x v="1"/>
    <n v="0"/>
    <n v="30"/>
    <s v="Weekdays Only"/>
    <s v="San Diego, Ca"/>
    <n v="32.715699999999998"/>
    <n v="-117.1611"/>
    <d v="2024-03-10T00:00:00"/>
    <n v="5"/>
    <b v="0"/>
    <d v="2025-06-26T00:00:00"/>
    <x v="14"/>
    <n v="55"/>
    <x v="4"/>
    <n v="2.8"/>
    <n v="0"/>
    <n v="0"/>
    <n v="0"/>
    <x v="6"/>
    <x v="0"/>
  </r>
  <r>
    <n v="27"/>
    <x v="2"/>
    <n v="2"/>
    <s v="Fri, Tue"/>
    <x v="1"/>
    <d v="1899-12-30T11:35:00"/>
    <d v="1899-12-30T13:34:00"/>
    <n v="119"/>
    <b v="1"/>
    <x v="0"/>
    <b v="1"/>
    <s v="Male"/>
    <n v="20"/>
    <x v="0"/>
    <n v="20"/>
    <x v="0"/>
    <n v="0.05"/>
    <n v="19"/>
    <s v="Off-Peak Only"/>
    <s v="Oakland, Ca"/>
    <n v="37.804400000000001"/>
    <n v="-122.27119999999999"/>
    <d v="2024-04-22T00:00:00"/>
    <n v="0"/>
    <b v="0"/>
    <d v="2025-06-28T00:00:00"/>
    <x v="33"/>
    <n v="53"/>
    <x v="0"/>
    <n v="2"/>
    <n v="1"/>
    <n v="0"/>
    <n v="0"/>
    <x v="2"/>
    <x v="0"/>
  </r>
  <r>
    <n v="12"/>
    <x v="1"/>
    <n v="3"/>
    <s v="Mon, Sat, Tue"/>
    <x v="0"/>
    <d v="1899-12-30T08:59:00"/>
    <d v="1899-12-30T10:26:00"/>
    <n v="87"/>
    <b v="0"/>
    <x v="1"/>
    <b v="0"/>
    <s v="Non-binary"/>
    <n v="30"/>
    <x v="1"/>
    <n v="22.5"/>
    <x v="3"/>
    <n v="0.15"/>
    <n v="19.125"/>
    <s v="Weekdays Only"/>
    <s v="San Francisco, Ca"/>
    <n v="37.774900000000002"/>
    <n v="-122.4194"/>
    <d v="2023-11-04T00:00:00"/>
    <n v="3"/>
    <b v="1"/>
    <d v="2025-06-19T00:00:00"/>
    <x v="28"/>
    <n v="62"/>
    <x v="4"/>
    <n v="1.4"/>
    <n v="3.38"/>
    <n v="1"/>
    <n v="0"/>
    <x v="8"/>
    <x v="0"/>
  </r>
  <r>
    <n v="14"/>
    <x v="1"/>
    <n v="3"/>
    <s v="Fri, Sun, Thu"/>
    <x v="1"/>
    <d v="1899-12-30T13:59:00"/>
    <d v="1899-12-30T16:41:00"/>
    <n v="162"/>
    <b v="1"/>
    <x v="0"/>
    <b v="1"/>
    <s v="Male"/>
    <n v="30"/>
    <x v="1"/>
    <n v="22.5"/>
    <x v="2"/>
    <n v="0.1"/>
    <n v="20.25"/>
    <s v="Weekdays Only"/>
    <s v="Anaheim, Ca"/>
    <n v="33.836599999999997"/>
    <n v="-117.9143"/>
    <d v="2025-01-08T00:00:00"/>
    <n v="0"/>
    <b v="1"/>
    <d v="2025-07-13T00:00:00"/>
    <x v="4"/>
    <n v="38"/>
    <x v="4"/>
    <n v="2.7"/>
    <n v="2.25"/>
    <n v="0"/>
    <n v="0"/>
    <x v="3"/>
    <x v="0"/>
  </r>
  <r>
    <n v="46"/>
    <x v="1"/>
    <n v="3"/>
    <s v="Mon, Sun, Wed"/>
    <x v="1"/>
    <d v="1899-12-30T13:30:00"/>
    <d v="1899-12-30T14:37:00"/>
    <n v="67"/>
    <b v="0"/>
    <x v="1"/>
    <b v="0"/>
    <s v="Prefer not to say"/>
    <n v="30"/>
    <x v="0"/>
    <n v="30"/>
    <x v="1"/>
    <n v="0"/>
    <n v="30"/>
    <s v="Weekdays Only"/>
    <s v="San Francisco, Ca"/>
    <n v="37.774900000000002"/>
    <n v="-122.4194"/>
    <d v="2024-12-11T00:00:00"/>
    <n v="1"/>
    <b v="1"/>
    <d v="2025-07-12T00:00:00"/>
    <x v="11"/>
    <n v="39"/>
    <x v="4"/>
    <n v="1.1000000000000001"/>
    <n v="0"/>
    <n v="0"/>
    <n v="0"/>
    <x v="8"/>
    <x v="0"/>
  </r>
  <r>
    <n v="14"/>
    <x v="1"/>
    <n v="2"/>
    <s v="Mon, Wed"/>
    <x v="0"/>
    <d v="1899-12-30T09:46:00"/>
    <d v="1899-12-30T10:56:00"/>
    <n v="70"/>
    <b v="0"/>
    <x v="0"/>
    <b v="1"/>
    <s v="Male"/>
    <n v="30"/>
    <x v="2"/>
    <n v="27"/>
    <x v="1"/>
    <n v="0"/>
    <n v="27"/>
    <s v="Weekdays Only"/>
    <s v="Anaheim, Ca"/>
    <n v="33.836599999999997"/>
    <n v="-117.9143"/>
    <d v="2022-12-18T00:00:00"/>
    <n v="0"/>
    <b v="0"/>
    <d v="2025-06-01T00:00:00"/>
    <x v="6"/>
    <n v="80"/>
    <x v="0"/>
    <n v="1.2"/>
    <n v="0"/>
    <n v="1"/>
    <n v="0"/>
    <x v="3"/>
    <x v="0"/>
  </r>
  <r>
    <n v="13"/>
    <x v="0"/>
    <n v="2"/>
    <s v="Mon, Tue"/>
    <x v="0"/>
    <d v="1899-12-30T17:27:00"/>
    <d v="1899-12-30T19:12:00"/>
    <n v="105"/>
    <b v="0"/>
    <x v="0"/>
    <b v="0"/>
    <s v="Prefer not to say"/>
    <n v="50"/>
    <x v="1"/>
    <n v="37.5"/>
    <x v="0"/>
    <n v="0.05"/>
    <n v="35.625"/>
    <s v="All Hours"/>
    <s v="San Jose, Ca"/>
    <n v="37.338200000000001"/>
    <n v="-121.88630000000001"/>
    <d v="2022-09-19T00:00:00"/>
    <n v="0"/>
    <b v="1"/>
    <d v="2025-05-27T00:00:00"/>
    <x v="1"/>
    <n v="85"/>
    <x v="0"/>
    <n v="1.8"/>
    <n v="1.88"/>
    <n v="1"/>
    <n v="0"/>
    <x v="0"/>
    <x v="0"/>
  </r>
  <r>
    <n v="15"/>
    <x v="1"/>
    <n v="4"/>
    <s v="Fri, Sat, Sun, Wed"/>
    <x v="0"/>
    <d v="1899-12-30T14:06:00"/>
    <d v="1899-12-30T15:54:00"/>
    <n v="108"/>
    <b v="1"/>
    <x v="0"/>
    <b v="1"/>
    <s v="Male"/>
    <n v="30"/>
    <x v="0"/>
    <n v="30"/>
    <x v="1"/>
    <n v="0"/>
    <n v="30"/>
    <s v="Weekdays Only"/>
    <s v="Oakland, Ca"/>
    <n v="37.804400000000001"/>
    <n v="-122.27119999999999"/>
    <d v="2024-05-21T00:00:00"/>
    <n v="0"/>
    <b v="0"/>
    <d v="2025-06-30T00:00:00"/>
    <x v="0"/>
    <n v="51"/>
    <x v="2"/>
    <n v="1.8"/>
    <n v="0"/>
    <n v="0"/>
    <n v="0"/>
    <x v="2"/>
    <x v="0"/>
  </r>
  <r>
    <n v="25"/>
    <x v="0"/>
    <n v="2"/>
    <s v="Mon, Thu"/>
    <x v="0"/>
    <d v="1899-12-30T15:12:00"/>
    <d v="1899-12-30T15:57:00"/>
    <n v="45"/>
    <b v="1"/>
    <x v="1"/>
    <b v="0"/>
    <s v="Male"/>
    <n v="50"/>
    <x v="1"/>
    <n v="37.5"/>
    <x v="2"/>
    <n v="0.1"/>
    <n v="33.75"/>
    <s v="All Hours"/>
    <s v="Long Beach, Ca"/>
    <n v="33.770099999999999"/>
    <n v="-118.19370000000001"/>
    <d v="2024-09-07T00:00:00"/>
    <n v="3"/>
    <b v="1"/>
    <d v="2025-07-06T00:00:00"/>
    <x v="25"/>
    <n v="45"/>
    <x v="0"/>
    <n v="0.8"/>
    <n v="3.75"/>
    <n v="0"/>
    <n v="0"/>
    <x v="9"/>
    <x v="0"/>
  </r>
  <r>
    <n v="21"/>
    <x v="0"/>
    <n v="1"/>
    <s v="Sun"/>
    <x v="1"/>
    <d v="1899-12-30T14:34:00"/>
    <d v="1899-12-30T15:04:00"/>
    <n v="30"/>
    <b v="1"/>
    <x v="1"/>
    <b v="1"/>
    <s v="Male"/>
    <n v="50"/>
    <x v="1"/>
    <n v="37.5"/>
    <x v="1"/>
    <n v="0"/>
    <n v="37.5"/>
    <s v="All Hours"/>
    <s v="Long Beach, Ca"/>
    <n v="33.770099999999999"/>
    <n v="-118.19370000000001"/>
    <d v="2023-08-07T00:00:00"/>
    <n v="6"/>
    <b v="1"/>
    <d v="2025-06-14T00:00:00"/>
    <x v="31"/>
    <n v="67"/>
    <x v="3"/>
    <n v="0.5"/>
    <n v="0"/>
    <n v="1"/>
    <n v="0"/>
    <x v="9"/>
    <x v="0"/>
  </r>
  <r>
    <n v="15"/>
    <x v="1"/>
    <n v="2"/>
    <s v="Fri, Mon"/>
    <x v="0"/>
    <d v="1899-12-30T13:37:00"/>
    <d v="1899-12-30T14:50:00"/>
    <n v="73"/>
    <b v="1"/>
    <x v="1"/>
    <b v="1"/>
    <s v="Female"/>
    <n v="30"/>
    <x v="1"/>
    <n v="22.5"/>
    <x v="0"/>
    <n v="0.05"/>
    <n v="21.375"/>
    <s v="Weekdays Only"/>
    <s v="San Diego, Ca"/>
    <n v="32.715699999999998"/>
    <n v="-117.1611"/>
    <d v="2024-04-13T00:00:00"/>
    <n v="6"/>
    <b v="0"/>
    <d v="2025-06-28T00:00:00"/>
    <x v="33"/>
    <n v="53"/>
    <x v="0"/>
    <n v="1.2"/>
    <n v="1.1200000000000001"/>
    <n v="0"/>
    <n v="0"/>
    <x v="6"/>
    <x v="0"/>
  </r>
  <r>
    <n v="18"/>
    <x v="0"/>
    <n v="4"/>
    <s v="Sun, Thu, Tue, Wed"/>
    <x v="0"/>
    <d v="1899-12-30T11:23:00"/>
    <d v="1899-12-30T14:03:00"/>
    <n v="160"/>
    <b v="1"/>
    <x v="0"/>
    <b v="0"/>
    <s v="Prefer not to say"/>
    <n v="50"/>
    <x v="1"/>
    <n v="37.5"/>
    <x v="1"/>
    <n v="0"/>
    <n v="37.5"/>
    <s v="All Hours"/>
    <s v="Fresno, Ca"/>
    <n v="36.7378"/>
    <n v="-119.7871"/>
    <d v="2025-05-26T00:00:00"/>
    <n v="0"/>
    <b v="0"/>
    <d v="2025-07-21T00:00:00"/>
    <x v="18"/>
    <n v="30"/>
    <x v="2"/>
    <n v="2.7"/>
    <n v="0"/>
    <n v="0"/>
    <n v="0"/>
    <x v="1"/>
    <x v="0"/>
  </r>
  <r>
    <n v="14"/>
    <x v="0"/>
    <n v="3"/>
    <s v="Sat, Sun, Tue"/>
    <x v="0"/>
    <d v="1899-12-30T14:36:00"/>
    <d v="1899-12-30T15:11:00"/>
    <n v="35"/>
    <b v="0"/>
    <x v="1"/>
    <b v="0"/>
    <s v="Female"/>
    <n v="50"/>
    <x v="1"/>
    <n v="37.5"/>
    <x v="1"/>
    <n v="0"/>
    <n v="37.5"/>
    <s v="All Hours"/>
    <s v="Bakersfield, Ca"/>
    <n v="35.3733"/>
    <n v="-119.0187"/>
    <d v="2025-01-07T00:00:00"/>
    <n v="1"/>
    <b v="0"/>
    <d v="2025-07-13T00:00:00"/>
    <x v="4"/>
    <n v="38"/>
    <x v="4"/>
    <n v="0.6"/>
    <n v="0"/>
    <n v="0"/>
    <n v="0"/>
    <x v="7"/>
    <x v="0"/>
  </r>
  <r>
    <n v="45"/>
    <x v="1"/>
    <n v="2"/>
    <s v="Mon, Wed"/>
    <x v="1"/>
    <d v="1899-12-30T14:20:00"/>
    <d v="1899-12-30T17:20:00"/>
    <n v="180"/>
    <b v="1"/>
    <x v="1"/>
    <b v="1"/>
    <s v="Female"/>
    <n v="30"/>
    <x v="1"/>
    <n v="22.5"/>
    <x v="2"/>
    <n v="0.1"/>
    <n v="20.25"/>
    <s v="Weekdays Only"/>
    <s v="Anaheim, Ca"/>
    <n v="33.836599999999997"/>
    <n v="-117.9143"/>
    <d v="2023-05-22T00:00:00"/>
    <n v="4"/>
    <b v="0"/>
    <d v="2025-06-10T00:00:00"/>
    <x v="2"/>
    <n v="71"/>
    <x v="0"/>
    <n v="3"/>
    <n v="2.25"/>
    <n v="1"/>
    <n v="0"/>
    <x v="3"/>
    <x v="0"/>
  </r>
  <r>
    <n v="40"/>
    <x v="0"/>
    <n v="4"/>
    <s v="Mon, Sat, Sun, Wed"/>
    <x v="1"/>
    <d v="1899-12-30T09:55:00"/>
    <d v="1899-12-30T10:43:00"/>
    <n v="48"/>
    <b v="0"/>
    <x v="0"/>
    <b v="1"/>
    <s v="Non-binary"/>
    <n v="50"/>
    <x v="0"/>
    <n v="50"/>
    <x v="1"/>
    <n v="0"/>
    <n v="50"/>
    <s v="All Hours"/>
    <s v="Fresno, Ca"/>
    <n v="36.7378"/>
    <n v="-119.7871"/>
    <d v="2023-07-22T00:00:00"/>
    <n v="0"/>
    <b v="0"/>
    <d v="2025-06-13T00:00:00"/>
    <x v="26"/>
    <n v="68"/>
    <x v="2"/>
    <n v="0.8"/>
    <n v="0"/>
    <n v="1"/>
    <n v="1"/>
    <x v="1"/>
    <x v="0"/>
  </r>
  <r>
    <n v="22"/>
    <x v="0"/>
    <n v="5"/>
    <s v="Fri, Mon, Sun, Tue, Wed"/>
    <x v="0"/>
    <d v="1899-12-30T13:52:00"/>
    <d v="1899-12-30T14:43:00"/>
    <n v="51"/>
    <b v="0"/>
    <x v="0"/>
    <b v="1"/>
    <s v="Female"/>
    <n v="50"/>
    <x v="0"/>
    <n v="50"/>
    <x v="2"/>
    <n v="0.1"/>
    <n v="45"/>
    <s v="All Hours"/>
    <s v="Los Angeles, Ca"/>
    <n v="34.052199999999999"/>
    <n v="-118.2437"/>
    <d v="2025-05-25T00:00:00"/>
    <n v="0"/>
    <b v="0"/>
    <d v="2025-07-21T00:00:00"/>
    <x v="18"/>
    <n v="30"/>
    <x v="1"/>
    <n v="0.8"/>
    <n v="5"/>
    <n v="0"/>
    <n v="0"/>
    <x v="5"/>
    <x v="0"/>
  </r>
  <r>
    <n v="47"/>
    <x v="0"/>
    <n v="1"/>
    <s v="Tue"/>
    <x v="1"/>
    <d v="1899-12-30T18:15:00"/>
    <d v="1899-12-30T19:59:00"/>
    <n v="104"/>
    <b v="1"/>
    <x v="0"/>
    <b v="1"/>
    <s v="Female"/>
    <n v="50"/>
    <x v="0"/>
    <n v="50"/>
    <x v="2"/>
    <n v="0.1"/>
    <n v="45"/>
    <s v="All Hours"/>
    <s v="San Diego, Ca"/>
    <n v="32.715699999999998"/>
    <n v="-117.1611"/>
    <d v="2024-10-29T00:00:00"/>
    <n v="0"/>
    <b v="0"/>
    <d v="2025-07-09T00:00:00"/>
    <x v="34"/>
    <n v="42"/>
    <x v="3"/>
    <n v="1.7"/>
    <n v="5"/>
    <n v="0"/>
    <n v="0"/>
    <x v="6"/>
    <x v="0"/>
  </r>
  <r>
    <n v="30"/>
    <x v="1"/>
    <n v="3"/>
    <s v="Fri, Thu, Tue"/>
    <x v="0"/>
    <d v="1899-12-30T08:05:00"/>
    <d v="1899-12-30T09:06:00"/>
    <n v="61"/>
    <b v="1"/>
    <x v="1"/>
    <b v="0"/>
    <s v="Prefer not to say"/>
    <n v="30"/>
    <x v="1"/>
    <n v="22.5"/>
    <x v="0"/>
    <n v="0.05"/>
    <n v="21.375"/>
    <s v="Weekdays Only"/>
    <s v="Long Beach, Ca"/>
    <n v="33.770099999999999"/>
    <n v="-118.19370000000001"/>
    <d v="2024-10-19T00:00:00"/>
    <n v="3"/>
    <b v="0"/>
    <d v="2025-07-09T00:00:00"/>
    <x v="34"/>
    <n v="42"/>
    <x v="4"/>
    <n v="1"/>
    <n v="1.1200000000000001"/>
    <n v="0"/>
    <n v="0"/>
    <x v="9"/>
    <x v="0"/>
  </r>
  <r>
    <n v="19"/>
    <x v="0"/>
    <n v="2"/>
    <s v="Mon, Wed"/>
    <x v="1"/>
    <d v="1899-12-30T10:42:00"/>
    <d v="1899-12-30T13:29:00"/>
    <n v="167"/>
    <b v="0"/>
    <x v="1"/>
    <b v="0"/>
    <s v="Male"/>
    <n v="50"/>
    <x v="0"/>
    <n v="50"/>
    <x v="2"/>
    <n v="0.1"/>
    <n v="45"/>
    <s v="All Hours"/>
    <s v="Sacramento, Ca"/>
    <n v="38.581600000000002"/>
    <n v="-121.4944"/>
    <d v="2023-07-08T00:00:00"/>
    <n v="4"/>
    <b v="1"/>
    <d v="2025-06-12T00:00:00"/>
    <x v="26"/>
    <n v="69"/>
    <x v="0"/>
    <n v="2.8"/>
    <n v="5"/>
    <n v="1"/>
    <n v="0"/>
    <x v="4"/>
    <x v="0"/>
  </r>
  <r>
    <n v="28"/>
    <x v="1"/>
    <n v="3"/>
    <s v="Fri, Sun, Tue"/>
    <x v="0"/>
    <d v="1899-12-30T09:55:00"/>
    <d v="1899-12-30T10:55:00"/>
    <n v="60"/>
    <b v="0"/>
    <x v="1"/>
    <b v="0"/>
    <s v="Prefer not to say"/>
    <n v="30"/>
    <x v="0"/>
    <n v="30"/>
    <x v="2"/>
    <n v="0.1"/>
    <n v="27"/>
    <s v="Weekdays Only"/>
    <s v="Los Angeles, Ca"/>
    <n v="34.052199999999999"/>
    <n v="-118.2437"/>
    <d v="2025-06-02T00:00:00"/>
    <n v="4"/>
    <b v="0"/>
    <d v="2025-07-21T00:00:00"/>
    <x v="7"/>
    <n v="30"/>
    <x v="4"/>
    <n v="1"/>
    <n v="3"/>
    <n v="0"/>
    <n v="0"/>
    <x v="5"/>
    <x v="0"/>
  </r>
  <r>
    <n v="24"/>
    <x v="2"/>
    <n v="1"/>
    <s v="Sun"/>
    <x v="0"/>
    <d v="1899-12-30T14:59:00"/>
    <d v="1899-12-30T17:17:00"/>
    <n v="138"/>
    <b v="0"/>
    <x v="1"/>
    <b v="1"/>
    <s v="Other (self-described)"/>
    <n v="20"/>
    <x v="1"/>
    <n v="15"/>
    <x v="2"/>
    <n v="0.1"/>
    <n v="13.5"/>
    <s v="Off-Peak Only"/>
    <s v="San Diego, Ca"/>
    <n v="32.715699999999998"/>
    <n v="-117.1611"/>
    <d v="2025-03-04T00:00:00"/>
    <n v="8"/>
    <b v="1"/>
    <d v="2025-07-16T00:00:00"/>
    <x v="20"/>
    <n v="35"/>
    <x v="3"/>
    <n v="2.2999999999999998"/>
    <n v="1.5"/>
    <n v="0"/>
    <n v="0"/>
    <x v="6"/>
    <x v="0"/>
  </r>
  <r>
    <n v="22"/>
    <x v="3"/>
    <n v="3"/>
    <s v="Fri, Thu, Wed"/>
    <x v="1"/>
    <d v="1899-12-30T11:46:00"/>
    <d v="1899-12-30T13:47:00"/>
    <n v="121"/>
    <b v="0"/>
    <x v="1"/>
    <b v="1"/>
    <s v="Female"/>
    <n v="70"/>
    <x v="0"/>
    <n v="70"/>
    <x v="1"/>
    <n v="0"/>
    <n v="70"/>
    <s v="All Hours + Priority Access"/>
    <s v="San Diego, Ca"/>
    <n v="32.715699999999998"/>
    <n v="-117.1611"/>
    <d v="2023-02-22T00:00:00"/>
    <n v="2"/>
    <b v="1"/>
    <d v="2025-06-05T00:00:00"/>
    <x v="19"/>
    <n v="76"/>
    <x v="4"/>
    <n v="2"/>
    <n v="0"/>
    <n v="1"/>
    <n v="1"/>
    <x v="6"/>
    <x v="0"/>
  </r>
  <r>
    <n v="47"/>
    <x v="0"/>
    <n v="3"/>
    <s v="Mon, Sat, Wed"/>
    <x v="0"/>
    <d v="1899-12-30T19:31:00"/>
    <d v="1899-12-30T20:19:00"/>
    <n v="48"/>
    <b v="0"/>
    <x v="1"/>
    <b v="0"/>
    <s v="Other (self-described)"/>
    <n v="50"/>
    <x v="0"/>
    <n v="50"/>
    <x v="3"/>
    <n v="0.15"/>
    <n v="42.5"/>
    <s v="All Hours"/>
    <s v="San Jose, Ca"/>
    <n v="37.338200000000001"/>
    <n v="-121.88630000000001"/>
    <d v="2024-12-14T00:00:00"/>
    <n v="1"/>
    <b v="0"/>
    <d v="2025-07-12T00:00:00"/>
    <x v="11"/>
    <n v="39"/>
    <x v="4"/>
    <n v="0.8"/>
    <n v="7.5"/>
    <n v="0"/>
    <n v="0"/>
    <x v="0"/>
    <x v="0"/>
  </r>
  <r>
    <n v="39"/>
    <x v="1"/>
    <n v="3"/>
    <s v="Sat, Thu, Wed"/>
    <x v="1"/>
    <d v="1899-12-30T15:19:00"/>
    <d v="1899-12-30T17:35:00"/>
    <n v="136"/>
    <b v="0"/>
    <x v="1"/>
    <b v="1"/>
    <s v="Male"/>
    <n v="30"/>
    <x v="0"/>
    <n v="30"/>
    <x v="3"/>
    <n v="0.15"/>
    <n v="25.5"/>
    <s v="Weekdays Only"/>
    <s v="Oakland, Ca"/>
    <n v="37.804400000000001"/>
    <n v="-122.27119999999999"/>
    <d v="2023-07-28T00:00:00"/>
    <n v="5"/>
    <b v="0"/>
    <d v="2025-06-13T00:00:00"/>
    <x v="26"/>
    <n v="68"/>
    <x v="4"/>
    <n v="2.2999999999999998"/>
    <n v="4.5"/>
    <n v="1"/>
    <n v="0"/>
    <x v="2"/>
    <x v="0"/>
  </r>
  <r>
    <n v="49"/>
    <x v="2"/>
    <n v="1"/>
    <s v="Tue"/>
    <x v="1"/>
    <d v="1899-12-30T18:02:00"/>
    <d v="1899-12-30T18:44:00"/>
    <n v="42"/>
    <b v="1"/>
    <x v="0"/>
    <b v="0"/>
    <s v="Non-binary"/>
    <n v="20"/>
    <x v="0"/>
    <n v="20"/>
    <x v="3"/>
    <n v="0.15"/>
    <n v="17"/>
    <s v="Off-Peak Only"/>
    <s v="Anaheim, Ca"/>
    <n v="33.836599999999997"/>
    <n v="-117.9143"/>
    <d v="2024-10-12T00:00:00"/>
    <n v="0"/>
    <b v="0"/>
    <d v="2025-07-08T00:00:00"/>
    <x v="34"/>
    <n v="43"/>
    <x v="3"/>
    <n v="0.7"/>
    <n v="3"/>
    <n v="0"/>
    <n v="0"/>
    <x v="3"/>
    <x v="0"/>
  </r>
  <r>
    <n v="44"/>
    <x v="2"/>
    <n v="1"/>
    <s v="Wed"/>
    <x v="0"/>
    <d v="1899-12-30T20:43:00"/>
    <d v="1899-12-30T22:58:00"/>
    <n v="135"/>
    <b v="1"/>
    <x v="0"/>
    <b v="0"/>
    <s v="Female"/>
    <n v="20"/>
    <x v="0"/>
    <n v="20"/>
    <x v="1"/>
    <n v="0"/>
    <n v="20"/>
    <s v="Off-Peak Only"/>
    <s v="Sacramento, Ca"/>
    <n v="38.581600000000002"/>
    <n v="-121.4944"/>
    <d v="2025-03-09T00:00:00"/>
    <n v="0"/>
    <b v="0"/>
    <d v="2025-07-17T00:00:00"/>
    <x v="20"/>
    <n v="34"/>
    <x v="3"/>
    <n v="2.2000000000000002"/>
    <n v="0"/>
    <n v="0"/>
    <n v="0"/>
    <x v="4"/>
    <x v="0"/>
  </r>
  <r>
    <n v="35"/>
    <x v="0"/>
    <n v="1"/>
    <s v="Wed"/>
    <x v="0"/>
    <d v="1899-12-30T08:34:00"/>
    <d v="1899-12-30T09:27:00"/>
    <n v="53"/>
    <b v="0"/>
    <x v="1"/>
    <b v="0"/>
    <s v="Male"/>
    <n v="50"/>
    <x v="2"/>
    <n v="45"/>
    <x v="3"/>
    <n v="0.15"/>
    <n v="38.25"/>
    <s v="All Hours"/>
    <s v="Los Angeles, Ca"/>
    <n v="34.052199999999999"/>
    <n v="-118.2437"/>
    <d v="2024-10-07T00:00:00"/>
    <n v="6"/>
    <b v="0"/>
    <d v="2025-07-08T00:00:00"/>
    <x v="34"/>
    <n v="43"/>
    <x v="3"/>
    <n v="0.9"/>
    <n v="6.75"/>
    <n v="0"/>
    <n v="0"/>
    <x v="5"/>
    <x v="0"/>
  </r>
  <r>
    <n v="39"/>
    <x v="2"/>
    <n v="2"/>
    <s v="Sun, Tue"/>
    <x v="1"/>
    <d v="1899-12-30T19:02:00"/>
    <d v="1899-12-30T19:47:00"/>
    <n v="45"/>
    <b v="1"/>
    <x v="1"/>
    <b v="0"/>
    <s v="Other (self-described)"/>
    <n v="20"/>
    <x v="0"/>
    <n v="20"/>
    <x v="1"/>
    <n v="0"/>
    <n v="20"/>
    <s v="Off-Peak Only"/>
    <s v="Long Beach, Ca"/>
    <n v="33.770099999999999"/>
    <n v="-118.19370000000001"/>
    <d v="2023-05-15T00:00:00"/>
    <n v="6"/>
    <b v="0"/>
    <d v="2025-06-09T00:00:00"/>
    <x v="2"/>
    <n v="72"/>
    <x v="0"/>
    <n v="0.8"/>
    <n v="0"/>
    <n v="1"/>
    <n v="0"/>
    <x v="9"/>
    <x v="0"/>
  </r>
  <r>
    <n v="37"/>
    <x v="2"/>
    <n v="1"/>
    <s v="Wed"/>
    <x v="1"/>
    <d v="1899-12-30T09:10:00"/>
    <d v="1899-12-30T10:30:00"/>
    <n v="80"/>
    <b v="1"/>
    <x v="0"/>
    <b v="0"/>
    <s v="Other (self-described)"/>
    <n v="20"/>
    <x v="0"/>
    <n v="20"/>
    <x v="0"/>
    <n v="0.05"/>
    <n v="19"/>
    <s v="Off-Peak Only"/>
    <s v="Bakersfield, Ca"/>
    <n v="35.3733"/>
    <n v="-119.0187"/>
    <d v="2022-12-24T00:00:00"/>
    <n v="0"/>
    <b v="1"/>
    <d v="2025-06-01T00:00:00"/>
    <x v="6"/>
    <n v="80"/>
    <x v="3"/>
    <n v="1.3"/>
    <n v="1"/>
    <n v="1"/>
    <n v="0"/>
    <x v="7"/>
    <x v="0"/>
  </r>
  <r>
    <n v="32"/>
    <x v="2"/>
    <n v="3"/>
    <s v="Fri, Sun, Wed"/>
    <x v="1"/>
    <d v="1899-12-30T14:52:00"/>
    <d v="1899-12-30T17:32:00"/>
    <n v="160"/>
    <b v="0"/>
    <x v="0"/>
    <b v="0"/>
    <s v="Male"/>
    <n v="20"/>
    <x v="0"/>
    <n v="20"/>
    <x v="0"/>
    <n v="0.05"/>
    <n v="19"/>
    <s v="Off-Peak Only"/>
    <s v="Sacramento, Ca"/>
    <n v="38.581600000000002"/>
    <n v="-121.4944"/>
    <d v="2023-01-20T00:00:00"/>
    <n v="0"/>
    <b v="1"/>
    <d v="2025-06-03T00:00:00"/>
    <x v="9"/>
    <n v="78"/>
    <x v="4"/>
    <n v="2.7"/>
    <n v="1"/>
    <n v="1"/>
    <n v="0"/>
    <x v="4"/>
    <x v="0"/>
  </r>
  <r>
    <n v="29"/>
    <x v="2"/>
    <n v="1"/>
    <s v="Sun"/>
    <x v="0"/>
    <d v="1899-12-30T17:00:00"/>
    <d v="1899-12-30T18:33:00"/>
    <n v="93"/>
    <b v="1"/>
    <x v="0"/>
    <b v="1"/>
    <s v="Female"/>
    <n v="20"/>
    <x v="1"/>
    <n v="15"/>
    <x v="1"/>
    <n v="0"/>
    <n v="15"/>
    <s v="Off-Peak Only"/>
    <s v="Fresno, Ca"/>
    <n v="36.7378"/>
    <n v="-119.7871"/>
    <d v="2024-04-25T00:00:00"/>
    <n v="0"/>
    <b v="0"/>
    <d v="2025-06-29T00:00:00"/>
    <x v="33"/>
    <n v="52"/>
    <x v="3"/>
    <n v="1.6"/>
    <n v="0"/>
    <n v="0"/>
    <n v="0"/>
    <x v="1"/>
    <x v="0"/>
  </r>
  <r>
    <n v="27"/>
    <x v="1"/>
    <n v="2"/>
    <s v="Fri, Sun"/>
    <x v="0"/>
    <d v="1899-12-30T17:22:00"/>
    <d v="1899-12-30T18:50:00"/>
    <n v="88"/>
    <b v="1"/>
    <x v="1"/>
    <b v="0"/>
    <s v="Non-binary"/>
    <n v="30"/>
    <x v="1"/>
    <n v="22.5"/>
    <x v="1"/>
    <n v="0"/>
    <n v="22.5"/>
    <s v="Weekdays Only"/>
    <s v="Fresno, Ca"/>
    <n v="36.7378"/>
    <n v="-119.7871"/>
    <d v="2023-07-12T00:00:00"/>
    <n v="1"/>
    <b v="1"/>
    <d v="2025-06-12T00:00:00"/>
    <x v="26"/>
    <n v="69"/>
    <x v="0"/>
    <n v="1.5"/>
    <n v="0"/>
    <n v="1"/>
    <n v="0"/>
    <x v="1"/>
    <x v="0"/>
  </r>
  <r>
    <n v="36"/>
    <x v="3"/>
    <n v="3"/>
    <s v="Sat, Sun, Wed"/>
    <x v="1"/>
    <d v="1899-12-30T19:37:00"/>
    <d v="1899-12-30T20:38:00"/>
    <n v="61"/>
    <b v="0"/>
    <x v="0"/>
    <b v="1"/>
    <s v="Female"/>
    <n v="70"/>
    <x v="2"/>
    <n v="63"/>
    <x v="2"/>
    <n v="0.1"/>
    <n v="56.7"/>
    <s v="All Hours + Priority Access"/>
    <s v="Anaheim, Ca"/>
    <n v="33.836599999999997"/>
    <n v="-117.9143"/>
    <d v="2024-11-16T00:00:00"/>
    <n v="0"/>
    <b v="1"/>
    <d v="2025-07-10T00:00:00"/>
    <x v="10"/>
    <n v="41"/>
    <x v="4"/>
    <n v="1"/>
    <n v="6.3"/>
    <n v="0"/>
    <n v="1"/>
    <x v="3"/>
    <x v="0"/>
  </r>
  <r>
    <n v="24"/>
    <x v="0"/>
    <n v="4"/>
    <s v="Sun, Thu, Tue, Wed"/>
    <x v="0"/>
    <d v="1899-12-30T09:12:00"/>
    <d v="1899-12-30T11:17:00"/>
    <n v="125"/>
    <b v="0"/>
    <x v="0"/>
    <b v="0"/>
    <s v="Prefer not to say"/>
    <n v="50"/>
    <x v="0"/>
    <n v="50"/>
    <x v="1"/>
    <n v="0"/>
    <n v="50"/>
    <s v="All Hours"/>
    <s v="Anaheim, Ca"/>
    <n v="33.836599999999997"/>
    <n v="-117.9143"/>
    <d v="2024-08-14T00:00:00"/>
    <n v="0"/>
    <b v="1"/>
    <d v="2025-07-05T00:00:00"/>
    <x v="12"/>
    <n v="46"/>
    <x v="2"/>
    <n v="2.1"/>
    <n v="0"/>
    <n v="0"/>
    <n v="1"/>
    <x v="3"/>
    <x v="0"/>
  </r>
  <r>
    <n v="30"/>
    <x v="0"/>
    <n v="3"/>
    <s v="Sun, Thu, Tue"/>
    <x v="0"/>
    <d v="1899-12-30T13:51:00"/>
    <d v="1899-12-30T16:13:00"/>
    <n v="142"/>
    <b v="0"/>
    <x v="1"/>
    <b v="1"/>
    <s v="Non-binary"/>
    <n v="50"/>
    <x v="1"/>
    <n v="37.5"/>
    <x v="1"/>
    <n v="0"/>
    <n v="37.5"/>
    <s v="All Hours"/>
    <s v="San Francisco, Ca"/>
    <n v="37.774900000000002"/>
    <n v="-122.4194"/>
    <d v="2022-11-11T00:00:00"/>
    <n v="8"/>
    <b v="1"/>
    <d v="2025-05-30T00:00:00"/>
    <x v="29"/>
    <n v="82"/>
    <x v="4"/>
    <n v="2.4"/>
    <n v="0"/>
    <n v="1"/>
    <n v="0"/>
    <x v="8"/>
    <x v="0"/>
  </r>
  <r>
    <n v="29"/>
    <x v="1"/>
    <n v="2"/>
    <s v="Sat, Tue"/>
    <x v="1"/>
    <d v="1899-12-30T20:00:00"/>
    <d v="1899-12-30T21:50:00"/>
    <n v="110"/>
    <b v="1"/>
    <x v="1"/>
    <b v="0"/>
    <s v="Female"/>
    <n v="30"/>
    <x v="0"/>
    <n v="30"/>
    <x v="1"/>
    <n v="0"/>
    <n v="30"/>
    <s v="Weekdays Only"/>
    <s v="San Diego, Ca"/>
    <n v="32.715699999999998"/>
    <n v="-117.1611"/>
    <d v="2025-06-09T00:00:00"/>
    <n v="7"/>
    <b v="0"/>
    <d v="2025-07-22T00:00:00"/>
    <x v="7"/>
    <n v="29"/>
    <x v="0"/>
    <n v="1.8"/>
    <n v="0"/>
    <n v="0"/>
    <n v="0"/>
    <x v="6"/>
    <x v="0"/>
  </r>
  <r>
    <n v="36"/>
    <x v="0"/>
    <n v="3"/>
    <s v="Fri, Thu, Wed"/>
    <x v="0"/>
    <d v="1899-12-30T15:28:00"/>
    <d v="1899-12-30T17:57:00"/>
    <n v="149"/>
    <b v="1"/>
    <x v="0"/>
    <b v="0"/>
    <s v="Male"/>
    <n v="50"/>
    <x v="0"/>
    <n v="50"/>
    <x v="0"/>
    <n v="0.05"/>
    <n v="47.5"/>
    <s v="All Hours"/>
    <s v="Long Beach, Ca"/>
    <n v="33.770099999999999"/>
    <n v="-118.19370000000001"/>
    <d v="2025-03-23T00:00:00"/>
    <n v="0"/>
    <b v="1"/>
    <d v="2025-07-17T00:00:00"/>
    <x v="20"/>
    <n v="34"/>
    <x v="4"/>
    <n v="2.5"/>
    <n v="2.5"/>
    <n v="0"/>
    <n v="1"/>
    <x v="9"/>
    <x v="0"/>
  </r>
  <r>
    <n v="27"/>
    <x v="1"/>
    <n v="1"/>
    <s v="Wed"/>
    <x v="0"/>
    <d v="1899-12-30T11:25:00"/>
    <d v="1899-12-30T12:56:00"/>
    <n v="91"/>
    <b v="1"/>
    <x v="0"/>
    <b v="1"/>
    <s v="Female"/>
    <n v="30"/>
    <x v="0"/>
    <n v="30"/>
    <x v="3"/>
    <n v="0.15"/>
    <n v="25.5"/>
    <s v="Weekdays Only"/>
    <s v="Fresno, Ca"/>
    <n v="36.7378"/>
    <n v="-119.7871"/>
    <d v="2024-11-13T00:00:00"/>
    <n v="0"/>
    <b v="0"/>
    <d v="2025-07-10T00:00:00"/>
    <x v="10"/>
    <n v="41"/>
    <x v="3"/>
    <n v="1.5"/>
    <n v="4.5"/>
    <n v="0"/>
    <n v="0"/>
    <x v="1"/>
    <x v="0"/>
  </r>
  <r>
    <n v="29"/>
    <x v="3"/>
    <n v="4"/>
    <s v="Fri, Mon, Sun, Thu"/>
    <x v="1"/>
    <d v="1899-12-30T18:15:00"/>
    <d v="1899-12-30T18:54:00"/>
    <n v="39"/>
    <b v="0"/>
    <x v="1"/>
    <b v="1"/>
    <s v="Prefer not to say"/>
    <n v="70"/>
    <x v="0"/>
    <n v="70"/>
    <x v="1"/>
    <n v="0"/>
    <n v="70"/>
    <s v="All Hours + Priority Access"/>
    <s v="San Diego, Ca"/>
    <n v="32.715699999999998"/>
    <n v="-117.1611"/>
    <d v="2025-05-25T00:00:00"/>
    <n v="7"/>
    <b v="1"/>
    <d v="2025-07-21T00:00:00"/>
    <x v="18"/>
    <n v="30"/>
    <x v="2"/>
    <n v="0.6"/>
    <n v="0"/>
    <n v="0"/>
    <n v="1"/>
    <x v="6"/>
    <x v="0"/>
  </r>
  <r>
    <n v="29"/>
    <x v="1"/>
    <n v="2"/>
    <s v="Sat, Tue"/>
    <x v="1"/>
    <d v="1899-12-30T20:00:00"/>
    <d v="1899-12-30T21:50:00"/>
    <n v="110"/>
    <b v="1"/>
    <x v="1"/>
    <b v="0"/>
    <s v="Female"/>
    <n v="30"/>
    <x v="0"/>
    <n v="30"/>
    <x v="1"/>
    <n v="0"/>
    <n v="30"/>
    <s v="Weekdays Only"/>
    <s v="San Diego, Ca"/>
    <n v="32.715699999999998"/>
    <n v="-117.1611"/>
    <d v="2024-12-11T00:00:00"/>
    <n v="7"/>
    <b v="1"/>
    <d v="2025-07-12T00:00:00"/>
    <x v="11"/>
    <n v="39"/>
    <x v="0"/>
    <n v="1.8"/>
    <n v="0"/>
    <n v="0"/>
    <n v="0"/>
    <x v="6"/>
    <x v="0"/>
  </r>
  <r>
    <n v="45"/>
    <x v="2"/>
    <n v="2"/>
    <s v="Fri, Wed"/>
    <x v="1"/>
    <d v="1899-12-30T18:26:00"/>
    <d v="1899-12-30T21:21:00"/>
    <n v="175"/>
    <b v="1"/>
    <x v="1"/>
    <b v="0"/>
    <s v="Male"/>
    <n v="20"/>
    <x v="1"/>
    <n v="15"/>
    <x v="3"/>
    <n v="0.15"/>
    <n v="12.75"/>
    <s v="Off-Peak Only"/>
    <s v="San Francisco, Ca"/>
    <n v="37.774900000000002"/>
    <n v="-122.4194"/>
    <d v="2023-10-11T00:00:00"/>
    <n v="8"/>
    <b v="0"/>
    <d v="2025-06-18T00:00:00"/>
    <x v="17"/>
    <n v="63"/>
    <x v="0"/>
    <n v="2.9"/>
    <n v="2.25"/>
    <n v="1"/>
    <n v="0"/>
    <x v="8"/>
    <x v="0"/>
  </r>
  <r>
    <n v="24"/>
    <x v="0"/>
    <n v="5"/>
    <s v="Fri, Mon, Sat, Sun, Wed"/>
    <x v="0"/>
    <d v="1899-12-30T20:53:00"/>
    <d v="1899-12-30T23:33:00"/>
    <n v="160"/>
    <b v="1"/>
    <x v="0"/>
    <b v="0"/>
    <s v="Male"/>
    <n v="50"/>
    <x v="0"/>
    <n v="50"/>
    <x v="2"/>
    <n v="0.1"/>
    <n v="45"/>
    <s v="All Hours"/>
    <s v="Bakersfield, Ca"/>
    <n v="35.3733"/>
    <n v="-119.0187"/>
    <d v="2024-03-31T00:00:00"/>
    <n v="0"/>
    <b v="1"/>
    <d v="2025-06-27T00:00:00"/>
    <x v="14"/>
    <n v="54"/>
    <x v="1"/>
    <n v="2.7"/>
    <n v="5"/>
    <n v="0"/>
    <n v="0"/>
    <x v="7"/>
    <x v="0"/>
  </r>
  <r>
    <n v="48"/>
    <x v="0"/>
    <n v="3"/>
    <s v="Fri, Sat, Thu"/>
    <x v="1"/>
    <d v="1899-12-30T08:33:00"/>
    <d v="1899-12-30T10:13:00"/>
    <n v="100"/>
    <b v="1"/>
    <x v="1"/>
    <b v="1"/>
    <s v="Male"/>
    <n v="50"/>
    <x v="0"/>
    <n v="50"/>
    <x v="3"/>
    <n v="0.15"/>
    <n v="42.5"/>
    <s v="All Hours"/>
    <s v="Sacramento, Ca"/>
    <n v="38.581600000000002"/>
    <n v="-121.4944"/>
    <d v="2022-11-15T00:00:00"/>
    <n v="5"/>
    <b v="1"/>
    <d v="2025-05-30T00:00:00"/>
    <x v="29"/>
    <n v="82"/>
    <x v="4"/>
    <n v="1.7"/>
    <n v="7.5"/>
    <n v="1"/>
    <n v="0"/>
    <x v="4"/>
    <x v="0"/>
  </r>
  <r>
    <n v="22"/>
    <x v="1"/>
    <n v="1"/>
    <s v="Sun"/>
    <x v="1"/>
    <d v="1899-12-30T08:18:00"/>
    <d v="1899-12-30T11:08:00"/>
    <n v="170"/>
    <b v="0"/>
    <x v="0"/>
    <b v="0"/>
    <s v="Male"/>
    <n v="30"/>
    <x v="0"/>
    <n v="30"/>
    <x v="1"/>
    <n v="0"/>
    <n v="30"/>
    <s v="Weekdays Only"/>
    <s v="Oakland, Ca"/>
    <n v="37.804400000000001"/>
    <n v="-122.27119999999999"/>
    <d v="2023-02-03T00:00:00"/>
    <n v="0"/>
    <b v="1"/>
    <d v="2025-06-03T00:00:00"/>
    <x v="19"/>
    <n v="78"/>
    <x v="3"/>
    <n v="2.8"/>
    <n v="0"/>
    <n v="1"/>
    <n v="0"/>
    <x v="2"/>
    <x v="0"/>
  </r>
  <r>
    <n v="41"/>
    <x v="0"/>
    <n v="1"/>
    <s v="Fri"/>
    <x v="1"/>
    <d v="1899-12-30T09:46:00"/>
    <d v="1899-12-30T11:10:00"/>
    <n v="84"/>
    <b v="1"/>
    <x v="1"/>
    <b v="0"/>
    <s v="Female"/>
    <n v="50"/>
    <x v="2"/>
    <n v="45"/>
    <x v="1"/>
    <n v="0"/>
    <n v="45"/>
    <s v="All Hours"/>
    <s v="Long Beach, Ca"/>
    <n v="33.770099999999999"/>
    <n v="-118.19370000000001"/>
    <d v="2024-06-23T00:00:00"/>
    <n v="6"/>
    <b v="0"/>
    <d v="2025-07-02T00:00:00"/>
    <x v="30"/>
    <n v="49"/>
    <x v="3"/>
    <n v="1.4"/>
    <n v="0"/>
    <n v="0"/>
    <n v="0"/>
    <x v="9"/>
    <x v="0"/>
  </r>
  <r>
    <n v="29"/>
    <x v="0"/>
    <n v="5"/>
    <s v="Fri, Mon, Sat, Thu, Wed"/>
    <x v="1"/>
    <d v="1899-12-30T09:38:00"/>
    <d v="1899-12-30T10:39:00"/>
    <n v="61"/>
    <b v="0"/>
    <x v="0"/>
    <b v="1"/>
    <s v="Female"/>
    <n v="50"/>
    <x v="1"/>
    <n v="37.5"/>
    <x v="3"/>
    <n v="0.15"/>
    <n v="31.875"/>
    <s v="All Hours"/>
    <s v="Los Angeles, Ca"/>
    <n v="34.052199999999999"/>
    <n v="-118.2437"/>
    <d v="2024-09-19T00:00:00"/>
    <n v="0"/>
    <b v="1"/>
    <d v="2025-07-07T00:00:00"/>
    <x v="25"/>
    <n v="44"/>
    <x v="1"/>
    <n v="1"/>
    <n v="5.62"/>
    <n v="0"/>
    <n v="0"/>
    <x v="5"/>
    <x v="0"/>
  </r>
  <r>
    <n v="29"/>
    <x v="1"/>
    <n v="1"/>
    <s v="Wed"/>
    <x v="1"/>
    <d v="1899-12-30T19:10:00"/>
    <d v="1899-12-30T21:32:00"/>
    <n v="142"/>
    <b v="1"/>
    <x v="1"/>
    <b v="0"/>
    <s v="Male"/>
    <n v="30"/>
    <x v="2"/>
    <n v="27"/>
    <x v="2"/>
    <n v="0.1"/>
    <n v="24.3"/>
    <s v="Weekdays Only"/>
    <s v="Sacramento, Ca"/>
    <n v="38.581600000000002"/>
    <n v="-121.4944"/>
    <d v="2024-05-14T00:00:00"/>
    <n v="1"/>
    <b v="0"/>
    <d v="2025-06-30T00:00:00"/>
    <x v="0"/>
    <n v="51"/>
    <x v="3"/>
    <n v="2.4"/>
    <n v="2.7"/>
    <n v="0"/>
    <n v="0"/>
    <x v="4"/>
    <x v="0"/>
  </r>
  <r>
    <n v="29"/>
    <x v="0"/>
    <n v="5"/>
    <s v="Fri, Mon, Sat, Thu, Wed"/>
    <x v="1"/>
    <d v="1899-12-30T09:38:00"/>
    <d v="1899-12-30T10:39:00"/>
    <n v="61"/>
    <b v="0"/>
    <x v="0"/>
    <b v="1"/>
    <s v="Female"/>
    <n v="50"/>
    <x v="1"/>
    <n v="37.5"/>
    <x v="3"/>
    <n v="0.15"/>
    <n v="31.875"/>
    <s v="All Hours"/>
    <s v="Los Angeles, Ca"/>
    <n v="34.052199999999999"/>
    <n v="-118.2437"/>
    <d v="2023-10-03T00:00:00"/>
    <n v="0"/>
    <b v="1"/>
    <d v="2025-06-17T00:00:00"/>
    <x v="17"/>
    <n v="64"/>
    <x v="1"/>
    <n v="1"/>
    <n v="5.62"/>
    <n v="1"/>
    <n v="0"/>
    <x v="5"/>
    <x v="0"/>
  </r>
  <r>
    <n v="17"/>
    <x v="2"/>
    <n v="4"/>
    <s v="Mon, Sun, Thu, Tue"/>
    <x v="1"/>
    <d v="1899-12-30T19:50:00"/>
    <d v="1899-12-30T22:43:00"/>
    <n v="173"/>
    <b v="1"/>
    <x v="1"/>
    <b v="0"/>
    <s v="Female"/>
    <n v="20"/>
    <x v="0"/>
    <n v="20"/>
    <x v="1"/>
    <n v="0"/>
    <n v="20"/>
    <s v="Off-Peak Only"/>
    <s v="Oakland, Ca"/>
    <n v="37.804400000000001"/>
    <n v="-122.27119999999999"/>
    <d v="2024-09-10T00:00:00"/>
    <n v="8"/>
    <b v="0"/>
    <d v="2025-07-06T00:00:00"/>
    <x v="25"/>
    <n v="45"/>
    <x v="2"/>
    <n v="2.9"/>
    <n v="0"/>
    <n v="0"/>
    <n v="0"/>
    <x v="2"/>
    <x v="0"/>
  </r>
  <r>
    <n v="36"/>
    <x v="3"/>
    <n v="4"/>
    <s v="Mon, Sun, Thu, Wed"/>
    <x v="0"/>
    <d v="1899-12-30T12:32:00"/>
    <d v="1899-12-30T13:02:00"/>
    <n v="30"/>
    <b v="0"/>
    <x v="0"/>
    <b v="0"/>
    <s v="Female"/>
    <n v="70"/>
    <x v="0"/>
    <n v="70"/>
    <x v="3"/>
    <n v="0.15"/>
    <n v="59.5"/>
    <s v="All Hours + Priority Access"/>
    <s v="Fresno, Ca"/>
    <n v="36.7378"/>
    <n v="-119.7871"/>
    <d v="2023-08-28T00:00:00"/>
    <n v="0"/>
    <b v="1"/>
    <d v="2025-06-15T00:00:00"/>
    <x v="31"/>
    <n v="66"/>
    <x v="2"/>
    <n v="0.5"/>
    <n v="10.5"/>
    <n v="1"/>
    <n v="1"/>
    <x v="1"/>
    <x v="0"/>
  </r>
  <r>
    <n v="27"/>
    <x v="2"/>
    <n v="4"/>
    <s v="Mon, Sat, Tue, Wed"/>
    <x v="1"/>
    <d v="1899-12-30T19:31:00"/>
    <d v="1899-12-30T21:27:00"/>
    <n v="116"/>
    <b v="0"/>
    <x v="0"/>
    <b v="1"/>
    <s v="Female"/>
    <n v="20"/>
    <x v="0"/>
    <n v="20"/>
    <x v="3"/>
    <n v="0.15"/>
    <n v="17"/>
    <s v="Off-Peak Only"/>
    <s v="Anaheim, Ca"/>
    <n v="33.836599999999997"/>
    <n v="-117.9143"/>
    <d v="2024-04-12T00:00:00"/>
    <n v="0"/>
    <b v="0"/>
    <d v="2025-06-28T00:00:00"/>
    <x v="33"/>
    <n v="53"/>
    <x v="2"/>
    <n v="1.9"/>
    <n v="3"/>
    <n v="0"/>
    <n v="0"/>
    <x v="3"/>
    <x v="0"/>
  </r>
  <r>
    <n v="41"/>
    <x v="0"/>
    <n v="5"/>
    <s v="Fri, Sat, Thu, Tue, Wed"/>
    <x v="0"/>
    <d v="1899-12-30T13:53:00"/>
    <d v="1899-12-30T16:05:00"/>
    <n v="132"/>
    <b v="0"/>
    <x v="0"/>
    <b v="1"/>
    <s v="Female"/>
    <n v="50"/>
    <x v="0"/>
    <n v="50"/>
    <x v="1"/>
    <n v="0"/>
    <n v="50"/>
    <s v="All Hours"/>
    <s v="San Francisco, Ca"/>
    <n v="37.774900000000002"/>
    <n v="-122.4194"/>
    <d v="2023-11-13T00:00:00"/>
    <n v="0"/>
    <b v="0"/>
    <d v="2025-06-19T00:00:00"/>
    <x v="28"/>
    <n v="62"/>
    <x v="1"/>
    <n v="2.2000000000000002"/>
    <n v="0"/>
    <n v="1"/>
    <n v="1"/>
    <x v="8"/>
    <x v="0"/>
  </r>
  <r>
    <n v="28"/>
    <x v="0"/>
    <n v="2"/>
    <s v="Thu, Tue"/>
    <x v="1"/>
    <d v="1899-12-30T20:22:00"/>
    <d v="1899-12-30T22:56:00"/>
    <n v="154"/>
    <b v="1"/>
    <x v="0"/>
    <b v="0"/>
    <s v="Other (self-described)"/>
    <n v="50"/>
    <x v="0"/>
    <n v="50"/>
    <x v="1"/>
    <n v="0"/>
    <n v="50"/>
    <s v="All Hours"/>
    <s v="Anaheim, Ca"/>
    <n v="33.836599999999997"/>
    <n v="-117.9143"/>
    <d v="2024-03-15T00:00:00"/>
    <n v="0"/>
    <b v="1"/>
    <d v="2025-06-26T00:00:00"/>
    <x v="14"/>
    <n v="55"/>
    <x v="0"/>
    <n v="2.6"/>
    <n v="0"/>
    <n v="0"/>
    <n v="1"/>
    <x v="3"/>
    <x v="0"/>
  </r>
  <r>
    <n v="29"/>
    <x v="1"/>
    <n v="3"/>
    <s v="Mon, Sat, Sun"/>
    <x v="0"/>
    <d v="1899-12-30T11:00:00"/>
    <d v="1899-12-30T12:12:00"/>
    <n v="72"/>
    <b v="1"/>
    <x v="0"/>
    <b v="0"/>
    <s v="Male"/>
    <n v="30"/>
    <x v="0"/>
    <n v="30"/>
    <x v="2"/>
    <n v="0.1"/>
    <n v="27"/>
    <s v="Weekdays Only"/>
    <s v="Oakland, Ca"/>
    <n v="37.804400000000001"/>
    <n v="-122.27119999999999"/>
    <d v="2024-08-13T00:00:00"/>
    <n v="0"/>
    <b v="0"/>
    <d v="2025-07-05T00:00:00"/>
    <x v="12"/>
    <n v="46"/>
    <x v="4"/>
    <n v="1.2"/>
    <n v="3"/>
    <n v="0"/>
    <n v="0"/>
    <x v="2"/>
    <x v="0"/>
  </r>
  <r>
    <n v="16"/>
    <x v="3"/>
    <n v="3"/>
    <s v="Sat, Sun, Wed"/>
    <x v="1"/>
    <d v="1899-12-30T14:06:00"/>
    <d v="1899-12-30T16:15:00"/>
    <n v="129"/>
    <b v="1"/>
    <x v="0"/>
    <b v="0"/>
    <s v="Prefer not to say"/>
    <n v="70"/>
    <x v="2"/>
    <n v="63"/>
    <x v="3"/>
    <n v="0.15"/>
    <n v="53.55"/>
    <s v="All Hours + Priority Access"/>
    <s v="Anaheim, Ca"/>
    <n v="33.836599999999997"/>
    <n v="-117.9143"/>
    <d v="2022-09-16T00:00:00"/>
    <n v="0"/>
    <b v="1"/>
    <d v="2025-05-27T00:00:00"/>
    <x v="1"/>
    <n v="85"/>
    <x v="4"/>
    <n v="2.2000000000000002"/>
    <n v="9.4499999999999993"/>
    <n v="1"/>
    <n v="1"/>
    <x v="3"/>
    <x v="0"/>
  </r>
  <r>
    <n v="21"/>
    <x v="0"/>
    <n v="2"/>
    <s v="Mon, Wed"/>
    <x v="1"/>
    <d v="1899-12-30T18:40:00"/>
    <d v="1899-12-30T21:21:00"/>
    <n v="161"/>
    <b v="1"/>
    <x v="1"/>
    <b v="1"/>
    <s v="Prefer not to say"/>
    <n v="50"/>
    <x v="0"/>
    <n v="50"/>
    <x v="0"/>
    <n v="0.05"/>
    <n v="47.5"/>
    <s v="All Hours"/>
    <s v="Los Angeles, Ca"/>
    <n v="34.052199999999999"/>
    <n v="-118.2437"/>
    <d v="2023-04-01T00:00:00"/>
    <n v="6"/>
    <b v="1"/>
    <d v="2025-06-07T00:00:00"/>
    <x v="32"/>
    <n v="74"/>
    <x v="0"/>
    <n v="2.7"/>
    <n v="2.5"/>
    <n v="1"/>
    <n v="1"/>
    <x v="5"/>
    <x v="0"/>
  </r>
  <r>
    <n v="33"/>
    <x v="0"/>
    <n v="1"/>
    <s v="Fri"/>
    <x v="1"/>
    <d v="1899-12-30T16:06:00"/>
    <d v="1899-12-30T17:02:00"/>
    <n v="56"/>
    <b v="0"/>
    <x v="0"/>
    <b v="0"/>
    <s v="Female"/>
    <n v="50"/>
    <x v="0"/>
    <n v="50"/>
    <x v="2"/>
    <n v="0.1"/>
    <n v="45"/>
    <s v="All Hours"/>
    <s v="Fresno, Ca"/>
    <n v="36.7378"/>
    <n v="-119.7871"/>
    <d v="2025-01-24T00:00:00"/>
    <n v="0"/>
    <b v="1"/>
    <d v="2025-07-14T00:00:00"/>
    <x v="4"/>
    <n v="37"/>
    <x v="3"/>
    <n v="0.9"/>
    <n v="5"/>
    <n v="0"/>
    <n v="0"/>
    <x v="1"/>
    <x v="0"/>
  </r>
  <r>
    <n v="14"/>
    <x v="1"/>
    <n v="3"/>
    <s v="Sat, Sun, Wed"/>
    <x v="0"/>
    <d v="1899-12-30T10:11:00"/>
    <d v="1899-12-30T11:56:00"/>
    <n v="105"/>
    <b v="1"/>
    <x v="0"/>
    <b v="1"/>
    <s v="Male"/>
    <n v="30"/>
    <x v="0"/>
    <n v="30"/>
    <x v="1"/>
    <n v="0"/>
    <n v="30"/>
    <s v="Weekdays Only"/>
    <s v="San Francisco, Ca"/>
    <n v="37.774900000000002"/>
    <n v="-122.4194"/>
    <d v="2022-12-11T00:00:00"/>
    <n v="0"/>
    <b v="0"/>
    <d v="2025-05-31T00:00:00"/>
    <x v="6"/>
    <n v="81"/>
    <x v="4"/>
    <n v="1.8"/>
    <n v="0"/>
    <n v="1"/>
    <n v="0"/>
    <x v="8"/>
    <x v="0"/>
  </r>
  <r>
    <n v="45"/>
    <x v="1"/>
    <n v="2"/>
    <s v="Mon, Wed"/>
    <x v="1"/>
    <d v="1899-12-30T14:20:00"/>
    <d v="1899-12-30T17:20:00"/>
    <n v="180"/>
    <b v="1"/>
    <x v="1"/>
    <b v="1"/>
    <s v="Female"/>
    <n v="30"/>
    <x v="1"/>
    <n v="22.5"/>
    <x v="2"/>
    <n v="0.1"/>
    <n v="20.25"/>
    <s v="Weekdays Only"/>
    <s v="Anaheim, Ca"/>
    <n v="33.836599999999997"/>
    <n v="-117.9143"/>
    <d v="2024-01-20T00:00:00"/>
    <n v="4"/>
    <b v="0"/>
    <d v="2025-06-23T00:00:00"/>
    <x v="23"/>
    <n v="58"/>
    <x v="0"/>
    <n v="3"/>
    <n v="2.25"/>
    <n v="0"/>
    <n v="0"/>
    <x v="3"/>
    <x v="0"/>
  </r>
  <r>
    <n v="45"/>
    <x v="3"/>
    <n v="4"/>
    <s v="Sat, Sun, Thu, Tue"/>
    <x v="0"/>
    <d v="1899-12-30T11:19:00"/>
    <d v="1899-12-30T12:16:00"/>
    <n v="57"/>
    <b v="0"/>
    <x v="1"/>
    <b v="1"/>
    <s v="Female"/>
    <n v="70"/>
    <x v="0"/>
    <n v="70"/>
    <x v="1"/>
    <n v="0"/>
    <n v="70"/>
    <s v="All Hours + Priority Access"/>
    <s v="Fresno, Ca"/>
    <n v="36.7378"/>
    <n v="-119.7871"/>
    <d v="2022-11-13T00:00:00"/>
    <n v="3"/>
    <b v="0"/>
    <d v="2025-05-30T00:00:00"/>
    <x v="29"/>
    <n v="82"/>
    <x v="2"/>
    <n v="1"/>
    <n v="0"/>
    <n v="1"/>
    <n v="1"/>
    <x v="1"/>
    <x v="0"/>
  </r>
  <r>
    <n v="24"/>
    <x v="1"/>
    <n v="3"/>
    <s v="Fri, Mon, Sun"/>
    <x v="0"/>
    <d v="1899-12-30T20:08:00"/>
    <d v="1899-12-30T22:44:00"/>
    <n v="156"/>
    <b v="1"/>
    <x v="0"/>
    <b v="0"/>
    <s v="Male"/>
    <n v="30"/>
    <x v="0"/>
    <n v="30"/>
    <x v="1"/>
    <n v="0"/>
    <n v="30"/>
    <s v="Weekdays Only"/>
    <s v="San Diego, Ca"/>
    <n v="32.715699999999998"/>
    <n v="-117.1611"/>
    <d v="2023-02-22T00:00:00"/>
    <n v="0"/>
    <b v="0"/>
    <d v="2025-06-05T00:00:00"/>
    <x v="19"/>
    <n v="76"/>
    <x v="4"/>
    <n v="2.6"/>
    <n v="0"/>
    <n v="1"/>
    <n v="0"/>
    <x v="6"/>
    <x v="0"/>
  </r>
  <r>
    <n v="34"/>
    <x v="2"/>
    <n v="2"/>
    <s v="Mon, Sun"/>
    <x v="0"/>
    <d v="1899-12-30T19:17:00"/>
    <d v="1899-12-30T20:30:00"/>
    <n v="73"/>
    <b v="0"/>
    <x v="1"/>
    <b v="1"/>
    <s v="Male"/>
    <n v="20"/>
    <x v="0"/>
    <n v="20"/>
    <x v="1"/>
    <n v="0"/>
    <n v="20"/>
    <s v="Off-Peak Only"/>
    <s v="Bakersfield, Ca"/>
    <n v="35.3733"/>
    <n v="-119.0187"/>
    <d v="2024-03-27T00:00:00"/>
    <n v="3"/>
    <b v="0"/>
    <d v="2025-06-27T00:00:00"/>
    <x v="14"/>
    <n v="54"/>
    <x v="0"/>
    <n v="1.2"/>
    <n v="0"/>
    <n v="0"/>
    <n v="0"/>
    <x v="7"/>
    <x v="0"/>
  </r>
  <r>
    <n v="47"/>
    <x v="0"/>
    <n v="2"/>
    <s v="Fri, Tue"/>
    <x v="1"/>
    <d v="1899-12-30T16:41:00"/>
    <d v="1899-12-30T18:02:00"/>
    <n v="81"/>
    <b v="1"/>
    <x v="1"/>
    <b v="1"/>
    <s v="Male"/>
    <n v="50"/>
    <x v="1"/>
    <n v="37.5"/>
    <x v="3"/>
    <n v="0.15"/>
    <n v="31.875"/>
    <s v="All Hours"/>
    <s v="Sacramento, Ca"/>
    <n v="38.581600000000002"/>
    <n v="-121.4944"/>
    <d v="2025-05-30T00:00:00"/>
    <n v="8"/>
    <b v="1"/>
    <d v="2025-07-21T00:00:00"/>
    <x v="18"/>
    <n v="30"/>
    <x v="0"/>
    <n v="1.4"/>
    <n v="5.62"/>
    <n v="0"/>
    <n v="0"/>
    <x v="4"/>
    <x v="0"/>
  </r>
  <r>
    <n v="32"/>
    <x v="3"/>
    <n v="2"/>
    <s v="Fri, Sun"/>
    <x v="1"/>
    <d v="1899-12-30T13:19:00"/>
    <d v="1899-12-30T14:52:00"/>
    <n v="93"/>
    <b v="1"/>
    <x v="1"/>
    <b v="1"/>
    <s v="Female"/>
    <n v="70"/>
    <x v="0"/>
    <n v="70"/>
    <x v="2"/>
    <n v="0.1"/>
    <n v="63"/>
    <s v="All Hours + Priority Access"/>
    <s v="Bakersfield, Ca"/>
    <n v="35.3733"/>
    <n v="-119.0187"/>
    <d v="2024-09-09T00:00:00"/>
    <n v="6"/>
    <b v="0"/>
    <d v="2025-07-06T00:00:00"/>
    <x v="25"/>
    <n v="45"/>
    <x v="0"/>
    <n v="1.6"/>
    <n v="7"/>
    <n v="0"/>
    <n v="1"/>
    <x v="7"/>
    <x v="0"/>
  </r>
  <r>
    <n v="39"/>
    <x v="1"/>
    <n v="2"/>
    <s v="Mon, Thu"/>
    <x v="0"/>
    <d v="1899-12-30T17:57:00"/>
    <d v="1899-12-30T19:45:00"/>
    <n v="108"/>
    <b v="1"/>
    <x v="1"/>
    <b v="1"/>
    <s v="Non-binary"/>
    <n v="30"/>
    <x v="0"/>
    <n v="30"/>
    <x v="1"/>
    <n v="0"/>
    <n v="30"/>
    <s v="Weekdays Only"/>
    <s v="Oakland, Ca"/>
    <n v="37.804400000000001"/>
    <n v="-122.27119999999999"/>
    <d v="2023-11-24T00:00:00"/>
    <n v="2"/>
    <b v="0"/>
    <d v="2025-06-20T00:00:00"/>
    <x v="28"/>
    <n v="61"/>
    <x v="0"/>
    <n v="1.8"/>
    <n v="0"/>
    <n v="1"/>
    <n v="0"/>
    <x v="2"/>
    <x v="0"/>
  </r>
  <r>
    <n v="35"/>
    <x v="1"/>
    <n v="3"/>
    <s v="Sun, Tue, Wed"/>
    <x v="0"/>
    <d v="1899-12-30T15:02:00"/>
    <d v="1899-12-30T16:29:00"/>
    <n v="87"/>
    <b v="0"/>
    <x v="0"/>
    <b v="0"/>
    <s v="Male"/>
    <n v="30"/>
    <x v="0"/>
    <n v="30"/>
    <x v="2"/>
    <n v="0.1"/>
    <n v="27"/>
    <s v="Weekdays Only"/>
    <s v="Bakersfield, Ca"/>
    <n v="35.3733"/>
    <n v="-119.0187"/>
    <d v="2023-08-18T00:00:00"/>
    <n v="0"/>
    <b v="0"/>
    <d v="2025-06-14T00:00:00"/>
    <x v="31"/>
    <n v="67"/>
    <x v="4"/>
    <n v="1.4"/>
    <n v="3"/>
    <n v="1"/>
    <n v="0"/>
    <x v="7"/>
    <x v="0"/>
  </r>
  <r>
    <n v="17"/>
    <x v="2"/>
    <n v="1"/>
    <s v="Fri"/>
    <x v="0"/>
    <d v="1899-12-30T16:59:00"/>
    <d v="1899-12-30T18:41:00"/>
    <n v="102"/>
    <b v="1"/>
    <x v="0"/>
    <b v="0"/>
    <s v="Male"/>
    <n v="20"/>
    <x v="0"/>
    <n v="20"/>
    <x v="0"/>
    <n v="0.05"/>
    <n v="19"/>
    <s v="Off-Peak Only"/>
    <s v="Fresno, Ca"/>
    <n v="36.7378"/>
    <n v="-119.7871"/>
    <d v="2024-09-21T00:00:00"/>
    <n v="0"/>
    <b v="0"/>
    <d v="2025-07-07T00:00:00"/>
    <x v="25"/>
    <n v="44"/>
    <x v="3"/>
    <n v="1.7"/>
    <n v="1"/>
    <n v="0"/>
    <n v="0"/>
    <x v="1"/>
    <x v="0"/>
  </r>
  <r>
    <n v="32"/>
    <x v="2"/>
    <n v="3"/>
    <s v="Sat, Sun, Wed"/>
    <x v="0"/>
    <d v="1899-12-30T10:38:00"/>
    <d v="1899-12-30T13:05:00"/>
    <n v="147"/>
    <b v="1"/>
    <x v="0"/>
    <b v="0"/>
    <s v="Male"/>
    <n v="20"/>
    <x v="0"/>
    <n v="20"/>
    <x v="0"/>
    <n v="0.05"/>
    <n v="19"/>
    <s v="Off-Peak Only"/>
    <s v="Fresno, Ca"/>
    <n v="36.7378"/>
    <n v="-119.7871"/>
    <d v="2025-01-25T00:00:00"/>
    <n v="0"/>
    <b v="0"/>
    <d v="2025-07-14T00:00:00"/>
    <x v="4"/>
    <n v="37"/>
    <x v="4"/>
    <n v="2.4"/>
    <n v="1"/>
    <n v="0"/>
    <n v="0"/>
    <x v="1"/>
    <x v="0"/>
  </r>
  <r>
    <n v="33"/>
    <x v="1"/>
    <n v="1"/>
    <s v="Wed"/>
    <x v="1"/>
    <d v="1899-12-30T09:04:00"/>
    <d v="1899-12-30T09:47:00"/>
    <n v="43"/>
    <b v="1"/>
    <x v="0"/>
    <b v="0"/>
    <s v="Male"/>
    <n v="30"/>
    <x v="0"/>
    <n v="30"/>
    <x v="1"/>
    <n v="0"/>
    <n v="30"/>
    <s v="Weekdays Only"/>
    <s v="Long Beach, Ca"/>
    <n v="33.770099999999999"/>
    <n v="-118.19370000000001"/>
    <d v="2023-01-15T00:00:00"/>
    <n v="0"/>
    <b v="0"/>
    <d v="2025-06-02T00:00:00"/>
    <x v="9"/>
    <n v="79"/>
    <x v="3"/>
    <n v="0.7"/>
    <n v="0"/>
    <n v="1"/>
    <n v="0"/>
    <x v="9"/>
    <x v="0"/>
  </r>
  <r>
    <n v="32"/>
    <x v="2"/>
    <n v="3"/>
    <s v="Sat, Sun, Wed"/>
    <x v="0"/>
    <d v="1899-12-30T10:38:00"/>
    <d v="1899-12-30T13:05:00"/>
    <n v="147"/>
    <b v="1"/>
    <x v="0"/>
    <b v="0"/>
    <s v="Male"/>
    <n v="20"/>
    <x v="0"/>
    <n v="20"/>
    <x v="0"/>
    <n v="0.05"/>
    <n v="19"/>
    <s v="Off-Peak Only"/>
    <s v="Fresno, Ca"/>
    <n v="36.7378"/>
    <n v="-119.7871"/>
    <d v="2022-08-09T00:00:00"/>
    <n v="0"/>
    <b v="1"/>
    <d v="2025-05-24T00:00:00"/>
    <x v="8"/>
    <n v="88"/>
    <x v="4"/>
    <n v="2.4"/>
    <n v="1"/>
    <n v="1"/>
    <n v="0"/>
    <x v="1"/>
    <x v="0"/>
  </r>
  <r>
    <n v="20"/>
    <x v="1"/>
    <n v="1"/>
    <s v="Tue"/>
    <x v="1"/>
    <d v="1899-12-30T15:06:00"/>
    <d v="1899-12-30T16:40:00"/>
    <n v="94"/>
    <b v="0"/>
    <x v="0"/>
    <b v="0"/>
    <s v="Female"/>
    <n v="30"/>
    <x v="1"/>
    <n v="22.5"/>
    <x v="2"/>
    <n v="0.1"/>
    <n v="20.25"/>
    <s v="Weekdays Only"/>
    <s v="San Francisco, Ca"/>
    <n v="37.774900000000002"/>
    <n v="-122.4194"/>
    <d v="2023-12-11T00:00:00"/>
    <n v="0"/>
    <b v="0"/>
    <d v="2025-06-21T00:00:00"/>
    <x v="13"/>
    <n v="60"/>
    <x v="3"/>
    <n v="1.6"/>
    <n v="2.25"/>
    <n v="0"/>
    <n v="0"/>
    <x v="8"/>
    <x v="0"/>
  </r>
  <r>
    <n v="37"/>
    <x v="3"/>
    <n v="1"/>
    <s v="Wed"/>
    <x v="1"/>
    <d v="1899-12-30T15:26:00"/>
    <d v="1899-12-30T16:15:00"/>
    <n v="49"/>
    <b v="1"/>
    <x v="0"/>
    <b v="0"/>
    <s v="Female"/>
    <n v="70"/>
    <x v="0"/>
    <n v="70"/>
    <x v="0"/>
    <n v="0.05"/>
    <n v="66.5"/>
    <s v="All Hours + Priority Access"/>
    <s v="San Diego, Ca"/>
    <n v="32.715699999999998"/>
    <n v="-117.1611"/>
    <d v="2024-12-22T00:00:00"/>
    <n v="0"/>
    <b v="1"/>
    <d v="2025-07-12T00:00:00"/>
    <x v="11"/>
    <n v="39"/>
    <x v="3"/>
    <n v="0.8"/>
    <n v="3.5"/>
    <n v="0"/>
    <n v="1"/>
    <x v="6"/>
    <x v="0"/>
  </r>
  <r>
    <n v="18"/>
    <x v="0"/>
    <n v="3"/>
    <s v="Fri, Mon, Sun"/>
    <x v="0"/>
    <d v="1899-12-30T13:26:00"/>
    <d v="1899-12-30T16:15:00"/>
    <n v="169"/>
    <b v="0"/>
    <x v="0"/>
    <b v="0"/>
    <s v="Prefer not to say"/>
    <n v="50"/>
    <x v="0"/>
    <n v="50"/>
    <x v="3"/>
    <n v="0.15"/>
    <n v="42.5"/>
    <s v="All Hours"/>
    <s v="Long Beach, Ca"/>
    <n v="33.770099999999999"/>
    <n v="-118.19370000000001"/>
    <d v="2024-09-05T00:00:00"/>
    <n v="0"/>
    <b v="1"/>
    <d v="2025-07-06T00:00:00"/>
    <x v="25"/>
    <n v="45"/>
    <x v="4"/>
    <n v="2.8"/>
    <n v="7.5"/>
    <n v="0"/>
    <n v="0"/>
    <x v="9"/>
    <x v="0"/>
  </r>
  <r>
    <n v="43"/>
    <x v="0"/>
    <n v="4"/>
    <s v="Fri, Mon, Sat, Tue"/>
    <x v="1"/>
    <d v="1899-12-30T18:41:00"/>
    <d v="1899-12-30T21:36:00"/>
    <n v="175"/>
    <b v="0"/>
    <x v="1"/>
    <b v="0"/>
    <s v="Female"/>
    <n v="50"/>
    <x v="1"/>
    <n v="37.5"/>
    <x v="3"/>
    <n v="0.15"/>
    <n v="31.875"/>
    <s v="All Hours"/>
    <s v="Anaheim, Ca"/>
    <n v="33.836599999999997"/>
    <n v="-117.9143"/>
    <d v="2025-06-03T00:00:00"/>
    <n v="5"/>
    <b v="1"/>
    <d v="2025-07-21T00:00:00"/>
    <x v="7"/>
    <n v="30"/>
    <x v="2"/>
    <n v="2.9"/>
    <n v="5.62"/>
    <n v="0"/>
    <n v="0"/>
    <x v="3"/>
    <x v="0"/>
  </r>
  <r>
    <n v="25"/>
    <x v="0"/>
    <n v="1"/>
    <s v="Sat"/>
    <x v="0"/>
    <d v="1899-12-30T15:55:00"/>
    <d v="1899-12-30T16:50:00"/>
    <n v="55"/>
    <b v="1"/>
    <x v="0"/>
    <b v="1"/>
    <s v="Male"/>
    <n v="50"/>
    <x v="0"/>
    <n v="50"/>
    <x v="1"/>
    <n v="0"/>
    <n v="50"/>
    <s v="All Hours"/>
    <s v="San Francisco, Ca"/>
    <n v="37.774900000000002"/>
    <n v="-122.4194"/>
    <d v="2022-10-23T00:00:00"/>
    <n v="0"/>
    <b v="0"/>
    <d v="2025-05-29T00:00:00"/>
    <x v="24"/>
    <n v="83"/>
    <x v="3"/>
    <n v="0.9"/>
    <n v="0"/>
    <n v="1"/>
    <n v="1"/>
    <x v="8"/>
    <x v="0"/>
  </r>
  <r>
    <n v="25"/>
    <x v="1"/>
    <n v="3"/>
    <s v="Fri, Sun, Tue"/>
    <x v="0"/>
    <d v="1899-12-30T15:21:00"/>
    <d v="1899-12-30T16:26:00"/>
    <n v="65"/>
    <b v="0"/>
    <x v="1"/>
    <b v="0"/>
    <s v="Prefer not to say"/>
    <n v="30"/>
    <x v="0"/>
    <n v="30"/>
    <x v="0"/>
    <n v="0.05"/>
    <n v="28.5"/>
    <s v="Weekdays Only"/>
    <s v="Sacramento, Ca"/>
    <n v="38.581600000000002"/>
    <n v="-121.4944"/>
    <d v="2025-02-17T00:00:00"/>
    <n v="7"/>
    <b v="1"/>
    <d v="2025-07-15T00:00:00"/>
    <x v="22"/>
    <n v="36"/>
    <x v="4"/>
    <n v="1.1000000000000001"/>
    <n v="1.5"/>
    <n v="0"/>
    <n v="0"/>
    <x v="4"/>
    <x v="0"/>
  </r>
  <r>
    <n v="46"/>
    <x v="2"/>
    <n v="5"/>
    <s v="Fri, Sun, Thu, Tue, Wed"/>
    <x v="1"/>
    <d v="1899-12-30T11:18:00"/>
    <d v="1899-12-30T14:06:00"/>
    <n v="168"/>
    <b v="1"/>
    <x v="1"/>
    <b v="1"/>
    <s v="Male"/>
    <n v="20"/>
    <x v="1"/>
    <n v="15"/>
    <x v="2"/>
    <n v="0.1"/>
    <n v="13.5"/>
    <s v="Off-Peak Only"/>
    <s v="San Francisco, Ca"/>
    <n v="37.774900000000002"/>
    <n v="-122.4194"/>
    <d v="2023-10-18T00:00:00"/>
    <n v="5"/>
    <b v="0"/>
    <d v="2025-06-18T00:00:00"/>
    <x v="17"/>
    <n v="63"/>
    <x v="1"/>
    <n v="2.8"/>
    <n v="1.5"/>
    <n v="1"/>
    <n v="0"/>
    <x v="8"/>
    <x v="0"/>
  </r>
  <r>
    <n v="43"/>
    <x v="1"/>
    <n v="5"/>
    <s v="Mon, Sat, Sun, Tue, Wed"/>
    <x v="0"/>
    <d v="1899-12-30T12:50:00"/>
    <d v="1899-12-30T15:20:00"/>
    <n v="150"/>
    <b v="1"/>
    <x v="1"/>
    <b v="1"/>
    <s v="Male"/>
    <n v="30"/>
    <x v="2"/>
    <n v="27"/>
    <x v="1"/>
    <n v="0"/>
    <n v="27"/>
    <s v="Weekdays Only"/>
    <s v="San Francisco, Ca"/>
    <n v="37.774900000000002"/>
    <n v="-122.4194"/>
    <d v="2024-09-04T00:00:00"/>
    <n v="5"/>
    <b v="0"/>
    <d v="2025-07-06T00:00:00"/>
    <x v="25"/>
    <n v="45"/>
    <x v="1"/>
    <n v="2.5"/>
    <n v="0"/>
    <n v="0"/>
    <n v="0"/>
    <x v="8"/>
    <x v="0"/>
  </r>
  <r>
    <n v="46"/>
    <x v="1"/>
    <n v="5"/>
    <s v="Fri, Mon, Sat, Thu, Tue"/>
    <x v="1"/>
    <d v="1899-12-30T12:19:00"/>
    <d v="1899-12-30T12:49:00"/>
    <n v="30"/>
    <b v="0"/>
    <x v="1"/>
    <b v="1"/>
    <s v="Male"/>
    <n v="30"/>
    <x v="0"/>
    <n v="30"/>
    <x v="1"/>
    <n v="0"/>
    <n v="30"/>
    <s v="Weekdays Only"/>
    <s v="San Francisco, Ca"/>
    <n v="37.774900000000002"/>
    <n v="-122.4194"/>
    <d v="2023-11-10T00:00:00"/>
    <n v="8"/>
    <b v="0"/>
    <d v="2025-06-19T00:00:00"/>
    <x v="28"/>
    <n v="62"/>
    <x v="1"/>
    <n v="0.5"/>
    <n v="0"/>
    <n v="1"/>
    <n v="0"/>
    <x v="8"/>
    <x v="0"/>
  </r>
  <r>
    <n v="19"/>
    <x v="0"/>
    <n v="2"/>
    <s v="Mon, Wed"/>
    <x v="1"/>
    <d v="1899-12-30T10:42:00"/>
    <d v="1899-12-30T13:29:00"/>
    <n v="167"/>
    <b v="0"/>
    <x v="1"/>
    <b v="0"/>
    <s v="Male"/>
    <n v="50"/>
    <x v="0"/>
    <n v="50"/>
    <x v="2"/>
    <n v="0.1"/>
    <n v="45"/>
    <s v="All Hours"/>
    <s v="Sacramento, Ca"/>
    <n v="38.581600000000002"/>
    <n v="-121.4944"/>
    <d v="2023-07-30T00:00:00"/>
    <n v="4"/>
    <b v="1"/>
    <d v="2025-06-13T00:00:00"/>
    <x v="26"/>
    <n v="68"/>
    <x v="0"/>
    <n v="2.8"/>
    <n v="5"/>
    <n v="1"/>
    <n v="0"/>
    <x v="4"/>
    <x v="0"/>
  </r>
  <r>
    <n v="47"/>
    <x v="3"/>
    <n v="2"/>
    <s v="Fri, Tue"/>
    <x v="1"/>
    <d v="1899-12-30T19:19:00"/>
    <d v="1899-12-30T20:50:00"/>
    <n v="91"/>
    <b v="0"/>
    <x v="0"/>
    <b v="0"/>
    <s v="Non-binary"/>
    <n v="70"/>
    <x v="1"/>
    <n v="52.5"/>
    <x v="1"/>
    <n v="0"/>
    <n v="52.5"/>
    <s v="All Hours + Priority Access"/>
    <s v="San Diego, Ca"/>
    <n v="32.715699999999998"/>
    <n v="-117.1611"/>
    <d v="2023-01-21T00:00:00"/>
    <n v="0"/>
    <b v="1"/>
    <d v="2025-06-03T00:00:00"/>
    <x v="9"/>
    <n v="78"/>
    <x v="0"/>
    <n v="1.5"/>
    <n v="0"/>
    <n v="1"/>
    <n v="1"/>
    <x v="6"/>
    <x v="0"/>
  </r>
  <r>
    <n v="44"/>
    <x v="3"/>
    <n v="5"/>
    <s v="Fri, Sun, Thu, Tue, Wed"/>
    <x v="1"/>
    <d v="1899-12-30T20:04:00"/>
    <d v="1899-12-30T22:29:00"/>
    <n v="145"/>
    <b v="0"/>
    <x v="1"/>
    <b v="1"/>
    <s v="Female"/>
    <n v="70"/>
    <x v="0"/>
    <n v="70"/>
    <x v="3"/>
    <n v="0.15"/>
    <n v="59.5"/>
    <s v="All Hours + Priority Access"/>
    <s v="San Francisco, Ca"/>
    <n v="37.774900000000002"/>
    <n v="-122.4194"/>
    <d v="2024-11-15T00:00:00"/>
    <n v="5"/>
    <b v="1"/>
    <d v="2025-07-10T00:00:00"/>
    <x v="10"/>
    <n v="41"/>
    <x v="1"/>
    <n v="2.4"/>
    <n v="10.5"/>
    <n v="0"/>
    <n v="1"/>
    <x v="8"/>
    <x v="0"/>
  </r>
  <r>
    <n v="47"/>
    <x v="2"/>
    <n v="2"/>
    <s v="Mon, Sat"/>
    <x v="1"/>
    <d v="1899-12-30T14:42:00"/>
    <d v="1899-12-30T16:08:00"/>
    <n v="86"/>
    <b v="0"/>
    <x v="1"/>
    <b v="1"/>
    <s v="Prefer not to say"/>
    <n v="20"/>
    <x v="2"/>
    <n v="18"/>
    <x v="1"/>
    <n v="0"/>
    <n v="18"/>
    <s v="Off-Peak Only"/>
    <s v="Bakersfield, Ca"/>
    <n v="35.3733"/>
    <n v="-119.0187"/>
    <d v="2025-06-11T00:00:00"/>
    <n v="3"/>
    <b v="0"/>
    <d v="2025-07-22T00:00:00"/>
    <x v="7"/>
    <n v="29"/>
    <x v="0"/>
    <n v="1.4"/>
    <n v="0"/>
    <n v="0"/>
    <n v="0"/>
    <x v="7"/>
    <x v="0"/>
  </r>
  <r>
    <n v="16"/>
    <x v="2"/>
    <n v="3"/>
    <s v="Mon, Sat, Thu"/>
    <x v="0"/>
    <d v="1899-12-30T15:10:00"/>
    <d v="1899-12-30T16:06:00"/>
    <n v="56"/>
    <b v="0"/>
    <x v="1"/>
    <b v="0"/>
    <s v="Male"/>
    <n v="20"/>
    <x v="0"/>
    <n v="20"/>
    <x v="0"/>
    <n v="0.05"/>
    <n v="19"/>
    <s v="Off-Peak Only"/>
    <s v="Oakland, Ca"/>
    <n v="37.804400000000001"/>
    <n v="-122.27119999999999"/>
    <d v="2025-01-28T00:00:00"/>
    <n v="4"/>
    <b v="0"/>
    <d v="2025-07-14T00:00:00"/>
    <x v="4"/>
    <n v="37"/>
    <x v="4"/>
    <n v="0.9"/>
    <n v="1"/>
    <n v="0"/>
    <n v="0"/>
    <x v="2"/>
    <x v="0"/>
  </r>
  <r>
    <n v="24"/>
    <x v="2"/>
    <n v="2"/>
    <s v="Sun, Tue"/>
    <x v="1"/>
    <d v="1899-12-30T18:58:00"/>
    <d v="1899-12-30T19:40:00"/>
    <n v="42"/>
    <b v="1"/>
    <x v="0"/>
    <b v="1"/>
    <s v="Female"/>
    <n v="20"/>
    <x v="2"/>
    <n v="18"/>
    <x v="2"/>
    <n v="0.1"/>
    <n v="16.2"/>
    <s v="Off-Peak Only"/>
    <s v="Los Angeles, Ca"/>
    <n v="34.052199999999999"/>
    <n v="-118.2437"/>
    <d v="2022-11-07T00:00:00"/>
    <n v="0"/>
    <b v="1"/>
    <d v="2025-05-29T00:00:00"/>
    <x v="29"/>
    <n v="83"/>
    <x v="0"/>
    <n v="0.7"/>
    <n v="1.8"/>
    <n v="1"/>
    <n v="0"/>
    <x v="5"/>
    <x v="0"/>
  </r>
  <r>
    <n v="23"/>
    <x v="0"/>
    <n v="1"/>
    <s v="Tue"/>
    <x v="0"/>
    <d v="1899-12-30T16:54:00"/>
    <d v="1899-12-30T19:49:00"/>
    <n v="175"/>
    <b v="1"/>
    <x v="0"/>
    <b v="0"/>
    <s v="Female"/>
    <n v="50"/>
    <x v="0"/>
    <n v="50"/>
    <x v="1"/>
    <n v="0"/>
    <n v="50"/>
    <s v="All Hours"/>
    <s v="Bakersfield, Ca"/>
    <n v="35.3733"/>
    <n v="-119.0187"/>
    <d v="2022-12-05T00:00:00"/>
    <n v="0"/>
    <b v="1"/>
    <d v="2025-05-31T00:00:00"/>
    <x v="6"/>
    <n v="81"/>
    <x v="3"/>
    <n v="2.9"/>
    <n v="0"/>
    <n v="1"/>
    <n v="1"/>
    <x v="7"/>
    <x v="0"/>
  </r>
  <r>
    <n v="31"/>
    <x v="0"/>
    <n v="4"/>
    <s v="Fri, Mon, Sat, Thu"/>
    <x v="0"/>
    <d v="1899-12-30T11:54:00"/>
    <d v="1899-12-30T13:21:00"/>
    <n v="87"/>
    <b v="0"/>
    <x v="0"/>
    <b v="1"/>
    <s v="Male"/>
    <n v="50"/>
    <x v="1"/>
    <n v="37.5"/>
    <x v="1"/>
    <n v="0"/>
    <n v="37.5"/>
    <s v="All Hours"/>
    <s v="Sacramento, Ca"/>
    <n v="38.581600000000002"/>
    <n v="-121.4944"/>
    <d v="2023-09-25T00:00:00"/>
    <n v="0"/>
    <b v="1"/>
    <d v="2025-06-17T00:00:00"/>
    <x v="3"/>
    <n v="64"/>
    <x v="2"/>
    <n v="1.4"/>
    <n v="0"/>
    <n v="1"/>
    <n v="0"/>
    <x v="4"/>
    <x v="0"/>
  </r>
  <r>
    <n v="12"/>
    <x v="1"/>
    <n v="2"/>
    <s v="Mon, Tue"/>
    <x v="1"/>
    <d v="1899-12-30T09:49:00"/>
    <d v="1899-12-30T11:30:00"/>
    <n v="101"/>
    <b v="0"/>
    <x v="1"/>
    <b v="0"/>
    <s v="Female"/>
    <n v="30"/>
    <x v="1"/>
    <n v="22.5"/>
    <x v="1"/>
    <n v="0"/>
    <n v="22.5"/>
    <s v="Weekdays Only"/>
    <s v="Fresno, Ca"/>
    <n v="36.7378"/>
    <n v="-119.7871"/>
    <d v="2023-09-22T00:00:00"/>
    <n v="1"/>
    <b v="0"/>
    <d v="2025-06-16T00:00:00"/>
    <x v="3"/>
    <n v="65"/>
    <x v="0"/>
    <n v="1.7"/>
    <n v="0"/>
    <n v="1"/>
    <n v="0"/>
    <x v="1"/>
    <x v="0"/>
  </r>
  <r>
    <n v="39"/>
    <x v="2"/>
    <n v="2"/>
    <s v="Thu, Wed"/>
    <x v="1"/>
    <d v="1899-12-30T08:25:00"/>
    <d v="1899-12-30T10:10:00"/>
    <n v="105"/>
    <b v="0"/>
    <x v="1"/>
    <b v="0"/>
    <s v="Female"/>
    <n v="20"/>
    <x v="0"/>
    <n v="20"/>
    <x v="0"/>
    <n v="0.05"/>
    <n v="19"/>
    <s v="Off-Peak Only"/>
    <s v="Bakersfield, Ca"/>
    <n v="35.3733"/>
    <n v="-119.0187"/>
    <d v="2023-07-15T00:00:00"/>
    <n v="5"/>
    <b v="0"/>
    <d v="2025-06-13T00:00:00"/>
    <x v="26"/>
    <n v="68"/>
    <x v="0"/>
    <n v="1.8"/>
    <n v="1"/>
    <n v="1"/>
    <n v="0"/>
    <x v="7"/>
    <x v="0"/>
  </r>
  <r>
    <n v="32"/>
    <x v="1"/>
    <n v="5"/>
    <s v="Fri, Mon, Thu, Tue, Wed"/>
    <x v="1"/>
    <d v="1899-12-30T10:17:00"/>
    <d v="1899-12-30T13:05:00"/>
    <n v="168"/>
    <b v="1"/>
    <x v="0"/>
    <b v="0"/>
    <s v="Female"/>
    <n v="30"/>
    <x v="2"/>
    <n v="27"/>
    <x v="1"/>
    <n v="0"/>
    <n v="27"/>
    <s v="Weekdays Only"/>
    <s v="Sacramento, Ca"/>
    <n v="38.581600000000002"/>
    <n v="-121.4944"/>
    <d v="2024-12-18T00:00:00"/>
    <n v="0"/>
    <b v="1"/>
    <d v="2025-07-12T00:00:00"/>
    <x v="11"/>
    <n v="39"/>
    <x v="1"/>
    <n v="2.8"/>
    <n v="0"/>
    <n v="0"/>
    <n v="0"/>
    <x v="4"/>
    <x v="0"/>
  </r>
  <r>
    <n v="22"/>
    <x v="1"/>
    <n v="5"/>
    <s v="Fri, Sat, Sun, Tue, Wed"/>
    <x v="1"/>
    <d v="1899-12-30T08:13:00"/>
    <d v="1899-12-30T09:46:00"/>
    <n v="93"/>
    <b v="0"/>
    <x v="0"/>
    <b v="1"/>
    <s v="Male"/>
    <n v="30"/>
    <x v="0"/>
    <n v="30"/>
    <x v="0"/>
    <n v="0.05"/>
    <n v="28.5"/>
    <s v="Weekdays Only"/>
    <s v="San Jose, Ca"/>
    <n v="37.338200000000001"/>
    <n v="-121.88630000000001"/>
    <d v="2022-10-23T00:00:00"/>
    <n v="0"/>
    <b v="1"/>
    <d v="2025-05-29T00:00:00"/>
    <x v="24"/>
    <n v="83"/>
    <x v="1"/>
    <n v="1.6"/>
    <n v="1.5"/>
    <n v="1"/>
    <n v="0"/>
    <x v="0"/>
    <x v="0"/>
  </r>
  <r>
    <n v="32"/>
    <x v="1"/>
    <n v="3"/>
    <s v="Fri, Sun, Thu"/>
    <x v="0"/>
    <d v="1899-12-30T14:23:00"/>
    <d v="1899-12-30T15:48:00"/>
    <n v="85"/>
    <b v="1"/>
    <x v="0"/>
    <b v="0"/>
    <s v="Prefer not to say"/>
    <n v="30"/>
    <x v="0"/>
    <n v="30"/>
    <x v="1"/>
    <n v="0"/>
    <n v="30"/>
    <s v="Weekdays Only"/>
    <s v="Long Beach, Ca"/>
    <n v="33.770099999999999"/>
    <n v="-118.19370000000001"/>
    <d v="2024-04-03T00:00:00"/>
    <n v="0"/>
    <b v="0"/>
    <d v="2025-06-27T00:00:00"/>
    <x v="33"/>
    <n v="54"/>
    <x v="4"/>
    <n v="1.4"/>
    <n v="0"/>
    <n v="0"/>
    <n v="0"/>
    <x v="9"/>
    <x v="0"/>
  </r>
  <r>
    <n v="19"/>
    <x v="2"/>
    <n v="2"/>
    <s v="Fri, Sat"/>
    <x v="1"/>
    <d v="1899-12-30T20:23:00"/>
    <d v="1899-12-30T21:49:00"/>
    <n v="86"/>
    <b v="0"/>
    <x v="1"/>
    <b v="0"/>
    <s v="Male"/>
    <n v="20"/>
    <x v="1"/>
    <n v="15"/>
    <x v="2"/>
    <n v="0.1"/>
    <n v="13.5"/>
    <s v="Off-Peak Only"/>
    <s v="San Diego, Ca"/>
    <n v="32.715699999999998"/>
    <n v="-117.1611"/>
    <d v="2024-05-10T00:00:00"/>
    <n v="5"/>
    <b v="0"/>
    <d v="2025-06-30T00:00:00"/>
    <x v="0"/>
    <n v="51"/>
    <x v="0"/>
    <n v="1.4"/>
    <n v="1.5"/>
    <n v="0"/>
    <n v="0"/>
    <x v="6"/>
    <x v="0"/>
  </r>
  <r>
    <n v="30"/>
    <x v="1"/>
    <n v="1"/>
    <s v="Sun"/>
    <x v="1"/>
    <d v="1899-12-30T08:38:00"/>
    <d v="1899-12-30T10:08:00"/>
    <n v="90"/>
    <b v="0"/>
    <x v="1"/>
    <b v="1"/>
    <s v="Other (self-described)"/>
    <n v="30"/>
    <x v="0"/>
    <n v="30"/>
    <x v="1"/>
    <n v="0"/>
    <n v="30"/>
    <s v="Weekdays Only"/>
    <s v="San Francisco, Ca"/>
    <n v="37.774900000000002"/>
    <n v="-122.4194"/>
    <d v="2023-12-18T00:00:00"/>
    <n v="1"/>
    <b v="0"/>
    <d v="2025-06-21T00:00:00"/>
    <x v="13"/>
    <n v="60"/>
    <x v="3"/>
    <n v="1.5"/>
    <n v="0"/>
    <n v="0"/>
    <n v="0"/>
    <x v="8"/>
    <x v="0"/>
  </r>
  <r>
    <n v="13"/>
    <x v="3"/>
    <n v="5"/>
    <s v="Fri, Mon, Sat, Sun, Thu"/>
    <x v="1"/>
    <d v="1899-12-30T17:13:00"/>
    <d v="1899-12-30T19:00:00"/>
    <n v="107"/>
    <b v="0"/>
    <x v="0"/>
    <b v="0"/>
    <s v="Male"/>
    <n v="70"/>
    <x v="0"/>
    <n v="70"/>
    <x v="1"/>
    <n v="0"/>
    <n v="70"/>
    <s v="All Hours + Priority Access"/>
    <s v="Bakersfield, Ca"/>
    <n v="35.3733"/>
    <n v="-119.0187"/>
    <d v="2025-05-03T00:00:00"/>
    <n v="0"/>
    <b v="0"/>
    <d v="2025-07-20T00:00:00"/>
    <x v="18"/>
    <n v="31"/>
    <x v="1"/>
    <n v="1.8"/>
    <n v="0"/>
    <n v="0"/>
    <n v="1"/>
    <x v="7"/>
    <x v="0"/>
  </r>
  <r>
    <n v="36"/>
    <x v="2"/>
    <n v="1"/>
    <s v="Tue"/>
    <x v="1"/>
    <d v="1899-12-30T20:44:00"/>
    <d v="1899-12-30T22:22:00"/>
    <n v="98"/>
    <b v="1"/>
    <x v="1"/>
    <b v="1"/>
    <s v="Female"/>
    <n v="20"/>
    <x v="1"/>
    <n v="15"/>
    <x v="1"/>
    <n v="0"/>
    <n v="15"/>
    <s v="Off-Peak Only"/>
    <s v="Oakland, Ca"/>
    <n v="37.804400000000001"/>
    <n v="-122.27119999999999"/>
    <d v="2024-12-27T00:00:00"/>
    <n v="5"/>
    <b v="0"/>
    <d v="2025-07-13T00:00:00"/>
    <x v="11"/>
    <n v="38"/>
    <x v="3"/>
    <n v="1.6"/>
    <n v="0"/>
    <n v="0"/>
    <n v="0"/>
    <x v="2"/>
    <x v="0"/>
  </r>
  <r>
    <n v="35"/>
    <x v="0"/>
    <n v="2"/>
    <s v="Sun, Wed"/>
    <x v="0"/>
    <d v="1899-12-30T19:50:00"/>
    <d v="1899-12-30T22:24:00"/>
    <n v="154"/>
    <b v="0"/>
    <x v="1"/>
    <b v="1"/>
    <s v="Female"/>
    <n v="50"/>
    <x v="0"/>
    <n v="50"/>
    <x v="3"/>
    <n v="0.15"/>
    <n v="42.5"/>
    <s v="All Hours"/>
    <s v="San Francisco, Ca"/>
    <n v="37.774900000000002"/>
    <n v="-122.4194"/>
    <d v="2023-04-28T00:00:00"/>
    <n v="1"/>
    <b v="0"/>
    <d v="2025-06-08T00:00:00"/>
    <x v="32"/>
    <n v="73"/>
    <x v="0"/>
    <n v="2.6"/>
    <n v="7.5"/>
    <n v="1"/>
    <n v="0"/>
    <x v="8"/>
    <x v="0"/>
  </r>
  <r>
    <n v="30"/>
    <x v="1"/>
    <n v="3"/>
    <s v="Fri, Thu, Tue"/>
    <x v="0"/>
    <d v="1899-12-30T08:05:00"/>
    <d v="1899-12-30T09:06:00"/>
    <n v="61"/>
    <b v="1"/>
    <x v="1"/>
    <b v="0"/>
    <s v="Prefer not to say"/>
    <n v="30"/>
    <x v="1"/>
    <n v="22.5"/>
    <x v="0"/>
    <n v="0.05"/>
    <n v="21.375"/>
    <s v="Weekdays Only"/>
    <s v="Long Beach, Ca"/>
    <n v="33.770099999999999"/>
    <n v="-118.19370000000001"/>
    <d v="2025-03-26T00:00:00"/>
    <n v="4"/>
    <b v="0"/>
    <d v="2025-07-18T00:00:00"/>
    <x v="20"/>
    <n v="33"/>
    <x v="4"/>
    <n v="1"/>
    <n v="1.1200000000000001"/>
    <n v="0"/>
    <n v="0"/>
    <x v="9"/>
    <x v="0"/>
  </r>
  <r>
    <n v="29"/>
    <x v="3"/>
    <n v="3"/>
    <s v="Sat, Tue, Wed"/>
    <x v="0"/>
    <d v="1899-12-30T10:28:00"/>
    <d v="1899-12-30T11:36:00"/>
    <n v="68"/>
    <b v="0"/>
    <x v="1"/>
    <b v="1"/>
    <s v="Male"/>
    <n v="70"/>
    <x v="0"/>
    <n v="70"/>
    <x v="1"/>
    <n v="0"/>
    <n v="70"/>
    <s v="All Hours + Priority Access"/>
    <s v="San Francisco, Ca"/>
    <n v="37.774900000000002"/>
    <n v="-122.4194"/>
    <d v="2023-09-19T00:00:00"/>
    <n v="3"/>
    <b v="1"/>
    <d v="2025-06-16T00:00:00"/>
    <x v="3"/>
    <n v="65"/>
    <x v="4"/>
    <n v="1.1000000000000001"/>
    <n v="0"/>
    <n v="1"/>
    <n v="1"/>
    <x v="8"/>
    <x v="0"/>
  </r>
  <r>
    <n v="47"/>
    <x v="2"/>
    <n v="2"/>
    <s v="Mon, Tue"/>
    <x v="1"/>
    <d v="1899-12-30T19:06:00"/>
    <d v="1899-12-30T19:43:00"/>
    <n v="37"/>
    <b v="0"/>
    <x v="1"/>
    <b v="1"/>
    <s v="Non-binary"/>
    <n v="20"/>
    <x v="0"/>
    <n v="20"/>
    <x v="1"/>
    <n v="0"/>
    <n v="20"/>
    <s v="Off-Peak Only"/>
    <s v="San Francisco, Ca"/>
    <n v="37.774900000000002"/>
    <n v="-122.4194"/>
    <d v="2024-10-04T00:00:00"/>
    <n v="1"/>
    <b v="0"/>
    <d v="2025-07-08T00:00:00"/>
    <x v="34"/>
    <n v="43"/>
    <x v="0"/>
    <n v="0.6"/>
    <n v="0"/>
    <n v="0"/>
    <n v="0"/>
    <x v="8"/>
    <x v="0"/>
  </r>
  <r>
    <n v="29"/>
    <x v="1"/>
    <n v="3"/>
    <s v="Fri, Sun, Wed"/>
    <x v="0"/>
    <d v="1899-12-30T14:16:00"/>
    <d v="1899-12-30T17:08:00"/>
    <n v="172"/>
    <b v="0"/>
    <x v="0"/>
    <b v="0"/>
    <s v="Female"/>
    <n v="30"/>
    <x v="0"/>
    <n v="30"/>
    <x v="0"/>
    <n v="0.05"/>
    <n v="28.5"/>
    <s v="Weekdays Only"/>
    <s v="Fresno, Ca"/>
    <n v="36.7378"/>
    <n v="-119.7871"/>
    <d v="2024-05-04T00:00:00"/>
    <n v="0"/>
    <b v="1"/>
    <d v="2025-06-29T00:00:00"/>
    <x v="0"/>
    <n v="52"/>
    <x v="4"/>
    <n v="2.9"/>
    <n v="1.5"/>
    <n v="0"/>
    <n v="0"/>
    <x v="1"/>
    <x v="0"/>
  </r>
  <r>
    <n v="49"/>
    <x v="0"/>
    <n v="2"/>
    <s v="Tue, Wed"/>
    <x v="0"/>
    <d v="1899-12-30T10:11:00"/>
    <d v="1899-12-30T11:28:00"/>
    <n v="77"/>
    <b v="1"/>
    <x v="1"/>
    <b v="0"/>
    <s v="Female"/>
    <n v="50"/>
    <x v="0"/>
    <n v="50"/>
    <x v="1"/>
    <n v="0"/>
    <n v="50"/>
    <s v="All Hours"/>
    <s v="Bakersfield, Ca"/>
    <n v="35.3733"/>
    <n v="-119.0187"/>
    <d v="2024-08-19T00:00:00"/>
    <n v="2"/>
    <b v="1"/>
    <d v="2025-07-05T00:00:00"/>
    <x v="12"/>
    <n v="46"/>
    <x v="0"/>
    <n v="1.3"/>
    <n v="0"/>
    <n v="0"/>
    <n v="1"/>
    <x v="7"/>
    <x v="0"/>
  </r>
  <r>
    <n v="16"/>
    <x v="0"/>
    <n v="3"/>
    <s v="Sat, Sun, Wed"/>
    <x v="1"/>
    <d v="1899-12-30T13:30:00"/>
    <d v="1899-12-30T14:20:00"/>
    <n v="50"/>
    <b v="1"/>
    <x v="0"/>
    <b v="1"/>
    <s v="Female"/>
    <n v="50"/>
    <x v="1"/>
    <n v="37.5"/>
    <x v="1"/>
    <n v="0"/>
    <n v="37.5"/>
    <s v="All Hours"/>
    <s v="San Diego, Ca"/>
    <n v="32.715699999999998"/>
    <n v="-117.1611"/>
    <d v="2024-06-09T00:00:00"/>
    <n v="0"/>
    <b v="1"/>
    <d v="2025-07-01T00:00:00"/>
    <x v="30"/>
    <n v="50"/>
    <x v="4"/>
    <n v="0.8"/>
    <n v="0"/>
    <n v="0"/>
    <n v="0"/>
    <x v="6"/>
    <x v="0"/>
  </r>
  <r>
    <n v="13"/>
    <x v="1"/>
    <n v="3"/>
    <s v="Fri, Sat, Wed"/>
    <x v="1"/>
    <d v="1899-12-30T13:37:00"/>
    <d v="1899-12-30T14:09:00"/>
    <n v="32"/>
    <b v="1"/>
    <x v="0"/>
    <b v="0"/>
    <s v="Male"/>
    <n v="30"/>
    <x v="1"/>
    <n v="22.5"/>
    <x v="1"/>
    <n v="0"/>
    <n v="22.5"/>
    <s v="Weekdays Only"/>
    <s v="Long Beach, Ca"/>
    <n v="33.770099999999999"/>
    <n v="-118.19370000000001"/>
    <d v="2023-05-19T00:00:00"/>
    <n v="0"/>
    <b v="0"/>
    <d v="2025-06-09T00:00:00"/>
    <x v="2"/>
    <n v="72"/>
    <x v="4"/>
    <n v="0.5"/>
    <n v="0"/>
    <n v="1"/>
    <n v="0"/>
    <x v="9"/>
    <x v="0"/>
  </r>
  <r>
    <n v="47"/>
    <x v="0"/>
    <n v="2"/>
    <s v="Sun, Tue"/>
    <x v="1"/>
    <d v="1899-12-30T15:09:00"/>
    <d v="1899-12-30T16:18:00"/>
    <n v="69"/>
    <b v="1"/>
    <x v="1"/>
    <b v="1"/>
    <s v="Prefer not to say"/>
    <n v="50"/>
    <x v="1"/>
    <n v="37.5"/>
    <x v="0"/>
    <n v="0.05"/>
    <n v="35.625"/>
    <s v="All Hours"/>
    <s v="Los Angeles, Ca"/>
    <n v="34.052199999999999"/>
    <n v="-118.2437"/>
    <d v="2024-08-10T00:00:00"/>
    <n v="8"/>
    <b v="1"/>
    <d v="2025-07-05T00:00:00"/>
    <x v="12"/>
    <n v="46"/>
    <x v="0"/>
    <n v="1.2"/>
    <n v="1.88"/>
    <n v="0"/>
    <n v="0"/>
    <x v="5"/>
    <x v="0"/>
  </r>
  <r>
    <n v="23"/>
    <x v="0"/>
    <n v="5"/>
    <s v="Fri, Mon, Sun, Tue, Wed"/>
    <x v="0"/>
    <d v="1899-12-30T16:33:00"/>
    <d v="1899-12-30T18:03:00"/>
    <n v="90"/>
    <b v="0"/>
    <x v="0"/>
    <b v="0"/>
    <s v="Male"/>
    <n v="50"/>
    <x v="0"/>
    <n v="50"/>
    <x v="0"/>
    <n v="0.05"/>
    <n v="47.5"/>
    <s v="All Hours"/>
    <s v="Long Beach, Ca"/>
    <n v="33.770099999999999"/>
    <n v="-118.19370000000001"/>
    <d v="2023-10-28T00:00:00"/>
    <n v="0"/>
    <b v="1"/>
    <d v="2025-06-19T00:00:00"/>
    <x v="17"/>
    <n v="62"/>
    <x v="1"/>
    <n v="1.5"/>
    <n v="2.5"/>
    <n v="1"/>
    <n v="1"/>
    <x v="9"/>
    <x v="0"/>
  </r>
  <r>
    <n v="29"/>
    <x v="2"/>
    <n v="4"/>
    <s v="Mon, Sat, Tue, Wed"/>
    <x v="1"/>
    <d v="1899-12-30T09:11:00"/>
    <d v="1899-12-30T10:48:00"/>
    <n v="97"/>
    <b v="0"/>
    <x v="0"/>
    <b v="1"/>
    <s v="Female"/>
    <n v="20"/>
    <x v="2"/>
    <n v="18"/>
    <x v="1"/>
    <n v="0"/>
    <n v="18"/>
    <s v="Off-Peak Only"/>
    <s v="Fresno, Ca"/>
    <n v="36.7378"/>
    <n v="-119.7871"/>
    <d v="2024-02-02T00:00:00"/>
    <n v="0"/>
    <b v="0"/>
    <d v="2025-06-24T00:00:00"/>
    <x v="15"/>
    <n v="57"/>
    <x v="2"/>
    <n v="1.6"/>
    <n v="0"/>
    <n v="0"/>
    <n v="0"/>
    <x v="1"/>
    <x v="0"/>
  </r>
  <r>
    <n v="49"/>
    <x v="3"/>
    <n v="3"/>
    <s v="Fri, Sun, Wed"/>
    <x v="0"/>
    <d v="1899-12-30T17:42:00"/>
    <d v="1899-12-30T19:00:00"/>
    <n v="78"/>
    <b v="1"/>
    <x v="1"/>
    <b v="1"/>
    <s v="Female"/>
    <n v="70"/>
    <x v="2"/>
    <n v="63"/>
    <x v="2"/>
    <n v="0.1"/>
    <n v="56.7"/>
    <s v="All Hours + Priority Access"/>
    <s v="Los Angeles, Ca"/>
    <n v="34.052199999999999"/>
    <n v="-118.2437"/>
    <d v="2023-07-17T00:00:00"/>
    <n v="8"/>
    <b v="1"/>
    <d v="2025-06-13T00:00:00"/>
    <x v="26"/>
    <n v="68"/>
    <x v="4"/>
    <n v="1.3"/>
    <n v="6.3"/>
    <n v="1"/>
    <n v="1"/>
    <x v="5"/>
    <x v="0"/>
  </r>
  <r>
    <n v="29"/>
    <x v="1"/>
    <n v="3"/>
    <s v="Fri, Sun, Wed"/>
    <x v="0"/>
    <d v="1899-12-30T14:16:00"/>
    <d v="1899-12-30T17:08:00"/>
    <n v="172"/>
    <b v="0"/>
    <x v="0"/>
    <b v="0"/>
    <s v="Female"/>
    <n v="30"/>
    <x v="0"/>
    <n v="30"/>
    <x v="0"/>
    <n v="0.05"/>
    <n v="28.5"/>
    <s v="Weekdays Only"/>
    <s v="Fresno, Ca"/>
    <n v="36.7378"/>
    <n v="-119.7871"/>
    <d v="2022-09-29T00:00:00"/>
    <n v="0"/>
    <b v="1"/>
    <d v="2025-05-27T00:00:00"/>
    <x v="1"/>
    <n v="85"/>
    <x v="4"/>
    <n v="2.9"/>
    <n v="1.5"/>
    <n v="1"/>
    <n v="0"/>
    <x v="1"/>
    <x v="0"/>
  </r>
  <r>
    <n v="21"/>
    <x v="0"/>
    <n v="3"/>
    <s v="Mon, Sat, Wed"/>
    <x v="0"/>
    <d v="1899-12-30T13:49:00"/>
    <d v="1899-12-30T14:55:00"/>
    <n v="66"/>
    <b v="0"/>
    <x v="1"/>
    <b v="1"/>
    <s v="Male"/>
    <n v="50"/>
    <x v="0"/>
    <n v="50"/>
    <x v="1"/>
    <n v="0"/>
    <n v="50"/>
    <s v="All Hours"/>
    <s v="Anaheim, Ca"/>
    <n v="33.836599999999997"/>
    <n v="-117.9143"/>
    <d v="2023-05-04T00:00:00"/>
    <n v="1"/>
    <b v="1"/>
    <d v="2025-06-09T00:00:00"/>
    <x v="2"/>
    <n v="72"/>
    <x v="4"/>
    <n v="1.1000000000000001"/>
    <n v="0"/>
    <n v="1"/>
    <n v="1"/>
    <x v="3"/>
    <x v="0"/>
  </r>
  <r>
    <n v="27"/>
    <x v="0"/>
    <n v="1"/>
    <s v="Thu"/>
    <x v="0"/>
    <d v="1899-12-30T14:17:00"/>
    <d v="1899-12-30T15:42:00"/>
    <n v="85"/>
    <b v="0"/>
    <x v="0"/>
    <b v="0"/>
    <s v="Prefer not to say"/>
    <n v="50"/>
    <x v="1"/>
    <n v="37.5"/>
    <x v="0"/>
    <n v="0.05"/>
    <n v="35.625"/>
    <s v="All Hours"/>
    <s v="Bakersfield, Ca"/>
    <n v="35.3733"/>
    <n v="-119.0187"/>
    <d v="2024-11-06T00:00:00"/>
    <n v="0"/>
    <b v="1"/>
    <d v="2025-07-10T00:00:00"/>
    <x v="10"/>
    <n v="41"/>
    <x v="3"/>
    <n v="1.4"/>
    <n v="1.88"/>
    <n v="0"/>
    <n v="0"/>
    <x v="7"/>
    <x v="0"/>
  </r>
  <r>
    <n v="38"/>
    <x v="2"/>
    <n v="1"/>
    <s v="Tue"/>
    <x v="0"/>
    <d v="1899-12-30T14:12:00"/>
    <d v="1899-12-30T14:59:00"/>
    <n v="47"/>
    <b v="0"/>
    <x v="0"/>
    <b v="0"/>
    <s v="Prefer not to say"/>
    <n v="20"/>
    <x v="0"/>
    <n v="20"/>
    <x v="1"/>
    <n v="0"/>
    <n v="20"/>
    <s v="Off-Peak Only"/>
    <s v="Sacramento, Ca"/>
    <n v="38.581600000000002"/>
    <n v="-121.4944"/>
    <d v="2025-05-20T00:00:00"/>
    <n v="0"/>
    <b v="0"/>
    <d v="2025-07-21T00:00:00"/>
    <x v="18"/>
    <n v="30"/>
    <x v="3"/>
    <n v="0.8"/>
    <n v="0"/>
    <n v="0"/>
    <n v="0"/>
    <x v="4"/>
    <x v="0"/>
  </r>
  <r>
    <n v="22"/>
    <x v="2"/>
    <n v="3"/>
    <s v="Sat, Thu, Tue"/>
    <x v="1"/>
    <d v="1899-12-30T18:51:00"/>
    <d v="1899-12-30T21:17:00"/>
    <n v="146"/>
    <b v="0"/>
    <x v="1"/>
    <b v="0"/>
    <s v="Male"/>
    <n v="20"/>
    <x v="0"/>
    <n v="20"/>
    <x v="3"/>
    <n v="0.15"/>
    <n v="17"/>
    <s v="Off-Peak Only"/>
    <s v="Los Angeles, Ca"/>
    <n v="34.052199999999999"/>
    <n v="-118.2437"/>
    <d v="2024-09-16T00:00:00"/>
    <n v="8"/>
    <b v="0"/>
    <d v="2025-07-07T00:00:00"/>
    <x v="25"/>
    <n v="44"/>
    <x v="4"/>
    <n v="2.4"/>
    <n v="3"/>
    <n v="0"/>
    <n v="0"/>
    <x v="5"/>
    <x v="0"/>
  </r>
  <r>
    <n v="30"/>
    <x v="2"/>
    <n v="2"/>
    <s v="Sun, Wed"/>
    <x v="1"/>
    <d v="1899-12-30T14:19:00"/>
    <d v="1899-12-30T16:18:00"/>
    <n v="119"/>
    <b v="1"/>
    <x v="1"/>
    <b v="0"/>
    <s v="Male"/>
    <n v="20"/>
    <x v="1"/>
    <n v="15"/>
    <x v="1"/>
    <n v="0"/>
    <n v="15"/>
    <s v="Off-Peak Only"/>
    <s v="Bakersfield, Ca"/>
    <n v="35.3733"/>
    <n v="-119.0187"/>
    <d v="2023-09-28T00:00:00"/>
    <n v="5"/>
    <b v="0"/>
    <d v="2025-06-17T00:00:00"/>
    <x v="3"/>
    <n v="64"/>
    <x v="0"/>
    <n v="2"/>
    <n v="0"/>
    <n v="1"/>
    <n v="0"/>
    <x v="7"/>
    <x v="0"/>
  </r>
  <r>
    <n v="25"/>
    <x v="1"/>
    <n v="2"/>
    <s v="Thu, Wed"/>
    <x v="0"/>
    <d v="1899-12-30T10:38:00"/>
    <d v="1899-12-30T12:32:00"/>
    <n v="114"/>
    <b v="1"/>
    <x v="1"/>
    <b v="0"/>
    <s v="Non-binary"/>
    <n v="30"/>
    <x v="1"/>
    <n v="22.5"/>
    <x v="0"/>
    <n v="0.05"/>
    <n v="21.375"/>
    <s v="Weekdays Only"/>
    <s v="Sacramento, Ca"/>
    <n v="38.581600000000002"/>
    <n v="-121.4944"/>
    <d v="2025-04-29T00:00:00"/>
    <n v="7"/>
    <b v="0"/>
    <d v="2025-07-19T00:00:00"/>
    <x v="5"/>
    <n v="32"/>
    <x v="0"/>
    <n v="1.9"/>
    <n v="1.1200000000000001"/>
    <n v="0"/>
    <n v="0"/>
    <x v="4"/>
    <x v="0"/>
  </r>
  <r>
    <n v="35"/>
    <x v="1"/>
    <n v="1"/>
    <s v="Tue"/>
    <x v="0"/>
    <d v="1899-12-30T16:19:00"/>
    <d v="1899-12-30T19:13:00"/>
    <n v="174"/>
    <b v="1"/>
    <x v="0"/>
    <b v="0"/>
    <s v="Female"/>
    <n v="30"/>
    <x v="0"/>
    <n v="30"/>
    <x v="0"/>
    <n v="0.05"/>
    <n v="28.5"/>
    <s v="Weekdays Only"/>
    <s v="Oakland, Ca"/>
    <n v="37.804400000000001"/>
    <n v="-122.27119999999999"/>
    <d v="2024-01-11T00:00:00"/>
    <n v="0"/>
    <b v="1"/>
    <d v="2025-06-23T00:00:00"/>
    <x v="23"/>
    <n v="58"/>
    <x v="3"/>
    <n v="2.9"/>
    <n v="1.5"/>
    <n v="0"/>
    <n v="0"/>
    <x v="2"/>
    <x v="0"/>
  </r>
  <r>
    <n v="16"/>
    <x v="0"/>
    <n v="3"/>
    <s v="Mon, Sun, Tue"/>
    <x v="0"/>
    <d v="1899-12-30T16:04:00"/>
    <d v="1899-12-30T17:51:00"/>
    <n v="107"/>
    <b v="1"/>
    <x v="1"/>
    <b v="1"/>
    <s v="Male"/>
    <n v="50"/>
    <x v="1"/>
    <n v="37.5"/>
    <x v="1"/>
    <n v="0"/>
    <n v="37.5"/>
    <s v="All Hours"/>
    <s v="San Jose, Ca"/>
    <n v="37.338200000000001"/>
    <n v="-121.88630000000001"/>
    <d v="2023-09-26T00:00:00"/>
    <n v="7"/>
    <b v="0"/>
    <d v="2025-06-17T00:00:00"/>
    <x v="3"/>
    <n v="64"/>
    <x v="4"/>
    <n v="1.8"/>
    <n v="0"/>
    <n v="1"/>
    <n v="0"/>
    <x v="0"/>
    <x v="0"/>
  </r>
  <r>
    <n v="18"/>
    <x v="0"/>
    <n v="3"/>
    <s v="Fri, Mon, Thu"/>
    <x v="1"/>
    <d v="1899-12-30T11:41:00"/>
    <d v="1899-12-30T13:08:00"/>
    <n v="87"/>
    <b v="0"/>
    <x v="0"/>
    <b v="0"/>
    <s v="Male"/>
    <n v="50"/>
    <x v="1"/>
    <n v="37.5"/>
    <x v="3"/>
    <n v="0.15"/>
    <n v="31.875"/>
    <s v="All Hours"/>
    <s v="Oakland, Ca"/>
    <n v="37.804400000000001"/>
    <n v="-122.27119999999999"/>
    <d v="2024-07-02T00:00:00"/>
    <n v="0"/>
    <b v="0"/>
    <d v="2025-07-02T00:00:00"/>
    <x v="27"/>
    <n v="49"/>
    <x v="4"/>
    <n v="1.4"/>
    <n v="5.62"/>
    <n v="0"/>
    <n v="0"/>
    <x v="2"/>
    <x v="0"/>
  </r>
  <r>
    <n v="36"/>
    <x v="0"/>
    <n v="1"/>
    <s v="Sat"/>
    <x v="1"/>
    <d v="1899-12-30T11:56:00"/>
    <d v="1899-12-30T12:58:00"/>
    <n v="62"/>
    <b v="1"/>
    <x v="1"/>
    <b v="1"/>
    <s v="Female"/>
    <n v="50"/>
    <x v="0"/>
    <n v="50"/>
    <x v="1"/>
    <n v="0"/>
    <n v="50"/>
    <s v="All Hours"/>
    <s v="San Diego, Ca"/>
    <n v="32.715699999999998"/>
    <n v="-117.1611"/>
    <d v="2023-03-24T00:00:00"/>
    <n v="8"/>
    <b v="1"/>
    <d v="2025-06-06T00:00:00"/>
    <x v="16"/>
    <n v="75"/>
    <x v="3"/>
    <n v="1"/>
    <n v="0"/>
    <n v="1"/>
    <n v="1"/>
    <x v="6"/>
    <x v="0"/>
  </r>
  <r>
    <n v="30"/>
    <x v="0"/>
    <n v="3"/>
    <s v="Sat, Sun, Wed"/>
    <x v="1"/>
    <d v="1899-12-30T17:43:00"/>
    <d v="1899-12-30T18:23:00"/>
    <n v="40"/>
    <b v="0"/>
    <x v="0"/>
    <b v="0"/>
    <s v="Male"/>
    <n v="50"/>
    <x v="0"/>
    <n v="50"/>
    <x v="3"/>
    <n v="0.15"/>
    <n v="42.5"/>
    <s v="All Hours"/>
    <s v="Fresno, Ca"/>
    <n v="36.7378"/>
    <n v="-119.7871"/>
    <d v="2025-03-01T00:00:00"/>
    <n v="0"/>
    <b v="1"/>
    <d v="2025-07-16T00:00:00"/>
    <x v="20"/>
    <n v="35"/>
    <x v="4"/>
    <n v="0.7"/>
    <n v="7.5"/>
    <n v="0"/>
    <n v="0"/>
    <x v="1"/>
    <x v="0"/>
  </r>
  <r>
    <n v="43"/>
    <x v="2"/>
    <n v="1"/>
    <s v="Sat"/>
    <x v="1"/>
    <d v="1899-12-30T14:44:00"/>
    <d v="1899-12-30T16:44:00"/>
    <n v="120"/>
    <b v="1"/>
    <x v="1"/>
    <b v="1"/>
    <s v="Male"/>
    <n v="20"/>
    <x v="2"/>
    <n v="18"/>
    <x v="3"/>
    <n v="0.15"/>
    <n v="15.3"/>
    <s v="Off-Peak Only"/>
    <s v="San Diego, Ca"/>
    <n v="32.715699999999998"/>
    <n v="-117.1611"/>
    <d v="2025-04-03T00:00:00"/>
    <n v="4"/>
    <b v="1"/>
    <d v="2025-07-18T00:00:00"/>
    <x v="5"/>
    <n v="33"/>
    <x v="3"/>
    <n v="2"/>
    <n v="2.7"/>
    <n v="0"/>
    <n v="0"/>
    <x v="6"/>
    <x v="0"/>
  </r>
  <r>
    <n v="16"/>
    <x v="2"/>
    <n v="3"/>
    <s v="Mon, Sat, Thu"/>
    <x v="0"/>
    <d v="1899-12-30T15:10:00"/>
    <d v="1899-12-30T16:06:00"/>
    <n v="56"/>
    <b v="0"/>
    <x v="1"/>
    <b v="0"/>
    <s v="Male"/>
    <n v="20"/>
    <x v="0"/>
    <n v="20"/>
    <x v="0"/>
    <n v="0.05"/>
    <n v="19"/>
    <s v="Off-Peak Only"/>
    <s v="Oakland, Ca"/>
    <n v="37.804400000000001"/>
    <n v="-122.27119999999999"/>
    <d v="2023-05-09T00:00:00"/>
    <n v="6"/>
    <b v="0"/>
    <d v="2025-06-09T00:00:00"/>
    <x v="2"/>
    <n v="72"/>
    <x v="4"/>
    <n v="0.9"/>
    <n v="1"/>
    <n v="1"/>
    <n v="0"/>
    <x v="2"/>
    <x v="0"/>
  </r>
  <r>
    <n v="27"/>
    <x v="2"/>
    <n v="2"/>
    <s v="Fri, Tue"/>
    <x v="1"/>
    <d v="1899-12-30T11:35:00"/>
    <d v="1899-12-30T13:34:00"/>
    <n v="119"/>
    <b v="1"/>
    <x v="0"/>
    <b v="1"/>
    <s v="Male"/>
    <n v="20"/>
    <x v="0"/>
    <n v="20"/>
    <x v="0"/>
    <n v="0.05"/>
    <n v="19"/>
    <s v="Off-Peak Only"/>
    <s v="Oakland, Ca"/>
    <n v="37.804400000000001"/>
    <n v="-122.27119999999999"/>
    <d v="2024-01-12T00:00:00"/>
    <n v="0"/>
    <b v="0"/>
    <d v="2025-06-23T00:00:00"/>
    <x v="23"/>
    <n v="58"/>
    <x v="0"/>
    <n v="2"/>
    <n v="1"/>
    <n v="0"/>
    <n v="0"/>
    <x v="2"/>
    <x v="0"/>
  </r>
  <r>
    <n v="37"/>
    <x v="2"/>
    <n v="3"/>
    <s v="Mon, Tue, Wed"/>
    <x v="1"/>
    <d v="1899-12-30T18:07:00"/>
    <d v="1899-12-30T20:01:00"/>
    <n v="114"/>
    <b v="0"/>
    <x v="0"/>
    <b v="1"/>
    <s v="Non-binary"/>
    <n v="20"/>
    <x v="1"/>
    <n v="15"/>
    <x v="1"/>
    <n v="0"/>
    <n v="15"/>
    <s v="Off-Peak Only"/>
    <s v="Los Angeles, Ca"/>
    <n v="34.052199999999999"/>
    <n v="-118.2437"/>
    <d v="2023-06-20T00:00:00"/>
    <n v="0"/>
    <b v="1"/>
    <d v="2025-06-11T00:00:00"/>
    <x v="21"/>
    <n v="70"/>
    <x v="4"/>
    <n v="1.9"/>
    <n v="0"/>
    <n v="1"/>
    <n v="0"/>
    <x v="5"/>
    <x v="0"/>
  </r>
  <r>
    <n v="14"/>
    <x v="0"/>
    <n v="3"/>
    <s v="Sat, Sun, Tue"/>
    <x v="0"/>
    <d v="1899-12-30T14:09:00"/>
    <d v="1899-12-30T16:34:00"/>
    <n v="145"/>
    <b v="0"/>
    <x v="1"/>
    <b v="0"/>
    <s v="Male"/>
    <n v="50"/>
    <x v="2"/>
    <n v="45"/>
    <x v="3"/>
    <n v="0.15"/>
    <n v="38.25"/>
    <s v="All Hours"/>
    <s v="Bakersfield, Ca"/>
    <n v="35.3733"/>
    <n v="-119.0187"/>
    <d v="2024-03-16T00:00:00"/>
    <n v="4"/>
    <b v="0"/>
    <d v="2025-06-26T00:00:00"/>
    <x v="14"/>
    <n v="55"/>
    <x v="4"/>
    <n v="2.4"/>
    <n v="6.75"/>
    <n v="0"/>
    <n v="0"/>
    <x v="7"/>
    <x v="0"/>
  </r>
  <r>
    <n v="16"/>
    <x v="0"/>
    <n v="3"/>
    <s v="Sun, Thu, Wed"/>
    <x v="1"/>
    <d v="1899-12-30T12:45:00"/>
    <d v="1899-12-30T14:42:00"/>
    <n v="117"/>
    <b v="1"/>
    <x v="1"/>
    <b v="0"/>
    <s v="Non-binary"/>
    <n v="50"/>
    <x v="0"/>
    <n v="50"/>
    <x v="1"/>
    <n v="0"/>
    <n v="50"/>
    <s v="All Hours"/>
    <s v="Oakland, Ca"/>
    <n v="37.804400000000001"/>
    <n v="-122.27119999999999"/>
    <d v="2024-10-03T00:00:00"/>
    <n v="6"/>
    <b v="1"/>
    <d v="2025-07-08T00:00:00"/>
    <x v="34"/>
    <n v="43"/>
    <x v="4"/>
    <n v="2"/>
    <n v="0"/>
    <n v="0"/>
    <n v="1"/>
    <x v="2"/>
    <x v="0"/>
  </r>
  <r>
    <n v="45"/>
    <x v="0"/>
    <n v="5"/>
    <s v="Fri, Mon, Sun, Tue, Wed"/>
    <x v="1"/>
    <d v="1899-12-30T14:59:00"/>
    <d v="1899-12-30T16:59:00"/>
    <n v="120"/>
    <b v="0"/>
    <x v="0"/>
    <b v="1"/>
    <s v="Female"/>
    <n v="50"/>
    <x v="1"/>
    <n v="37.5"/>
    <x v="3"/>
    <n v="0.15"/>
    <n v="31.875"/>
    <s v="All Hours"/>
    <s v="San Francisco, Ca"/>
    <n v="37.774900000000002"/>
    <n v="-122.4194"/>
    <d v="2023-02-01T00:00:00"/>
    <n v="0"/>
    <b v="0"/>
    <d v="2025-06-03T00:00:00"/>
    <x v="19"/>
    <n v="78"/>
    <x v="1"/>
    <n v="2"/>
    <n v="5.62"/>
    <n v="1"/>
    <n v="0"/>
    <x v="8"/>
    <x v="0"/>
  </r>
  <r>
    <n v="26"/>
    <x v="1"/>
    <n v="4"/>
    <s v="Mon, Sat, Thu, Wed"/>
    <x v="1"/>
    <d v="1899-12-30T13:03:00"/>
    <d v="1899-12-30T15:39:00"/>
    <n v="156"/>
    <b v="0"/>
    <x v="1"/>
    <b v="1"/>
    <s v="Prefer not to say"/>
    <n v="30"/>
    <x v="1"/>
    <n v="22.5"/>
    <x v="0"/>
    <n v="0.05"/>
    <n v="21.375"/>
    <s v="Weekdays Only"/>
    <s v="Sacramento, Ca"/>
    <n v="38.581600000000002"/>
    <n v="-121.4944"/>
    <d v="2023-02-22T00:00:00"/>
    <n v="7"/>
    <b v="0"/>
    <d v="2025-06-05T00:00:00"/>
    <x v="19"/>
    <n v="76"/>
    <x v="2"/>
    <n v="2.6"/>
    <n v="1.1200000000000001"/>
    <n v="1"/>
    <n v="0"/>
    <x v="4"/>
    <x v="0"/>
  </r>
  <r>
    <n v="45"/>
    <x v="0"/>
    <n v="1"/>
    <s v="Mon"/>
    <x v="0"/>
    <d v="1899-12-30T19:23:00"/>
    <d v="1899-12-30T20:50:00"/>
    <n v="87"/>
    <b v="0"/>
    <x v="1"/>
    <b v="1"/>
    <s v="Non-binary"/>
    <n v="50"/>
    <x v="0"/>
    <n v="50"/>
    <x v="2"/>
    <n v="0.1"/>
    <n v="45"/>
    <s v="All Hours"/>
    <s v="Sacramento, Ca"/>
    <n v="38.581600000000002"/>
    <n v="-121.4944"/>
    <d v="2023-06-14T00:00:00"/>
    <n v="7"/>
    <b v="0"/>
    <d v="2025-06-11T00:00:00"/>
    <x v="21"/>
    <n v="70"/>
    <x v="3"/>
    <n v="1.4"/>
    <n v="5"/>
    <n v="1"/>
    <n v="0"/>
    <x v="4"/>
    <x v="0"/>
  </r>
  <r>
    <n v="27"/>
    <x v="3"/>
    <n v="5"/>
    <s v="Fri, Mon, Sat, Thu, Tue"/>
    <x v="0"/>
    <d v="1899-12-30T09:57:00"/>
    <d v="1899-12-30T12:22:00"/>
    <n v="145"/>
    <b v="0"/>
    <x v="0"/>
    <b v="0"/>
    <s v="Non-binary"/>
    <n v="70"/>
    <x v="1"/>
    <n v="52.5"/>
    <x v="2"/>
    <n v="0.1"/>
    <n v="47.25"/>
    <s v="All Hours + Priority Access"/>
    <s v="Los Angeles, Ca"/>
    <n v="34.052199999999999"/>
    <n v="-118.2437"/>
    <d v="2024-09-06T00:00:00"/>
    <n v="0"/>
    <b v="1"/>
    <d v="2025-07-06T00:00:00"/>
    <x v="25"/>
    <n v="45"/>
    <x v="1"/>
    <n v="2.4"/>
    <n v="5.25"/>
    <n v="0"/>
    <n v="1"/>
    <x v="5"/>
    <x v="0"/>
  </r>
  <r>
    <n v="19"/>
    <x v="0"/>
    <n v="1"/>
    <s v="Sat"/>
    <x v="0"/>
    <d v="1899-12-30T16:10:00"/>
    <d v="1899-12-30T17:20:00"/>
    <n v="70"/>
    <b v="0"/>
    <x v="1"/>
    <b v="1"/>
    <s v="Male"/>
    <n v="50"/>
    <x v="1"/>
    <n v="37.5"/>
    <x v="2"/>
    <n v="0.1"/>
    <n v="33.75"/>
    <s v="All Hours"/>
    <s v="Oakland, Ca"/>
    <n v="37.804400000000001"/>
    <n v="-122.27119999999999"/>
    <d v="2023-10-03T00:00:00"/>
    <n v="1"/>
    <b v="1"/>
    <d v="2025-06-17T00:00:00"/>
    <x v="17"/>
    <n v="64"/>
    <x v="3"/>
    <n v="1.2"/>
    <n v="3.75"/>
    <n v="1"/>
    <n v="0"/>
    <x v="2"/>
    <x v="0"/>
  </r>
  <r>
    <n v="37"/>
    <x v="2"/>
    <n v="4"/>
    <s v="Fri, Sat, Thu, Wed"/>
    <x v="1"/>
    <d v="1899-12-30T18:44:00"/>
    <d v="1899-12-30T20:56:00"/>
    <n v="132"/>
    <b v="1"/>
    <x v="0"/>
    <b v="1"/>
    <s v="Female"/>
    <n v="20"/>
    <x v="0"/>
    <n v="20"/>
    <x v="2"/>
    <n v="0.1"/>
    <n v="18"/>
    <s v="Off-Peak Only"/>
    <s v="Anaheim, Ca"/>
    <n v="33.836599999999997"/>
    <n v="-117.9143"/>
    <d v="2024-06-03T00:00:00"/>
    <n v="0"/>
    <b v="1"/>
    <d v="2025-07-01T00:00:00"/>
    <x v="30"/>
    <n v="50"/>
    <x v="2"/>
    <n v="2.2000000000000002"/>
    <n v="2"/>
    <n v="0"/>
    <n v="0"/>
    <x v="3"/>
    <x v="0"/>
  </r>
  <r>
    <n v="49"/>
    <x v="2"/>
    <n v="3"/>
    <s v="Mon, Sun, Wed"/>
    <x v="0"/>
    <d v="1899-12-30T19:37:00"/>
    <d v="1899-12-30T21:31:00"/>
    <n v="114"/>
    <b v="1"/>
    <x v="0"/>
    <b v="0"/>
    <s v="Male"/>
    <n v="20"/>
    <x v="0"/>
    <n v="20"/>
    <x v="3"/>
    <n v="0.15"/>
    <n v="17"/>
    <s v="Off-Peak Only"/>
    <s v="Anaheim, Ca"/>
    <n v="33.836599999999997"/>
    <n v="-117.9143"/>
    <d v="2025-03-17T00:00:00"/>
    <n v="0"/>
    <b v="0"/>
    <d v="2025-07-17T00:00:00"/>
    <x v="20"/>
    <n v="34"/>
    <x v="4"/>
    <n v="1.9"/>
    <n v="3"/>
    <n v="0"/>
    <n v="0"/>
    <x v="3"/>
    <x v="0"/>
  </r>
  <r>
    <n v="34"/>
    <x v="1"/>
    <n v="2"/>
    <s v="Fri, Tue"/>
    <x v="0"/>
    <d v="1899-12-30T17:02:00"/>
    <d v="1899-12-30T18:36:00"/>
    <n v="94"/>
    <b v="1"/>
    <x v="1"/>
    <b v="1"/>
    <s v="Male"/>
    <n v="30"/>
    <x v="0"/>
    <n v="30"/>
    <x v="3"/>
    <n v="0.15"/>
    <n v="25.5"/>
    <s v="Weekdays Only"/>
    <s v="San Jose, Ca"/>
    <n v="37.338200000000001"/>
    <n v="-121.88630000000001"/>
    <d v="2022-10-20T00:00:00"/>
    <n v="3"/>
    <b v="0"/>
    <d v="2025-05-28T00:00:00"/>
    <x v="24"/>
    <n v="84"/>
    <x v="0"/>
    <n v="1.6"/>
    <n v="4.5"/>
    <n v="1"/>
    <n v="0"/>
    <x v="0"/>
    <x v="0"/>
  </r>
  <r>
    <n v="42"/>
    <x v="0"/>
    <n v="4"/>
    <s v="Fri, Mon, Thu, Tue"/>
    <x v="1"/>
    <d v="1899-12-30T09:55:00"/>
    <d v="1899-12-30T10:59:00"/>
    <n v="64"/>
    <b v="0"/>
    <x v="0"/>
    <b v="1"/>
    <s v="Male"/>
    <n v="50"/>
    <x v="1"/>
    <n v="37.5"/>
    <x v="0"/>
    <n v="0.05"/>
    <n v="35.625"/>
    <s v="All Hours"/>
    <s v="San Jose, Ca"/>
    <n v="37.338200000000001"/>
    <n v="-121.88630000000001"/>
    <d v="2025-01-28T00:00:00"/>
    <n v="0"/>
    <b v="0"/>
    <d v="2025-07-14T00:00:00"/>
    <x v="4"/>
    <n v="37"/>
    <x v="2"/>
    <n v="1.1000000000000001"/>
    <n v="1.88"/>
    <n v="0"/>
    <n v="0"/>
    <x v="0"/>
    <x v="0"/>
  </r>
  <r>
    <n v="25"/>
    <x v="0"/>
    <n v="5"/>
    <s v="Fri, Sat, Sun, Thu, Tue"/>
    <x v="0"/>
    <d v="1899-12-30T16:13:00"/>
    <d v="1899-12-30T18:45:00"/>
    <n v="152"/>
    <b v="0"/>
    <x v="0"/>
    <b v="0"/>
    <s v="Non-binary"/>
    <n v="50"/>
    <x v="2"/>
    <n v="45"/>
    <x v="0"/>
    <n v="0.05"/>
    <n v="42.75"/>
    <s v="All Hours"/>
    <s v="Los Angeles, Ca"/>
    <n v="34.052199999999999"/>
    <n v="-118.2437"/>
    <d v="2022-09-14T00:00:00"/>
    <n v="0"/>
    <b v="0"/>
    <d v="2025-05-26T00:00:00"/>
    <x v="1"/>
    <n v="86"/>
    <x v="1"/>
    <n v="2.5"/>
    <n v="2.25"/>
    <n v="1"/>
    <n v="0"/>
    <x v="5"/>
    <x v="0"/>
  </r>
  <r>
    <n v="39"/>
    <x v="1"/>
    <n v="2"/>
    <s v="Fri, Wed"/>
    <x v="0"/>
    <d v="1899-12-30T10:32:00"/>
    <d v="1899-12-30T12:28:00"/>
    <n v="116"/>
    <b v="0"/>
    <x v="0"/>
    <b v="1"/>
    <s v="Female"/>
    <n v="30"/>
    <x v="2"/>
    <n v="27"/>
    <x v="3"/>
    <n v="0.15"/>
    <n v="22.95"/>
    <s v="Weekdays Only"/>
    <s v="San Diego, Ca"/>
    <n v="32.715699999999998"/>
    <n v="-117.1611"/>
    <d v="2024-03-05T00:00:00"/>
    <n v="0"/>
    <b v="1"/>
    <d v="2025-06-26T00:00:00"/>
    <x v="14"/>
    <n v="55"/>
    <x v="0"/>
    <n v="1.9"/>
    <n v="4.05"/>
    <n v="0"/>
    <n v="0"/>
    <x v="6"/>
    <x v="0"/>
  </r>
  <r>
    <n v="47"/>
    <x v="3"/>
    <n v="2"/>
    <s v="Sat, Tue"/>
    <x v="0"/>
    <d v="1899-12-30T13:19:00"/>
    <d v="1899-12-30T14:50:00"/>
    <n v="91"/>
    <b v="1"/>
    <x v="1"/>
    <b v="1"/>
    <s v="Female"/>
    <n v="70"/>
    <x v="1"/>
    <n v="52.5"/>
    <x v="2"/>
    <n v="0.1"/>
    <n v="47.25"/>
    <s v="All Hours + Priority Access"/>
    <s v="Los Angeles, Ca"/>
    <n v="34.052199999999999"/>
    <n v="-118.2437"/>
    <d v="2024-12-07T00:00:00"/>
    <n v="2"/>
    <b v="1"/>
    <d v="2025-07-11T00:00:00"/>
    <x v="11"/>
    <n v="40"/>
    <x v="0"/>
    <n v="1.5"/>
    <n v="5.25"/>
    <n v="0"/>
    <n v="1"/>
    <x v="5"/>
    <x v="0"/>
  </r>
  <r>
    <n v="20"/>
    <x v="1"/>
    <n v="1"/>
    <s v="Tue"/>
    <x v="0"/>
    <d v="1899-12-30T08:55:00"/>
    <d v="1899-12-30T10:23:00"/>
    <n v="88"/>
    <b v="1"/>
    <x v="1"/>
    <b v="1"/>
    <s v="Female"/>
    <n v="30"/>
    <x v="0"/>
    <n v="30"/>
    <x v="1"/>
    <n v="0"/>
    <n v="30"/>
    <s v="Weekdays Only"/>
    <s v="San Francisco, Ca"/>
    <n v="37.774900000000002"/>
    <n v="-122.4194"/>
    <d v="2023-11-23T00:00:00"/>
    <n v="4"/>
    <b v="1"/>
    <d v="2025-06-20T00:00:00"/>
    <x v="28"/>
    <n v="61"/>
    <x v="3"/>
    <n v="1.5"/>
    <n v="0"/>
    <n v="1"/>
    <n v="0"/>
    <x v="8"/>
    <x v="0"/>
  </r>
  <r>
    <n v="40"/>
    <x v="2"/>
    <n v="1"/>
    <s v="Sat"/>
    <x v="0"/>
    <d v="1899-12-30T10:28:00"/>
    <d v="1899-12-30T13:25:00"/>
    <n v="177"/>
    <b v="0"/>
    <x v="0"/>
    <b v="1"/>
    <s v="Female"/>
    <n v="20"/>
    <x v="1"/>
    <n v="15"/>
    <x v="3"/>
    <n v="0.15"/>
    <n v="12.75"/>
    <s v="Off-Peak Only"/>
    <s v="San Francisco, Ca"/>
    <n v="37.774900000000002"/>
    <n v="-122.4194"/>
    <d v="2022-12-06T00:00:00"/>
    <n v="0"/>
    <b v="1"/>
    <d v="2025-05-31T00:00:00"/>
    <x v="6"/>
    <n v="81"/>
    <x v="3"/>
    <n v="3"/>
    <n v="2.25"/>
    <n v="1"/>
    <n v="0"/>
    <x v="8"/>
    <x v="0"/>
  </r>
  <r>
    <n v="39"/>
    <x v="3"/>
    <n v="2"/>
    <s v="Fri, Sat"/>
    <x v="0"/>
    <d v="1899-12-30T20:04:00"/>
    <d v="1899-12-30T20:43:00"/>
    <n v="39"/>
    <b v="0"/>
    <x v="0"/>
    <b v="0"/>
    <s v="Female"/>
    <n v="70"/>
    <x v="2"/>
    <n v="63"/>
    <x v="3"/>
    <n v="0.15"/>
    <n v="53.55"/>
    <s v="All Hours + Priority Access"/>
    <s v="San Francisco, Ca"/>
    <n v="37.774900000000002"/>
    <n v="-122.4194"/>
    <d v="2023-05-05T00:00:00"/>
    <n v="0"/>
    <b v="1"/>
    <d v="2025-06-09T00:00:00"/>
    <x v="2"/>
    <n v="72"/>
    <x v="0"/>
    <n v="0.6"/>
    <n v="9.4499999999999993"/>
    <n v="1"/>
    <n v="1"/>
    <x v="8"/>
    <x v="0"/>
  </r>
  <r>
    <n v="12"/>
    <x v="2"/>
    <n v="1"/>
    <s v="Tue"/>
    <x v="0"/>
    <d v="1899-12-30T15:47:00"/>
    <d v="1899-12-30T16:28:00"/>
    <n v="41"/>
    <b v="1"/>
    <x v="1"/>
    <b v="1"/>
    <s v="Non-binary"/>
    <n v="20"/>
    <x v="0"/>
    <n v="20"/>
    <x v="1"/>
    <n v="0"/>
    <n v="20"/>
    <s v="Off-Peak Only"/>
    <s v="Bakersfield, Ca"/>
    <n v="35.3733"/>
    <n v="-119.0187"/>
    <d v="2023-02-15T00:00:00"/>
    <n v="5"/>
    <b v="0"/>
    <d v="2025-06-04T00:00:00"/>
    <x v="19"/>
    <n v="77"/>
    <x v="3"/>
    <n v="0.7"/>
    <n v="0"/>
    <n v="1"/>
    <n v="0"/>
    <x v="7"/>
    <x v="0"/>
  </r>
  <r>
    <n v="36"/>
    <x v="1"/>
    <n v="3"/>
    <s v="Fri, Sun, Tue"/>
    <x v="0"/>
    <d v="1899-12-30T11:11:00"/>
    <d v="1899-12-30T13:56:00"/>
    <n v="165"/>
    <b v="0"/>
    <x v="0"/>
    <b v="1"/>
    <s v="Other (self-described)"/>
    <n v="30"/>
    <x v="0"/>
    <n v="30"/>
    <x v="3"/>
    <n v="0.15"/>
    <n v="25.5"/>
    <s v="Weekdays Only"/>
    <s v="San Jose, Ca"/>
    <n v="37.338200000000001"/>
    <n v="-121.88630000000001"/>
    <d v="2023-07-22T00:00:00"/>
    <n v="0"/>
    <b v="1"/>
    <d v="2025-06-13T00:00:00"/>
    <x v="26"/>
    <n v="68"/>
    <x v="4"/>
    <n v="2.8"/>
    <n v="4.5"/>
    <n v="1"/>
    <n v="0"/>
    <x v="0"/>
    <x v="0"/>
  </r>
  <r>
    <n v="41"/>
    <x v="2"/>
    <n v="2"/>
    <s v="Sat, Sun"/>
    <x v="1"/>
    <d v="1899-12-30T09:57:00"/>
    <d v="1899-12-30T11:42:00"/>
    <n v="105"/>
    <b v="1"/>
    <x v="0"/>
    <b v="0"/>
    <s v="Non-binary"/>
    <n v="20"/>
    <x v="1"/>
    <n v="15"/>
    <x v="1"/>
    <n v="0"/>
    <n v="15"/>
    <s v="Off-Peak Only"/>
    <s v="Oakland, Ca"/>
    <n v="37.804400000000001"/>
    <n v="-122.27119999999999"/>
    <d v="2023-06-16T00:00:00"/>
    <n v="0"/>
    <b v="1"/>
    <d v="2025-06-11T00:00:00"/>
    <x v="21"/>
    <n v="70"/>
    <x v="0"/>
    <n v="1.8"/>
    <n v="0"/>
    <n v="1"/>
    <n v="0"/>
    <x v="2"/>
    <x v="0"/>
  </r>
  <r>
    <n v="14"/>
    <x v="3"/>
    <n v="3"/>
    <s v="Sat, Tue, Wed"/>
    <x v="0"/>
    <d v="1899-12-30T14:34:00"/>
    <d v="1899-12-30T16:33:00"/>
    <n v="119"/>
    <b v="1"/>
    <x v="1"/>
    <b v="1"/>
    <s v="Female"/>
    <n v="70"/>
    <x v="0"/>
    <n v="70"/>
    <x v="1"/>
    <n v="0"/>
    <n v="70"/>
    <s v="All Hours + Priority Access"/>
    <s v="Sacramento, Ca"/>
    <n v="38.581600000000002"/>
    <n v="-121.4944"/>
    <d v="2022-12-31T00:00:00"/>
    <n v="6"/>
    <b v="1"/>
    <d v="2025-06-02T00:00:00"/>
    <x v="6"/>
    <n v="79"/>
    <x v="4"/>
    <n v="2"/>
    <n v="0"/>
    <n v="1"/>
    <n v="1"/>
    <x v="4"/>
    <x v="0"/>
  </r>
  <r>
    <n v="39"/>
    <x v="0"/>
    <n v="4"/>
    <s v="Fri, Sat, Sun, Wed"/>
    <x v="1"/>
    <d v="1899-12-30T11:51:00"/>
    <d v="1899-12-30T12:22:00"/>
    <n v="31"/>
    <b v="0"/>
    <x v="0"/>
    <b v="1"/>
    <s v="Male"/>
    <n v="50"/>
    <x v="0"/>
    <n v="50"/>
    <x v="1"/>
    <n v="0"/>
    <n v="50"/>
    <s v="All Hours"/>
    <s v="Long Beach, Ca"/>
    <n v="33.770099999999999"/>
    <n v="-118.19370000000001"/>
    <d v="2024-09-30T00:00:00"/>
    <n v="0"/>
    <b v="1"/>
    <d v="2025-07-08T00:00:00"/>
    <x v="25"/>
    <n v="43"/>
    <x v="2"/>
    <n v="0.5"/>
    <n v="0"/>
    <n v="0"/>
    <n v="1"/>
    <x v="9"/>
    <x v="0"/>
  </r>
  <r>
    <n v="21"/>
    <x v="1"/>
    <n v="2"/>
    <s v="Fri, Mon"/>
    <x v="0"/>
    <d v="1899-12-30T20:13:00"/>
    <d v="1899-12-30T21:48:00"/>
    <n v="95"/>
    <b v="1"/>
    <x v="0"/>
    <b v="0"/>
    <s v="Female"/>
    <n v="30"/>
    <x v="1"/>
    <n v="22.5"/>
    <x v="3"/>
    <n v="0.15"/>
    <n v="19.125"/>
    <s v="Weekdays Only"/>
    <s v="Fresno, Ca"/>
    <n v="36.7378"/>
    <n v="-119.7871"/>
    <d v="2024-01-18T00:00:00"/>
    <n v="0"/>
    <b v="0"/>
    <d v="2025-06-23T00:00:00"/>
    <x v="23"/>
    <n v="58"/>
    <x v="0"/>
    <n v="1.6"/>
    <n v="3.38"/>
    <n v="0"/>
    <n v="0"/>
    <x v="1"/>
    <x v="0"/>
  </r>
  <r>
    <n v="18"/>
    <x v="1"/>
    <n v="2"/>
    <s v="Mon, Tue"/>
    <x v="1"/>
    <d v="1899-12-30T10:26:00"/>
    <d v="1899-12-30T12:13:00"/>
    <n v="107"/>
    <b v="1"/>
    <x v="0"/>
    <b v="1"/>
    <s v="Female"/>
    <n v="30"/>
    <x v="0"/>
    <n v="30"/>
    <x v="2"/>
    <n v="0.1"/>
    <n v="27"/>
    <s v="Weekdays Only"/>
    <s v="Long Beach, Ca"/>
    <n v="33.770099999999999"/>
    <n v="-118.19370000000001"/>
    <d v="2024-10-30T00:00:00"/>
    <n v="0"/>
    <b v="0"/>
    <d v="2025-07-09T00:00:00"/>
    <x v="34"/>
    <n v="42"/>
    <x v="0"/>
    <n v="1.8"/>
    <n v="3"/>
    <n v="0"/>
    <n v="0"/>
    <x v="9"/>
    <x v="0"/>
  </r>
  <r>
    <n v="24"/>
    <x v="0"/>
    <n v="5"/>
    <s v="Fri, Mon, Sat, Sun, Wed"/>
    <x v="0"/>
    <d v="1899-12-30T20:53:00"/>
    <d v="1899-12-30T23:33:00"/>
    <n v="160"/>
    <b v="1"/>
    <x v="0"/>
    <b v="0"/>
    <s v="Male"/>
    <n v="50"/>
    <x v="0"/>
    <n v="50"/>
    <x v="2"/>
    <n v="0.1"/>
    <n v="45"/>
    <s v="All Hours"/>
    <s v="Bakersfield, Ca"/>
    <n v="35.3733"/>
    <n v="-119.0187"/>
    <d v="2022-08-06T00:00:00"/>
    <n v="0"/>
    <b v="0"/>
    <d v="2025-05-24T00:00:00"/>
    <x v="8"/>
    <n v="88"/>
    <x v="1"/>
    <n v="2.7"/>
    <n v="5"/>
    <n v="1"/>
    <n v="0"/>
    <x v="7"/>
    <x v="0"/>
  </r>
  <r>
    <n v="41"/>
    <x v="0"/>
    <n v="1"/>
    <s v="Wed"/>
    <x v="1"/>
    <d v="1899-12-30T13:14:00"/>
    <d v="1899-12-30T15:34:00"/>
    <n v="140"/>
    <b v="0"/>
    <x v="0"/>
    <b v="0"/>
    <s v="Female"/>
    <n v="50"/>
    <x v="0"/>
    <n v="50"/>
    <x v="2"/>
    <n v="0.1"/>
    <n v="45"/>
    <s v="All Hours"/>
    <s v="Los Angeles, Ca"/>
    <n v="34.052199999999999"/>
    <n v="-118.2437"/>
    <d v="2022-09-21T00:00:00"/>
    <n v="0"/>
    <b v="1"/>
    <d v="2025-05-27T00:00:00"/>
    <x v="1"/>
    <n v="85"/>
    <x v="3"/>
    <n v="2.2999999999999998"/>
    <n v="5"/>
    <n v="1"/>
    <n v="0"/>
    <x v="5"/>
    <x v="0"/>
  </r>
  <r>
    <n v="44"/>
    <x v="2"/>
    <n v="1"/>
    <s v="Wed"/>
    <x v="0"/>
    <d v="1899-12-30T20:43:00"/>
    <d v="1899-12-30T22:58:00"/>
    <n v="135"/>
    <b v="1"/>
    <x v="0"/>
    <b v="0"/>
    <s v="Female"/>
    <n v="20"/>
    <x v="0"/>
    <n v="20"/>
    <x v="1"/>
    <n v="0"/>
    <n v="20"/>
    <s v="Off-Peak Only"/>
    <s v="Sacramento, Ca"/>
    <n v="38.581600000000002"/>
    <n v="-121.4944"/>
    <d v="2025-05-12T00:00:00"/>
    <n v="0"/>
    <b v="1"/>
    <d v="2025-07-20T00:00:00"/>
    <x v="18"/>
    <n v="31"/>
    <x v="3"/>
    <n v="2.2000000000000002"/>
    <n v="0"/>
    <n v="0"/>
    <n v="0"/>
    <x v="4"/>
    <x v="0"/>
  </r>
  <r>
    <n v="39"/>
    <x v="2"/>
    <n v="2"/>
    <s v="Mon, Tue"/>
    <x v="1"/>
    <d v="1899-12-30T09:20:00"/>
    <d v="1899-12-30T09:52:00"/>
    <n v="32"/>
    <b v="1"/>
    <x v="0"/>
    <b v="0"/>
    <s v="Male"/>
    <n v="20"/>
    <x v="1"/>
    <n v="15"/>
    <x v="2"/>
    <n v="0.1"/>
    <n v="13.5"/>
    <s v="Off-Peak Only"/>
    <s v="San Diego, Ca"/>
    <n v="32.715699999999998"/>
    <n v="-117.1611"/>
    <d v="2023-06-02T00:00:00"/>
    <n v="0"/>
    <b v="0"/>
    <d v="2025-06-10T00:00:00"/>
    <x v="21"/>
    <n v="71"/>
    <x v="0"/>
    <n v="0.5"/>
    <n v="1.5"/>
    <n v="1"/>
    <n v="0"/>
    <x v="6"/>
    <x v="0"/>
  </r>
  <r>
    <n v="40"/>
    <x v="1"/>
    <n v="3"/>
    <s v="Fri, Sun, Thu"/>
    <x v="1"/>
    <d v="1899-12-30T17:05:00"/>
    <d v="1899-12-30T19:39:00"/>
    <n v="154"/>
    <b v="0"/>
    <x v="1"/>
    <b v="0"/>
    <s v="Male"/>
    <n v="30"/>
    <x v="0"/>
    <n v="30"/>
    <x v="1"/>
    <n v="0"/>
    <n v="30"/>
    <s v="Weekdays Only"/>
    <s v="Fresno, Ca"/>
    <n v="36.7378"/>
    <n v="-119.7871"/>
    <d v="2022-10-11T00:00:00"/>
    <n v="8"/>
    <b v="0"/>
    <d v="2025-05-28T00:00:00"/>
    <x v="24"/>
    <n v="84"/>
    <x v="4"/>
    <n v="2.6"/>
    <n v="0"/>
    <n v="1"/>
    <n v="0"/>
    <x v="1"/>
    <x v="0"/>
  </r>
  <r>
    <n v="13"/>
    <x v="0"/>
    <n v="3"/>
    <s v="Sat, Thu, Wed"/>
    <x v="1"/>
    <d v="1899-12-30T13:47:00"/>
    <d v="1899-12-30T15:04:00"/>
    <n v="77"/>
    <b v="1"/>
    <x v="0"/>
    <b v="0"/>
    <s v="Female"/>
    <n v="50"/>
    <x v="0"/>
    <n v="50"/>
    <x v="0"/>
    <n v="0.05"/>
    <n v="47.5"/>
    <s v="All Hours"/>
    <s v="Los Angeles, Ca"/>
    <n v="34.052199999999999"/>
    <n v="-118.2437"/>
    <d v="2024-12-12T00:00:00"/>
    <n v="0"/>
    <b v="1"/>
    <d v="2025-07-12T00:00:00"/>
    <x v="11"/>
    <n v="39"/>
    <x v="4"/>
    <n v="1.3"/>
    <n v="2.5"/>
    <n v="0"/>
    <n v="1"/>
    <x v="5"/>
    <x v="0"/>
  </r>
  <r>
    <n v="26"/>
    <x v="1"/>
    <n v="3"/>
    <s v="Thu, Tue, Wed"/>
    <x v="0"/>
    <d v="1899-12-30T14:54:00"/>
    <d v="1899-12-30T16:46:00"/>
    <n v="112"/>
    <b v="1"/>
    <x v="1"/>
    <b v="1"/>
    <s v="Non-binary"/>
    <n v="30"/>
    <x v="0"/>
    <n v="30"/>
    <x v="3"/>
    <n v="0.15"/>
    <n v="25.5"/>
    <s v="Weekdays Only"/>
    <s v="Sacramento, Ca"/>
    <n v="38.581600000000002"/>
    <n v="-121.4944"/>
    <d v="2023-10-27T00:00:00"/>
    <n v="5"/>
    <b v="1"/>
    <d v="2025-06-18T00:00:00"/>
    <x v="17"/>
    <n v="63"/>
    <x v="4"/>
    <n v="1.9"/>
    <n v="4.5"/>
    <n v="1"/>
    <n v="0"/>
    <x v="4"/>
    <x v="0"/>
  </r>
  <r>
    <n v="35"/>
    <x v="0"/>
    <n v="2"/>
    <s v="Sun, Wed"/>
    <x v="0"/>
    <d v="1899-12-30T19:50:00"/>
    <d v="1899-12-30T22:24:00"/>
    <n v="154"/>
    <b v="0"/>
    <x v="1"/>
    <b v="1"/>
    <s v="Female"/>
    <n v="50"/>
    <x v="0"/>
    <n v="50"/>
    <x v="3"/>
    <n v="0.15"/>
    <n v="42.5"/>
    <s v="All Hours"/>
    <s v="San Francisco, Ca"/>
    <n v="37.774900000000002"/>
    <n v="-122.4194"/>
    <d v="2022-10-22T00:00:00"/>
    <n v="3"/>
    <b v="1"/>
    <d v="2025-05-29T00:00:00"/>
    <x v="24"/>
    <n v="83"/>
    <x v="0"/>
    <n v="2.6"/>
    <n v="7.5"/>
    <n v="1"/>
    <n v="0"/>
    <x v="8"/>
    <x v="0"/>
  </r>
  <r>
    <n v="37"/>
    <x v="1"/>
    <n v="1"/>
    <s v="Sat"/>
    <x v="1"/>
    <d v="1899-12-30T08:37:00"/>
    <d v="1899-12-30T10:12:00"/>
    <n v="95"/>
    <b v="1"/>
    <x v="1"/>
    <b v="0"/>
    <s v="Non-binary"/>
    <n v="30"/>
    <x v="0"/>
    <n v="30"/>
    <x v="3"/>
    <n v="0.15"/>
    <n v="25.5"/>
    <s v="Weekdays Only"/>
    <s v="Anaheim, Ca"/>
    <n v="33.836599999999997"/>
    <n v="-117.9143"/>
    <d v="2025-05-17T00:00:00"/>
    <n v="6"/>
    <b v="1"/>
    <d v="2025-07-20T00:00:00"/>
    <x v="18"/>
    <n v="31"/>
    <x v="3"/>
    <n v="1.6"/>
    <n v="4.5"/>
    <n v="0"/>
    <n v="0"/>
    <x v="3"/>
    <x v="0"/>
  </r>
  <r>
    <n v="34"/>
    <x v="0"/>
    <n v="2"/>
    <s v="Sat, Thu"/>
    <x v="1"/>
    <d v="1899-12-30T13:39:00"/>
    <d v="1899-12-30T14:34:00"/>
    <n v="55"/>
    <b v="0"/>
    <x v="1"/>
    <b v="0"/>
    <s v="Male"/>
    <n v="50"/>
    <x v="0"/>
    <n v="50"/>
    <x v="0"/>
    <n v="0.05"/>
    <n v="47.5"/>
    <s v="All Hours"/>
    <s v="San Diego, Ca"/>
    <n v="32.715699999999998"/>
    <n v="-117.1611"/>
    <d v="2023-06-11T00:00:00"/>
    <n v="4"/>
    <b v="1"/>
    <d v="2025-06-11T00:00:00"/>
    <x v="21"/>
    <n v="70"/>
    <x v="0"/>
    <n v="0.9"/>
    <n v="2.5"/>
    <n v="1"/>
    <n v="1"/>
    <x v="6"/>
    <x v="0"/>
  </r>
  <r>
    <n v="36"/>
    <x v="0"/>
    <n v="3"/>
    <s v="Sat, Sun, Tue"/>
    <x v="1"/>
    <d v="1899-12-30T09:39:00"/>
    <d v="1899-12-30T11:08:00"/>
    <n v="89"/>
    <b v="0"/>
    <x v="0"/>
    <b v="1"/>
    <s v="Male"/>
    <n v="50"/>
    <x v="0"/>
    <n v="50"/>
    <x v="1"/>
    <n v="0"/>
    <n v="50"/>
    <s v="All Hours"/>
    <s v="Fresno, Ca"/>
    <n v="36.7378"/>
    <n v="-119.7871"/>
    <d v="2024-08-10T00:00:00"/>
    <n v="0"/>
    <b v="1"/>
    <d v="2025-07-05T00:00:00"/>
    <x v="12"/>
    <n v="46"/>
    <x v="4"/>
    <n v="1.5"/>
    <n v="0"/>
    <n v="0"/>
    <n v="1"/>
    <x v="1"/>
    <x v="0"/>
  </r>
  <r>
    <n v="37"/>
    <x v="2"/>
    <n v="3"/>
    <s v="Fri, Sat, Sun"/>
    <x v="0"/>
    <d v="1899-12-30T09:25:00"/>
    <d v="1899-12-30T12:06:00"/>
    <n v="161"/>
    <b v="0"/>
    <x v="1"/>
    <b v="1"/>
    <s v="Male"/>
    <n v="20"/>
    <x v="0"/>
    <n v="20"/>
    <x v="3"/>
    <n v="0.15"/>
    <n v="17"/>
    <s v="Off-Peak Only"/>
    <s v="Long Beach, Ca"/>
    <n v="33.770099999999999"/>
    <n v="-118.19370000000001"/>
    <d v="2022-10-12T00:00:00"/>
    <n v="1"/>
    <b v="1"/>
    <d v="2025-05-28T00:00:00"/>
    <x v="24"/>
    <n v="84"/>
    <x v="4"/>
    <n v="2.7"/>
    <n v="3"/>
    <n v="1"/>
    <n v="0"/>
    <x v="9"/>
    <x v="0"/>
  </r>
  <r>
    <n v="29"/>
    <x v="2"/>
    <n v="4"/>
    <s v="Mon, Sat, Tue, Wed"/>
    <x v="1"/>
    <d v="1899-12-30T09:11:00"/>
    <d v="1899-12-30T10:48:00"/>
    <n v="97"/>
    <b v="0"/>
    <x v="0"/>
    <b v="1"/>
    <s v="Female"/>
    <n v="20"/>
    <x v="2"/>
    <n v="18"/>
    <x v="1"/>
    <n v="0"/>
    <n v="18"/>
    <s v="Off-Peak Only"/>
    <s v="Fresno, Ca"/>
    <n v="36.7378"/>
    <n v="-119.7871"/>
    <d v="2022-08-23T00:00:00"/>
    <n v="0"/>
    <b v="1"/>
    <d v="2025-05-25T00:00:00"/>
    <x v="8"/>
    <n v="87"/>
    <x v="2"/>
    <n v="1.6"/>
    <n v="0"/>
    <n v="1"/>
    <n v="0"/>
    <x v="1"/>
    <x v="0"/>
  </r>
  <r>
    <n v="24"/>
    <x v="0"/>
    <n v="3"/>
    <s v="Fri, Sat, Wed"/>
    <x v="0"/>
    <d v="1899-12-30T19:13:00"/>
    <d v="1899-12-30T20:02:00"/>
    <n v="49"/>
    <b v="0"/>
    <x v="1"/>
    <b v="1"/>
    <s v="Male"/>
    <n v="50"/>
    <x v="0"/>
    <n v="50"/>
    <x v="0"/>
    <n v="0.05"/>
    <n v="47.5"/>
    <s v="All Hours"/>
    <s v="San Francisco, Ca"/>
    <n v="37.774900000000002"/>
    <n v="-122.4194"/>
    <d v="2022-09-21T00:00:00"/>
    <n v="5"/>
    <b v="0"/>
    <d v="2025-05-27T00:00:00"/>
    <x v="1"/>
    <n v="85"/>
    <x v="4"/>
    <n v="0.8"/>
    <n v="2.5"/>
    <n v="1"/>
    <n v="1"/>
    <x v="8"/>
    <x v="0"/>
  </r>
  <r>
    <n v="27"/>
    <x v="0"/>
    <n v="1"/>
    <s v="Thu"/>
    <x v="0"/>
    <d v="1899-12-30T14:17:00"/>
    <d v="1899-12-30T15:42:00"/>
    <n v="85"/>
    <b v="0"/>
    <x v="0"/>
    <b v="0"/>
    <s v="Prefer not to say"/>
    <n v="50"/>
    <x v="1"/>
    <n v="37.5"/>
    <x v="0"/>
    <n v="0.05"/>
    <n v="35.625"/>
    <s v="All Hours"/>
    <s v="Bakersfield, Ca"/>
    <n v="35.3733"/>
    <n v="-119.0187"/>
    <d v="2024-02-03T00:00:00"/>
    <n v="0"/>
    <b v="1"/>
    <d v="2025-06-24T00:00:00"/>
    <x v="15"/>
    <n v="57"/>
    <x v="3"/>
    <n v="1.4"/>
    <n v="1.88"/>
    <n v="0"/>
    <n v="0"/>
    <x v="7"/>
    <x v="0"/>
  </r>
  <r>
    <n v="48"/>
    <x v="1"/>
    <n v="3"/>
    <s v="Fri, Sun, Wed"/>
    <x v="0"/>
    <d v="1899-12-30T11:07:00"/>
    <d v="1899-12-30T12:43:00"/>
    <n v="96"/>
    <b v="1"/>
    <x v="1"/>
    <b v="1"/>
    <s v="Male"/>
    <n v="30"/>
    <x v="0"/>
    <n v="30"/>
    <x v="1"/>
    <n v="0"/>
    <n v="30"/>
    <s v="Weekdays Only"/>
    <s v="San Diego, Ca"/>
    <n v="32.715699999999998"/>
    <n v="-117.1611"/>
    <d v="2022-12-17T00:00:00"/>
    <n v="3"/>
    <b v="0"/>
    <d v="2025-06-01T00:00:00"/>
    <x v="6"/>
    <n v="80"/>
    <x v="4"/>
    <n v="1.6"/>
    <n v="0"/>
    <n v="1"/>
    <n v="0"/>
    <x v="6"/>
    <x v="0"/>
  </r>
  <r>
    <n v="15"/>
    <x v="0"/>
    <n v="2"/>
    <s v="Fri, Sun"/>
    <x v="0"/>
    <d v="1899-12-30T09:12:00"/>
    <d v="1899-12-30T11:42:00"/>
    <n v="150"/>
    <b v="0"/>
    <x v="1"/>
    <b v="0"/>
    <s v="Non-binary"/>
    <n v="50"/>
    <x v="0"/>
    <n v="50"/>
    <x v="1"/>
    <n v="0"/>
    <n v="50"/>
    <s v="All Hours"/>
    <s v="Long Beach, Ca"/>
    <n v="33.770099999999999"/>
    <n v="-118.19370000000001"/>
    <d v="2023-01-05T00:00:00"/>
    <n v="4"/>
    <b v="0"/>
    <d v="2025-06-02T00:00:00"/>
    <x v="9"/>
    <n v="79"/>
    <x v="0"/>
    <n v="2.5"/>
    <n v="0"/>
    <n v="1"/>
    <n v="1"/>
    <x v="9"/>
    <x v="0"/>
  </r>
  <r>
    <n v="35"/>
    <x v="0"/>
    <n v="3"/>
    <s v="Sat, Tue, Wed"/>
    <x v="0"/>
    <d v="1899-12-30T16:35:00"/>
    <d v="1899-12-30T17:35:00"/>
    <n v="60"/>
    <b v="1"/>
    <x v="0"/>
    <b v="0"/>
    <s v="Female"/>
    <n v="50"/>
    <x v="1"/>
    <n v="37.5"/>
    <x v="1"/>
    <n v="0"/>
    <n v="37.5"/>
    <s v="All Hours"/>
    <s v="San Jose, Ca"/>
    <n v="37.338200000000001"/>
    <n v="-121.88630000000001"/>
    <d v="2024-07-18T00:00:00"/>
    <n v="0"/>
    <b v="1"/>
    <d v="2025-07-03T00:00:00"/>
    <x v="27"/>
    <n v="48"/>
    <x v="4"/>
    <n v="1"/>
    <n v="0"/>
    <n v="0"/>
    <n v="0"/>
    <x v="0"/>
    <x v="0"/>
  </r>
  <r>
    <n v="33"/>
    <x v="1"/>
    <n v="2"/>
    <s v="Thu, Wed"/>
    <x v="0"/>
    <d v="1899-12-30T09:56:00"/>
    <d v="1899-12-30T12:52:00"/>
    <n v="176"/>
    <b v="0"/>
    <x v="1"/>
    <b v="1"/>
    <s v="Female"/>
    <n v="30"/>
    <x v="0"/>
    <n v="30"/>
    <x v="3"/>
    <n v="0.15"/>
    <n v="25.5"/>
    <s v="Weekdays Only"/>
    <s v="Fresno, Ca"/>
    <n v="36.7378"/>
    <n v="-119.7871"/>
    <d v="2023-01-22T00:00:00"/>
    <n v="7"/>
    <b v="1"/>
    <d v="2025-06-03T00:00:00"/>
    <x v="9"/>
    <n v="78"/>
    <x v="0"/>
    <n v="2.9"/>
    <n v="4.5"/>
    <n v="1"/>
    <n v="0"/>
    <x v="1"/>
    <x v="0"/>
  </r>
  <r>
    <n v="43"/>
    <x v="3"/>
    <n v="1"/>
    <s v="Fri"/>
    <x v="1"/>
    <d v="1899-12-30T20:09:00"/>
    <d v="1899-12-30T21:57:00"/>
    <n v="108"/>
    <b v="0"/>
    <x v="0"/>
    <b v="1"/>
    <s v="Prefer not to say"/>
    <n v="70"/>
    <x v="0"/>
    <n v="70"/>
    <x v="1"/>
    <n v="0"/>
    <n v="70"/>
    <s v="All Hours + Priority Access"/>
    <s v="Anaheim, Ca"/>
    <n v="33.836599999999997"/>
    <n v="-117.9143"/>
    <d v="2025-05-14T00:00:00"/>
    <n v="0"/>
    <b v="1"/>
    <d v="2025-07-20T00:00:00"/>
    <x v="18"/>
    <n v="31"/>
    <x v="3"/>
    <n v="1.8"/>
    <n v="0"/>
    <n v="0"/>
    <n v="1"/>
    <x v="3"/>
    <x v="0"/>
  </r>
  <r>
    <n v="28"/>
    <x v="2"/>
    <n v="3"/>
    <s v="Fri, Mon, Thu"/>
    <x v="0"/>
    <d v="1899-12-30T10:11:00"/>
    <d v="1899-12-30T12:26:00"/>
    <n v="135"/>
    <b v="1"/>
    <x v="0"/>
    <b v="1"/>
    <s v="Female"/>
    <n v="20"/>
    <x v="0"/>
    <n v="20"/>
    <x v="1"/>
    <n v="0"/>
    <n v="20"/>
    <s v="Off-Peak Only"/>
    <s v="San Diego, Ca"/>
    <n v="32.715699999999998"/>
    <n v="-117.1611"/>
    <d v="2023-09-26T00:00:00"/>
    <n v="0"/>
    <b v="0"/>
    <d v="2025-06-17T00:00:00"/>
    <x v="3"/>
    <n v="64"/>
    <x v="4"/>
    <n v="2.2000000000000002"/>
    <n v="0"/>
    <n v="1"/>
    <n v="0"/>
    <x v="6"/>
    <x v="0"/>
  </r>
  <r>
    <n v="17"/>
    <x v="0"/>
    <n v="5"/>
    <s v="Fri, Mon, Sat, Sun, Wed"/>
    <x v="1"/>
    <d v="1899-12-30T13:50:00"/>
    <d v="1899-12-30T14:29:00"/>
    <n v="39"/>
    <b v="1"/>
    <x v="1"/>
    <b v="1"/>
    <s v="Female"/>
    <n v="50"/>
    <x v="2"/>
    <n v="45"/>
    <x v="3"/>
    <n v="0.15"/>
    <n v="38.25"/>
    <s v="All Hours"/>
    <s v="Sacramento, Ca"/>
    <n v="38.581600000000002"/>
    <n v="-121.4944"/>
    <d v="2024-10-21T00:00:00"/>
    <n v="7"/>
    <b v="1"/>
    <d v="2025-07-09T00:00:00"/>
    <x v="34"/>
    <n v="42"/>
    <x v="1"/>
    <n v="0.6"/>
    <n v="6.75"/>
    <n v="0"/>
    <n v="0"/>
    <x v="4"/>
    <x v="0"/>
  </r>
  <r>
    <n v="23"/>
    <x v="2"/>
    <n v="2"/>
    <s v="Fri, Tue"/>
    <x v="0"/>
    <d v="1899-12-30T19:04:00"/>
    <d v="1899-12-30T19:56:00"/>
    <n v="52"/>
    <b v="1"/>
    <x v="0"/>
    <b v="1"/>
    <s v="Female"/>
    <n v="20"/>
    <x v="0"/>
    <n v="20"/>
    <x v="0"/>
    <n v="0.05"/>
    <n v="19"/>
    <s v="Off-Peak Only"/>
    <s v="Bakersfield, Ca"/>
    <n v="35.3733"/>
    <n v="-119.0187"/>
    <d v="2025-02-14T00:00:00"/>
    <n v="0"/>
    <b v="0"/>
    <d v="2025-07-15T00:00:00"/>
    <x v="22"/>
    <n v="36"/>
    <x v="0"/>
    <n v="0.9"/>
    <n v="1"/>
    <n v="0"/>
    <n v="0"/>
    <x v="7"/>
    <x v="0"/>
  </r>
  <r>
    <n v="36"/>
    <x v="0"/>
    <n v="2"/>
    <s v="Sat, Wed"/>
    <x v="0"/>
    <d v="1899-12-30T16:49:00"/>
    <d v="1899-12-30T19:10:00"/>
    <n v="141"/>
    <b v="0"/>
    <x v="1"/>
    <b v="1"/>
    <s v="Female"/>
    <n v="50"/>
    <x v="1"/>
    <n v="37.5"/>
    <x v="3"/>
    <n v="0.15"/>
    <n v="31.875"/>
    <s v="All Hours"/>
    <s v="Oakland, Ca"/>
    <n v="37.804400000000001"/>
    <n v="-122.27119999999999"/>
    <d v="2025-04-02T00:00:00"/>
    <n v="4"/>
    <b v="1"/>
    <d v="2025-07-18T00:00:00"/>
    <x v="5"/>
    <n v="33"/>
    <x v="0"/>
    <n v="2.4"/>
    <n v="5.62"/>
    <n v="0"/>
    <n v="0"/>
    <x v="2"/>
    <x v="0"/>
  </r>
  <r>
    <n v="17"/>
    <x v="0"/>
    <n v="3"/>
    <s v="Fri, Mon, Tue"/>
    <x v="1"/>
    <d v="1899-12-30T11:51:00"/>
    <d v="1899-12-30T14:30:00"/>
    <n v="159"/>
    <b v="0"/>
    <x v="0"/>
    <b v="1"/>
    <s v="Female"/>
    <n v="50"/>
    <x v="0"/>
    <n v="50"/>
    <x v="0"/>
    <n v="0.05"/>
    <n v="47.5"/>
    <s v="All Hours"/>
    <s v="Los Angeles, Ca"/>
    <n v="34.052199999999999"/>
    <n v="-118.2437"/>
    <d v="2023-06-12T00:00:00"/>
    <n v="0"/>
    <b v="1"/>
    <d v="2025-06-11T00:00:00"/>
    <x v="21"/>
    <n v="70"/>
    <x v="4"/>
    <n v="2.6"/>
    <n v="2.5"/>
    <n v="1"/>
    <n v="1"/>
    <x v="5"/>
    <x v="0"/>
  </r>
  <r>
    <n v="46"/>
    <x v="1"/>
    <n v="3"/>
    <s v="Sat, Thu, Tue"/>
    <x v="0"/>
    <d v="1899-12-30T18:28:00"/>
    <d v="1899-12-30T19:40:00"/>
    <n v="72"/>
    <b v="0"/>
    <x v="1"/>
    <b v="0"/>
    <s v="Male"/>
    <n v="30"/>
    <x v="0"/>
    <n v="30"/>
    <x v="3"/>
    <n v="0.15"/>
    <n v="25.5"/>
    <s v="Weekdays Only"/>
    <s v="Oakland, Ca"/>
    <n v="37.804400000000001"/>
    <n v="-122.27119999999999"/>
    <d v="2024-06-26T00:00:00"/>
    <n v="4"/>
    <b v="0"/>
    <d v="2025-07-02T00:00:00"/>
    <x v="30"/>
    <n v="49"/>
    <x v="4"/>
    <n v="1.2"/>
    <n v="4.5"/>
    <n v="0"/>
    <n v="0"/>
    <x v="2"/>
    <x v="0"/>
  </r>
  <r>
    <n v="12"/>
    <x v="0"/>
    <n v="5"/>
    <s v="Mon, Sun, Thu, Tue, Wed"/>
    <x v="1"/>
    <d v="1899-12-30T18:32:00"/>
    <d v="1899-12-30T19:28:00"/>
    <n v="56"/>
    <b v="1"/>
    <x v="0"/>
    <b v="1"/>
    <s v="Male"/>
    <n v="50"/>
    <x v="0"/>
    <n v="50"/>
    <x v="2"/>
    <n v="0.1"/>
    <n v="45"/>
    <s v="All Hours"/>
    <s v="San Jose, Ca"/>
    <n v="37.338200000000001"/>
    <n v="-121.88630000000001"/>
    <d v="2023-05-13T00:00:00"/>
    <n v="0"/>
    <b v="1"/>
    <d v="2025-06-09T00:00:00"/>
    <x v="2"/>
    <n v="72"/>
    <x v="1"/>
    <n v="0.9"/>
    <n v="5"/>
    <n v="1"/>
    <n v="0"/>
    <x v="0"/>
    <x v="0"/>
  </r>
  <r>
    <n v="29"/>
    <x v="3"/>
    <n v="3"/>
    <s v="Mon, Sat, Sun"/>
    <x v="1"/>
    <d v="1899-12-30T09:13:00"/>
    <d v="1899-12-30T11:27:00"/>
    <n v="134"/>
    <b v="0"/>
    <x v="0"/>
    <b v="1"/>
    <s v="Female"/>
    <n v="70"/>
    <x v="0"/>
    <n v="70"/>
    <x v="0"/>
    <n v="0.05"/>
    <n v="66.5"/>
    <s v="All Hours + Priority Access"/>
    <s v="Sacramento, Ca"/>
    <n v="38.581600000000002"/>
    <n v="-121.4944"/>
    <d v="2025-04-14T00:00:00"/>
    <n v="0"/>
    <b v="1"/>
    <d v="2025-07-19T00:00:00"/>
    <x v="5"/>
    <n v="32"/>
    <x v="4"/>
    <n v="2.2000000000000002"/>
    <n v="3.5"/>
    <n v="0"/>
    <n v="1"/>
    <x v="4"/>
    <x v="0"/>
  </r>
  <r>
    <n v="20"/>
    <x v="0"/>
    <n v="2"/>
    <s v="Fri, Sat"/>
    <x v="0"/>
    <d v="1899-12-30T18:54:00"/>
    <d v="1899-12-30T19:37:00"/>
    <n v="43"/>
    <b v="1"/>
    <x v="1"/>
    <b v="1"/>
    <s v="Male"/>
    <n v="50"/>
    <x v="0"/>
    <n v="50"/>
    <x v="3"/>
    <n v="0.15"/>
    <n v="42.5"/>
    <s v="All Hours"/>
    <s v="Oakland, Ca"/>
    <n v="37.804400000000001"/>
    <n v="-122.27119999999999"/>
    <d v="2024-07-22T00:00:00"/>
    <n v="4"/>
    <b v="1"/>
    <d v="2025-07-04T00:00:00"/>
    <x v="27"/>
    <n v="47"/>
    <x v="0"/>
    <n v="0.7"/>
    <n v="7.5"/>
    <n v="0"/>
    <n v="0"/>
    <x v="2"/>
    <x v="0"/>
  </r>
  <r>
    <n v="14"/>
    <x v="0"/>
    <n v="5"/>
    <s v="Sat, Sun, Thu, Tue, Wed"/>
    <x v="1"/>
    <d v="1899-12-30T20:16:00"/>
    <d v="1899-12-30T22:33:00"/>
    <n v="137"/>
    <b v="0"/>
    <x v="0"/>
    <b v="1"/>
    <s v="Female"/>
    <n v="50"/>
    <x v="0"/>
    <n v="50"/>
    <x v="1"/>
    <n v="0"/>
    <n v="50"/>
    <s v="All Hours"/>
    <s v="Bakersfield, Ca"/>
    <n v="35.3733"/>
    <n v="-119.0187"/>
    <d v="2023-11-26T00:00:00"/>
    <n v="0"/>
    <b v="1"/>
    <d v="2025-06-20T00:00:00"/>
    <x v="28"/>
    <n v="61"/>
    <x v="1"/>
    <n v="2.2999999999999998"/>
    <n v="0"/>
    <n v="1"/>
    <n v="1"/>
    <x v="7"/>
    <x v="0"/>
  </r>
  <r>
    <n v="29"/>
    <x v="1"/>
    <n v="3"/>
    <s v="Mon, Sat, Sun"/>
    <x v="0"/>
    <d v="1899-12-30T11:00:00"/>
    <d v="1899-12-30T12:12:00"/>
    <n v="72"/>
    <b v="1"/>
    <x v="0"/>
    <b v="0"/>
    <s v="Male"/>
    <n v="30"/>
    <x v="0"/>
    <n v="30"/>
    <x v="2"/>
    <n v="0.1"/>
    <n v="27"/>
    <s v="Weekdays Only"/>
    <s v="Oakland, Ca"/>
    <n v="37.804400000000001"/>
    <n v="-122.27119999999999"/>
    <d v="2023-03-03T00:00:00"/>
    <n v="0"/>
    <b v="1"/>
    <d v="2025-06-05T00:00:00"/>
    <x v="16"/>
    <n v="76"/>
    <x v="4"/>
    <n v="1.2"/>
    <n v="3"/>
    <n v="1"/>
    <n v="0"/>
    <x v="2"/>
    <x v="0"/>
  </r>
  <r>
    <n v="49"/>
    <x v="1"/>
    <n v="3"/>
    <s v="Mon, Sat, Sun"/>
    <x v="0"/>
    <d v="1899-12-30T15:25:00"/>
    <d v="1899-12-30T18:05:00"/>
    <n v="160"/>
    <b v="1"/>
    <x v="0"/>
    <b v="1"/>
    <s v="Female"/>
    <n v="30"/>
    <x v="0"/>
    <n v="30"/>
    <x v="2"/>
    <n v="0.1"/>
    <n v="27"/>
    <s v="Weekdays Only"/>
    <s v="Los Angeles, Ca"/>
    <n v="34.052199999999999"/>
    <n v="-118.2437"/>
    <d v="2024-07-18T00:00:00"/>
    <n v="0"/>
    <b v="0"/>
    <d v="2025-07-03T00:00:00"/>
    <x v="27"/>
    <n v="48"/>
    <x v="4"/>
    <n v="2.7"/>
    <n v="3"/>
    <n v="0"/>
    <n v="0"/>
    <x v="5"/>
    <x v="0"/>
  </r>
  <r>
    <n v="37"/>
    <x v="0"/>
    <n v="1"/>
    <s v="Sun"/>
    <x v="1"/>
    <d v="1899-12-30T15:55:00"/>
    <d v="1899-12-30T16:33:00"/>
    <n v="38"/>
    <b v="0"/>
    <x v="0"/>
    <b v="0"/>
    <s v="Prefer not to say"/>
    <n v="50"/>
    <x v="0"/>
    <n v="50"/>
    <x v="1"/>
    <n v="0"/>
    <n v="50"/>
    <s v="All Hours"/>
    <s v="San Jose, Ca"/>
    <n v="37.338200000000001"/>
    <n v="-121.88630000000001"/>
    <d v="2023-08-26T00:00:00"/>
    <n v="0"/>
    <b v="1"/>
    <d v="2025-06-15T00:00:00"/>
    <x v="31"/>
    <n v="66"/>
    <x v="3"/>
    <n v="0.6"/>
    <n v="0"/>
    <n v="1"/>
    <n v="1"/>
    <x v="0"/>
    <x v="0"/>
  </r>
  <r>
    <n v="29"/>
    <x v="0"/>
    <n v="5"/>
    <s v="Fri, Mon, Sat, Thu, Wed"/>
    <x v="1"/>
    <d v="1899-12-30T09:38:00"/>
    <d v="1899-12-30T10:39:00"/>
    <n v="61"/>
    <b v="0"/>
    <x v="0"/>
    <b v="1"/>
    <s v="Female"/>
    <n v="50"/>
    <x v="1"/>
    <n v="37.5"/>
    <x v="3"/>
    <n v="0.15"/>
    <n v="31.875"/>
    <s v="All Hours"/>
    <s v="Los Angeles, Ca"/>
    <n v="34.052199999999999"/>
    <n v="-118.2437"/>
    <d v="2022-11-22T00:00:00"/>
    <n v="0"/>
    <b v="0"/>
    <d v="2025-05-30T00:00:00"/>
    <x v="29"/>
    <n v="82"/>
    <x v="1"/>
    <n v="1"/>
    <n v="5.62"/>
    <n v="1"/>
    <n v="0"/>
    <x v="5"/>
    <x v="0"/>
  </r>
  <r>
    <n v="22"/>
    <x v="3"/>
    <n v="3"/>
    <s v="Fri, Thu, Wed"/>
    <x v="1"/>
    <d v="1899-12-30T11:46:00"/>
    <d v="1899-12-30T13:47:00"/>
    <n v="121"/>
    <b v="0"/>
    <x v="1"/>
    <b v="1"/>
    <s v="Female"/>
    <n v="70"/>
    <x v="0"/>
    <n v="70"/>
    <x v="1"/>
    <n v="0"/>
    <n v="70"/>
    <s v="All Hours + Priority Access"/>
    <s v="San Diego, Ca"/>
    <n v="32.715699999999998"/>
    <n v="-117.1611"/>
    <d v="2023-09-06T00:00:00"/>
    <n v="6"/>
    <b v="1"/>
    <d v="2025-06-16T00:00:00"/>
    <x v="3"/>
    <n v="65"/>
    <x v="4"/>
    <n v="2"/>
    <n v="0"/>
    <n v="1"/>
    <n v="1"/>
    <x v="6"/>
    <x v="0"/>
  </r>
  <r>
    <n v="14"/>
    <x v="2"/>
    <n v="2"/>
    <s v="Sat, Sun"/>
    <x v="0"/>
    <d v="1899-12-30T10:09:00"/>
    <d v="1899-12-30T11:15:00"/>
    <n v="66"/>
    <b v="0"/>
    <x v="1"/>
    <b v="1"/>
    <s v="Female"/>
    <n v="20"/>
    <x v="0"/>
    <n v="20"/>
    <x v="1"/>
    <n v="0"/>
    <n v="20"/>
    <s v="Off-Peak Only"/>
    <s v="San Francisco, Ca"/>
    <n v="37.774900000000002"/>
    <n v="-122.4194"/>
    <d v="2024-10-17T00:00:00"/>
    <n v="4"/>
    <b v="0"/>
    <d v="2025-07-09T00:00:00"/>
    <x v="34"/>
    <n v="42"/>
    <x v="0"/>
    <n v="1.1000000000000001"/>
    <n v="0"/>
    <n v="0"/>
    <n v="0"/>
    <x v="8"/>
    <x v="0"/>
  </r>
  <r>
    <n v="20"/>
    <x v="1"/>
    <n v="1"/>
    <s v="Tue"/>
    <x v="0"/>
    <d v="1899-12-30T08:55:00"/>
    <d v="1899-12-30T10:23:00"/>
    <n v="88"/>
    <b v="1"/>
    <x v="1"/>
    <b v="1"/>
    <s v="Female"/>
    <n v="30"/>
    <x v="0"/>
    <n v="30"/>
    <x v="1"/>
    <n v="0"/>
    <n v="30"/>
    <s v="Weekdays Only"/>
    <s v="San Francisco, Ca"/>
    <n v="37.774900000000002"/>
    <n v="-122.4194"/>
    <d v="2025-05-28T00:00:00"/>
    <n v="5"/>
    <b v="0"/>
    <d v="2025-07-21T00:00:00"/>
    <x v="18"/>
    <n v="30"/>
    <x v="3"/>
    <n v="1.5"/>
    <n v="0"/>
    <n v="0"/>
    <n v="0"/>
    <x v="8"/>
    <x v="0"/>
  </r>
  <r>
    <n v="21"/>
    <x v="0"/>
    <n v="3"/>
    <s v="Fri, Sat, Tue"/>
    <x v="0"/>
    <d v="1899-12-30T09:22:00"/>
    <d v="1899-12-30T10:52:00"/>
    <n v="90"/>
    <b v="1"/>
    <x v="1"/>
    <b v="0"/>
    <s v="Male"/>
    <n v="50"/>
    <x v="0"/>
    <n v="50"/>
    <x v="1"/>
    <n v="0"/>
    <n v="50"/>
    <s v="All Hours"/>
    <s v="Bakersfield, Ca"/>
    <n v="35.3733"/>
    <n v="-119.0187"/>
    <d v="2022-12-09T00:00:00"/>
    <n v="3"/>
    <b v="1"/>
    <d v="2025-05-31T00:00:00"/>
    <x v="6"/>
    <n v="81"/>
    <x v="4"/>
    <n v="1.5"/>
    <n v="0"/>
    <n v="1"/>
    <n v="1"/>
    <x v="7"/>
    <x v="0"/>
  </r>
  <r>
    <n v="32"/>
    <x v="1"/>
    <n v="3"/>
    <s v="Fri, Sun, Tue"/>
    <x v="1"/>
    <d v="1899-12-30T12:16:00"/>
    <d v="1899-12-30T13:03:00"/>
    <n v="47"/>
    <b v="0"/>
    <x v="1"/>
    <b v="0"/>
    <s v="Male"/>
    <n v="30"/>
    <x v="2"/>
    <n v="27"/>
    <x v="1"/>
    <n v="0"/>
    <n v="27"/>
    <s v="Weekdays Only"/>
    <s v="Fresno, Ca"/>
    <n v="36.7378"/>
    <n v="-119.7871"/>
    <d v="2025-05-31T00:00:00"/>
    <n v="6"/>
    <b v="0"/>
    <d v="2025-07-21T00:00:00"/>
    <x v="18"/>
    <n v="30"/>
    <x v="4"/>
    <n v="0.8"/>
    <n v="0"/>
    <n v="0"/>
    <n v="0"/>
    <x v="1"/>
    <x v="0"/>
  </r>
  <r>
    <n v="33"/>
    <x v="0"/>
    <n v="2"/>
    <s v="Mon, Sun"/>
    <x v="1"/>
    <d v="1899-12-30T16:16:00"/>
    <d v="1899-12-30T18:03:00"/>
    <n v="107"/>
    <b v="1"/>
    <x v="1"/>
    <b v="0"/>
    <s v="Male"/>
    <n v="50"/>
    <x v="0"/>
    <n v="50"/>
    <x v="1"/>
    <n v="0"/>
    <n v="50"/>
    <s v="All Hours"/>
    <s v="San Jose, Ca"/>
    <n v="37.338200000000001"/>
    <n v="-121.88630000000001"/>
    <d v="2022-12-04T00:00:00"/>
    <n v="4"/>
    <b v="1"/>
    <d v="2025-05-31T00:00:00"/>
    <x v="6"/>
    <n v="81"/>
    <x v="0"/>
    <n v="1.8"/>
    <n v="0"/>
    <n v="1"/>
    <n v="1"/>
    <x v="0"/>
    <x v="0"/>
  </r>
  <r>
    <n v="33"/>
    <x v="2"/>
    <n v="2"/>
    <s v="Mon, Wed"/>
    <x v="1"/>
    <d v="1899-12-30T20:25:00"/>
    <d v="1899-12-30T23:16:00"/>
    <n v="171"/>
    <b v="1"/>
    <x v="0"/>
    <b v="0"/>
    <s v="Female"/>
    <n v="20"/>
    <x v="0"/>
    <n v="20"/>
    <x v="2"/>
    <n v="0.1"/>
    <n v="18"/>
    <s v="Off-Peak Only"/>
    <s v="Anaheim, Ca"/>
    <n v="33.836599999999997"/>
    <n v="-117.9143"/>
    <d v="2023-12-07T00:00:00"/>
    <n v="0"/>
    <b v="0"/>
    <d v="2025-06-21T00:00:00"/>
    <x v="13"/>
    <n v="60"/>
    <x v="0"/>
    <n v="2.8"/>
    <n v="2"/>
    <n v="0"/>
    <n v="0"/>
    <x v="3"/>
    <x v="0"/>
  </r>
  <r>
    <n v="29"/>
    <x v="3"/>
    <n v="3"/>
    <s v="Sat, Tue, Wed"/>
    <x v="0"/>
    <d v="1899-12-30T10:28:00"/>
    <d v="1899-12-30T11:36:00"/>
    <n v="68"/>
    <b v="0"/>
    <x v="1"/>
    <b v="1"/>
    <s v="Male"/>
    <n v="70"/>
    <x v="0"/>
    <n v="70"/>
    <x v="1"/>
    <n v="0"/>
    <n v="70"/>
    <s v="All Hours + Priority Access"/>
    <s v="San Francisco, Ca"/>
    <n v="37.774900000000002"/>
    <n v="-122.4194"/>
    <d v="2022-09-26T00:00:00"/>
    <n v="2"/>
    <b v="0"/>
    <d v="2025-05-27T00:00:00"/>
    <x v="1"/>
    <n v="85"/>
    <x v="4"/>
    <n v="1.1000000000000001"/>
    <n v="0"/>
    <n v="1"/>
    <n v="1"/>
    <x v="8"/>
    <x v="0"/>
  </r>
  <r>
    <n v="25"/>
    <x v="0"/>
    <n v="2"/>
    <s v="Tue, Wed"/>
    <x v="0"/>
    <d v="1899-12-30T20:20:00"/>
    <d v="1899-12-30T23:10:00"/>
    <n v="170"/>
    <b v="1"/>
    <x v="0"/>
    <b v="0"/>
    <s v="Prefer not to say"/>
    <n v="50"/>
    <x v="2"/>
    <n v="45"/>
    <x v="0"/>
    <n v="0.05"/>
    <n v="42.75"/>
    <s v="All Hours"/>
    <s v="Fresno, Ca"/>
    <n v="36.7378"/>
    <n v="-119.7871"/>
    <d v="2023-02-23T00:00:00"/>
    <n v="0"/>
    <b v="1"/>
    <d v="2025-06-05T00:00:00"/>
    <x v="19"/>
    <n v="76"/>
    <x v="0"/>
    <n v="2.8"/>
    <n v="2.25"/>
    <n v="1"/>
    <n v="0"/>
    <x v="1"/>
    <x v="0"/>
  </r>
  <r>
    <n v="35"/>
    <x v="2"/>
    <n v="1"/>
    <s v="Thu"/>
    <x v="1"/>
    <d v="1899-12-30T16:27:00"/>
    <d v="1899-12-30T17:25:00"/>
    <n v="58"/>
    <b v="0"/>
    <x v="1"/>
    <b v="1"/>
    <s v="Female"/>
    <n v="20"/>
    <x v="0"/>
    <n v="20"/>
    <x v="1"/>
    <n v="0"/>
    <n v="20"/>
    <s v="Off-Peak Only"/>
    <s v="San Diego, Ca"/>
    <n v="32.715699999999998"/>
    <n v="-117.1611"/>
    <d v="2022-07-26T00:00:00"/>
    <n v="8"/>
    <b v="0"/>
    <d v="2025-05-24T00:00:00"/>
    <x v="35"/>
    <n v="88"/>
    <x v="3"/>
    <n v="1"/>
    <n v="0"/>
    <n v="1"/>
    <n v="0"/>
    <x v="6"/>
    <x v="0"/>
  </r>
  <r>
    <n v="46"/>
    <x v="2"/>
    <n v="4"/>
    <s v="Mon, Sat, Thu, Wed"/>
    <x v="1"/>
    <d v="1899-12-30T16:32:00"/>
    <d v="1899-12-30T18:14:00"/>
    <n v="102"/>
    <b v="1"/>
    <x v="1"/>
    <b v="1"/>
    <s v="Female"/>
    <n v="20"/>
    <x v="0"/>
    <n v="20"/>
    <x v="1"/>
    <n v="0"/>
    <n v="20"/>
    <s v="Off-Peak Only"/>
    <s v="San Francisco, Ca"/>
    <n v="37.774900000000002"/>
    <n v="-122.4194"/>
    <d v="2024-06-14T00:00:00"/>
    <n v="2"/>
    <b v="0"/>
    <d v="2025-07-01T00:00:00"/>
    <x v="30"/>
    <n v="50"/>
    <x v="2"/>
    <n v="1.7"/>
    <n v="0"/>
    <n v="0"/>
    <n v="0"/>
    <x v="8"/>
    <x v="0"/>
  </r>
  <r>
    <n v="47"/>
    <x v="0"/>
    <n v="2"/>
    <s v="Sun, Tue"/>
    <x v="1"/>
    <d v="1899-12-30T15:09:00"/>
    <d v="1899-12-30T16:18:00"/>
    <n v="69"/>
    <b v="1"/>
    <x v="1"/>
    <b v="1"/>
    <s v="Prefer not to say"/>
    <n v="50"/>
    <x v="1"/>
    <n v="37.5"/>
    <x v="0"/>
    <n v="0.05"/>
    <n v="35.625"/>
    <s v="All Hours"/>
    <s v="Los Angeles, Ca"/>
    <n v="34.052199999999999"/>
    <n v="-118.2437"/>
    <d v="2023-03-28T00:00:00"/>
    <n v="3"/>
    <b v="0"/>
    <d v="2025-06-06T00:00:00"/>
    <x v="16"/>
    <n v="75"/>
    <x v="0"/>
    <n v="1.2"/>
    <n v="1.88"/>
    <n v="1"/>
    <n v="0"/>
    <x v="5"/>
    <x v="0"/>
  </r>
  <r>
    <n v="34"/>
    <x v="0"/>
    <n v="2"/>
    <s v="Tue, Wed"/>
    <x v="0"/>
    <d v="1899-12-30T17:18:00"/>
    <d v="1899-12-30T18:57:00"/>
    <n v="99"/>
    <b v="1"/>
    <x v="1"/>
    <b v="0"/>
    <s v="Non-binary"/>
    <n v="50"/>
    <x v="0"/>
    <n v="50"/>
    <x v="2"/>
    <n v="0.1"/>
    <n v="45"/>
    <s v="All Hours"/>
    <s v="Bakersfield, Ca"/>
    <n v="35.3733"/>
    <n v="-119.0187"/>
    <d v="2024-04-20T00:00:00"/>
    <n v="7"/>
    <b v="0"/>
    <d v="2025-06-28T00:00:00"/>
    <x v="33"/>
    <n v="53"/>
    <x v="0"/>
    <n v="1.6"/>
    <n v="5"/>
    <n v="0"/>
    <n v="0"/>
    <x v="7"/>
    <x v="0"/>
  </r>
  <r>
    <n v="23"/>
    <x v="2"/>
    <n v="2"/>
    <s v="Fri, Tue"/>
    <x v="0"/>
    <d v="1899-12-30T19:04:00"/>
    <d v="1899-12-30T19:56:00"/>
    <n v="52"/>
    <b v="1"/>
    <x v="0"/>
    <b v="1"/>
    <s v="Female"/>
    <n v="20"/>
    <x v="0"/>
    <n v="20"/>
    <x v="0"/>
    <n v="0.05"/>
    <n v="19"/>
    <s v="Off-Peak Only"/>
    <s v="Bakersfield, Ca"/>
    <n v="35.3733"/>
    <n v="-119.0187"/>
    <d v="2024-01-28T00:00:00"/>
    <n v="0"/>
    <b v="0"/>
    <d v="2025-06-24T00:00:00"/>
    <x v="23"/>
    <n v="57"/>
    <x v="0"/>
    <n v="0.9"/>
    <n v="1"/>
    <n v="0"/>
    <n v="0"/>
    <x v="7"/>
    <x v="0"/>
  </r>
  <r>
    <n v="21"/>
    <x v="0"/>
    <n v="2"/>
    <s v="Fri, Sat"/>
    <x v="1"/>
    <d v="1899-12-30T14:55:00"/>
    <d v="1899-12-30T15:28:00"/>
    <n v="33"/>
    <b v="1"/>
    <x v="1"/>
    <b v="0"/>
    <s v="Female"/>
    <n v="50"/>
    <x v="0"/>
    <n v="50"/>
    <x v="0"/>
    <n v="0.05"/>
    <n v="47.5"/>
    <s v="All Hours"/>
    <s v="San Jose, Ca"/>
    <n v="37.338200000000001"/>
    <n v="-121.88630000000001"/>
    <d v="2023-08-24T00:00:00"/>
    <n v="1"/>
    <b v="1"/>
    <d v="2025-06-15T00:00:00"/>
    <x v="31"/>
    <n v="66"/>
    <x v="0"/>
    <n v="0.6"/>
    <n v="2.5"/>
    <n v="1"/>
    <n v="1"/>
    <x v="0"/>
    <x v="0"/>
  </r>
  <r>
    <n v="17"/>
    <x v="1"/>
    <n v="2"/>
    <s v="Tue, Wed"/>
    <x v="0"/>
    <d v="1899-12-30T08:06:00"/>
    <d v="1899-12-30T08:47:00"/>
    <n v="41"/>
    <b v="1"/>
    <x v="0"/>
    <b v="1"/>
    <s v="Male"/>
    <n v="30"/>
    <x v="1"/>
    <n v="22.5"/>
    <x v="2"/>
    <n v="0.1"/>
    <n v="20.25"/>
    <s v="Weekdays Only"/>
    <s v="Long Beach, Ca"/>
    <n v="33.770099999999999"/>
    <n v="-118.19370000000001"/>
    <d v="2022-12-05T00:00:00"/>
    <n v="0"/>
    <b v="0"/>
    <d v="2025-05-31T00:00:00"/>
    <x v="6"/>
    <n v="81"/>
    <x v="0"/>
    <n v="0.7"/>
    <n v="2.25"/>
    <n v="1"/>
    <n v="0"/>
    <x v="9"/>
    <x v="0"/>
  </r>
  <r>
    <n v="40"/>
    <x v="2"/>
    <n v="2"/>
    <s v="Fri, Tue"/>
    <x v="0"/>
    <d v="1899-12-30T17:21:00"/>
    <d v="1899-12-30T19:53:00"/>
    <n v="152"/>
    <b v="1"/>
    <x v="1"/>
    <b v="1"/>
    <s v="Male"/>
    <n v="20"/>
    <x v="0"/>
    <n v="20"/>
    <x v="1"/>
    <n v="0"/>
    <n v="20"/>
    <s v="Off-Peak Only"/>
    <s v="Long Beach, Ca"/>
    <n v="33.770099999999999"/>
    <n v="-118.19370000000001"/>
    <d v="2022-08-09T00:00:00"/>
    <n v="1"/>
    <b v="0"/>
    <d v="2025-05-24T00:00:00"/>
    <x v="8"/>
    <n v="88"/>
    <x v="0"/>
    <n v="2.5"/>
    <n v="0"/>
    <n v="1"/>
    <n v="0"/>
    <x v="9"/>
    <x v="0"/>
  </r>
  <r>
    <n v="45"/>
    <x v="2"/>
    <n v="3"/>
    <s v="Fri, Mon, Wed"/>
    <x v="1"/>
    <d v="1899-12-30T15:39:00"/>
    <d v="1899-12-30T17:34:00"/>
    <n v="115"/>
    <b v="1"/>
    <x v="1"/>
    <b v="1"/>
    <s v="Male"/>
    <n v="20"/>
    <x v="1"/>
    <n v="15"/>
    <x v="2"/>
    <n v="0.1"/>
    <n v="13.5"/>
    <s v="Off-Peak Only"/>
    <s v="Anaheim, Ca"/>
    <n v="33.836599999999997"/>
    <n v="-117.9143"/>
    <d v="2023-03-27T00:00:00"/>
    <n v="8"/>
    <b v="0"/>
    <d v="2025-06-06T00:00:00"/>
    <x v="16"/>
    <n v="75"/>
    <x v="4"/>
    <n v="1.9"/>
    <n v="1.5"/>
    <n v="1"/>
    <n v="0"/>
    <x v="3"/>
    <x v="0"/>
  </r>
  <r>
    <n v="45"/>
    <x v="0"/>
    <n v="4"/>
    <s v="Fri, Sun, Thu, Tue"/>
    <x v="0"/>
    <d v="1899-12-30T10:05:00"/>
    <d v="1899-12-30T10:55:00"/>
    <n v="50"/>
    <b v="1"/>
    <x v="1"/>
    <b v="1"/>
    <s v="Male"/>
    <n v="50"/>
    <x v="1"/>
    <n v="37.5"/>
    <x v="0"/>
    <n v="0.05"/>
    <n v="35.625"/>
    <s v="All Hours"/>
    <s v="Sacramento, Ca"/>
    <n v="38.581600000000002"/>
    <n v="-121.4944"/>
    <d v="2024-04-04T00:00:00"/>
    <n v="7"/>
    <b v="1"/>
    <d v="2025-06-27T00:00:00"/>
    <x v="33"/>
    <n v="54"/>
    <x v="2"/>
    <n v="0.8"/>
    <n v="1.88"/>
    <n v="0"/>
    <n v="0"/>
    <x v="4"/>
    <x v="0"/>
  </r>
  <r>
    <n v="28"/>
    <x v="2"/>
    <n v="2"/>
    <s v="Fri, Tue"/>
    <x v="0"/>
    <d v="1899-12-30T14:12:00"/>
    <d v="1899-12-30T15:26:00"/>
    <n v="74"/>
    <b v="1"/>
    <x v="0"/>
    <b v="0"/>
    <s v="Female"/>
    <n v="20"/>
    <x v="0"/>
    <n v="20"/>
    <x v="0"/>
    <n v="0.05"/>
    <n v="19"/>
    <s v="Off-Peak Only"/>
    <s v="Oakland, Ca"/>
    <n v="37.804400000000001"/>
    <n v="-122.27119999999999"/>
    <d v="2024-03-31T00:00:00"/>
    <n v="0"/>
    <b v="0"/>
    <d v="2025-06-27T00:00:00"/>
    <x v="14"/>
    <n v="54"/>
    <x v="0"/>
    <n v="1.2"/>
    <n v="1"/>
    <n v="0"/>
    <n v="0"/>
    <x v="2"/>
    <x v="0"/>
  </r>
  <r>
    <n v="27"/>
    <x v="1"/>
    <n v="5"/>
    <s v="Fri, Mon, Sun, Tue, Wed"/>
    <x v="0"/>
    <d v="1899-12-30T18:22:00"/>
    <d v="1899-12-30T19:04:00"/>
    <n v="42"/>
    <b v="0"/>
    <x v="0"/>
    <b v="0"/>
    <s v="Non-binary"/>
    <n v="30"/>
    <x v="1"/>
    <n v="22.5"/>
    <x v="1"/>
    <n v="0"/>
    <n v="22.5"/>
    <s v="Weekdays Only"/>
    <s v="Long Beach, Ca"/>
    <n v="33.770099999999999"/>
    <n v="-118.19370000000001"/>
    <d v="2023-04-29T00:00:00"/>
    <n v="0"/>
    <b v="0"/>
    <d v="2025-06-08T00:00:00"/>
    <x v="32"/>
    <n v="73"/>
    <x v="1"/>
    <n v="0.7"/>
    <n v="0"/>
    <n v="1"/>
    <n v="0"/>
    <x v="9"/>
    <x v="0"/>
  </r>
  <r>
    <n v="17"/>
    <x v="1"/>
    <n v="2"/>
    <s v="Sat, Tue"/>
    <x v="1"/>
    <d v="1899-12-30T10:09:00"/>
    <d v="1899-12-30T11:05:00"/>
    <n v="56"/>
    <b v="0"/>
    <x v="0"/>
    <b v="1"/>
    <s v="Prefer not to say"/>
    <n v="30"/>
    <x v="1"/>
    <n v="22.5"/>
    <x v="1"/>
    <n v="0"/>
    <n v="22.5"/>
    <s v="Weekdays Only"/>
    <s v="San Diego, Ca"/>
    <n v="32.715699999999998"/>
    <n v="-117.1611"/>
    <d v="2024-10-11T00:00:00"/>
    <n v="0"/>
    <b v="0"/>
    <d v="2025-07-08T00:00:00"/>
    <x v="34"/>
    <n v="43"/>
    <x v="0"/>
    <n v="0.9"/>
    <n v="0"/>
    <n v="0"/>
    <n v="0"/>
    <x v="6"/>
    <x v="0"/>
  </r>
  <r>
    <n v="45"/>
    <x v="2"/>
    <n v="2"/>
    <s v="Fri, Wed"/>
    <x v="1"/>
    <d v="1899-12-30T18:26:00"/>
    <d v="1899-12-30T21:21:00"/>
    <n v="175"/>
    <b v="1"/>
    <x v="1"/>
    <b v="0"/>
    <s v="Male"/>
    <n v="20"/>
    <x v="1"/>
    <n v="15"/>
    <x v="3"/>
    <n v="0.15"/>
    <n v="12.75"/>
    <s v="Off-Peak Only"/>
    <s v="San Francisco, Ca"/>
    <n v="37.774900000000002"/>
    <n v="-122.4194"/>
    <d v="2025-02-25T00:00:00"/>
    <n v="6"/>
    <b v="0"/>
    <d v="2025-07-16T00:00:00"/>
    <x v="22"/>
    <n v="35"/>
    <x v="0"/>
    <n v="2.9"/>
    <n v="2.25"/>
    <n v="0"/>
    <n v="0"/>
    <x v="8"/>
    <x v="0"/>
  </r>
  <r>
    <n v="25"/>
    <x v="0"/>
    <n v="5"/>
    <s v="Mon, Sat, Sun, Thu, Wed"/>
    <x v="1"/>
    <d v="1899-12-30T12:25:00"/>
    <d v="1899-12-30T13:40:00"/>
    <n v="75"/>
    <b v="1"/>
    <x v="0"/>
    <b v="1"/>
    <s v="Male"/>
    <n v="50"/>
    <x v="0"/>
    <n v="50"/>
    <x v="1"/>
    <n v="0"/>
    <n v="50"/>
    <s v="All Hours"/>
    <s v="San Jose, Ca"/>
    <n v="37.338200000000001"/>
    <n v="-121.88630000000001"/>
    <d v="2024-06-10T00:00:00"/>
    <n v="0"/>
    <b v="1"/>
    <d v="2025-07-01T00:00:00"/>
    <x v="30"/>
    <n v="50"/>
    <x v="1"/>
    <n v="1.2"/>
    <n v="0"/>
    <n v="0"/>
    <n v="1"/>
    <x v="0"/>
    <x v="0"/>
  </r>
  <r>
    <n v="27"/>
    <x v="0"/>
    <n v="1"/>
    <s v="Sun"/>
    <x v="0"/>
    <d v="1899-12-30T18:02:00"/>
    <d v="1899-12-30T19:46:00"/>
    <n v="104"/>
    <b v="1"/>
    <x v="0"/>
    <b v="0"/>
    <s v="Male"/>
    <n v="50"/>
    <x v="0"/>
    <n v="50"/>
    <x v="0"/>
    <n v="0.05"/>
    <n v="47.5"/>
    <s v="All Hours"/>
    <s v="Bakersfield, Ca"/>
    <n v="35.3733"/>
    <n v="-119.0187"/>
    <d v="2024-08-21T00:00:00"/>
    <n v="0"/>
    <b v="1"/>
    <d v="2025-07-05T00:00:00"/>
    <x v="12"/>
    <n v="46"/>
    <x v="3"/>
    <n v="1.7"/>
    <n v="2.5"/>
    <n v="0"/>
    <n v="1"/>
    <x v="7"/>
    <x v="0"/>
  </r>
  <r>
    <n v="49"/>
    <x v="1"/>
    <n v="1"/>
    <s v="Fri"/>
    <x v="1"/>
    <d v="1899-12-30T13:06:00"/>
    <d v="1899-12-30T14:29:00"/>
    <n v="83"/>
    <b v="0"/>
    <x v="1"/>
    <b v="1"/>
    <s v="Non-binary"/>
    <n v="30"/>
    <x v="0"/>
    <n v="30"/>
    <x v="0"/>
    <n v="0.05"/>
    <n v="28.5"/>
    <s v="Weekdays Only"/>
    <s v="Oakland, Ca"/>
    <n v="37.804400000000001"/>
    <n v="-122.27119999999999"/>
    <d v="2024-08-11T00:00:00"/>
    <n v="6"/>
    <b v="0"/>
    <d v="2025-07-05T00:00:00"/>
    <x v="12"/>
    <n v="46"/>
    <x v="3"/>
    <n v="1.4"/>
    <n v="1.5"/>
    <n v="0"/>
    <n v="0"/>
    <x v="2"/>
    <x v="0"/>
  </r>
  <r>
    <n v="39"/>
    <x v="1"/>
    <n v="2"/>
    <s v="Tue, Wed"/>
    <x v="1"/>
    <d v="1899-12-30T15:14:00"/>
    <d v="1899-12-30T17:39:00"/>
    <n v="145"/>
    <b v="1"/>
    <x v="0"/>
    <b v="0"/>
    <s v="Male"/>
    <n v="30"/>
    <x v="1"/>
    <n v="22.5"/>
    <x v="0"/>
    <n v="0.05"/>
    <n v="21.375"/>
    <s v="Weekdays Only"/>
    <s v="Sacramento, Ca"/>
    <n v="38.581600000000002"/>
    <n v="-121.4944"/>
    <d v="2024-10-17T00:00:00"/>
    <n v="0"/>
    <b v="1"/>
    <d v="2025-07-08T00:00:00"/>
    <x v="34"/>
    <n v="43"/>
    <x v="0"/>
    <n v="2.4"/>
    <n v="1.1200000000000001"/>
    <n v="0"/>
    <n v="0"/>
    <x v="4"/>
    <x v="0"/>
  </r>
  <r>
    <n v="34"/>
    <x v="3"/>
    <n v="3"/>
    <s v="Fri, Sun, Tue"/>
    <x v="0"/>
    <d v="1899-12-30T10:54:00"/>
    <d v="1899-12-30T12:49:00"/>
    <n v="115"/>
    <b v="1"/>
    <x v="1"/>
    <b v="1"/>
    <s v="Male"/>
    <n v="70"/>
    <x v="1"/>
    <n v="52.5"/>
    <x v="1"/>
    <n v="0"/>
    <n v="52.5"/>
    <s v="All Hours + Priority Access"/>
    <s v="Long Beach, Ca"/>
    <n v="33.770099999999999"/>
    <n v="-118.19370000000001"/>
    <d v="2025-05-09T00:00:00"/>
    <n v="6"/>
    <b v="1"/>
    <d v="2025-07-20T00:00:00"/>
    <x v="18"/>
    <n v="31"/>
    <x v="4"/>
    <n v="1.9"/>
    <n v="0"/>
    <n v="0"/>
    <n v="1"/>
    <x v="9"/>
    <x v="0"/>
  </r>
  <r>
    <n v="24"/>
    <x v="0"/>
    <n v="2"/>
    <s v="Thu, Wed"/>
    <x v="1"/>
    <d v="1899-12-30T10:26:00"/>
    <d v="1899-12-30T10:58:00"/>
    <n v="32"/>
    <b v="1"/>
    <x v="0"/>
    <b v="0"/>
    <s v="Non-binary"/>
    <n v="50"/>
    <x v="0"/>
    <n v="50"/>
    <x v="1"/>
    <n v="0"/>
    <n v="50"/>
    <s v="All Hours"/>
    <s v="Oakland, Ca"/>
    <n v="37.804400000000001"/>
    <n v="-122.27119999999999"/>
    <d v="2025-06-03T00:00:00"/>
    <n v="0"/>
    <b v="0"/>
    <d v="2025-07-21T00:00:00"/>
    <x v="7"/>
    <n v="30"/>
    <x v="0"/>
    <n v="0.5"/>
    <n v="0"/>
    <n v="0"/>
    <n v="1"/>
    <x v="2"/>
    <x v="0"/>
  </r>
  <r>
    <n v="35"/>
    <x v="2"/>
    <n v="5"/>
    <s v="Sat, Sun, Thu, Tue, Wed"/>
    <x v="0"/>
    <d v="1899-12-30T10:41:00"/>
    <d v="1899-12-30T13:41:00"/>
    <n v="180"/>
    <b v="0"/>
    <x v="0"/>
    <b v="1"/>
    <s v="Female"/>
    <n v="20"/>
    <x v="0"/>
    <n v="20"/>
    <x v="3"/>
    <n v="0.15"/>
    <n v="17"/>
    <s v="Off-Peak Only"/>
    <s v="Anaheim, Ca"/>
    <n v="33.836599999999997"/>
    <n v="-117.9143"/>
    <d v="2022-08-06T00:00:00"/>
    <n v="0"/>
    <b v="1"/>
    <d v="2025-05-24T00:00:00"/>
    <x v="8"/>
    <n v="88"/>
    <x v="1"/>
    <n v="3"/>
    <n v="3"/>
    <n v="1"/>
    <n v="0"/>
    <x v="3"/>
    <x v="0"/>
  </r>
  <r>
    <n v="35"/>
    <x v="2"/>
    <n v="5"/>
    <s v="Sat, Sun, Thu, Tue, Wed"/>
    <x v="0"/>
    <d v="1899-12-30T10:41:00"/>
    <d v="1899-12-30T13:41:00"/>
    <n v="180"/>
    <b v="0"/>
    <x v="0"/>
    <b v="1"/>
    <s v="Female"/>
    <n v="20"/>
    <x v="0"/>
    <n v="20"/>
    <x v="3"/>
    <n v="0.15"/>
    <n v="17"/>
    <s v="Off-Peak Only"/>
    <s v="Anaheim, Ca"/>
    <n v="33.836599999999997"/>
    <n v="-117.9143"/>
    <d v="2024-03-24T00:00:00"/>
    <n v="0"/>
    <b v="0"/>
    <d v="2025-06-27T00:00:00"/>
    <x v="14"/>
    <n v="54"/>
    <x v="1"/>
    <n v="3"/>
    <n v="3"/>
    <n v="0"/>
    <n v="0"/>
    <x v="3"/>
    <x v="0"/>
  </r>
  <r>
    <n v="18"/>
    <x v="3"/>
    <n v="3"/>
    <s v="Fri, Thu, Wed"/>
    <x v="1"/>
    <d v="1899-12-30T18:43:00"/>
    <d v="1899-12-30T21:06:00"/>
    <n v="143"/>
    <b v="1"/>
    <x v="0"/>
    <b v="1"/>
    <s v="Female"/>
    <n v="70"/>
    <x v="0"/>
    <n v="70"/>
    <x v="2"/>
    <n v="0.1"/>
    <n v="63"/>
    <s v="All Hours + Priority Access"/>
    <s v="Long Beach, Ca"/>
    <n v="33.770099999999999"/>
    <n v="-118.19370000000001"/>
    <d v="2024-05-09T00:00:00"/>
    <n v="0"/>
    <b v="1"/>
    <d v="2025-06-29T00:00:00"/>
    <x v="0"/>
    <n v="52"/>
    <x v="4"/>
    <n v="2.4"/>
    <n v="7"/>
    <n v="0"/>
    <n v="1"/>
    <x v="9"/>
    <x v="0"/>
  </r>
  <r>
    <n v="13"/>
    <x v="3"/>
    <n v="5"/>
    <s v="Fri, Mon, Sat, Sun, Thu"/>
    <x v="1"/>
    <d v="1899-12-30T17:13:00"/>
    <d v="1899-12-30T19:00:00"/>
    <n v="107"/>
    <b v="0"/>
    <x v="0"/>
    <b v="0"/>
    <s v="Male"/>
    <n v="70"/>
    <x v="0"/>
    <n v="70"/>
    <x v="1"/>
    <n v="0"/>
    <n v="70"/>
    <s v="All Hours + Priority Access"/>
    <s v="Bakersfield, Ca"/>
    <n v="35.3733"/>
    <n v="-119.0187"/>
    <d v="2023-06-30T00:00:00"/>
    <n v="0"/>
    <b v="1"/>
    <d v="2025-06-12T00:00:00"/>
    <x v="21"/>
    <n v="69"/>
    <x v="1"/>
    <n v="1.8"/>
    <n v="0"/>
    <n v="1"/>
    <n v="1"/>
    <x v="7"/>
    <x v="0"/>
  </r>
  <r>
    <n v="22"/>
    <x v="0"/>
    <n v="1"/>
    <s v="Thu"/>
    <x v="0"/>
    <d v="1899-12-30T09:43:00"/>
    <d v="1899-12-30T10:37:00"/>
    <n v="54"/>
    <b v="1"/>
    <x v="0"/>
    <b v="0"/>
    <s v="Male"/>
    <n v="50"/>
    <x v="0"/>
    <n v="50"/>
    <x v="0"/>
    <n v="0.05"/>
    <n v="47.5"/>
    <s v="All Hours"/>
    <s v="Bakersfield, Ca"/>
    <n v="35.3733"/>
    <n v="-119.0187"/>
    <d v="2024-11-02T00:00:00"/>
    <n v="0"/>
    <b v="1"/>
    <d v="2025-07-09T00:00:00"/>
    <x v="10"/>
    <n v="42"/>
    <x v="3"/>
    <n v="0.9"/>
    <n v="2.5"/>
    <n v="0"/>
    <n v="1"/>
    <x v="7"/>
    <x v="0"/>
  </r>
  <r>
    <n v="30"/>
    <x v="2"/>
    <n v="5"/>
    <s v="Fri, Mon, Sun, Thu, Wed"/>
    <x v="0"/>
    <d v="1899-12-30T17:29:00"/>
    <d v="1899-12-30T18:25:00"/>
    <n v="56"/>
    <b v="0"/>
    <x v="1"/>
    <b v="0"/>
    <s v="Non-binary"/>
    <n v="20"/>
    <x v="0"/>
    <n v="20"/>
    <x v="3"/>
    <n v="0.15"/>
    <n v="17"/>
    <s v="Off-Peak Only"/>
    <s v="Fresno, Ca"/>
    <n v="36.7378"/>
    <n v="-119.7871"/>
    <d v="2022-09-15T00:00:00"/>
    <n v="1"/>
    <b v="1"/>
    <d v="2025-05-27T00:00:00"/>
    <x v="1"/>
    <n v="85"/>
    <x v="1"/>
    <n v="0.9"/>
    <n v="3"/>
    <n v="1"/>
    <n v="0"/>
    <x v="1"/>
    <x v="0"/>
  </r>
  <r>
    <n v="36"/>
    <x v="0"/>
    <n v="3"/>
    <s v="Mon, Sat, Thu"/>
    <x v="0"/>
    <d v="1899-12-30T11:06:00"/>
    <d v="1899-12-30T11:44:00"/>
    <n v="38"/>
    <b v="1"/>
    <x v="1"/>
    <b v="0"/>
    <s v="Female"/>
    <n v="50"/>
    <x v="0"/>
    <n v="50"/>
    <x v="2"/>
    <n v="0.1"/>
    <n v="45"/>
    <s v="All Hours"/>
    <s v="Anaheim, Ca"/>
    <n v="33.836599999999997"/>
    <n v="-117.9143"/>
    <d v="2023-03-08T00:00:00"/>
    <n v="2"/>
    <b v="1"/>
    <d v="2025-06-05T00:00:00"/>
    <x v="16"/>
    <n v="76"/>
    <x v="4"/>
    <n v="0.6"/>
    <n v="5"/>
    <n v="1"/>
    <n v="0"/>
    <x v="3"/>
    <x v="0"/>
  </r>
  <r>
    <n v="30"/>
    <x v="0"/>
    <n v="1"/>
    <s v="Fri"/>
    <x v="0"/>
    <d v="1899-12-30T16:34:00"/>
    <d v="1899-12-30T19:02:00"/>
    <n v="148"/>
    <b v="0"/>
    <x v="0"/>
    <b v="1"/>
    <s v="Female"/>
    <n v="50"/>
    <x v="0"/>
    <n v="50"/>
    <x v="1"/>
    <n v="0"/>
    <n v="50"/>
    <s v="All Hours"/>
    <s v="Bakersfield, Ca"/>
    <n v="35.3733"/>
    <n v="-119.0187"/>
    <d v="2025-03-19T00:00:00"/>
    <n v="0"/>
    <b v="1"/>
    <d v="2025-07-17T00:00:00"/>
    <x v="20"/>
    <n v="34"/>
    <x v="3"/>
    <n v="2.5"/>
    <n v="0"/>
    <n v="0"/>
    <n v="1"/>
    <x v="7"/>
    <x v="0"/>
  </r>
  <r>
    <n v="29"/>
    <x v="0"/>
    <n v="5"/>
    <s v="Mon, Sat, Sun, Thu, Tue"/>
    <x v="0"/>
    <d v="1899-12-30T18:14:00"/>
    <d v="1899-12-30T21:04:00"/>
    <n v="170"/>
    <b v="0"/>
    <x v="0"/>
    <b v="0"/>
    <s v="Male"/>
    <n v="50"/>
    <x v="0"/>
    <n v="50"/>
    <x v="2"/>
    <n v="0.1"/>
    <n v="45"/>
    <s v="All Hours"/>
    <s v="Long Beach, Ca"/>
    <n v="33.770099999999999"/>
    <n v="-118.19370000000001"/>
    <d v="2024-04-04T00:00:00"/>
    <n v="0"/>
    <b v="1"/>
    <d v="2025-06-27T00:00:00"/>
    <x v="33"/>
    <n v="54"/>
    <x v="1"/>
    <n v="2.8"/>
    <n v="5"/>
    <n v="0"/>
    <n v="0"/>
    <x v="9"/>
    <x v="0"/>
  </r>
  <r>
    <n v="13"/>
    <x v="0"/>
    <n v="2"/>
    <s v="Mon, Tue"/>
    <x v="0"/>
    <d v="1899-12-30T17:27:00"/>
    <d v="1899-12-30T19:12:00"/>
    <n v="105"/>
    <b v="0"/>
    <x v="0"/>
    <b v="0"/>
    <s v="Prefer not to say"/>
    <n v="50"/>
    <x v="1"/>
    <n v="37.5"/>
    <x v="0"/>
    <n v="0.05"/>
    <n v="35.625"/>
    <s v="All Hours"/>
    <s v="San Jose, Ca"/>
    <n v="37.338200000000001"/>
    <n v="-121.88630000000001"/>
    <d v="2022-11-29T00:00:00"/>
    <n v="0"/>
    <b v="1"/>
    <d v="2025-05-31T00:00:00"/>
    <x v="29"/>
    <n v="81"/>
    <x v="0"/>
    <n v="1.8"/>
    <n v="1.88"/>
    <n v="1"/>
    <n v="0"/>
    <x v="0"/>
    <x v="0"/>
  </r>
  <r>
    <n v="14"/>
    <x v="0"/>
    <n v="5"/>
    <s v="Sat, Sun, Thu, Tue, Wed"/>
    <x v="1"/>
    <d v="1899-12-30T10:49:00"/>
    <d v="1899-12-30T12:40:00"/>
    <n v="111"/>
    <b v="1"/>
    <x v="0"/>
    <b v="0"/>
    <s v="Male"/>
    <n v="50"/>
    <x v="1"/>
    <n v="37.5"/>
    <x v="3"/>
    <n v="0.15"/>
    <n v="31.875"/>
    <s v="All Hours"/>
    <s v="Bakersfield, Ca"/>
    <n v="35.3733"/>
    <n v="-119.0187"/>
    <d v="2022-09-20T00:00:00"/>
    <n v="0"/>
    <b v="1"/>
    <d v="2025-05-27T00:00:00"/>
    <x v="1"/>
    <n v="85"/>
    <x v="1"/>
    <n v="1.8"/>
    <n v="5.62"/>
    <n v="1"/>
    <n v="0"/>
    <x v="7"/>
    <x v="0"/>
  </r>
  <r>
    <n v="45"/>
    <x v="0"/>
    <n v="5"/>
    <s v="Fri, Mon, Sun, Tue, Wed"/>
    <x v="1"/>
    <d v="1899-12-30T14:59:00"/>
    <d v="1899-12-30T16:59:00"/>
    <n v="120"/>
    <b v="0"/>
    <x v="0"/>
    <b v="1"/>
    <s v="Female"/>
    <n v="50"/>
    <x v="1"/>
    <n v="37.5"/>
    <x v="3"/>
    <n v="0.15"/>
    <n v="31.875"/>
    <s v="All Hours"/>
    <s v="San Francisco, Ca"/>
    <n v="37.774900000000002"/>
    <n v="-122.4194"/>
    <d v="2024-02-11T00:00:00"/>
    <n v="0"/>
    <b v="1"/>
    <d v="2025-06-24T00:00:00"/>
    <x v="15"/>
    <n v="57"/>
    <x v="1"/>
    <n v="2"/>
    <n v="5.62"/>
    <n v="0"/>
    <n v="0"/>
    <x v="8"/>
    <x v="0"/>
  </r>
  <r>
    <n v="25"/>
    <x v="1"/>
    <n v="2"/>
    <s v="Thu, Wed"/>
    <x v="0"/>
    <d v="1899-12-30T10:38:00"/>
    <d v="1899-12-30T12:32:00"/>
    <n v="114"/>
    <b v="1"/>
    <x v="1"/>
    <b v="0"/>
    <s v="Non-binary"/>
    <n v="30"/>
    <x v="1"/>
    <n v="22.5"/>
    <x v="0"/>
    <n v="0.05"/>
    <n v="21.375"/>
    <s v="Weekdays Only"/>
    <s v="Sacramento, Ca"/>
    <n v="38.581600000000002"/>
    <n v="-121.4944"/>
    <d v="2023-09-08T00:00:00"/>
    <n v="1"/>
    <b v="1"/>
    <d v="2025-06-16T00:00:00"/>
    <x v="3"/>
    <n v="65"/>
    <x v="0"/>
    <n v="1.9"/>
    <n v="1.1200000000000001"/>
    <n v="1"/>
    <n v="0"/>
    <x v="4"/>
    <x v="0"/>
  </r>
  <r>
    <n v="29"/>
    <x v="1"/>
    <n v="3"/>
    <s v="Mon, Sat, Thu"/>
    <x v="0"/>
    <d v="1899-12-30T15:05:00"/>
    <d v="1899-12-30T16:19:00"/>
    <n v="74"/>
    <b v="0"/>
    <x v="1"/>
    <b v="1"/>
    <s v="Non-binary"/>
    <n v="30"/>
    <x v="0"/>
    <n v="30"/>
    <x v="1"/>
    <n v="0"/>
    <n v="30"/>
    <s v="Weekdays Only"/>
    <s v="San Diego, Ca"/>
    <n v="32.715699999999998"/>
    <n v="-117.1611"/>
    <d v="2024-12-27T00:00:00"/>
    <n v="5"/>
    <b v="1"/>
    <d v="2025-07-12T00:00:00"/>
    <x v="11"/>
    <n v="39"/>
    <x v="4"/>
    <n v="1.2"/>
    <n v="0"/>
    <n v="0"/>
    <n v="0"/>
    <x v="6"/>
    <x v="0"/>
  </r>
  <r>
    <n v="36"/>
    <x v="3"/>
    <n v="2"/>
    <s v="Mon, Sun"/>
    <x v="0"/>
    <d v="1899-12-30T15:38:00"/>
    <d v="1899-12-30T17:36:00"/>
    <n v="118"/>
    <b v="0"/>
    <x v="1"/>
    <b v="0"/>
    <s v="Female"/>
    <n v="70"/>
    <x v="0"/>
    <n v="70"/>
    <x v="0"/>
    <n v="0.05"/>
    <n v="66.5"/>
    <s v="All Hours + Priority Access"/>
    <s v="Los Angeles, Ca"/>
    <n v="34.052199999999999"/>
    <n v="-118.2437"/>
    <d v="2022-08-02T00:00:00"/>
    <n v="4"/>
    <b v="1"/>
    <d v="2025-05-24T00:00:00"/>
    <x v="8"/>
    <n v="88"/>
    <x v="0"/>
    <n v="2"/>
    <n v="3.5"/>
    <n v="1"/>
    <n v="1"/>
    <x v="5"/>
    <x v="0"/>
  </r>
  <r>
    <n v="18"/>
    <x v="0"/>
    <n v="4"/>
    <s v="Fri, Sat, Sun, Tue"/>
    <x v="1"/>
    <d v="1899-12-30T19:08:00"/>
    <d v="1899-12-30T21:32:00"/>
    <n v="144"/>
    <b v="1"/>
    <x v="0"/>
    <b v="0"/>
    <s v="Male"/>
    <n v="50"/>
    <x v="0"/>
    <n v="50"/>
    <x v="1"/>
    <n v="0"/>
    <n v="50"/>
    <s v="All Hours"/>
    <s v="San Diego, Ca"/>
    <n v="32.715699999999998"/>
    <n v="-117.1611"/>
    <d v="2024-10-19T00:00:00"/>
    <n v="0"/>
    <b v="0"/>
    <d v="2025-07-09T00:00:00"/>
    <x v="34"/>
    <n v="42"/>
    <x v="2"/>
    <n v="2.4"/>
    <n v="0"/>
    <n v="0"/>
    <n v="1"/>
    <x v="6"/>
    <x v="0"/>
  </r>
  <r>
    <n v="30"/>
    <x v="2"/>
    <n v="2"/>
    <s v="Sat, Wed"/>
    <x v="0"/>
    <d v="1899-12-30T08:38:00"/>
    <d v="1899-12-30T10:58:00"/>
    <n v="140"/>
    <b v="1"/>
    <x v="1"/>
    <b v="0"/>
    <s v="Prefer not to say"/>
    <n v="20"/>
    <x v="1"/>
    <n v="15"/>
    <x v="1"/>
    <n v="0"/>
    <n v="15"/>
    <s v="Off-Peak Only"/>
    <s v="Sacramento, Ca"/>
    <n v="38.581600000000002"/>
    <n v="-121.4944"/>
    <d v="2022-09-22T00:00:00"/>
    <n v="6"/>
    <b v="1"/>
    <d v="2025-05-27T00:00:00"/>
    <x v="1"/>
    <n v="85"/>
    <x v="0"/>
    <n v="2.2999999999999998"/>
    <n v="0"/>
    <n v="1"/>
    <n v="0"/>
    <x v="4"/>
    <x v="0"/>
  </r>
  <r>
    <n v="44"/>
    <x v="0"/>
    <n v="5"/>
    <s v="Fri, Sat, Sun, Thu, Tue"/>
    <x v="1"/>
    <d v="1899-12-30T15:27:00"/>
    <d v="1899-12-30T17:39:00"/>
    <n v="132"/>
    <b v="0"/>
    <x v="1"/>
    <b v="1"/>
    <s v="Prefer not to say"/>
    <n v="50"/>
    <x v="0"/>
    <n v="50"/>
    <x v="1"/>
    <n v="0"/>
    <n v="50"/>
    <s v="All Hours"/>
    <s v="Los Angeles, Ca"/>
    <n v="34.052199999999999"/>
    <n v="-118.2437"/>
    <d v="2023-08-01T00:00:00"/>
    <n v="2"/>
    <b v="0"/>
    <d v="2025-06-14T00:00:00"/>
    <x v="31"/>
    <n v="67"/>
    <x v="1"/>
    <n v="2.2000000000000002"/>
    <n v="0"/>
    <n v="1"/>
    <n v="1"/>
    <x v="5"/>
    <x v="0"/>
  </r>
  <r>
    <n v="38"/>
    <x v="1"/>
    <n v="3"/>
    <s v="Sat, Sun, Wed"/>
    <x v="1"/>
    <d v="1899-12-30T13:20:00"/>
    <d v="1899-12-30T14:42:00"/>
    <n v="82"/>
    <b v="0"/>
    <x v="0"/>
    <b v="0"/>
    <s v="Non-binary"/>
    <n v="30"/>
    <x v="2"/>
    <n v="27"/>
    <x v="1"/>
    <n v="0"/>
    <n v="27"/>
    <s v="Weekdays Only"/>
    <s v="San Diego, Ca"/>
    <n v="32.715699999999998"/>
    <n v="-117.1611"/>
    <d v="2023-09-14T00:00:00"/>
    <n v="0"/>
    <b v="0"/>
    <d v="2025-06-16T00:00:00"/>
    <x v="3"/>
    <n v="65"/>
    <x v="4"/>
    <n v="1.4"/>
    <n v="0"/>
    <n v="1"/>
    <n v="0"/>
    <x v="6"/>
    <x v="0"/>
  </r>
  <r>
    <n v="46"/>
    <x v="1"/>
    <n v="1"/>
    <s v="Sat"/>
    <x v="0"/>
    <d v="1899-12-30T11:13:00"/>
    <d v="1899-12-30T13:19:00"/>
    <n v="126"/>
    <b v="1"/>
    <x v="0"/>
    <b v="1"/>
    <s v="Female"/>
    <n v="30"/>
    <x v="0"/>
    <n v="30"/>
    <x v="1"/>
    <n v="0"/>
    <n v="30"/>
    <s v="Weekdays Only"/>
    <s v="San Diego, Ca"/>
    <n v="32.715699999999998"/>
    <n v="-117.1611"/>
    <d v="2023-12-24T00:00:00"/>
    <n v="0"/>
    <b v="0"/>
    <d v="2025-06-22T00:00:00"/>
    <x v="13"/>
    <n v="59"/>
    <x v="3"/>
    <n v="2.1"/>
    <n v="0"/>
    <n v="0"/>
    <n v="0"/>
    <x v="6"/>
    <x v="0"/>
  </r>
  <r>
    <n v="48"/>
    <x v="0"/>
    <n v="3"/>
    <s v="Mon, Sat, Tue"/>
    <x v="0"/>
    <d v="1899-12-30T19:44:00"/>
    <d v="1899-12-30T20:51:00"/>
    <n v="67"/>
    <b v="1"/>
    <x v="0"/>
    <b v="0"/>
    <s v="Female"/>
    <n v="50"/>
    <x v="0"/>
    <n v="50"/>
    <x v="2"/>
    <n v="0.1"/>
    <n v="45"/>
    <s v="All Hours"/>
    <s v="Oakland, Ca"/>
    <n v="37.804400000000001"/>
    <n v="-122.27119999999999"/>
    <d v="2024-10-20T00:00:00"/>
    <n v="0"/>
    <b v="1"/>
    <d v="2025-07-09T00:00:00"/>
    <x v="34"/>
    <n v="42"/>
    <x v="4"/>
    <n v="1.1000000000000001"/>
    <n v="5"/>
    <n v="0"/>
    <n v="0"/>
    <x v="2"/>
    <x v="0"/>
  </r>
  <r>
    <n v="43"/>
    <x v="0"/>
    <n v="3"/>
    <s v="Mon, Sun, Thu"/>
    <x v="0"/>
    <d v="1899-12-30T08:22:00"/>
    <d v="1899-12-30T10:40:00"/>
    <n v="138"/>
    <b v="0"/>
    <x v="1"/>
    <b v="0"/>
    <s v="Non-binary"/>
    <n v="50"/>
    <x v="0"/>
    <n v="50"/>
    <x v="1"/>
    <n v="0"/>
    <n v="50"/>
    <s v="All Hours"/>
    <s v="Fresno, Ca"/>
    <n v="36.7378"/>
    <n v="-119.7871"/>
    <d v="2024-12-16T00:00:00"/>
    <n v="3"/>
    <b v="1"/>
    <d v="2025-07-12T00:00:00"/>
    <x v="11"/>
    <n v="39"/>
    <x v="4"/>
    <n v="2.2999999999999998"/>
    <n v="0"/>
    <n v="0"/>
    <n v="1"/>
    <x v="1"/>
    <x v="0"/>
  </r>
  <r>
    <n v="21"/>
    <x v="2"/>
    <n v="2"/>
    <s v="Mon, Wed"/>
    <x v="0"/>
    <d v="1899-12-30T10:26:00"/>
    <d v="1899-12-30T12:21:00"/>
    <n v="115"/>
    <b v="1"/>
    <x v="1"/>
    <b v="1"/>
    <s v="Male"/>
    <n v="20"/>
    <x v="2"/>
    <n v="18"/>
    <x v="1"/>
    <n v="0"/>
    <n v="18"/>
    <s v="Off-Peak Only"/>
    <s v="Long Beach, Ca"/>
    <n v="33.770099999999999"/>
    <n v="-118.19370000000001"/>
    <d v="2024-10-31T00:00:00"/>
    <n v="8"/>
    <b v="0"/>
    <d v="2025-07-09T00:00:00"/>
    <x v="34"/>
    <n v="42"/>
    <x v="0"/>
    <n v="1.9"/>
    <n v="0"/>
    <n v="0"/>
    <n v="0"/>
    <x v="9"/>
    <x v="0"/>
  </r>
  <r>
    <n v="29"/>
    <x v="1"/>
    <n v="1"/>
    <s v="Thu"/>
    <x v="1"/>
    <d v="1899-12-30T10:25:00"/>
    <d v="1899-12-30T12:04:00"/>
    <n v="99"/>
    <b v="1"/>
    <x v="1"/>
    <b v="0"/>
    <s v="Male"/>
    <n v="30"/>
    <x v="0"/>
    <n v="30"/>
    <x v="1"/>
    <n v="0"/>
    <n v="30"/>
    <s v="Weekdays Only"/>
    <s v="Anaheim, Ca"/>
    <n v="33.836599999999997"/>
    <n v="-117.9143"/>
    <d v="2024-12-06T00:00:00"/>
    <n v="3"/>
    <b v="0"/>
    <d v="2025-07-11T00:00:00"/>
    <x v="11"/>
    <n v="40"/>
    <x v="3"/>
    <n v="1.6"/>
    <n v="0"/>
    <n v="0"/>
    <n v="0"/>
    <x v="3"/>
    <x v="0"/>
  </r>
  <r>
    <n v="47"/>
    <x v="3"/>
    <n v="2"/>
    <s v="Sat, Thu"/>
    <x v="0"/>
    <d v="1899-12-30T12:18:00"/>
    <d v="1899-12-30T13:33:00"/>
    <n v="75"/>
    <b v="1"/>
    <x v="1"/>
    <b v="0"/>
    <s v="Female"/>
    <n v="70"/>
    <x v="1"/>
    <n v="52.5"/>
    <x v="2"/>
    <n v="0.1"/>
    <n v="47.25"/>
    <s v="All Hours + Priority Access"/>
    <s v="San Jose, Ca"/>
    <n v="37.338200000000001"/>
    <n v="-121.88630000000001"/>
    <d v="2023-03-15T00:00:00"/>
    <n v="4"/>
    <b v="1"/>
    <d v="2025-06-06T00:00:00"/>
    <x v="16"/>
    <n v="75"/>
    <x v="0"/>
    <n v="1.2"/>
    <n v="5.25"/>
    <n v="1"/>
    <n v="1"/>
    <x v="0"/>
    <x v="0"/>
  </r>
  <r>
    <n v="18"/>
    <x v="0"/>
    <n v="4"/>
    <s v="Sun, Thu, Tue, Wed"/>
    <x v="0"/>
    <d v="1899-12-30T11:23:00"/>
    <d v="1899-12-30T14:03:00"/>
    <n v="160"/>
    <b v="1"/>
    <x v="0"/>
    <b v="0"/>
    <s v="Prefer not to say"/>
    <n v="50"/>
    <x v="1"/>
    <n v="37.5"/>
    <x v="1"/>
    <n v="0"/>
    <n v="37.5"/>
    <s v="All Hours"/>
    <s v="Fresno, Ca"/>
    <n v="36.7378"/>
    <n v="-119.7871"/>
    <d v="2024-06-15T00:00:00"/>
    <n v="0"/>
    <b v="1"/>
    <d v="2025-07-01T00:00:00"/>
    <x v="30"/>
    <n v="50"/>
    <x v="2"/>
    <n v="2.7"/>
    <n v="0"/>
    <n v="0"/>
    <n v="0"/>
    <x v="1"/>
    <x v="0"/>
  </r>
  <r>
    <n v="19"/>
    <x v="2"/>
    <n v="2"/>
    <s v="Sat, Tue"/>
    <x v="0"/>
    <d v="1899-12-30T16:57:00"/>
    <d v="1899-12-30T18:54:00"/>
    <n v="117"/>
    <b v="1"/>
    <x v="1"/>
    <b v="0"/>
    <s v="Female"/>
    <n v="20"/>
    <x v="1"/>
    <n v="15"/>
    <x v="1"/>
    <n v="0"/>
    <n v="15"/>
    <s v="Off-Peak Only"/>
    <s v="Sacramento, Ca"/>
    <n v="38.581600000000002"/>
    <n v="-121.4944"/>
    <d v="2025-04-22T00:00:00"/>
    <n v="2"/>
    <b v="0"/>
    <d v="2025-07-19T00:00:00"/>
    <x v="5"/>
    <n v="32"/>
    <x v="0"/>
    <n v="2"/>
    <n v="0"/>
    <n v="0"/>
    <n v="0"/>
    <x v="4"/>
    <x v="0"/>
  </r>
  <r>
    <n v="47"/>
    <x v="0"/>
    <n v="3"/>
    <s v="Mon, Sat, Wed"/>
    <x v="0"/>
    <d v="1899-12-30T19:31:00"/>
    <d v="1899-12-30T20:19:00"/>
    <n v="48"/>
    <b v="0"/>
    <x v="1"/>
    <b v="0"/>
    <s v="Other (self-described)"/>
    <n v="50"/>
    <x v="0"/>
    <n v="50"/>
    <x v="3"/>
    <n v="0.15"/>
    <n v="42.5"/>
    <s v="All Hours"/>
    <s v="San Jose, Ca"/>
    <n v="37.338200000000001"/>
    <n v="-121.88630000000001"/>
    <d v="2022-08-25T00:00:00"/>
    <n v="1"/>
    <b v="1"/>
    <d v="2025-05-25T00:00:00"/>
    <x v="8"/>
    <n v="87"/>
    <x v="4"/>
    <n v="0.8"/>
    <n v="7.5"/>
    <n v="1"/>
    <n v="0"/>
    <x v="0"/>
    <x v="0"/>
  </r>
  <r>
    <n v="46"/>
    <x v="1"/>
    <n v="1"/>
    <s v="Sat"/>
    <x v="0"/>
    <d v="1899-12-30T11:13:00"/>
    <d v="1899-12-30T13:19:00"/>
    <n v="126"/>
    <b v="1"/>
    <x v="0"/>
    <b v="1"/>
    <s v="Female"/>
    <n v="30"/>
    <x v="0"/>
    <n v="30"/>
    <x v="1"/>
    <n v="0"/>
    <n v="30"/>
    <s v="Weekdays Only"/>
    <s v="San Diego, Ca"/>
    <n v="32.715699999999998"/>
    <n v="-117.1611"/>
    <d v="2022-11-24T00:00:00"/>
    <n v="0"/>
    <b v="1"/>
    <d v="2025-05-30T00:00:00"/>
    <x v="29"/>
    <n v="82"/>
    <x v="3"/>
    <n v="2.1"/>
    <n v="0"/>
    <n v="1"/>
    <n v="0"/>
    <x v="6"/>
    <x v="0"/>
  </r>
  <r>
    <n v="44"/>
    <x v="2"/>
    <n v="1"/>
    <s v="Wed"/>
    <x v="0"/>
    <d v="1899-12-30T20:43:00"/>
    <d v="1899-12-30T22:58:00"/>
    <n v="135"/>
    <b v="1"/>
    <x v="0"/>
    <b v="0"/>
    <s v="Female"/>
    <n v="20"/>
    <x v="0"/>
    <n v="20"/>
    <x v="1"/>
    <n v="0"/>
    <n v="20"/>
    <s v="Off-Peak Only"/>
    <s v="Sacramento, Ca"/>
    <n v="38.581600000000002"/>
    <n v="-121.4944"/>
    <d v="2022-10-08T00:00:00"/>
    <n v="0"/>
    <b v="0"/>
    <d v="2025-05-28T00:00:00"/>
    <x v="24"/>
    <n v="84"/>
    <x v="3"/>
    <n v="2.2000000000000002"/>
    <n v="0"/>
    <n v="1"/>
    <n v="0"/>
    <x v="4"/>
    <x v="0"/>
  </r>
  <r>
    <n v="39"/>
    <x v="1"/>
    <n v="4"/>
    <s v="Sun, Thu, Tue, Wed"/>
    <x v="1"/>
    <d v="1899-12-30T13:35:00"/>
    <d v="1899-12-30T14:37:00"/>
    <n v="62"/>
    <b v="1"/>
    <x v="1"/>
    <b v="1"/>
    <s v="Male"/>
    <n v="30"/>
    <x v="0"/>
    <n v="30"/>
    <x v="2"/>
    <n v="0.1"/>
    <n v="27"/>
    <s v="Weekdays Only"/>
    <s v="Oakland, Ca"/>
    <n v="37.804400000000001"/>
    <n v="-122.27119999999999"/>
    <d v="2022-07-29T00:00:00"/>
    <n v="1"/>
    <b v="1"/>
    <d v="2025-05-24T00:00:00"/>
    <x v="35"/>
    <n v="88"/>
    <x v="2"/>
    <n v="1"/>
    <n v="3"/>
    <n v="1"/>
    <n v="0"/>
    <x v="2"/>
    <x v="0"/>
  </r>
  <r>
    <n v="24"/>
    <x v="0"/>
    <n v="3"/>
    <s v="Sat, Sun, Tue"/>
    <x v="0"/>
    <d v="1899-12-30T10:46:00"/>
    <d v="1899-12-30T12:59:00"/>
    <n v="133"/>
    <b v="0"/>
    <x v="1"/>
    <b v="1"/>
    <s v="Male"/>
    <n v="50"/>
    <x v="0"/>
    <n v="50"/>
    <x v="2"/>
    <n v="0.1"/>
    <n v="45"/>
    <s v="All Hours"/>
    <s v="Long Beach, Ca"/>
    <n v="33.770099999999999"/>
    <n v="-118.19370000000001"/>
    <d v="2024-12-19T00:00:00"/>
    <n v="5"/>
    <b v="1"/>
    <d v="2025-07-12T00:00:00"/>
    <x v="11"/>
    <n v="39"/>
    <x v="4"/>
    <n v="2.2000000000000002"/>
    <n v="5"/>
    <n v="0"/>
    <n v="0"/>
    <x v="9"/>
    <x v="0"/>
  </r>
  <r>
    <n v="38"/>
    <x v="3"/>
    <n v="1"/>
    <s v="Tue"/>
    <x v="1"/>
    <d v="1899-12-30T10:01:00"/>
    <d v="1899-12-30T12:48:00"/>
    <n v="167"/>
    <b v="1"/>
    <x v="1"/>
    <b v="1"/>
    <s v="Female"/>
    <n v="70"/>
    <x v="0"/>
    <n v="70"/>
    <x v="1"/>
    <n v="0"/>
    <n v="70"/>
    <s v="All Hours + Priority Access"/>
    <s v="Fresno, Ca"/>
    <n v="36.7378"/>
    <n v="-119.7871"/>
    <d v="2024-04-27T00:00:00"/>
    <n v="5"/>
    <b v="0"/>
    <d v="2025-06-29T00:00:00"/>
    <x v="33"/>
    <n v="52"/>
    <x v="3"/>
    <n v="2.8"/>
    <n v="0"/>
    <n v="0"/>
    <n v="1"/>
    <x v="1"/>
    <x v="0"/>
  </r>
  <r>
    <n v="28"/>
    <x v="0"/>
    <n v="4"/>
    <s v="Fri, Mon, Tue, Wed"/>
    <x v="1"/>
    <d v="1899-12-30T11:10:00"/>
    <d v="1899-12-30T13:56:00"/>
    <n v="166"/>
    <b v="0"/>
    <x v="1"/>
    <b v="1"/>
    <s v="Male"/>
    <n v="50"/>
    <x v="1"/>
    <n v="37.5"/>
    <x v="3"/>
    <n v="0.15"/>
    <n v="31.875"/>
    <s v="All Hours"/>
    <s v="Long Beach, Ca"/>
    <n v="33.770099999999999"/>
    <n v="-118.19370000000001"/>
    <d v="2023-04-07T00:00:00"/>
    <n v="1"/>
    <b v="1"/>
    <d v="2025-06-07T00:00:00"/>
    <x v="32"/>
    <n v="74"/>
    <x v="2"/>
    <n v="2.8"/>
    <n v="5.62"/>
    <n v="1"/>
    <n v="0"/>
    <x v="9"/>
    <x v="0"/>
  </r>
  <r>
    <n v="28"/>
    <x v="0"/>
    <n v="4"/>
    <s v="Fri, Mon, Tue, Wed"/>
    <x v="1"/>
    <d v="1899-12-30T11:10:00"/>
    <d v="1899-12-30T13:56:00"/>
    <n v="166"/>
    <b v="0"/>
    <x v="1"/>
    <b v="1"/>
    <s v="Male"/>
    <n v="50"/>
    <x v="1"/>
    <n v="37.5"/>
    <x v="3"/>
    <n v="0.15"/>
    <n v="31.875"/>
    <s v="All Hours"/>
    <s v="Long Beach, Ca"/>
    <n v="33.770099999999999"/>
    <n v="-118.19370000000001"/>
    <d v="2023-06-12T00:00:00"/>
    <n v="3"/>
    <b v="1"/>
    <d v="2025-06-11T00:00:00"/>
    <x v="21"/>
    <n v="70"/>
    <x v="2"/>
    <n v="2.8"/>
    <n v="5.62"/>
    <n v="1"/>
    <n v="0"/>
    <x v="9"/>
    <x v="0"/>
  </r>
  <r>
    <n v="20"/>
    <x v="0"/>
    <n v="4"/>
    <s v="Mon, Sat, Tue, Wed"/>
    <x v="1"/>
    <d v="1899-12-30T09:46:00"/>
    <d v="1899-12-30T11:55:00"/>
    <n v="129"/>
    <b v="0"/>
    <x v="1"/>
    <b v="0"/>
    <s v="Male"/>
    <n v="50"/>
    <x v="2"/>
    <n v="45"/>
    <x v="3"/>
    <n v="0.15"/>
    <n v="38.25"/>
    <s v="All Hours"/>
    <s v="Long Beach, Ca"/>
    <n v="33.770099999999999"/>
    <n v="-118.19370000000001"/>
    <d v="2025-01-10T00:00:00"/>
    <n v="8"/>
    <b v="1"/>
    <d v="2025-07-13T00:00:00"/>
    <x v="4"/>
    <n v="38"/>
    <x v="2"/>
    <n v="2.2000000000000002"/>
    <n v="6.75"/>
    <n v="0"/>
    <n v="0"/>
    <x v="9"/>
    <x v="0"/>
  </r>
  <r>
    <n v="39"/>
    <x v="1"/>
    <n v="2"/>
    <s v="Tue, Wed"/>
    <x v="1"/>
    <d v="1899-12-30T15:14:00"/>
    <d v="1899-12-30T17:39:00"/>
    <n v="145"/>
    <b v="1"/>
    <x v="0"/>
    <b v="0"/>
    <s v="Male"/>
    <n v="30"/>
    <x v="1"/>
    <n v="22.5"/>
    <x v="0"/>
    <n v="0.05"/>
    <n v="21.375"/>
    <s v="Weekdays Only"/>
    <s v="Sacramento, Ca"/>
    <n v="38.581600000000002"/>
    <n v="-121.4944"/>
    <d v="2023-02-05T00:00:00"/>
    <n v="0"/>
    <b v="0"/>
    <d v="2025-06-04T00:00:00"/>
    <x v="19"/>
    <n v="77"/>
    <x v="0"/>
    <n v="2.4"/>
    <n v="1.1200000000000001"/>
    <n v="1"/>
    <n v="0"/>
    <x v="4"/>
    <x v="0"/>
  </r>
  <r>
    <n v="23"/>
    <x v="1"/>
    <n v="2"/>
    <s v="Sat, Thu"/>
    <x v="0"/>
    <d v="1899-12-30T11:56:00"/>
    <d v="1899-12-30T13:42:00"/>
    <n v="106"/>
    <b v="0"/>
    <x v="1"/>
    <b v="1"/>
    <s v="Female"/>
    <n v="30"/>
    <x v="0"/>
    <n v="30"/>
    <x v="0"/>
    <n v="0.05"/>
    <n v="28.5"/>
    <s v="Weekdays Only"/>
    <s v="Fresno, Ca"/>
    <n v="36.7378"/>
    <n v="-119.7871"/>
    <d v="2024-10-26T00:00:00"/>
    <n v="6"/>
    <b v="0"/>
    <d v="2025-07-09T00:00:00"/>
    <x v="34"/>
    <n v="42"/>
    <x v="0"/>
    <n v="1.8"/>
    <n v="1.5"/>
    <n v="0"/>
    <n v="0"/>
    <x v="1"/>
    <x v="0"/>
  </r>
  <r>
    <n v="41"/>
    <x v="1"/>
    <n v="3"/>
    <s v="Fri, Sat, Sun"/>
    <x v="0"/>
    <d v="1899-12-30T09:56:00"/>
    <d v="1899-12-30T11:39:00"/>
    <n v="103"/>
    <b v="0"/>
    <x v="1"/>
    <b v="1"/>
    <s v="Prefer not to say"/>
    <n v="30"/>
    <x v="0"/>
    <n v="30"/>
    <x v="3"/>
    <n v="0.15"/>
    <n v="25.5"/>
    <s v="Weekdays Only"/>
    <s v="Long Beach, Ca"/>
    <n v="33.770099999999999"/>
    <n v="-118.19370000000001"/>
    <d v="2024-10-27T00:00:00"/>
    <n v="3"/>
    <b v="0"/>
    <d v="2025-07-09T00:00:00"/>
    <x v="34"/>
    <n v="42"/>
    <x v="4"/>
    <n v="1.7"/>
    <n v="4.5"/>
    <n v="0"/>
    <n v="0"/>
    <x v="9"/>
    <x v="0"/>
  </r>
  <r>
    <n v="23"/>
    <x v="1"/>
    <n v="4"/>
    <s v="Fri, Sun, Thu, Wed"/>
    <x v="0"/>
    <d v="1899-12-30T10:17:00"/>
    <d v="1899-12-30T12:21:00"/>
    <n v="124"/>
    <b v="1"/>
    <x v="0"/>
    <b v="1"/>
    <s v="Female"/>
    <n v="30"/>
    <x v="0"/>
    <n v="30"/>
    <x v="1"/>
    <n v="0"/>
    <n v="30"/>
    <s v="Weekdays Only"/>
    <s v="Anaheim, Ca"/>
    <n v="33.836599999999997"/>
    <n v="-117.9143"/>
    <d v="2023-11-29T00:00:00"/>
    <n v="0"/>
    <b v="0"/>
    <d v="2025-06-20T00:00:00"/>
    <x v="28"/>
    <n v="61"/>
    <x v="2"/>
    <n v="2.1"/>
    <n v="0"/>
    <n v="1"/>
    <n v="0"/>
    <x v="3"/>
    <x v="0"/>
  </r>
  <r>
    <n v="39"/>
    <x v="2"/>
    <n v="5"/>
    <s v="Sat, Sun, Thu, Tue, Wed"/>
    <x v="1"/>
    <d v="1899-12-30T16:05:00"/>
    <d v="1899-12-30T18:42:00"/>
    <n v="157"/>
    <b v="0"/>
    <x v="1"/>
    <b v="0"/>
    <s v="Male"/>
    <n v="20"/>
    <x v="0"/>
    <n v="20"/>
    <x v="2"/>
    <n v="0.1"/>
    <n v="18"/>
    <s v="Off-Peak Only"/>
    <s v="San Jose, Ca"/>
    <n v="37.338200000000001"/>
    <n v="-121.88630000000001"/>
    <d v="2023-09-30T00:00:00"/>
    <n v="8"/>
    <b v="1"/>
    <d v="2025-06-17T00:00:00"/>
    <x v="3"/>
    <n v="64"/>
    <x v="1"/>
    <n v="2.6"/>
    <n v="2"/>
    <n v="1"/>
    <n v="0"/>
    <x v="0"/>
    <x v="0"/>
  </r>
  <r>
    <n v="32"/>
    <x v="1"/>
    <n v="3"/>
    <s v="Fri, Sun, Thu"/>
    <x v="0"/>
    <d v="1899-12-30T14:23:00"/>
    <d v="1899-12-30T15:48:00"/>
    <n v="85"/>
    <b v="1"/>
    <x v="0"/>
    <b v="0"/>
    <s v="Prefer not to say"/>
    <n v="30"/>
    <x v="0"/>
    <n v="30"/>
    <x v="1"/>
    <n v="0"/>
    <n v="30"/>
    <s v="Weekdays Only"/>
    <s v="Long Beach, Ca"/>
    <n v="33.770099999999999"/>
    <n v="-118.19370000000001"/>
    <d v="2023-10-14T00:00:00"/>
    <n v="0"/>
    <b v="0"/>
    <d v="2025-06-18T00:00:00"/>
    <x v="17"/>
    <n v="63"/>
    <x v="4"/>
    <n v="1.4"/>
    <n v="0"/>
    <n v="1"/>
    <n v="0"/>
    <x v="9"/>
    <x v="0"/>
  </r>
  <r>
    <n v="49"/>
    <x v="0"/>
    <n v="2"/>
    <s v="Fri, Tue"/>
    <x v="1"/>
    <d v="1899-12-30T13:20:00"/>
    <d v="1899-12-30T14:26:00"/>
    <n v="66"/>
    <b v="0"/>
    <x v="1"/>
    <b v="1"/>
    <s v="Non-binary"/>
    <n v="50"/>
    <x v="0"/>
    <n v="50"/>
    <x v="1"/>
    <n v="0"/>
    <n v="50"/>
    <s v="All Hours"/>
    <s v="Sacramento, Ca"/>
    <n v="38.581600000000002"/>
    <n v="-121.4944"/>
    <d v="2025-03-17T00:00:00"/>
    <n v="5"/>
    <b v="1"/>
    <d v="2025-07-17T00:00:00"/>
    <x v="20"/>
    <n v="34"/>
    <x v="0"/>
    <n v="1.1000000000000001"/>
    <n v="0"/>
    <n v="0"/>
    <n v="1"/>
    <x v="4"/>
    <x v="0"/>
  </r>
  <r>
    <n v="41"/>
    <x v="0"/>
    <n v="1"/>
    <s v="Wed"/>
    <x v="1"/>
    <d v="1899-12-30T13:14:00"/>
    <d v="1899-12-30T15:34:00"/>
    <n v="140"/>
    <b v="0"/>
    <x v="0"/>
    <b v="0"/>
    <s v="Female"/>
    <n v="50"/>
    <x v="0"/>
    <n v="50"/>
    <x v="2"/>
    <n v="0.1"/>
    <n v="45"/>
    <s v="All Hours"/>
    <s v="Los Angeles, Ca"/>
    <n v="34.052199999999999"/>
    <n v="-118.2437"/>
    <d v="2022-12-01T00:00:00"/>
    <n v="0"/>
    <b v="1"/>
    <d v="2025-05-31T00:00:00"/>
    <x v="6"/>
    <n v="81"/>
    <x v="3"/>
    <n v="2.2999999999999998"/>
    <n v="5"/>
    <n v="1"/>
    <n v="0"/>
    <x v="5"/>
    <x v="0"/>
  </r>
  <r>
    <n v="26"/>
    <x v="1"/>
    <n v="2"/>
    <s v="Sat, Wed"/>
    <x v="1"/>
    <d v="1899-12-30T15:44:00"/>
    <d v="1899-12-30T18:17:00"/>
    <n v="153"/>
    <b v="0"/>
    <x v="1"/>
    <b v="1"/>
    <s v="Male"/>
    <n v="30"/>
    <x v="0"/>
    <n v="30"/>
    <x v="1"/>
    <n v="0"/>
    <n v="30"/>
    <s v="Weekdays Only"/>
    <s v="Bakersfield, Ca"/>
    <n v="35.3733"/>
    <n v="-119.0187"/>
    <d v="2024-09-13T00:00:00"/>
    <n v="4"/>
    <b v="0"/>
    <d v="2025-07-07T00:00:00"/>
    <x v="25"/>
    <n v="44"/>
    <x v="0"/>
    <n v="2.6"/>
    <n v="0"/>
    <n v="0"/>
    <n v="0"/>
    <x v="7"/>
    <x v="0"/>
  </r>
  <r>
    <n v="39"/>
    <x v="0"/>
    <n v="5"/>
    <s v="Mon, Sat, Sun, Tue, Wed"/>
    <x v="1"/>
    <d v="1899-12-30T09:42:00"/>
    <d v="1899-12-30T12:23:00"/>
    <n v="161"/>
    <b v="1"/>
    <x v="1"/>
    <b v="0"/>
    <s v="Male"/>
    <n v="50"/>
    <x v="0"/>
    <n v="50"/>
    <x v="3"/>
    <n v="0.15"/>
    <n v="42.5"/>
    <s v="All Hours"/>
    <s v="Bakersfield, Ca"/>
    <n v="35.3733"/>
    <n v="-119.0187"/>
    <d v="2025-02-05T00:00:00"/>
    <n v="8"/>
    <b v="0"/>
    <d v="2025-07-15T00:00:00"/>
    <x v="22"/>
    <n v="36"/>
    <x v="1"/>
    <n v="2.7"/>
    <n v="7.5"/>
    <n v="0"/>
    <n v="0"/>
    <x v="7"/>
    <x v="0"/>
  </r>
  <r>
    <n v="29"/>
    <x v="2"/>
    <n v="2"/>
    <s v="Fri, Sat"/>
    <x v="1"/>
    <d v="1899-12-30T14:45:00"/>
    <d v="1899-12-30T17:41:00"/>
    <n v="176"/>
    <b v="0"/>
    <x v="1"/>
    <b v="1"/>
    <s v="Male"/>
    <n v="20"/>
    <x v="0"/>
    <n v="20"/>
    <x v="1"/>
    <n v="0"/>
    <n v="20"/>
    <s v="Off-Peak Only"/>
    <s v="San Jose, Ca"/>
    <n v="37.338200000000001"/>
    <n v="-121.88630000000001"/>
    <d v="2022-11-19T00:00:00"/>
    <n v="1"/>
    <b v="1"/>
    <d v="2025-05-30T00:00:00"/>
    <x v="29"/>
    <n v="82"/>
    <x v="0"/>
    <n v="2.9"/>
    <n v="0"/>
    <n v="1"/>
    <n v="0"/>
    <x v="0"/>
    <x v="0"/>
  </r>
  <r>
    <n v="37"/>
    <x v="1"/>
    <n v="1"/>
    <s v="Mon"/>
    <x v="1"/>
    <d v="1899-12-30T16:45:00"/>
    <d v="1899-12-30T18:58:00"/>
    <n v="133"/>
    <b v="0"/>
    <x v="0"/>
    <b v="0"/>
    <s v="Male"/>
    <n v="30"/>
    <x v="1"/>
    <n v="22.5"/>
    <x v="1"/>
    <n v="0"/>
    <n v="22.5"/>
    <s v="Weekdays Only"/>
    <s v="Oakland, Ca"/>
    <n v="37.804400000000001"/>
    <n v="-122.27119999999999"/>
    <d v="2022-09-09T00:00:00"/>
    <n v="0"/>
    <b v="1"/>
    <d v="2025-05-26T00:00:00"/>
    <x v="1"/>
    <n v="86"/>
    <x v="3"/>
    <n v="2.2000000000000002"/>
    <n v="0"/>
    <n v="1"/>
    <n v="0"/>
    <x v="2"/>
    <x v="0"/>
  </r>
  <r>
    <n v="32"/>
    <x v="1"/>
    <n v="3"/>
    <s v="Fri, Sun, Thu"/>
    <x v="0"/>
    <d v="1899-12-30T14:23:00"/>
    <d v="1899-12-30T15:48:00"/>
    <n v="85"/>
    <b v="1"/>
    <x v="0"/>
    <b v="0"/>
    <s v="Prefer not to say"/>
    <n v="30"/>
    <x v="0"/>
    <n v="30"/>
    <x v="1"/>
    <n v="0"/>
    <n v="30"/>
    <s v="Weekdays Only"/>
    <s v="Long Beach, Ca"/>
    <n v="33.770099999999999"/>
    <n v="-118.19370000000001"/>
    <d v="2022-12-17T00:00:00"/>
    <n v="0"/>
    <b v="1"/>
    <d v="2025-06-01T00:00:00"/>
    <x v="6"/>
    <n v="80"/>
    <x v="4"/>
    <n v="1.4"/>
    <n v="0"/>
    <n v="1"/>
    <n v="0"/>
    <x v="9"/>
    <x v="0"/>
  </r>
  <r>
    <n v="20"/>
    <x v="3"/>
    <n v="3"/>
    <s v="Fri, Mon, Thu"/>
    <x v="1"/>
    <d v="1899-12-30T17:30:00"/>
    <d v="1899-12-30T19:17:00"/>
    <n v="107"/>
    <b v="0"/>
    <x v="1"/>
    <b v="1"/>
    <s v="Female"/>
    <n v="70"/>
    <x v="0"/>
    <n v="70"/>
    <x v="3"/>
    <n v="0.15"/>
    <n v="59.5"/>
    <s v="All Hours + Priority Access"/>
    <s v="Sacramento, Ca"/>
    <n v="38.581600000000002"/>
    <n v="-121.4944"/>
    <d v="2023-02-11T00:00:00"/>
    <n v="5"/>
    <b v="1"/>
    <d v="2025-06-04T00:00:00"/>
    <x v="19"/>
    <n v="77"/>
    <x v="4"/>
    <n v="1.8"/>
    <n v="10.5"/>
    <n v="1"/>
    <n v="1"/>
    <x v="4"/>
    <x v="0"/>
  </r>
  <r>
    <n v="27"/>
    <x v="1"/>
    <n v="2"/>
    <s v="Fri, Sun"/>
    <x v="0"/>
    <d v="1899-12-30T17:22:00"/>
    <d v="1899-12-30T18:50:00"/>
    <n v="88"/>
    <b v="1"/>
    <x v="1"/>
    <b v="0"/>
    <s v="Non-binary"/>
    <n v="30"/>
    <x v="1"/>
    <n v="22.5"/>
    <x v="1"/>
    <n v="0"/>
    <n v="22.5"/>
    <s v="Weekdays Only"/>
    <s v="Fresno, Ca"/>
    <n v="36.7378"/>
    <n v="-119.7871"/>
    <d v="2023-07-26T00:00:00"/>
    <n v="5"/>
    <b v="0"/>
    <d v="2025-06-13T00:00:00"/>
    <x v="26"/>
    <n v="68"/>
    <x v="0"/>
    <n v="1.5"/>
    <n v="0"/>
    <n v="1"/>
    <n v="0"/>
    <x v="1"/>
    <x v="0"/>
  </r>
  <r>
    <n v="42"/>
    <x v="1"/>
    <n v="3"/>
    <s v="Sat, Sun, Tue"/>
    <x v="1"/>
    <d v="1899-12-30T10:23:00"/>
    <d v="1899-12-30T12:01:00"/>
    <n v="98"/>
    <b v="0"/>
    <x v="1"/>
    <b v="1"/>
    <s v="Male"/>
    <n v="30"/>
    <x v="0"/>
    <n v="30"/>
    <x v="3"/>
    <n v="0.15"/>
    <n v="25.5"/>
    <s v="Weekdays Only"/>
    <s v="Sacramento, Ca"/>
    <n v="38.581600000000002"/>
    <n v="-121.4944"/>
    <d v="2023-11-14T00:00:00"/>
    <n v="6"/>
    <b v="0"/>
    <d v="2025-06-19T00:00:00"/>
    <x v="28"/>
    <n v="62"/>
    <x v="4"/>
    <n v="1.6"/>
    <n v="4.5"/>
    <n v="1"/>
    <n v="0"/>
    <x v="4"/>
    <x v="0"/>
  </r>
  <r>
    <n v="39"/>
    <x v="1"/>
    <n v="3"/>
    <s v="Sun, Thu, Wed"/>
    <x v="0"/>
    <d v="1899-12-30T12:36:00"/>
    <d v="1899-12-30T14:19:00"/>
    <n v="103"/>
    <b v="0"/>
    <x v="1"/>
    <b v="0"/>
    <s v="Male"/>
    <n v="30"/>
    <x v="1"/>
    <n v="22.5"/>
    <x v="1"/>
    <n v="0"/>
    <n v="22.5"/>
    <s v="Weekdays Only"/>
    <s v="Sacramento, Ca"/>
    <n v="38.581600000000002"/>
    <n v="-121.4944"/>
    <d v="2025-03-22T00:00:00"/>
    <n v="1"/>
    <b v="0"/>
    <d v="2025-07-17T00:00:00"/>
    <x v="20"/>
    <n v="34"/>
    <x v="4"/>
    <n v="1.7"/>
    <n v="0"/>
    <n v="0"/>
    <n v="0"/>
    <x v="4"/>
    <x v="0"/>
  </r>
  <r>
    <n v="40"/>
    <x v="2"/>
    <n v="2"/>
    <s v="Fri, Tue"/>
    <x v="0"/>
    <d v="1899-12-30T17:21:00"/>
    <d v="1899-12-30T19:53:00"/>
    <n v="152"/>
    <b v="1"/>
    <x v="1"/>
    <b v="1"/>
    <s v="Male"/>
    <n v="20"/>
    <x v="0"/>
    <n v="20"/>
    <x v="1"/>
    <n v="0"/>
    <n v="20"/>
    <s v="Off-Peak Only"/>
    <s v="Long Beach, Ca"/>
    <n v="33.770099999999999"/>
    <n v="-118.19370000000001"/>
    <d v="2024-04-13T00:00:00"/>
    <n v="6"/>
    <b v="0"/>
    <d v="2025-06-28T00:00:00"/>
    <x v="33"/>
    <n v="53"/>
    <x v="0"/>
    <n v="2.5"/>
    <n v="0"/>
    <n v="0"/>
    <n v="0"/>
    <x v="9"/>
    <x v="0"/>
  </r>
  <r>
    <n v="20"/>
    <x v="0"/>
    <n v="2"/>
    <s v="Mon, Wed"/>
    <x v="1"/>
    <d v="1899-12-30T17:45:00"/>
    <d v="1899-12-30T19:20:00"/>
    <n v="95"/>
    <b v="1"/>
    <x v="0"/>
    <b v="1"/>
    <s v="Prefer not to say"/>
    <n v="50"/>
    <x v="1"/>
    <n v="37.5"/>
    <x v="1"/>
    <n v="0"/>
    <n v="37.5"/>
    <s v="All Hours"/>
    <s v="Fresno, Ca"/>
    <n v="36.7378"/>
    <n v="-119.7871"/>
    <d v="2024-05-22T00:00:00"/>
    <n v="0"/>
    <b v="1"/>
    <d v="2025-06-30T00:00:00"/>
    <x v="0"/>
    <n v="51"/>
    <x v="0"/>
    <n v="1.6"/>
    <n v="0"/>
    <n v="0"/>
    <n v="0"/>
    <x v="1"/>
    <x v="0"/>
  </r>
  <r>
    <n v="47"/>
    <x v="1"/>
    <n v="1"/>
    <s v="Sun"/>
    <x v="0"/>
    <d v="1899-12-30T16:23:00"/>
    <d v="1899-12-30T18:07:00"/>
    <n v="104"/>
    <b v="0"/>
    <x v="1"/>
    <b v="0"/>
    <s v="Prefer not to say"/>
    <n v="30"/>
    <x v="0"/>
    <n v="30"/>
    <x v="3"/>
    <n v="0.15"/>
    <n v="25.5"/>
    <s v="Weekdays Only"/>
    <s v="Sacramento, Ca"/>
    <n v="38.581600000000002"/>
    <n v="-121.4944"/>
    <d v="2024-09-19T00:00:00"/>
    <n v="1"/>
    <b v="0"/>
    <d v="2025-07-07T00:00:00"/>
    <x v="25"/>
    <n v="44"/>
    <x v="3"/>
    <n v="1.7"/>
    <n v="4.5"/>
    <n v="0"/>
    <n v="0"/>
    <x v="4"/>
    <x v="0"/>
  </r>
  <r>
    <n v="45"/>
    <x v="0"/>
    <n v="3"/>
    <s v="Mon, Sun, Thu"/>
    <x v="0"/>
    <d v="1899-12-30T09:43:00"/>
    <d v="1899-12-30T11:16:00"/>
    <n v="93"/>
    <b v="1"/>
    <x v="0"/>
    <b v="1"/>
    <s v="Other (self-described)"/>
    <n v="50"/>
    <x v="0"/>
    <n v="50"/>
    <x v="1"/>
    <n v="0"/>
    <n v="50"/>
    <s v="All Hours"/>
    <s v="San Diego, Ca"/>
    <n v="32.715699999999998"/>
    <n v="-117.1611"/>
    <d v="2023-05-14T00:00:00"/>
    <n v="0"/>
    <b v="1"/>
    <d v="2025-06-09T00:00:00"/>
    <x v="2"/>
    <n v="72"/>
    <x v="4"/>
    <n v="1.6"/>
    <n v="0"/>
    <n v="1"/>
    <n v="1"/>
    <x v="6"/>
    <x v="0"/>
  </r>
  <r>
    <n v="28"/>
    <x v="2"/>
    <n v="3"/>
    <s v="Sun, Thu, Tue"/>
    <x v="0"/>
    <d v="1899-12-30T10:17:00"/>
    <d v="1899-12-30T11:47:00"/>
    <n v="90"/>
    <b v="0"/>
    <x v="1"/>
    <b v="0"/>
    <s v="Male"/>
    <n v="20"/>
    <x v="0"/>
    <n v="20"/>
    <x v="0"/>
    <n v="0.05"/>
    <n v="19"/>
    <s v="Off-Peak Only"/>
    <s v="Oakland, Ca"/>
    <n v="37.804400000000001"/>
    <n v="-122.27119999999999"/>
    <d v="2024-01-11T00:00:00"/>
    <n v="6"/>
    <b v="0"/>
    <d v="2025-06-23T00:00:00"/>
    <x v="23"/>
    <n v="58"/>
    <x v="4"/>
    <n v="1.5"/>
    <n v="1"/>
    <n v="0"/>
    <n v="0"/>
    <x v="2"/>
    <x v="0"/>
  </r>
  <r>
    <n v="17"/>
    <x v="0"/>
    <n v="3"/>
    <s v="Sat, Thu, Tue"/>
    <x v="1"/>
    <d v="1899-12-30T15:41:00"/>
    <d v="1899-12-30T16:58:00"/>
    <n v="77"/>
    <b v="1"/>
    <x v="1"/>
    <b v="0"/>
    <s v="Female"/>
    <n v="50"/>
    <x v="1"/>
    <n v="37.5"/>
    <x v="2"/>
    <n v="0.1"/>
    <n v="33.75"/>
    <s v="All Hours"/>
    <s v="San Francisco, Ca"/>
    <n v="37.774900000000002"/>
    <n v="-122.4194"/>
    <d v="2025-03-28T00:00:00"/>
    <n v="8"/>
    <b v="0"/>
    <d v="2025-07-18T00:00:00"/>
    <x v="20"/>
    <n v="33"/>
    <x v="4"/>
    <n v="1.3"/>
    <n v="3.75"/>
    <n v="0"/>
    <n v="0"/>
    <x v="8"/>
    <x v="0"/>
  </r>
  <r>
    <n v="19"/>
    <x v="0"/>
    <n v="1"/>
    <s v="Wed"/>
    <x v="1"/>
    <d v="1899-12-30T14:30:00"/>
    <d v="1899-12-30T17:29:00"/>
    <n v="179"/>
    <b v="0"/>
    <x v="1"/>
    <b v="1"/>
    <s v="Non-binary"/>
    <n v="50"/>
    <x v="1"/>
    <n v="37.5"/>
    <x v="2"/>
    <n v="0.1"/>
    <n v="33.75"/>
    <s v="All Hours"/>
    <s v="San Jose, Ca"/>
    <n v="37.338200000000001"/>
    <n v="-121.88630000000001"/>
    <d v="2024-10-31T00:00:00"/>
    <n v="3"/>
    <b v="1"/>
    <d v="2025-07-09T00:00:00"/>
    <x v="34"/>
    <n v="42"/>
    <x v="3"/>
    <n v="3"/>
    <n v="3.75"/>
    <n v="0"/>
    <n v="0"/>
    <x v="0"/>
    <x v="0"/>
  </r>
  <r>
    <n v="32"/>
    <x v="0"/>
    <n v="3"/>
    <s v="Mon, Sun, Thu"/>
    <x v="1"/>
    <d v="1899-12-30T09:57:00"/>
    <d v="1899-12-30T12:09:00"/>
    <n v="132"/>
    <b v="1"/>
    <x v="1"/>
    <b v="1"/>
    <s v="Prefer not to say"/>
    <n v="50"/>
    <x v="0"/>
    <n v="50"/>
    <x v="1"/>
    <n v="0"/>
    <n v="50"/>
    <s v="All Hours"/>
    <s v="Anaheim, Ca"/>
    <n v="33.836599999999997"/>
    <n v="-117.9143"/>
    <d v="2023-06-26T00:00:00"/>
    <n v="4"/>
    <b v="1"/>
    <d v="2025-06-12T00:00:00"/>
    <x v="21"/>
    <n v="69"/>
    <x v="4"/>
    <n v="2.2000000000000002"/>
    <n v="0"/>
    <n v="1"/>
    <n v="1"/>
    <x v="3"/>
    <x v="0"/>
  </r>
  <r>
    <n v="19"/>
    <x v="0"/>
    <n v="5"/>
    <s v="Fri, Mon, Sat, Thu, Wed"/>
    <x v="1"/>
    <d v="1899-12-30T10:54:00"/>
    <d v="1899-12-30T13:17:00"/>
    <n v="143"/>
    <b v="1"/>
    <x v="1"/>
    <b v="0"/>
    <s v="Female"/>
    <n v="50"/>
    <x v="0"/>
    <n v="50"/>
    <x v="0"/>
    <n v="0.05"/>
    <n v="47.5"/>
    <s v="All Hours"/>
    <s v="Long Beach, Ca"/>
    <n v="33.770099999999999"/>
    <n v="-118.19370000000001"/>
    <d v="2025-04-02T00:00:00"/>
    <n v="4"/>
    <b v="0"/>
    <d v="2025-07-18T00:00:00"/>
    <x v="5"/>
    <n v="33"/>
    <x v="1"/>
    <n v="2.4"/>
    <n v="2.5"/>
    <n v="0"/>
    <n v="1"/>
    <x v="9"/>
    <x v="0"/>
  </r>
  <r>
    <n v="47"/>
    <x v="0"/>
    <n v="3"/>
    <s v="Mon, Sat, Wed"/>
    <x v="0"/>
    <d v="1899-12-30T19:31:00"/>
    <d v="1899-12-30T20:19:00"/>
    <n v="48"/>
    <b v="0"/>
    <x v="1"/>
    <b v="0"/>
    <s v="Other (self-described)"/>
    <n v="50"/>
    <x v="0"/>
    <n v="50"/>
    <x v="3"/>
    <n v="0.15"/>
    <n v="42.5"/>
    <s v="All Hours"/>
    <s v="San Jose, Ca"/>
    <n v="37.338200000000001"/>
    <n v="-121.88630000000001"/>
    <d v="2022-12-29T00:00:00"/>
    <n v="1"/>
    <b v="1"/>
    <d v="2025-06-01T00:00:00"/>
    <x v="6"/>
    <n v="80"/>
    <x v="4"/>
    <n v="0.8"/>
    <n v="7.5"/>
    <n v="1"/>
    <n v="0"/>
    <x v="0"/>
    <x v="0"/>
  </r>
  <r>
    <n v="34"/>
    <x v="0"/>
    <n v="2"/>
    <s v="Mon, Thu"/>
    <x v="1"/>
    <d v="1899-12-30T14:03:00"/>
    <d v="1899-12-30T16:10:00"/>
    <n v="127"/>
    <b v="1"/>
    <x v="0"/>
    <b v="1"/>
    <s v="Female"/>
    <n v="50"/>
    <x v="0"/>
    <n v="50"/>
    <x v="0"/>
    <n v="0.05"/>
    <n v="47.5"/>
    <s v="All Hours"/>
    <s v="San Francisco, Ca"/>
    <n v="37.774900000000002"/>
    <n v="-122.4194"/>
    <d v="2024-01-12T00:00:00"/>
    <n v="0"/>
    <b v="1"/>
    <d v="2025-06-23T00:00:00"/>
    <x v="23"/>
    <n v="58"/>
    <x v="0"/>
    <n v="2.1"/>
    <n v="2.5"/>
    <n v="0"/>
    <n v="1"/>
    <x v="8"/>
    <x v="0"/>
  </r>
  <r>
    <n v="25"/>
    <x v="1"/>
    <n v="2"/>
    <s v="Fri, Mon"/>
    <x v="0"/>
    <d v="1899-12-30T16:54:00"/>
    <d v="1899-12-30T18:20:00"/>
    <n v="86"/>
    <b v="0"/>
    <x v="1"/>
    <b v="0"/>
    <s v="Male"/>
    <n v="30"/>
    <x v="1"/>
    <n v="22.5"/>
    <x v="0"/>
    <n v="0.05"/>
    <n v="21.375"/>
    <s v="Weekdays Only"/>
    <s v="Anaheim, Ca"/>
    <n v="33.836599999999997"/>
    <n v="-117.9143"/>
    <d v="2024-01-28T00:00:00"/>
    <n v="2"/>
    <b v="1"/>
    <d v="2025-06-24T00:00:00"/>
    <x v="23"/>
    <n v="57"/>
    <x v="0"/>
    <n v="1.4"/>
    <n v="1.1200000000000001"/>
    <n v="0"/>
    <n v="0"/>
    <x v="3"/>
    <x v="0"/>
  </r>
  <r>
    <n v="48"/>
    <x v="0"/>
    <n v="3"/>
    <s v="Fri, Sat, Thu"/>
    <x v="1"/>
    <d v="1899-12-30T08:33:00"/>
    <d v="1899-12-30T10:13:00"/>
    <n v="100"/>
    <b v="1"/>
    <x v="1"/>
    <b v="1"/>
    <s v="Male"/>
    <n v="50"/>
    <x v="0"/>
    <n v="50"/>
    <x v="3"/>
    <n v="0.15"/>
    <n v="42.5"/>
    <s v="All Hours"/>
    <s v="Sacramento, Ca"/>
    <n v="38.581600000000002"/>
    <n v="-121.4944"/>
    <d v="2023-10-01T00:00:00"/>
    <n v="7"/>
    <b v="1"/>
    <d v="2025-06-17T00:00:00"/>
    <x v="17"/>
    <n v="64"/>
    <x v="4"/>
    <n v="1.7"/>
    <n v="7.5"/>
    <n v="1"/>
    <n v="0"/>
    <x v="4"/>
    <x v="0"/>
  </r>
  <r>
    <n v="29"/>
    <x v="0"/>
    <n v="2"/>
    <s v="Fri, Thu"/>
    <x v="0"/>
    <d v="1899-12-30T14:45:00"/>
    <d v="1899-12-30T16:43:00"/>
    <n v="118"/>
    <b v="1"/>
    <x v="1"/>
    <b v="1"/>
    <s v="Male"/>
    <n v="50"/>
    <x v="1"/>
    <n v="37.5"/>
    <x v="1"/>
    <n v="0"/>
    <n v="37.5"/>
    <s v="All Hours"/>
    <s v="Oakland, Ca"/>
    <n v="37.804400000000001"/>
    <n v="-122.27119999999999"/>
    <d v="2023-01-26T00:00:00"/>
    <n v="5"/>
    <b v="1"/>
    <d v="2025-06-03T00:00:00"/>
    <x v="9"/>
    <n v="78"/>
    <x v="0"/>
    <n v="2"/>
    <n v="0"/>
    <n v="1"/>
    <n v="0"/>
    <x v="2"/>
    <x v="0"/>
  </r>
  <r>
    <n v="33"/>
    <x v="0"/>
    <n v="2"/>
    <s v="Sat, Wed"/>
    <x v="1"/>
    <d v="1899-12-30T17:06:00"/>
    <d v="1899-12-30T19:09:00"/>
    <n v="123"/>
    <b v="1"/>
    <x v="1"/>
    <b v="0"/>
    <s v="Prefer not to say"/>
    <n v="50"/>
    <x v="0"/>
    <n v="50"/>
    <x v="2"/>
    <n v="0.1"/>
    <n v="45"/>
    <s v="All Hours"/>
    <s v="Fresno, Ca"/>
    <n v="36.7378"/>
    <n v="-119.7871"/>
    <d v="2024-06-17T00:00:00"/>
    <n v="5"/>
    <b v="1"/>
    <d v="2025-07-02T00:00:00"/>
    <x v="30"/>
    <n v="49"/>
    <x v="0"/>
    <n v="2"/>
    <n v="5"/>
    <n v="0"/>
    <n v="0"/>
    <x v="1"/>
    <x v="0"/>
  </r>
  <r>
    <n v="45"/>
    <x v="0"/>
    <n v="3"/>
    <s v="Mon, Sat, Tue"/>
    <x v="0"/>
    <d v="1899-12-30T13:10:00"/>
    <d v="1899-12-30T15:15:00"/>
    <n v="125"/>
    <b v="1"/>
    <x v="0"/>
    <b v="1"/>
    <s v="Male"/>
    <n v="50"/>
    <x v="0"/>
    <n v="50"/>
    <x v="1"/>
    <n v="0"/>
    <n v="50"/>
    <s v="All Hours"/>
    <s v="Bakersfield, Ca"/>
    <n v="35.3733"/>
    <n v="-119.0187"/>
    <d v="2023-07-01T00:00:00"/>
    <n v="0"/>
    <b v="0"/>
    <d v="2025-06-12T00:00:00"/>
    <x v="26"/>
    <n v="69"/>
    <x v="4"/>
    <n v="2.1"/>
    <n v="0"/>
    <n v="1"/>
    <n v="1"/>
    <x v="7"/>
    <x v="0"/>
  </r>
  <r>
    <n v="27"/>
    <x v="0"/>
    <n v="3"/>
    <s v="Mon, Thu, Wed"/>
    <x v="1"/>
    <d v="1899-12-30T10:06:00"/>
    <d v="1899-12-30T11:38:00"/>
    <n v="92"/>
    <b v="1"/>
    <x v="0"/>
    <b v="0"/>
    <s v="Non-binary"/>
    <n v="50"/>
    <x v="0"/>
    <n v="50"/>
    <x v="3"/>
    <n v="0.15"/>
    <n v="42.5"/>
    <s v="All Hours"/>
    <s v="Sacramento, Ca"/>
    <n v="38.581600000000002"/>
    <n v="-121.4944"/>
    <d v="2023-10-29T00:00:00"/>
    <n v="0"/>
    <b v="1"/>
    <d v="2025-06-19T00:00:00"/>
    <x v="17"/>
    <n v="62"/>
    <x v="4"/>
    <n v="1.5"/>
    <n v="7.5"/>
    <n v="1"/>
    <n v="0"/>
    <x v="4"/>
    <x v="0"/>
  </r>
  <r>
    <n v="16"/>
    <x v="0"/>
    <n v="3"/>
    <s v="Sat, Sun, Wed"/>
    <x v="1"/>
    <d v="1899-12-30T13:30:00"/>
    <d v="1899-12-30T14:20:00"/>
    <n v="50"/>
    <b v="1"/>
    <x v="0"/>
    <b v="1"/>
    <s v="Female"/>
    <n v="50"/>
    <x v="1"/>
    <n v="37.5"/>
    <x v="1"/>
    <n v="0"/>
    <n v="37.5"/>
    <s v="All Hours"/>
    <s v="San Diego, Ca"/>
    <n v="32.715699999999998"/>
    <n v="-117.1611"/>
    <d v="2024-09-11T00:00:00"/>
    <n v="0"/>
    <b v="1"/>
    <d v="2025-07-06T00:00:00"/>
    <x v="25"/>
    <n v="45"/>
    <x v="4"/>
    <n v="0.8"/>
    <n v="0"/>
    <n v="0"/>
    <n v="0"/>
    <x v="6"/>
    <x v="0"/>
  </r>
  <r>
    <n v="41"/>
    <x v="0"/>
    <n v="2"/>
    <s v="Mon, Thu"/>
    <x v="1"/>
    <d v="1899-12-30T20:54:00"/>
    <d v="1899-12-30T23:49:00"/>
    <n v="175"/>
    <b v="0"/>
    <x v="1"/>
    <b v="1"/>
    <s v="Prefer not to say"/>
    <n v="50"/>
    <x v="1"/>
    <n v="37.5"/>
    <x v="2"/>
    <n v="0.1"/>
    <n v="33.75"/>
    <s v="All Hours"/>
    <s v="Sacramento, Ca"/>
    <n v="38.581600000000002"/>
    <n v="-121.4944"/>
    <d v="2022-11-30T00:00:00"/>
    <n v="1"/>
    <b v="1"/>
    <d v="2025-05-31T00:00:00"/>
    <x v="29"/>
    <n v="81"/>
    <x v="0"/>
    <n v="2.9"/>
    <n v="3.75"/>
    <n v="1"/>
    <n v="0"/>
    <x v="4"/>
    <x v="0"/>
  </r>
  <r>
    <n v="30"/>
    <x v="3"/>
    <n v="3"/>
    <s v="Sat, Thu, Wed"/>
    <x v="1"/>
    <d v="1899-12-30T14:55:00"/>
    <d v="1899-12-30T16:01:00"/>
    <n v="66"/>
    <b v="0"/>
    <x v="1"/>
    <b v="1"/>
    <s v="Female"/>
    <n v="70"/>
    <x v="0"/>
    <n v="70"/>
    <x v="1"/>
    <n v="0"/>
    <n v="70"/>
    <s v="All Hours + Priority Access"/>
    <s v="San Diego, Ca"/>
    <n v="32.715699999999998"/>
    <n v="-117.1611"/>
    <d v="2023-02-24T00:00:00"/>
    <n v="8"/>
    <b v="1"/>
    <d v="2025-06-05T00:00:00"/>
    <x v="19"/>
    <n v="76"/>
    <x v="4"/>
    <n v="1.1000000000000001"/>
    <n v="0"/>
    <n v="1"/>
    <n v="1"/>
    <x v="6"/>
    <x v="0"/>
  </r>
  <r>
    <n v="46"/>
    <x v="1"/>
    <n v="1"/>
    <s v="Thu"/>
    <x v="1"/>
    <d v="1899-12-30T14:44:00"/>
    <d v="1899-12-30T16:58:00"/>
    <n v="134"/>
    <b v="0"/>
    <x v="1"/>
    <b v="0"/>
    <s v="Female"/>
    <n v="30"/>
    <x v="2"/>
    <n v="27"/>
    <x v="1"/>
    <n v="0"/>
    <n v="27"/>
    <s v="Weekdays Only"/>
    <s v="Anaheim, Ca"/>
    <n v="33.836599999999997"/>
    <n v="-117.9143"/>
    <d v="2023-07-22T00:00:00"/>
    <n v="6"/>
    <b v="0"/>
    <d v="2025-06-13T00:00:00"/>
    <x v="26"/>
    <n v="68"/>
    <x v="3"/>
    <n v="2.2000000000000002"/>
    <n v="0"/>
    <n v="1"/>
    <n v="0"/>
    <x v="3"/>
    <x v="0"/>
  </r>
  <r>
    <n v="26"/>
    <x v="1"/>
    <n v="4"/>
    <s v="Mon, Sat, Thu, Wed"/>
    <x v="1"/>
    <d v="1899-12-30T13:03:00"/>
    <d v="1899-12-30T15:39:00"/>
    <n v="156"/>
    <b v="0"/>
    <x v="1"/>
    <b v="1"/>
    <s v="Prefer not to say"/>
    <n v="30"/>
    <x v="1"/>
    <n v="22.5"/>
    <x v="0"/>
    <n v="0.05"/>
    <n v="21.375"/>
    <s v="Weekdays Only"/>
    <s v="Sacramento, Ca"/>
    <n v="38.581600000000002"/>
    <n v="-121.4944"/>
    <d v="2022-12-30T00:00:00"/>
    <n v="2"/>
    <b v="0"/>
    <d v="2025-06-01T00:00:00"/>
    <x v="6"/>
    <n v="80"/>
    <x v="2"/>
    <n v="2.6"/>
    <n v="1.1200000000000001"/>
    <n v="1"/>
    <n v="0"/>
    <x v="4"/>
    <x v="0"/>
  </r>
  <r>
    <n v="31"/>
    <x v="1"/>
    <n v="2"/>
    <s v="Fri, Tue"/>
    <x v="1"/>
    <d v="1899-12-30T14:51:00"/>
    <d v="1899-12-30T17:44:00"/>
    <n v="173"/>
    <b v="0"/>
    <x v="1"/>
    <b v="1"/>
    <s v="Non-binary"/>
    <n v="30"/>
    <x v="1"/>
    <n v="22.5"/>
    <x v="1"/>
    <n v="0"/>
    <n v="22.5"/>
    <s v="Weekdays Only"/>
    <s v="San Diego, Ca"/>
    <n v="32.715699999999998"/>
    <n v="-117.1611"/>
    <d v="2022-12-12T00:00:00"/>
    <n v="3"/>
    <b v="0"/>
    <d v="2025-05-31T00:00:00"/>
    <x v="6"/>
    <n v="81"/>
    <x v="0"/>
    <n v="2.9"/>
    <n v="0"/>
    <n v="1"/>
    <n v="0"/>
    <x v="6"/>
    <x v="0"/>
  </r>
  <r>
    <n v="29"/>
    <x v="3"/>
    <n v="3"/>
    <s v="Mon, Sat, Sun"/>
    <x v="1"/>
    <d v="1899-12-30T09:13:00"/>
    <d v="1899-12-30T11:27:00"/>
    <n v="134"/>
    <b v="0"/>
    <x v="0"/>
    <b v="1"/>
    <s v="Female"/>
    <n v="70"/>
    <x v="0"/>
    <n v="70"/>
    <x v="0"/>
    <n v="0.05"/>
    <n v="66.5"/>
    <s v="All Hours + Priority Access"/>
    <s v="Sacramento, Ca"/>
    <n v="38.581600000000002"/>
    <n v="-121.4944"/>
    <d v="2023-05-30T00:00:00"/>
    <n v="0"/>
    <b v="1"/>
    <d v="2025-06-10T00:00:00"/>
    <x v="2"/>
    <n v="71"/>
    <x v="4"/>
    <n v="2.2000000000000002"/>
    <n v="3.5"/>
    <n v="1"/>
    <n v="1"/>
    <x v="4"/>
    <x v="0"/>
  </r>
  <r>
    <n v="47"/>
    <x v="0"/>
    <n v="2"/>
    <s v="Sun, Thu"/>
    <x v="0"/>
    <d v="1899-12-30T16:55:00"/>
    <d v="1899-12-30T19:13:00"/>
    <n v="138"/>
    <b v="1"/>
    <x v="0"/>
    <b v="1"/>
    <s v="Female"/>
    <n v="50"/>
    <x v="0"/>
    <n v="50"/>
    <x v="1"/>
    <n v="0"/>
    <n v="50"/>
    <s v="All Hours"/>
    <s v="Long Beach, Ca"/>
    <n v="33.770099999999999"/>
    <n v="-118.19370000000001"/>
    <d v="2023-01-13T00:00:00"/>
    <n v="0"/>
    <b v="1"/>
    <d v="2025-06-02T00:00:00"/>
    <x v="9"/>
    <n v="79"/>
    <x v="0"/>
    <n v="2.2999999999999998"/>
    <n v="0"/>
    <n v="1"/>
    <n v="1"/>
    <x v="9"/>
    <x v="0"/>
  </r>
  <r>
    <n v="33"/>
    <x v="0"/>
    <n v="4"/>
    <s v="Fri, Sat, Thu, Wed"/>
    <x v="0"/>
    <d v="1899-12-30T13:30:00"/>
    <d v="1899-12-30T14:17:00"/>
    <n v="47"/>
    <b v="1"/>
    <x v="1"/>
    <b v="1"/>
    <s v="Non-binary"/>
    <n v="50"/>
    <x v="0"/>
    <n v="50"/>
    <x v="0"/>
    <n v="0.05"/>
    <n v="47.5"/>
    <s v="All Hours"/>
    <s v="Anaheim, Ca"/>
    <n v="33.836599999999997"/>
    <n v="-117.9143"/>
    <d v="2023-06-11T00:00:00"/>
    <n v="6"/>
    <b v="1"/>
    <d v="2025-06-11T00:00:00"/>
    <x v="21"/>
    <n v="70"/>
    <x v="2"/>
    <n v="0.8"/>
    <n v="2.5"/>
    <n v="1"/>
    <n v="1"/>
    <x v="3"/>
    <x v="0"/>
  </r>
  <r>
    <n v="36"/>
    <x v="1"/>
    <n v="1"/>
    <s v="Tue"/>
    <x v="0"/>
    <d v="1899-12-30T20:55:00"/>
    <d v="1899-12-30T22:44:00"/>
    <n v="109"/>
    <b v="1"/>
    <x v="0"/>
    <b v="1"/>
    <s v="Non-binary"/>
    <n v="30"/>
    <x v="1"/>
    <n v="22.5"/>
    <x v="3"/>
    <n v="0.15"/>
    <n v="19.125"/>
    <s v="Weekdays Only"/>
    <s v="San Jose, Ca"/>
    <n v="37.338200000000001"/>
    <n v="-121.88630000000001"/>
    <d v="2023-06-29T00:00:00"/>
    <n v="0"/>
    <b v="1"/>
    <d v="2025-06-12T00:00:00"/>
    <x v="21"/>
    <n v="69"/>
    <x v="3"/>
    <n v="1.8"/>
    <n v="3.38"/>
    <n v="1"/>
    <n v="0"/>
    <x v="0"/>
    <x v="0"/>
  </r>
  <r>
    <n v="34"/>
    <x v="3"/>
    <n v="1"/>
    <s v="Thu"/>
    <x v="1"/>
    <d v="1899-12-30T17:57:00"/>
    <d v="1899-12-30T19:46:00"/>
    <n v="109"/>
    <b v="0"/>
    <x v="1"/>
    <b v="1"/>
    <s v="Non-binary"/>
    <n v="70"/>
    <x v="1"/>
    <n v="52.5"/>
    <x v="1"/>
    <n v="0"/>
    <n v="52.5"/>
    <s v="All Hours + Priority Access"/>
    <s v="San Jose, Ca"/>
    <n v="37.338200000000001"/>
    <n v="-121.88630000000001"/>
    <d v="2023-09-03T00:00:00"/>
    <n v="6"/>
    <b v="1"/>
    <d v="2025-06-15T00:00:00"/>
    <x v="3"/>
    <n v="66"/>
    <x v="3"/>
    <n v="1.8"/>
    <n v="0"/>
    <n v="1"/>
    <n v="1"/>
    <x v="0"/>
    <x v="0"/>
  </r>
  <r>
    <n v="33"/>
    <x v="0"/>
    <n v="2"/>
    <s v="Mon, Sun"/>
    <x v="1"/>
    <d v="1899-12-30T16:16:00"/>
    <d v="1899-12-30T18:03:00"/>
    <n v="107"/>
    <b v="1"/>
    <x v="1"/>
    <b v="0"/>
    <s v="Male"/>
    <n v="50"/>
    <x v="0"/>
    <n v="50"/>
    <x v="1"/>
    <n v="0"/>
    <n v="50"/>
    <s v="All Hours"/>
    <s v="San Jose, Ca"/>
    <n v="37.338200000000001"/>
    <n v="-121.88630000000001"/>
    <d v="2023-04-13T00:00:00"/>
    <n v="1"/>
    <b v="1"/>
    <d v="2025-06-07T00:00:00"/>
    <x v="32"/>
    <n v="74"/>
    <x v="0"/>
    <n v="1.8"/>
    <n v="0"/>
    <n v="1"/>
    <n v="1"/>
    <x v="0"/>
    <x v="0"/>
  </r>
  <r>
    <n v="23"/>
    <x v="0"/>
    <n v="3"/>
    <s v="Sun, Tue, Wed"/>
    <x v="1"/>
    <d v="1899-12-30T19:02:00"/>
    <d v="1899-12-30T21:09:00"/>
    <n v="127"/>
    <b v="0"/>
    <x v="0"/>
    <b v="0"/>
    <s v="Female"/>
    <n v="50"/>
    <x v="1"/>
    <n v="37.5"/>
    <x v="1"/>
    <n v="0"/>
    <n v="37.5"/>
    <s v="All Hours"/>
    <s v="Anaheim, Ca"/>
    <n v="33.836599999999997"/>
    <n v="-117.9143"/>
    <d v="2025-01-05T00:00:00"/>
    <n v="0"/>
    <b v="1"/>
    <d v="2025-07-13T00:00:00"/>
    <x v="4"/>
    <n v="38"/>
    <x v="4"/>
    <n v="2.1"/>
    <n v="0"/>
    <n v="0"/>
    <n v="0"/>
    <x v="3"/>
    <x v="0"/>
  </r>
  <r>
    <n v="16"/>
    <x v="0"/>
    <n v="1"/>
    <s v="Wed"/>
    <x v="0"/>
    <d v="1899-12-30T08:41:00"/>
    <d v="1899-12-30T11:33:00"/>
    <n v="172"/>
    <b v="0"/>
    <x v="0"/>
    <b v="1"/>
    <s v="Female"/>
    <n v="50"/>
    <x v="1"/>
    <n v="37.5"/>
    <x v="0"/>
    <n v="0.05"/>
    <n v="35.625"/>
    <s v="All Hours"/>
    <s v="San Francisco, Ca"/>
    <n v="37.774900000000002"/>
    <n v="-122.4194"/>
    <d v="2022-11-27T00:00:00"/>
    <n v="0"/>
    <b v="1"/>
    <d v="2025-05-31T00:00:00"/>
    <x v="29"/>
    <n v="81"/>
    <x v="3"/>
    <n v="2.9"/>
    <n v="1.88"/>
    <n v="1"/>
    <n v="0"/>
    <x v="8"/>
    <x v="0"/>
  </r>
  <r>
    <n v="27"/>
    <x v="0"/>
    <n v="2"/>
    <s v="Thu, Wed"/>
    <x v="0"/>
    <d v="1899-12-30T20:44:00"/>
    <d v="1899-12-30T21:57:00"/>
    <n v="73"/>
    <b v="0"/>
    <x v="1"/>
    <b v="1"/>
    <s v="Male"/>
    <n v="50"/>
    <x v="0"/>
    <n v="50"/>
    <x v="1"/>
    <n v="0"/>
    <n v="50"/>
    <s v="All Hours"/>
    <s v="Sacramento, Ca"/>
    <n v="38.581600000000002"/>
    <n v="-121.4944"/>
    <d v="2022-12-07T00:00:00"/>
    <n v="1"/>
    <b v="1"/>
    <d v="2025-05-31T00:00:00"/>
    <x v="6"/>
    <n v="81"/>
    <x v="0"/>
    <n v="1.2"/>
    <n v="0"/>
    <n v="1"/>
    <n v="1"/>
    <x v="4"/>
    <x v="0"/>
  </r>
  <r>
    <n v="40"/>
    <x v="2"/>
    <n v="1"/>
    <s v="Sat"/>
    <x v="0"/>
    <d v="1899-12-30T10:28:00"/>
    <d v="1899-12-30T13:25:00"/>
    <n v="177"/>
    <b v="0"/>
    <x v="0"/>
    <b v="1"/>
    <s v="Female"/>
    <n v="20"/>
    <x v="1"/>
    <n v="15"/>
    <x v="3"/>
    <n v="0.15"/>
    <n v="12.75"/>
    <s v="Off-Peak Only"/>
    <s v="San Francisco, Ca"/>
    <n v="37.774900000000002"/>
    <n v="-122.4194"/>
    <d v="2025-05-22T00:00:00"/>
    <n v="0"/>
    <b v="1"/>
    <d v="2025-07-21T00:00:00"/>
    <x v="18"/>
    <n v="30"/>
    <x v="3"/>
    <n v="3"/>
    <n v="2.25"/>
    <n v="0"/>
    <n v="0"/>
    <x v="8"/>
    <x v="0"/>
  </r>
  <r>
    <n v="41"/>
    <x v="0"/>
    <n v="1"/>
    <s v="Wed"/>
    <x v="1"/>
    <d v="1899-12-30T19:23:00"/>
    <d v="1899-12-30T20:27:00"/>
    <n v="64"/>
    <b v="0"/>
    <x v="0"/>
    <b v="0"/>
    <s v="Non-binary"/>
    <n v="50"/>
    <x v="0"/>
    <n v="50"/>
    <x v="1"/>
    <n v="0"/>
    <n v="50"/>
    <s v="All Hours"/>
    <s v="Fresno, Ca"/>
    <n v="36.7378"/>
    <n v="-119.7871"/>
    <d v="2023-01-25T00:00:00"/>
    <n v="0"/>
    <b v="1"/>
    <d v="2025-06-03T00:00:00"/>
    <x v="9"/>
    <n v="78"/>
    <x v="3"/>
    <n v="1.1000000000000001"/>
    <n v="0"/>
    <n v="1"/>
    <n v="1"/>
    <x v="1"/>
    <x v="0"/>
  </r>
  <r>
    <n v="37"/>
    <x v="2"/>
    <n v="1"/>
    <s v="Sat"/>
    <x v="1"/>
    <d v="1899-12-30T08:21:00"/>
    <d v="1899-12-30T08:55:00"/>
    <n v="34"/>
    <b v="1"/>
    <x v="0"/>
    <b v="0"/>
    <s v="Female"/>
    <n v="20"/>
    <x v="1"/>
    <n v="15"/>
    <x v="1"/>
    <n v="0"/>
    <n v="15"/>
    <s v="Off-Peak Only"/>
    <s v="Fresno, Ca"/>
    <n v="36.7378"/>
    <n v="-119.7871"/>
    <d v="2025-02-05T00:00:00"/>
    <n v="0"/>
    <b v="0"/>
    <d v="2025-07-15T00:00:00"/>
    <x v="22"/>
    <n v="36"/>
    <x v="3"/>
    <n v="0.6"/>
    <n v="0"/>
    <n v="0"/>
    <n v="0"/>
    <x v="1"/>
    <x v="0"/>
  </r>
  <r>
    <n v="27"/>
    <x v="0"/>
    <n v="1"/>
    <s v="Sun"/>
    <x v="0"/>
    <d v="1899-12-30T18:02:00"/>
    <d v="1899-12-30T19:46:00"/>
    <n v="104"/>
    <b v="1"/>
    <x v="0"/>
    <b v="0"/>
    <s v="Male"/>
    <n v="50"/>
    <x v="0"/>
    <n v="50"/>
    <x v="0"/>
    <n v="0.05"/>
    <n v="47.5"/>
    <s v="All Hours"/>
    <s v="Bakersfield, Ca"/>
    <n v="35.3733"/>
    <n v="-119.0187"/>
    <d v="2024-07-01T00:00:00"/>
    <n v="0"/>
    <b v="1"/>
    <d v="2025-07-02T00:00:00"/>
    <x v="27"/>
    <n v="49"/>
    <x v="3"/>
    <n v="1.7"/>
    <n v="2.5"/>
    <n v="0"/>
    <n v="1"/>
    <x v="7"/>
    <x v="0"/>
  </r>
  <r>
    <n v="18"/>
    <x v="2"/>
    <n v="2"/>
    <s v="Mon, Sat"/>
    <x v="0"/>
    <d v="1899-12-30T19:45:00"/>
    <d v="1899-12-30T22:44:00"/>
    <n v="179"/>
    <b v="0"/>
    <x v="1"/>
    <b v="0"/>
    <s v="Male"/>
    <n v="20"/>
    <x v="1"/>
    <n v="15"/>
    <x v="1"/>
    <n v="0"/>
    <n v="15"/>
    <s v="Off-Peak Only"/>
    <s v="Bakersfield, Ca"/>
    <n v="35.3733"/>
    <n v="-119.0187"/>
    <d v="2023-04-23T00:00:00"/>
    <n v="8"/>
    <b v="0"/>
    <d v="2025-06-08T00:00:00"/>
    <x v="32"/>
    <n v="73"/>
    <x v="0"/>
    <n v="3"/>
    <n v="0"/>
    <n v="1"/>
    <n v="0"/>
    <x v="7"/>
    <x v="0"/>
  </r>
  <r>
    <n v="41"/>
    <x v="1"/>
    <n v="2"/>
    <s v="Sun, Tue"/>
    <x v="0"/>
    <d v="1899-12-30T13:55:00"/>
    <d v="1899-12-30T16:22:00"/>
    <n v="147"/>
    <b v="0"/>
    <x v="0"/>
    <b v="1"/>
    <s v="Male"/>
    <n v="30"/>
    <x v="0"/>
    <n v="30"/>
    <x v="3"/>
    <n v="0.15"/>
    <n v="25.5"/>
    <s v="Weekdays Only"/>
    <s v="Long Beach, Ca"/>
    <n v="33.770099999999999"/>
    <n v="-118.19370000000001"/>
    <d v="2025-01-02T00:00:00"/>
    <n v="0"/>
    <b v="1"/>
    <d v="2025-07-13T00:00:00"/>
    <x v="4"/>
    <n v="38"/>
    <x v="0"/>
    <n v="2.4"/>
    <n v="4.5"/>
    <n v="0"/>
    <n v="0"/>
    <x v="9"/>
    <x v="0"/>
  </r>
  <r>
    <n v="16"/>
    <x v="0"/>
    <n v="3"/>
    <s v="Sat, Sun, Wed"/>
    <x v="1"/>
    <d v="1899-12-30T13:30:00"/>
    <d v="1899-12-30T14:20:00"/>
    <n v="50"/>
    <b v="1"/>
    <x v="0"/>
    <b v="1"/>
    <s v="Female"/>
    <n v="50"/>
    <x v="1"/>
    <n v="37.5"/>
    <x v="1"/>
    <n v="0"/>
    <n v="37.5"/>
    <s v="All Hours"/>
    <s v="San Diego, Ca"/>
    <n v="32.715699999999998"/>
    <n v="-117.1611"/>
    <d v="2023-02-02T00:00:00"/>
    <n v="0"/>
    <b v="1"/>
    <d v="2025-06-03T00:00:00"/>
    <x v="19"/>
    <n v="78"/>
    <x v="4"/>
    <n v="0.8"/>
    <n v="0"/>
    <n v="1"/>
    <n v="0"/>
    <x v="6"/>
    <x v="0"/>
  </r>
  <r>
    <n v="36"/>
    <x v="3"/>
    <n v="3"/>
    <s v="Sat, Sun, Wed"/>
    <x v="1"/>
    <d v="1899-12-30T19:37:00"/>
    <d v="1899-12-30T20:38:00"/>
    <n v="61"/>
    <b v="0"/>
    <x v="0"/>
    <b v="1"/>
    <s v="Female"/>
    <n v="70"/>
    <x v="2"/>
    <n v="63"/>
    <x v="2"/>
    <n v="0.1"/>
    <n v="56.7"/>
    <s v="All Hours + Priority Access"/>
    <s v="Anaheim, Ca"/>
    <n v="33.836599999999997"/>
    <n v="-117.9143"/>
    <d v="2023-01-18T00:00:00"/>
    <n v="0"/>
    <b v="1"/>
    <d v="2025-06-03T00:00:00"/>
    <x v="9"/>
    <n v="78"/>
    <x v="4"/>
    <n v="1"/>
    <n v="6.3"/>
    <n v="1"/>
    <n v="1"/>
    <x v="3"/>
    <x v="0"/>
  </r>
  <r>
    <n v="47"/>
    <x v="0"/>
    <n v="2"/>
    <s v="Fri, Mon"/>
    <x v="1"/>
    <d v="1899-12-30T12:42:00"/>
    <d v="1899-12-30T13:37:00"/>
    <n v="55"/>
    <b v="1"/>
    <x v="1"/>
    <b v="1"/>
    <s v="Male"/>
    <n v="50"/>
    <x v="0"/>
    <n v="50"/>
    <x v="0"/>
    <n v="0.05"/>
    <n v="47.5"/>
    <s v="All Hours"/>
    <s v="San Diego, Ca"/>
    <n v="32.715699999999998"/>
    <n v="-117.1611"/>
    <d v="2023-12-30T00:00:00"/>
    <n v="5"/>
    <b v="1"/>
    <d v="2025-06-22T00:00:00"/>
    <x v="13"/>
    <n v="59"/>
    <x v="0"/>
    <n v="0.9"/>
    <n v="2.5"/>
    <n v="0"/>
    <n v="1"/>
    <x v="6"/>
    <x v="0"/>
  </r>
  <r>
    <n v="32"/>
    <x v="3"/>
    <n v="2"/>
    <s v="Sat, Sun"/>
    <x v="1"/>
    <d v="1899-12-30T19:07:00"/>
    <d v="1899-12-30T22:00:00"/>
    <n v="173"/>
    <b v="0"/>
    <x v="0"/>
    <b v="0"/>
    <s v="Male"/>
    <n v="70"/>
    <x v="0"/>
    <n v="70"/>
    <x v="3"/>
    <n v="0.15"/>
    <n v="59.5"/>
    <s v="All Hours + Priority Access"/>
    <s v="San Diego, Ca"/>
    <n v="32.715699999999998"/>
    <n v="-117.1611"/>
    <d v="2025-06-16T00:00:00"/>
    <n v="0"/>
    <b v="1"/>
    <d v="2025-07-22T00:00:00"/>
    <x v="7"/>
    <n v="29"/>
    <x v="0"/>
    <n v="2.9"/>
    <n v="10.5"/>
    <n v="0"/>
    <n v="1"/>
    <x v="6"/>
    <x v="0"/>
  </r>
  <r>
    <n v="48"/>
    <x v="1"/>
    <n v="3"/>
    <s v="Fri, Sun, Wed"/>
    <x v="0"/>
    <d v="1899-12-30T11:07:00"/>
    <d v="1899-12-30T12:43:00"/>
    <n v="96"/>
    <b v="1"/>
    <x v="1"/>
    <b v="1"/>
    <s v="Male"/>
    <n v="30"/>
    <x v="0"/>
    <n v="30"/>
    <x v="1"/>
    <n v="0"/>
    <n v="30"/>
    <s v="Weekdays Only"/>
    <s v="San Diego, Ca"/>
    <n v="32.715699999999998"/>
    <n v="-117.1611"/>
    <d v="2024-08-21T00:00:00"/>
    <n v="1"/>
    <b v="0"/>
    <d v="2025-07-05T00:00:00"/>
    <x v="12"/>
    <n v="46"/>
    <x v="4"/>
    <n v="1.6"/>
    <n v="0"/>
    <n v="0"/>
    <n v="0"/>
    <x v="6"/>
    <x v="0"/>
  </r>
  <r>
    <n v="19"/>
    <x v="2"/>
    <n v="1"/>
    <s v="Sun"/>
    <x v="0"/>
    <d v="1899-12-30T20:26:00"/>
    <d v="1899-12-30T21:45:00"/>
    <n v="79"/>
    <b v="0"/>
    <x v="0"/>
    <b v="1"/>
    <s v="Female"/>
    <n v="20"/>
    <x v="1"/>
    <n v="15"/>
    <x v="1"/>
    <n v="0"/>
    <n v="15"/>
    <s v="Off-Peak Only"/>
    <s v="Fresno, Ca"/>
    <n v="36.7378"/>
    <n v="-119.7871"/>
    <d v="2023-09-04T00:00:00"/>
    <n v="0"/>
    <b v="0"/>
    <d v="2025-06-15T00:00:00"/>
    <x v="3"/>
    <n v="66"/>
    <x v="3"/>
    <n v="1.3"/>
    <n v="0"/>
    <n v="1"/>
    <n v="0"/>
    <x v="1"/>
    <x v="0"/>
  </r>
  <r>
    <n v="33"/>
    <x v="1"/>
    <n v="1"/>
    <s v="Wed"/>
    <x v="1"/>
    <d v="1899-12-30T09:04:00"/>
    <d v="1899-12-30T09:47:00"/>
    <n v="43"/>
    <b v="1"/>
    <x v="0"/>
    <b v="0"/>
    <s v="Male"/>
    <n v="30"/>
    <x v="0"/>
    <n v="30"/>
    <x v="1"/>
    <n v="0"/>
    <n v="30"/>
    <s v="Weekdays Only"/>
    <s v="Long Beach, Ca"/>
    <n v="33.770099999999999"/>
    <n v="-118.19370000000001"/>
    <d v="2022-08-13T00:00:00"/>
    <n v="0"/>
    <b v="1"/>
    <d v="2025-05-25T00:00:00"/>
    <x v="8"/>
    <n v="87"/>
    <x v="3"/>
    <n v="0.7"/>
    <n v="0"/>
    <n v="1"/>
    <n v="0"/>
    <x v="9"/>
    <x v="0"/>
  </r>
  <r>
    <n v="24"/>
    <x v="3"/>
    <n v="2"/>
    <s v="Sun, Thu"/>
    <x v="1"/>
    <d v="1899-12-30T15:49:00"/>
    <d v="1899-12-30T18:31:00"/>
    <n v="162"/>
    <b v="1"/>
    <x v="1"/>
    <b v="1"/>
    <s v="Female"/>
    <n v="70"/>
    <x v="1"/>
    <n v="52.5"/>
    <x v="3"/>
    <n v="0.15"/>
    <n v="44.625"/>
    <s v="All Hours + Priority Access"/>
    <s v="San Jose, Ca"/>
    <n v="37.338200000000001"/>
    <n v="-121.88630000000001"/>
    <d v="2023-08-20T00:00:00"/>
    <n v="1"/>
    <b v="1"/>
    <d v="2025-06-15T00:00:00"/>
    <x v="31"/>
    <n v="66"/>
    <x v="0"/>
    <n v="2.7"/>
    <n v="7.88"/>
    <n v="1"/>
    <n v="0"/>
    <x v="0"/>
    <x v="0"/>
  </r>
  <r>
    <n v="35"/>
    <x v="1"/>
    <n v="1"/>
    <s v="Fri"/>
    <x v="1"/>
    <d v="1899-12-30T13:12:00"/>
    <d v="1899-12-30T14:54:00"/>
    <n v="102"/>
    <b v="1"/>
    <x v="1"/>
    <b v="0"/>
    <s v="Non-binary"/>
    <n v="30"/>
    <x v="0"/>
    <n v="30"/>
    <x v="1"/>
    <n v="0"/>
    <n v="30"/>
    <s v="Weekdays Only"/>
    <s v="Long Beach, Ca"/>
    <n v="33.770099999999999"/>
    <n v="-118.19370000000001"/>
    <d v="2024-09-19T00:00:00"/>
    <n v="1"/>
    <b v="0"/>
    <d v="2025-07-07T00:00:00"/>
    <x v="25"/>
    <n v="44"/>
    <x v="3"/>
    <n v="1.7"/>
    <n v="0"/>
    <n v="0"/>
    <n v="0"/>
    <x v="9"/>
    <x v="0"/>
  </r>
  <r>
    <n v="41"/>
    <x v="1"/>
    <n v="3"/>
    <s v="Fri, Sat, Sun"/>
    <x v="0"/>
    <d v="1899-12-30T09:56:00"/>
    <d v="1899-12-30T11:39:00"/>
    <n v="103"/>
    <b v="0"/>
    <x v="1"/>
    <b v="1"/>
    <s v="Prefer not to say"/>
    <n v="30"/>
    <x v="0"/>
    <n v="30"/>
    <x v="3"/>
    <n v="0.15"/>
    <n v="25.5"/>
    <s v="Weekdays Only"/>
    <s v="Long Beach, Ca"/>
    <n v="33.770099999999999"/>
    <n v="-118.19370000000001"/>
    <d v="2023-08-17T00:00:00"/>
    <n v="8"/>
    <b v="0"/>
    <d v="2025-06-14T00:00:00"/>
    <x v="31"/>
    <n v="67"/>
    <x v="4"/>
    <n v="1.7"/>
    <n v="4.5"/>
    <n v="1"/>
    <n v="0"/>
    <x v="9"/>
    <x v="0"/>
  </r>
  <r>
    <n v="39"/>
    <x v="2"/>
    <n v="2"/>
    <s v="Sun, Tue"/>
    <x v="1"/>
    <d v="1899-12-30T19:02:00"/>
    <d v="1899-12-30T19:47:00"/>
    <n v="45"/>
    <b v="1"/>
    <x v="1"/>
    <b v="0"/>
    <s v="Other (self-described)"/>
    <n v="20"/>
    <x v="0"/>
    <n v="20"/>
    <x v="1"/>
    <n v="0"/>
    <n v="20"/>
    <s v="Off-Peak Only"/>
    <s v="Long Beach, Ca"/>
    <n v="33.770099999999999"/>
    <n v="-118.19370000000001"/>
    <d v="2023-11-25T00:00:00"/>
    <n v="5"/>
    <b v="0"/>
    <d v="2025-06-20T00:00:00"/>
    <x v="28"/>
    <n v="61"/>
    <x v="0"/>
    <n v="0.8"/>
    <n v="0"/>
    <n v="1"/>
    <n v="0"/>
    <x v="9"/>
    <x v="0"/>
  </r>
  <r>
    <n v="45"/>
    <x v="2"/>
    <n v="3"/>
    <s v="Fri, Mon, Wed"/>
    <x v="1"/>
    <d v="1899-12-30T15:39:00"/>
    <d v="1899-12-30T17:34:00"/>
    <n v="115"/>
    <b v="1"/>
    <x v="1"/>
    <b v="1"/>
    <s v="Male"/>
    <n v="20"/>
    <x v="1"/>
    <n v="15"/>
    <x v="2"/>
    <n v="0.1"/>
    <n v="13.5"/>
    <s v="Off-Peak Only"/>
    <s v="Anaheim, Ca"/>
    <n v="33.836599999999997"/>
    <n v="-117.9143"/>
    <d v="2023-03-15T00:00:00"/>
    <n v="3"/>
    <b v="1"/>
    <d v="2025-06-06T00:00:00"/>
    <x v="16"/>
    <n v="75"/>
    <x v="4"/>
    <n v="1.9"/>
    <n v="1.5"/>
    <n v="1"/>
    <n v="0"/>
    <x v="3"/>
    <x v="0"/>
  </r>
  <r>
    <n v="31"/>
    <x v="0"/>
    <n v="2"/>
    <s v="Mon, Wed"/>
    <x v="1"/>
    <d v="1899-12-30T20:28:00"/>
    <d v="1899-12-30T21:52:00"/>
    <n v="84"/>
    <b v="1"/>
    <x v="1"/>
    <b v="0"/>
    <s v="Prefer not to say"/>
    <n v="50"/>
    <x v="1"/>
    <n v="37.5"/>
    <x v="3"/>
    <n v="0.15"/>
    <n v="31.875"/>
    <s v="All Hours"/>
    <s v="Oakland, Ca"/>
    <n v="37.804400000000001"/>
    <n v="-122.27119999999999"/>
    <d v="2025-03-01T00:00:00"/>
    <n v="3"/>
    <b v="1"/>
    <d v="2025-07-16T00:00:00"/>
    <x v="20"/>
    <n v="35"/>
    <x v="0"/>
    <n v="1.4"/>
    <n v="5.62"/>
    <n v="0"/>
    <n v="0"/>
    <x v="2"/>
    <x v="0"/>
  </r>
  <r>
    <n v="45"/>
    <x v="2"/>
    <n v="3"/>
    <s v="Mon, Sat, Tue"/>
    <x v="1"/>
    <d v="1899-12-30T17:42:00"/>
    <d v="1899-12-30T20:36:00"/>
    <n v="174"/>
    <b v="0"/>
    <x v="0"/>
    <b v="1"/>
    <s v="Male"/>
    <n v="20"/>
    <x v="0"/>
    <n v="20"/>
    <x v="1"/>
    <n v="0"/>
    <n v="20"/>
    <s v="Off-Peak Only"/>
    <s v="San Jose, Ca"/>
    <n v="37.338200000000001"/>
    <n v="-121.88630000000001"/>
    <d v="2023-04-04T00:00:00"/>
    <n v="0"/>
    <b v="1"/>
    <d v="2025-06-07T00:00:00"/>
    <x v="32"/>
    <n v="74"/>
    <x v="4"/>
    <n v="2.9"/>
    <n v="0"/>
    <n v="1"/>
    <n v="0"/>
    <x v="0"/>
    <x v="0"/>
  </r>
  <r>
    <n v="44"/>
    <x v="0"/>
    <n v="2"/>
    <s v="Mon, Sun"/>
    <x v="0"/>
    <d v="1899-12-30T14:58:00"/>
    <d v="1899-12-30T17:38:00"/>
    <n v="160"/>
    <b v="1"/>
    <x v="1"/>
    <b v="1"/>
    <s v="Male"/>
    <n v="50"/>
    <x v="0"/>
    <n v="50"/>
    <x v="0"/>
    <n v="0.05"/>
    <n v="47.5"/>
    <s v="All Hours"/>
    <s v="Los Angeles, Ca"/>
    <n v="34.052199999999999"/>
    <n v="-118.2437"/>
    <d v="2023-11-24T00:00:00"/>
    <n v="7"/>
    <b v="0"/>
    <d v="2025-06-20T00:00:00"/>
    <x v="28"/>
    <n v="61"/>
    <x v="0"/>
    <n v="2.7"/>
    <n v="2.5"/>
    <n v="1"/>
    <n v="1"/>
    <x v="5"/>
    <x v="0"/>
  </r>
  <r>
    <n v="42"/>
    <x v="1"/>
    <n v="4"/>
    <s v="Mon, Sat, Sun, Tue"/>
    <x v="1"/>
    <d v="1899-12-30T19:21:00"/>
    <d v="1899-12-30T21:49:00"/>
    <n v="148"/>
    <b v="0"/>
    <x v="1"/>
    <b v="1"/>
    <s v="Female"/>
    <n v="30"/>
    <x v="1"/>
    <n v="22.5"/>
    <x v="0"/>
    <n v="0.05"/>
    <n v="21.375"/>
    <s v="Weekdays Only"/>
    <s v="Los Angeles, Ca"/>
    <n v="34.052199999999999"/>
    <n v="-118.2437"/>
    <d v="2022-09-01T00:00:00"/>
    <n v="7"/>
    <b v="0"/>
    <d v="2025-05-26T00:00:00"/>
    <x v="1"/>
    <n v="86"/>
    <x v="2"/>
    <n v="2.5"/>
    <n v="1.1200000000000001"/>
    <n v="1"/>
    <n v="0"/>
    <x v="5"/>
    <x v="0"/>
  </r>
  <r>
    <n v="20"/>
    <x v="0"/>
    <n v="3"/>
    <s v="Sun, Tue, Wed"/>
    <x v="0"/>
    <d v="1899-12-30T14:04:00"/>
    <d v="1899-12-30T16:42:00"/>
    <n v="158"/>
    <b v="0"/>
    <x v="0"/>
    <b v="0"/>
    <s v="Female"/>
    <n v="50"/>
    <x v="0"/>
    <n v="50"/>
    <x v="0"/>
    <n v="0.05"/>
    <n v="47.5"/>
    <s v="All Hours"/>
    <s v="San Francisco, Ca"/>
    <n v="37.774900000000002"/>
    <n v="-122.4194"/>
    <d v="2024-06-23T00:00:00"/>
    <n v="0"/>
    <b v="0"/>
    <d v="2025-07-02T00:00:00"/>
    <x v="30"/>
    <n v="49"/>
    <x v="4"/>
    <n v="2.6"/>
    <n v="2.5"/>
    <n v="0"/>
    <n v="1"/>
    <x v="8"/>
    <x v="0"/>
  </r>
  <r>
    <n v="40"/>
    <x v="1"/>
    <n v="3"/>
    <s v="Fri, Sun, Tue"/>
    <x v="0"/>
    <d v="1899-12-30T11:18:00"/>
    <d v="1899-12-30T14:09:00"/>
    <n v="171"/>
    <b v="0"/>
    <x v="1"/>
    <b v="1"/>
    <s v="Male"/>
    <n v="30"/>
    <x v="1"/>
    <n v="22.5"/>
    <x v="1"/>
    <n v="0"/>
    <n v="22.5"/>
    <s v="Weekdays Only"/>
    <s v="Anaheim, Ca"/>
    <n v="33.836599999999997"/>
    <n v="-117.9143"/>
    <d v="2023-08-19T00:00:00"/>
    <n v="1"/>
    <b v="1"/>
    <d v="2025-06-15T00:00:00"/>
    <x v="31"/>
    <n v="66"/>
    <x v="4"/>
    <n v="2.8"/>
    <n v="0"/>
    <n v="1"/>
    <n v="0"/>
    <x v="3"/>
    <x v="0"/>
  </r>
  <r>
    <n v="19"/>
    <x v="0"/>
    <n v="2"/>
    <s v="Mon, Tue"/>
    <x v="1"/>
    <d v="1899-12-30T14:01:00"/>
    <d v="1899-12-30T15:56:00"/>
    <n v="115"/>
    <b v="0"/>
    <x v="0"/>
    <b v="0"/>
    <s v="Female"/>
    <n v="50"/>
    <x v="0"/>
    <n v="50"/>
    <x v="1"/>
    <n v="0"/>
    <n v="50"/>
    <s v="All Hours"/>
    <s v="Los Angeles, Ca"/>
    <n v="34.052199999999999"/>
    <n v="-118.2437"/>
    <d v="2022-10-04T00:00:00"/>
    <n v="0"/>
    <b v="1"/>
    <d v="2025-05-28T00:00:00"/>
    <x v="24"/>
    <n v="84"/>
    <x v="0"/>
    <n v="1.9"/>
    <n v="0"/>
    <n v="1"/>
    <n v="1"/>
    <x v="5"/>
    <x v="0"/>
  </r>
  <r>
    <n v="21"/>
    <x v="0"/>
    <n v="3"/>
    <s v="Mon, Sat, Wed"/>
    <x v="0"/>
    <d v="1899-12-30T13:49:00"/>
    <d v="1899-12-30T14:55:00"/>
    <n v="66"/>
    <b v="0"/>
    <x v="1"/>
    <b v="1"/>
    <s v="Male"/>
    <n v="50"/>
    <x v="0"/>
    <n v="50"/>
    <x v="1"/>
    <n v="0"/>
    <n v="50"/>
    <s v="All Hours"/>
    <s v="Anaheim, Ca"/>
    <n v="33.836599999999997"/>
    <n v="-117.9143"/>
    <d v="2025-03-05T00:00:00"/>
    <n v="7"/>
    <b v="1"/>
    <d v="2025-07-16T00:00:00"/>
    <x v="20"/>
    <n v="35"/>
    <x v="4"/>
    <n v="1.1000000000000001"/>
    <n v="0"/>
    <n v="0"/>
    <n v="1"/>
    <x v="3"/>
    <x v="0"/>
  </r>
  <r>
    <n v="27"/>
    <x v="3"/>
    <n v="3"/>
    <s v="Fri, Thu, Wed"/>
    <x v="1"/>
    <d v="1899-12-30T10:12:00"/>
    <d v="1899-12-30T10:45:00"/>
    <n v="33"/>
    <b v="1"/>
    <x v="1"/>
    <b v="1"/>
    <s v="Other (self-described)"/>
    <n v="70"/>
    <x v="0"/>
    <n v="70"/>
    <x v="1"/>
    <n v="0"/>
    <n v="70"/>
    <s v="All Hours + Priority Access"/>
    <s v="San Francisco, Ca"/>
    <n v="37.774900000000002"/>
    <n v="-122.4194"/>
    <d v="2022-09-28T00:00:00"/>
    <n v="5"/>
    <b v="1"/>
    <d v="2025-05-27T00:00:00"/>
    <x v="1"/>
    <n v="85"/>
    <x v="4"/>
    <n v="0.6"/>
    <n v="0"/>
    <n v="1"/>
    <n v="1"/>
    <x v="8"/>
    <x v="0"/>
  </r>
  <r>
    <n v="20"/>
    <x v="0"/>
    <n v="3"/>
    <s v="Sat, Sun, Thu"/>
    <x v="0"/>
    <d v="1899-12-30T10:32:00"/>
    <d v="1899-12-30T11:09:00"/>
    <n v="37"/>
    <b v="0"/>
    <x v="0"/>
    <b v="1"/>
    <s v="Female"/>
    <n v="50"/>
    <x v="0"/>
    <n v="50"/>
    <x v="3"/>
    <n v="0.15"/>
    <n v="42.5"/>
    <s v="All Hours"/>
    <s v="San Francisco, Ca"/>
    <n v="37.774900000000002"/>
    <n v="-122.4194"/>
    <d v="2023-06-21T00:00:00"/>
    <n v="0"/>
    <b v="0"/>
    <d v="2025-06-11T00:00:00"/>
    <x v="21"/>
    <n v="70"/>
    <x v="4"/>
    <n v="0.6"/>
    <n v="7.5"/>
    <n v="1"/>
    <n v="0"/>
    <x v="8"/>
    <x v="0"/>
  </r>
  <r>
    <n v="41"/>
    <x v="2"/>
    <n v="2"/>
    <s v="Sun, Tue"/>
    <x v="1"/>
    <d v="1899-12-30T14:06:00"/>
    <d v="1899-12-30T16:06:00"/>
    <n v="120"/>
    <b v="1"/>
    <x v="1"/>
    <b v="1"/>
    <s v="Prefer not to say"/>
    <n v="20"/>
    <x v="0"/>
    <n v="20"/>
    <x v="3"/>
    <n v="0.15"/>
    <n v="17"/>
    <s v="Off-Peak Only"/>
    <s v="Anaheim, Ca"/>
    <n v="33.836599999999997"/>
    <n v="-117.9143"/>
    <d v="2025-04-11T00:00:00"/>
    <n v="8"/>
    <b v="0"/>
    <d v="2025-07-18T00:00:00"/>
    <x v="5"/>
    <n v="33"/>
    <x v="0"/>
    <n v="2"/>
    <n v="3"/>
    <n v="0"/>
    <n v="0"/>
    <x v="3"/>
    <x v="0"/>
  </r>
  <r>
    <n v="29"/>
    <x v="1"/>
    <n v="1"/>
    <s v="Wed"/>
    <x v="1"/>
    <d v="1899-12-30T19:10:00"/>
    <d v="1899-12-30T21:32:00"/>
    <n v="142"/>
    <b v="1"/>
    <x v="1"/>
    <b v="0"/>
    <s v="Male"/>
    <n v="30"/>
    <x v="2"/>
    <n v="27"/>
    <x v="2"/>
    <n v="0.1"/>
    <n v="24.3"/>
    <s v="Weekdays Only"/>
    <s v="Sacramento, Ca"/>
    <n v="38.581600000000002"/>
    <n v="-121.4944"/>
    <d v="2024-08-06T00:00:00"/>
    <n v="3"/>
    <b v="0"/>
    <d v="2025-07-04T00:00:00"/>
    <x v="12"/>
    <n v="47"/>
    <x v="3"/>
    <n v="2.4"/>
    <n v="2.7"/>
    <n v="0"/>
    <n v="0"/>
    <x v="4"/>
    <x v="0"/>
  </r>
  <r>
    <n v="27"/>
    <x v="0"/>
    <n v="2"/>
    <s v="Thu, Wed"/>
    <x v="0"/>
    <d v="1899-12-30T20:44:00"/>
    <d v="1899-12-30T21:57:00"/>
    <n v="73"/>
    <b v="0"/>
    <x v="1"/>
    <b v="1"/>
    <s v="Male"/>
    <n v="50"/>
    <x v="0"/>
    <n v="50"/>
    <x v="1"/>
    <n v="0"/>
    <n v="50"/>
    <s v="All Hours"/>
    <s v="Sacramento, Ca"/>
    <n v="38.581600000000002"/>
    <n v="-121.4944"/>
    <d v="2023-05-30T00:00:00"/>
    <n v="6"/>
    <b v="1"/>
    <d v="2025-06-10T00:00:00"/>
    <x v="2"/>
    <n v="71"/>
    <x v="0"/>
    <n v="1.2"/>
    <n v="0"/>
    <n v="1"/>
    <n v="1"/>
    <x v="4"/>
    <x v="0"/>
  </r>
  <r>
    <n v="39"/>
    <x v="0"/>
    <n v="2"/>
    <s v="Mon, Sat"/>
    <x v="0"/>
    <d v="1899-12-30T14:30:00"/>
    <d v="1899-12-30T16:14:00"/>
    <n v="104"/>
    <b v="0"/>
    <x v="1"/>
    <b v="0"/>
    <s v="Female"/>
    <n v="50"/>
    <x v="2"/>
    <n v="45"/>
    <x v="2"/>
    <n v="0.1"/>
    <n v="40.5"/>
    <s v="All Hours"/>
    <s v="Sacramento, Ca"/>
    <n v="38.581600000000002"/>
    <n v="-121.4944"/>
    <d v="2025-04-12T00:00:00"/>
    <n v="3"/>
    <b v="1"/>
    <d v="2025-07-18T00:00:00"/>
    <x v="5"/>
    <n v="33"/>
    <x v="0"/>
    <n v="1.7"/>
    <n v="4.5"/>
    <n v="0"/>
    <n v="0"/>
    <x v="4"/>
    <x v="0"/>
  </r>
  <r>
    <n v="46"/>
    <x v="0"/>
    <n v="3"/>
    <s v="Sun, Thu, Wed"/>
    <x v="1"/>
    <d v="1899-12-30T18:01:00"/>
    <d v="1899-12-30T18:36:00"/>
    <n v="35"/>
    <b v="1"/>
    <x v="0"/>
    <b v="0"/>
    <s v="Non-binary"/>
    <n v="50"/>
    <x v="0"/>
    <n v="50"/>
    <x v="1"/>
    <n v="0"/>
    <n v="50"/>
    <s v="All Hours"/>
    <s v="Los Angeles, Ca"/>
    <n v="34.052199999999999"/>
    <n v="-118.2437"/>
    <d v="2023-10-11T00:00:00"/>
    <n v="0"/>
    <b v="1"/>
    <d v="2025-06-18T00:00:00"/>
    <x v="17"/>
    <n v="63"/>
    <x v="4"/>
    <n v="0.6"/>
    <n v="0"/>
    <n v="1"/>
    <n v="1"/>
    <x v="5"/>
    <x v="0"/>
  </r>
  <r>
    <n v="14"/>
    <x v="3"/>
    <n v="5"/>
    <s v="Sat, Sun, Thu, Tue, Wed"/>
    <x v="1"/>
    <d v="1899-12-30T08:25:00"/>
    <d v="1899-12-30T10:08:00"/>
    <n v="103"/>
    <b v="0"/>
    <x v="1"/>
    <b v="1"/>
    <s v="Male"/>
    <n v="70"/>
    <x v="0"/>
    <n v="70"/>
    <x v="2"/>
    <n v="0.1"/>
    <n v="63"/>
    <s v="All Hours + Priority Access"/>
    <s v="Oakland, Ca"/>
    <n v="37.804400000000001"/>
    <n v="-122.27119999999999"/>
    <d v="2024-06-19T00:00:00"/>
    <n v="3"/>
    <b v="0"/>
    <d v="2025-07-02T00:00:00"/>
    <x v="30"/>
    <n v="49"/>
    <x v="1"/>
    <n v="1.7"/>
    <n v="7"/>
    <n v="0"/>
    <n v="1"/>
    <x v="2"/>
    <x v="0"/>
  </r>
  <r>
    <n v="27"/>
    <x v="1"/>
    <n v="2"/>
    <s v="Mon, Tue"/>
    <x v="1"/>
    <d v="1899-12-30T09:10:00"/>
    <d v="1899-12-30T11:36:00"/>
    <n v="146"/>
    <b v="0"/>
    <x v="1"/>
    <b v="1"/>
    <s v="Female"/>
    <n v="30"/>
    <x v="1"/>
    <n v="22.5"/>
    <x v="1"/>
    <n v="0"/>
    <n v="22.5"/>
    <s v="Weekdays Only"/>
    <s v="San Diego, Ca"/>
    <n v="32.715699999999998"/>
    <n v="-117.1611"/>
    <d v="2023-08-31T00:00:00"/>
    <n v="5"/>
    <b v="1"/>
    <d v="2025-06-15T00:00:00"/>
    <x v="31"/>
    <n v="66"/>
    <x v="0"/>
    <n v="2.4"/>
    <n v="0"/>
    <n v="1"/>
    <n v="0"/>
    <x v="6"/>
    <x v="0"/>
  </r>
  <r>
    <n v="15"/>
    <x v="0"/>
    <n v="1"/>
    <s v="Mon"/>
    <x v="0"/>
    <d v="1899-12-30T17:19:00"/>
    <d v="1899-12-30T20:19:00"/>
    <n v="180"/>
    <b v="0"/>
    <x v="0"/>
    <b v="1"/>
    <s v="Male"/>
    <n v="50"/>
    <x v="1"/>
    <n v="37.5"/>
    <x v="0"/>
    <n v="0.05"/>
    <n v="35.625"/>
    <s v="All Hours"/>
    <s v="Sacramento, Ca"/>
    <n v="38.581600000000002"/>
    <n v="-121.4944"/>
    <d v="2025-05-05T00:00:00"/>
    <n v="0"/>
    <b v="1"/>
    <d v="2025-07-20T00:00:00"/>
    <x v="18"/>
    <n v="31"/>
    <x v="3"/>
    <n v="3"/>
    <n v="1.88"/>
    <n v="0"/>
    <n v="0"/>
    <x v="4"/>
    <x v="0"/>
  </r>
  <r>
    <n v="29"/>
    <x v="0"/>
    <n v="2"/>
    <s v="Fri, Sun"/>
    <x v="0"/>
    <d v="1899-12-30T11:02:00"/>
    <d v="1899-12-30T12:22:00"/>
    <n v="80"/>
    <b v="1"/>
    <x v="1"/>
    <b v="1"/>
    <s v="Male"/>
    <n v="50"/>
    <x v="0"/>
    <n v="50"/>
    <x v="1"/>
    <n v="0"/>
    <n v="50"/>
    <s v="All Hours"/>
    <s v="Los Angeles, Ca"/>
    <n v="34.052199999999999"/>
    <n v="-118.2437"/>
    <d v="2022-12-07T00:00:00"/>
    <n v="7"/>
    <b v="1"/>
    <d v="2025-05-31T00:00:00"/>
    <x v="6"/>
    <n v="81"/>
    <x v="0"/>
    <n v="1.3"/>
    <n v="0"/>
    <n v="1"/>
    <n v="1"/>
    <x v="5"/>
    <x v="0"/>
  </r>
  <r>
    <n v="49"/>
    <x v="0"/>
    <n v="1"/>
    <s v="Tue"/>
    <x v="1"/>
    <d v="1899-12-30T20:23:00"/>
    <d v="1899-12-30T21:08:00"/>
    <n v="45"/>
    <b v="1"/>
    <x v="0"/>
    <b v="1"/>
    <s v="Male"/>
    <n v="50"/>
    <x v="0"/>
    <n v="50"/>
    <x v="3"/>
    <n v="0.15"/>
    <n v="42.5"/>
    <s v="All Hours"/>
    <s v="San Jose, Ca"/>
    <n v="37.338200000000001"/>
    <n v="-121.88630000000001"/>
    <d v="2022-08-21T00:00:00"/>
    <n v="0"/>
    <b v="1"/>
    <d v="2025-05-25T00:00:00"/>
    <x v="8"/>
    <n v="87"/>
    <x v="3"/>
    <n v="0.8"/>
    <n v="7.5"/>
    <n v="1"/>
    <n v="0"/>
    <x v="0"/>
    <x v="0"/>
  </r>
  <r>
    <n v="38"/>
    <x v="2"/>
    <n v="1"/>
    <s v="Tue"/>
    <x v="0"/>
    <d v="1899-12-30T14:12:00"/>
    <d v="1899-12-30T14:59:00"/>
    <n v="47"/>
    <b v="0"/>
    <x v="0"/>
    <b v="0"/>
    <s v="Prefer not to say"/>
    <n v="20"/>
    <x v="0"/>
    <n v="20"/>
    <x v="1"/>
    <n v="0"/>
    <n v="20"/>
    <s v="Off-Peak Only"/>
    <s v="Sacramento, Ca"/>
    <n v="38.581600000000002"/>
    <n v="-121.4944"/>
    <d v="2022-08-26T00:00:00"/>
    <n v="0"/>
    <b v="0"/>
    <d v="2025-05-25T00:00:00"/>
    <x v="8"/>
    <n v="87"/>
    <x v="3"/>
    <n v="0.8"/>
    <n v="0"/>
    <n v="1"/>
    <n v="0"/>
    <x v="4"/>
    <x v="0"/>
  </r>
  <r>
    <n v="28"/>
    <x v="1"/>
    <n v="5"/>
    <s v="Fri, Mon, Sat, Tue, Wed"/>
    <x v="0"/>
    <d v="1899-12-30T14:53:00"/>
    <d v="1899-12-30T16:53:00"/>
    <n v="120"/>
    <b v="1"/>
    <x v="0"/>
    <b v="0"/>
    <s v="Female"/>
    <n v="30"/>
    <x v="0"/>
    <n v="30"/>
    <x v="1"/>
    <n v="0"/>
    <n v="30"/>
    <s v="Weekdays Only"/>
    <s v="Anaheim, Ca"/>
    <n v="33.836599999999997"/>
    <n v="-117.9143"/>
    <d v="2023-04-16T00:00:00"/>
    <n v="0"/>
    <b v="0"/>
    <d v="2025-06-08T00:00:00"/>
    <x v="32"/>
    <n v="73"/>
    <x v="1"/>
    <n v="2"/>
    <n v="0"/>
    <n v="1"/>
    <n v="0"/>
    <x v="3"/>
    <x v="0"/>
  </r>
  <r>
    <n v="24"/>
    <x v="2"/>
    <n v="2"/>
    <s v="Mon, Tue"/>
    <x v="1"/>
    <d v="1899-12-30T11:39:00"/>
    <d v="1899-12-30T13:24:00"/>
    <n v="105"/>
    <b v="0"/>
    <x v="0"/>
    <b v="0"/>
    <s v="Prefer not to say"/>
    <n v="20"/>
    <x v="0"/>
    <n v="20"/>
    <x v="3"/>
    <n v="0.15"/>
    <n v="17"/>
    <s v="Off-Peak Only"/>
    <s v="Oakland, Ca"/>
    <n v="37.804400000000001"/>
    <n v="-122.27119999999999"/>
    <d v="2025-02-04T00:00:00"/>
    <n v="0"/>
    <b v="0"/>
    <d v="2025-07-15T00:00:00"/>
    <x v="22"/>
    <n v="36"/>
    <x v="0"/>
    <n v="1.8"/>
    <n v="3"/>
    <n v="0"/>
    <n v="0"/>
    <x v="2"/>
    <x v="0"/>
  </r>
  <r>
    <n v="40"/>
    <x v="0"/>
    <n v="5"/>
    <s v="Sat, Sun, Thu, Tue, Wed"/>
    <x v="0"/>
    <d v="1899-12-30T08:23:00"/>
    <d v="1899-12-30T09:19:00"/>
    <n v="56"/>
    <b v="0"/>
    <x v="0"/>
    <b v="0"/>
    <s v="Male"/>
    <n v="50"/>
    <x v="1"/>
    <n v="37.5"/>
    <x v="1"/>
    <n v="0"/>
    <n v="37.5"/>
    <s v="All Hours"/>
    <s v="Bakersfield, Ca"/>
    <n v="35.3733"/>
    <n v="-119.0187"/>
    <d v="2023-04-07T00:00:00"/>
    <n v="0"/>
    <b v="1"/>
    <d v="2025-06-07T00:00:00"/>
    <x v="32"/>
    <n v="74"/>
    <x v="1"/>
    <n v="0.9"/>
    <n v="0"/>
    <n v="1"/>
    <n v="0"/>
    <x v="7"/>
    <x v="0"/>
  </r>
  <r>
    <n v="32"/>
    <x v="2"/>
    <n v="3"/>
    <s v="Fri, Mon, Thu"/>
    <x v="0"/>
    <d v="1899-12-30T08:13:00"/>
    <d v="1899-12-30T09:06:00"/>
    <n v="53"/>
    <b v="1"/>
    <x v="0"/>
    <b v="0"/>
    <s v="Male"/>
    <n v="20"/>
    <x v="1"/>
    <n v="15"/>
    <x v="1"/>
    <n v="0"/>
    <n v="15"/>
    <s v="Off-Peak Only"/>
    <s v="San Francisco, Ca"/>
    <n v="37.774900000000002"/>
    <n v="-122.4194"/>
    <d v="2025-05-27T00:00:00"/>
    <n v="0"/>
    <b v="0"/>
    <d v="2025-07-21T00:00:00"/>
    <x v="18"/>
    <n v="30"/>
    <x v="4"/>
    <n v="0.9"/>
    <n v="0"/>
    <n v="0"/>
    <n v="0"/>
    <x v="8"/>
    <x v="0"/>
  </r>
  <r>
    <n v="43"/>
    <x v="1"/>
    <n v="5"/>
    <s v="Mon, Sat, Sun, Tue, Wed"/>
    <x v="0"/>
    <d v="1899-12-30T12:50:00"/>
    <d v="1899-12-30T15:20:00"/>
    <n v="150"/>
    <b v="1"/>
    <x v="1"/>
    <b v="1"/>
    <s v="Male"/>
    <n v="30"/>
    <x v="2"/>
    <n v="27"/>
    <x v="1"/>
    <n v="0"/>
    <n v="27"/>
    <s v="Weekdays Only"/>
    <s v="San Francisco, Ca"/>
    <n v="37.774900000000002"/>
    <n v="-122.4194"/>
    <d v="2025-05-30T00:00:00"/>
    <n v="6"/>
    <b v="1"/>
    <d v="2025-07-21T00:00:00"/>
    <x v="18"/>
    <n v="30"/>
    <x v="1"/>
    <n v="2.5"/>
    <n v="0"/>
    <n v="0"/>
    <n v="0"/>
    <x v="8"/>
    <x v="0"/>
  </r>
  <r>
    <n v="30"/>
    <x v="2"/>
    <n v="3"/>
    <s v="Sat, Sun, Wed"/>
    <x v="1"/>
    <d v="1899-12-30T11:09:00"/>
    <d v="1899-12-30T12:25:00"/>
    <n v="76"/>
    <b v="1"/>
    <x v="0"/>
    <b v="1"/>
    <s v="Female"/>
    <n v="20"/>
    <x v="0"/>
    <n v="20"/>
    <x v="1"/>
    <n v="0"/>
    <n v="20"/>
    <s v="Off-Peak Only"/>
    <s v="Sacramento, Ca"/>
    <n v="38.581600000000002"/>
    <n v="-121.4944"/>
    <d v="2024-07-13T00:00:00"/>
    <n v="0"/>
    <b v="0"/>
    <d v="2025-07-03T00:00:00"/>
    <x v="27"/>
    <n v="48"/>
    <x v="4"/>
    <n v="1.3"/>
    <n v="0"/>
    <n v="0"/>
    <n v="0"/>
    <x v="4"/>
    <x v="0"/>
  </r>
  <r>
    <n v="17"/>
    <x v="1"/>
    <n v="3"/>
    <s v="Fri, Sat, Sun"/>
    <x v="0"/>
    <d v="1899-12-30T18:02:00"/>
    <d v="1899-12-30T19:49:00"/>
    <n v="107"/>
    <b v="0"/>
    <x v="0"/>
    <b v="1"/>
    <s v="Female"/>
    <n v="30"/>
    <x v="0"/>
    <n v="30"/>
    <x v="3"/>
    <n v="0.15"/>
    <n v="25.5"/>
    <s v="Weekdays Only"/>
    <s v="Anaheim, Ca"/>
    <n v="33.836599999999997"/>
    <n v="-117.9143"/>
    <d v="2024-01-19T00:00:00"/>
    <n v="0"/>
    <b v="0"/>
    <d v="2025-06-23T00:00:00"/>
    <x v="23"/>
    <n v="58"/>
    <x v="4"/>
    <n v="1.8"/>
    <n v="4.5"/>
    <n v="0"/>
    <n v="0"/>
    <x v="3"/>
    <x v="0"/>
  </r>
  <r>
    <n v="27"/>
    <x v="0"/>
    <n v="2"/>
    <s v="Thu, Wed"/>
    <x v="0"/>
    <d v="1899-12-30T20:44:00"/>
    <d v="1899-12-30T21:57:00"/>
    <n v="73"/>
    <b v="0"/>
    <x v="1"/>
    <b v="1"/>
    <s v="Male"/>
    <n v="50"/>
    <x v="0"/>
    <n v="50"/>
    <x v="1"/>
    <n v="0"/>
    <n v="50"/>
    <s v="All Hours"/>
    <s v="Sacramento, Ca"/>
    <n v="38.581600000000002"/>
    <n v="-121.4944"/>
    <d v="2023-03-25T00:00:00"/>
    <n v="5"/>
    <b v="0"/>
    <d v="2025-06-06T00:00:00"/>
    <x v="16"/>
    <n v="75"/>
    <x v="0"/>
    <n v="1.2"/>
    <n v="0"/>
    <n v="1"/>
    <n v="1"/>
    <x v="4"/>
    <x v="0"/>
  </r>
  <r>
    <n v="48"/>
    <x v="1"/>
    <n v="3"/>
    <s v="Mon, Tue, Wed"/>
    <x v="0"/>
    <d v="1899-12-30T15:32:00"/>
    <d v="1899-12-30T16:25:00"/>
    <n v="53"/>
    <b v="1"/>
    <x v="1"/>
    <b v="1"/>
    <s v="Male"/>
    <n v="30"/>
    <x v="0"/>
    <n v="30"/>
    <x v="2"/>
    <n v="0.1"/>
    <n v="27"/>
    <s v="Weekdays Only"/>
    <s v="Fresno, Ca"/>
    <n v="36.7378"/>
    <n v="-119.7871"/>
    <d v="2023-06-26T00:00:00"/>
    <n v="1"/>
    <b v="1"/>
    <d v="2025-06-12T00:00:00"/>
    <x v="21"/>
    <n v="69"/>
    <x v="4"/>
    <n v="0.9"/>
    <n v="3"/>
    <n v="1"/>
    <n v="0"/>
    <x v="1"/>
    <x v="0"/>
  </r>
  <r>
    <n v="24"/>
    <x v="1"/>
    <n v="2"/>
    <s v="Sat, Tue"/>
    <x v="1"/>
    <d v="1899-12-30T11:46:00"/>
    <d v="1899-12-30T14:43:00"/>
    <n v="177"/>
    <b v="0"/>
    <x v="0"/>
    <b v="1"/>
    <s v="Female"/>
    <n v="30"/>
    <x v="1"/>
    <n v="22.5"/>
    <x v="2"/>
    <n v="0.1"/>
    <n v="20.25"/>
    <s v="Weekdays Only"/>
    <s v="Los Angeles, Ca"/>
    <n v="34.052199999999999"/>
    <n v="-118.2437"/>
    <d v="2024-03-05T00:00:00"/>
    <n v="0"/>
    <b v="0"/>
    <d v="2025-06-26T00:00:00"/>
    <x v="14"/>
    <n v="55"/>
    <x v="0"/>
    <n v="3"/>
    <n v="2.25"/>
    <n v="0"/>
    <n v="0"/>
    <x v="5"/>
    <x v="0"/>
  </r>
  <r>
    <n v="45"/>
    <x v="1"/>
    <n v="2"/>
    <s v="Mon, Wed"/>
    <x v="1"/>
    <d v="1899-12-30T14:20:00"/>
    <d v="1899-12-30T17:20:00"/>
    <n v="180"/>
    <b v="1"/>
    <x v="1"/>
    <b v="1"/>
    <s v="Female"/>
    <n v="30"/>
    <x v="1"/>
    <n v="22.5"/>
    <x v="2"/>
    <n v="0.1"/>
    <n v="20.25"/>
    <s v="Weekdays Only"/>
    <s v="Anaheim, Ca"/>
    <n v="33.836599999999997"/>
    <n v="-117.9143"/>
    <d v="2024-09-04T00:00:00"/>
    <n v="8"/>
    <b v="0"/>
    <d v="2025-07-06T00:00:00"/>
    <x v="25"/>
    <n v="45"/>
    <x v="0"/>
    <n v="3"/>
    <n v="2.25"/>
    <n v="0"/>
    <n v="0"/>
    <x v="3"/>
    <x v="0"/>
  </r>
  <r>
    <n v="42"/>
    <x v="0"/>
    <n v="1"/>
    <s v="Thu"/>
    <x v="1"/>
    <d v="1899-12-30T12:52:00"/>
    <d v="1899-12-30T14:18:00"/>
    <n v="86"/>
    <b v="0"/>
    <x v="0"/>
    <b v="0"/>
    <s v="Female"/>
    <n v="50"/>
    <x v="0"/>
    <n v="50"/>
    <x v="2"/>
    <n v="0.1"/>
    <n v="45"/>
    <s v="All Hours"/>
    <s v="Long Beach, Ca"/>
    <n v="33.770099999999999"/>
    <n v="-118.19370000000001"/>
    <d v="2022-07-27T00:00:00"/>
    <n v="0"/>
    <b v="1"/>
    <d v="2025-05-24T00:00:00"/>
    <x v="35"/>
    <n v="88"/>
    <x v="3"/>
    <n v="1.4"/>
    <n v="5"/>
    <n v="1"/>
    <n v="0"/>
    <x v="9"/>
    <x v="0"/>
  </r>
  <r>
    <n v="23"/>
    <x v="2"/>
    <n v="5"/>
    <s v="Fri, Mon, Sat, Thu, Wed"/>
    <x v="0"/>
    <d v="1899-12-30T13:57:00"/>
    <d v="1899-12-30T16:26:00"/>
    <n v="149"/>
    <b v="1"/>
    <x v="0"/>
    <b v="0"/>
    <s v="Male"/>
    <n v="20"/>
    <x v="0"/>
    <n v="20"/>
    <x v="1"/>
    <n v="0"/>
    <n v="20"/>
    <s v="Off-Peak Only"/>
    <s v="San Jose, Ca"/>
    <n v="37.338200000000001"/>
    <n v="-121.88630000000001"/>
    <d v="2024-03-26T00:00:00"/>
    <n v="0"/>
    <b v="1"/>
    <d v="2025-06-27T00:00:00"/>
    <x v="14"/>
    <n v="54"/>
    <x v="1"/>
    <n v="2.5"/>
    <n v="0"/>
    <n v="0"/>
    <n v="0"/>
    <x v="0"/>
    <x v="0"/>
  </r>
  <r>
    <n v="27"/>
    <x v="1"/>
    <n v="1"/>
    <s v="Mon"/>
    <x v="0"/>
    <d v="1899-12-30T12:30:00"/>
    <d v="1899-12-30T13:08:00"/>
    <n v="38"/>
    <b v="1"/>
    <x v="0"/>
    <b v="0"/>
    <s v="Male"/>
    <n v="30"/>
    <x v="2"/>
    <n v="27"/>
    <x v="1"/>
    <n v="0"/>
    <n v="27"/>
    <s v="Weekdays Only"/>
    <s v="San Diego, Ca"/>
    <n v="32.715699999999998"/>
    <n v="-117.1611"/>
    <d v="2024-02-28T00:00:00"/>
    <n v="0"/>
    <b v="1"/>
    <d v="2025-06-25T00:00:00"/>
    <x v="15"/>
    <n v="56"/>
    <x v="3"/>
    <n v="0.6"/>
    <n v="0"/>
    <n v="0"/>
    <n v="0"/>
    <x v="6"/>
    <x v="0"/>
  </r>
  <r>
    <n v="24"/>
    <x v="1"/>
    <n v="3"/>
    <s v="Mon, Sat, Sun"/>
    <x v="1"/>
    <d v="1899-12-30T20:53:00"/>
    <d v="1899-12-30T21:33:00"/>
    <n v="40"/>
    <b v="0"/>
    <x v="0"/>
    <b v="1"/>
    <s v="Female"/>
    <n v="30"/>
    <x v="0"/>
    <n v="30"/>
    <x v="1"/>
    <n v="0"/>
    <n v="30"/>
    <s v="Weekdays Only"/>
    <s v="Sacramento, Ca"/>
    <n v="38.581600000000002"/>
    <n v="-121.4944"/>
    <d v="2024-12-30T00:00:00"/>
    <n v="0"/>
    <b v="0"/>
    <d v="2025-07-13T00:00:00"/>
    <x v="11"/>
    <n v="38"/>
    <x v="4"/>
    <n v="0.7"/>
    <n v="0"/>
    <n v="0"/>
    <n v="0"/>
    <x v="4"/>
    <x v="0"/>
  </r>
  <r>
    <n v="44"/>
    <x v="0"/>
    <n v="5"/>
    <s v="Fri, Sat, Sun, Thu, Tue"/>
    <x v="1"/>
    <d v="1899-12-30T15:27:00"/>
    <d v="1899-12-30T17:39:00"/>
    <n v="132"/>
    <b v="0"/>
    <x v="1"/>
    <b v="1"/>
    <s v="Prefer not to say"/>
    <n v="50"/>
    <x v="0"/>
    <n v="50"/>
    <x v="1"/>
    <n v="0"/>
    <n v="50"/>
    <s v="All Hours"/>
    <s v="Los Angeles, Ca"/>
    <n v="34.052199999999999"/>
    <n v="-118.2437"/>
    <d v="2023-02-27T00:00:00"/>
    <n v="4"/>
    <b v="1"/>
    <d v="2025-06-05T00:00:00"/>
    <x v="19"/>
    <n v="76"/>
    <x v="1"/>
    <n v="2.2000000000000002"/>
    <n v="0"/>
    <n v="1"/>
    <n v="1"/>
    <x v="5"/>
    <x v="0"/>
  </r>
  <r>
    <n v="23"/>
    <x v="3"/>
    <n v="1"/>
    <s v="Sun"/>
    <x v="1"/>
    <d v="1899-12-30T20:41:00"/>
    <d v="1899-12-30T23:00:00"/>
    <n v="139"/>
    <b v="0"/>
    <x v="1"/>
    <b v="0"/>
    <s v="Prefer not to say"/>
    <n v="70"/>
    <x v="0"/>
    <n v="70"/>
    <x v="1"/>
    <n v="0"/>
    <n v="70"/>
    <s v="All Hours + Priority Access"/>
    <s v="Long Beach, Ca"/>
    <n v="33.770099999999999"/>
    <n v="-118.19370000000001"/>
    <d v="2023-06-15T00:00:00"/>
    <n v="3"/>
    <b v="0"/>
    <d v="2025-06-11T00:00:00"/>
    <x v="21"/>
    <n v="70"/>
    <x v="3"/>
    <n v="2.2999999999999998"/>
    <n v="0"/>
    <n v="1"/>
    <n v="1"/>
    <x v="9"/>
    <x v="0"/>
  </r>
  <r>
    <n v="41"/>
    <x v="2"/>
    <n v="2"/>
    <s v="Sun, Tue"/>
    <x v="1"/>
    <d v="1899-12-30T14:06:00"/>
    <d v="1899-12-30T16:06:00"/>
    <n v="120"/>
    <b v="1"/>
    <x v="1"/>
    <b v="1"/>
    <s v="Prefer not to say"/>
    <n v="20"/>
    <x v="0"/>
    <n v="20"/>
    <x v="3"/>
    <n v="0.15"/>
    <n v="17"/>
    <s v="Off-Peak Only"/>
    <s v="Anaheim, Ca"/>
    <n v="33.836599999999997"/>
    <n v="-117.9143"/>
    <d v="2024-10-30T00:00:00"/>
    <n v="4"/>
    <b v="0"/>
    <d v="2025-07-09T00:00:00"/>
    <x v="34"/>
    <n v="42"/>
    <x v="0"/>
    <n v="2"/>
    <n v="3"/>
    <n v="0"/>
    <n v="0"/>
    <x v="3"/>
    <x v="0"/>
  </r>
  <r>
    <n v="37"/>
    <x v="1"/>
    <n v="1"/>
    <s v="Sat"/>
    <x v="0"/>
    <d v="1899-12-30T09:11:00"/>
    <d v="1899-12-30T11:33:00"/>
    <n v="142"/>
    <b v="1"/>
    <x v="1"/>
    <b v="0"/>
    <s v="Non-binary"/>
    <n v="30"/>
    <x v="0"/>
    <n v="30"/>
    <x v="3"/>
    <n v="0.15"/>
    <n v="25.5"/>
    <s v="Weekdays Only"/>
    <s v="San Jose, Ca"/>
    <n v="37.338200000000001"/>
    <n v="-121.88630000000001"/>
    <d v="2025-03-27T00:00:00"/>
    <n v="8"/>
    <b v="0"/>
    <d v="2025-07-18T00:00:00"/>
    <x v="20"/>
    <n v="33"/>
    <x v="3"/>
    <n v="2.4"/>
    <n v="4.5"/>
    <n v="0"/>
    <n v="0"/>
    <x v="0"/>
    <x v="0"/>
  </r>
  <r>
    <n v="33"/>
    <x v="1"/>
    <n v="3"/>
    <s v="Fri, Sat, Sun"/>
    <x v="0"/>
    <d v="1899-12-30T15:13:00"/>
    <d v="1899-12-30T16:46:00"/>
    <n v="93"/>
    <b v="0"/>
    <x v="1"/>
    <b v="1"/>
    <s v="Male"/>
    <n v="30"/>
    <x v="0"/>
    <n v="30"/>
    <x v="3"/>
    <n v="0.15"/>
    <n v="25.5"/>
    <s v="Weekdays Only"/>
    <s v="Los Angeles, Ca"/>
    <n v="34.052199999999999"/>
    <n v="-118.2437"/>
    <d v="2023-06-29T00:00:00"/>
    <n v="8"/>
    <b v="1"/>
    <d v="2025-06-12T00:00:00"/>
    <x v="21"/>
    <n v="69"/>
    <x v="4"/>
    <n v="1.6"/>
    <n v="4.5"/>
    <n v="1"/>
    <n v="0"/>
    <x v="5"/>
    <x v="0"/>
  </r>
  <r>
    <n v="33"/>
    <x v="0"/>
    <n v="4"/>
    <s v="Fri, Sat, Sun, Tue"/>
    <x v="1"/>
    <d v="1899-12-30T09:15:00"/>
    <d v="1899-12-30T10:04:00"/>
    <n v="49"/>
    <b v="0"/>
    <x v="0"/>
    <b v="1"/>
    <s v="Female"/>
    <n v="50"/>
    <x v="1"/>
    <n v="37.5"/>
    <x v="1"/>
    <n v="0"/>
    <n v="37.5"/>
    <s v="All Hours"/>
    <s v="San Francisco, Ca"/>
    <n v="37.774900000000002"/>
    <n v="-122.4194"/>
    <d v="2023-07-26T00:00:00"/>
    <n v="0"/>
    <b v="1"/>
    <d v="2025-06-13T00:00:00"/>
    <x v="26"/>
    <n v="68"/>
    <x v="2"/>
    <n v="0.8"/>
    <n v="0"/>
    <n v="1"/>
    <n v="0"/>
    <x v="8"/>
    <x v="0"/>
  </r>
  <r>
    <n v="28"/>
    <x v="1"/>
    <n v="3"/>
    <s v="Fri, Sat, Sun"/>
    <x v="0"/>
    <d v="1899-12-30T13:28:00"/>
    <d v="1899-12-30T15:44:00"/>
    <n v="136"/>
    <b v="1"/>
    <x v="1"/>
    <b v="1"/>
    <s v="Female"/>
    <n v="30"/>
    <x v="0"/>
    <n v="30"/>
    <x v="1"/>
    <n v="0"/>
    <n v="30"/>
    <s v="Weekdays Only"/>
    <s v="Oakland, Ca"/>
    <n v="37.804400000000001"/>
    <n v="-122.27119999999999"/>
    <d v="2024-09-04T00:00:00"/>
    <n v="5"/>
    <b v="0"/>
    <d v="2025-07-06T00:00:00"/>
    <x v="25"/>
    <n v="45"/>
    <x v="4"/>
    <n v="2.2999999999999998"/>
    <n v="0"/>
    <n v="0"/>
    <n v="0"/>
    <x v="2"/>
    <x v="0"/>
  </r>
  <r>
    <n v="29"/>
    <x v="2"/>
    <n v="4"/>
    <s v="Fri, Mon, Sun, Wed"/>
    <x v="0"/>
    <d v="1899-12-30T10:43:00"/>
    <d v="1899-12-30T11:52:00"/>
    <n v="69"/>
    <b v="1"/>
    <x v="1"/>
    <b v="0"/>
    <s v="Non-binary"/>
    <n v="20"/>
    <x v="1"/>
    <n v="15"/>
    <x v="1"/>
    <n v="0"/>
    <n v="15"/>
    <s v="Off-Peak Only"/>
    <s v="Anaheim, Ca"/>
    <n v="33.836599999999997"/>
    <n v="-117.9143"/>
    <d v="2022-09-14T00:00:00"/>
    <n v="5"/>
    <b v="0"/>
    <d v="2025-05-26T00:00:00"/>
    <x v="1"/>
    <n v="86"/>
    <x v="2"/>
    <n v="1.2"/>
    <n v="0"/>
    <n v="1"/>
    <n v="0"/>
    <x v="3"/>
    <x v="0"/>
  </r>
  <r>
    <n v="41"/>
    <x v="0"/>
    <n v="1"/>
    <s v="Sat"/>
    <x v="1"/>
    <d v="1899-12-30T08:29:00"/>
    <d v="1899-12-30T10:32:00"/>
    <n v="123"/>
    <b v="1"/>
    <x v="1"/>
    <b v="0"/>
    <s v="Non-binary"/>
    <n v="50"/>
    <x v="2"/>
    <n v="45"/>
    <x v="1"/>
    <n v="0"/>
    <n v="45"/>
    <s v="All Hours"/>
    <s v="San Jose, Ca"/>
    <n v="37.338200000000001"/>
    <n v="-121.88630000000001"/>
    <d v="2025-01-13T00:00:00"/>
    <n v="5"/>
    <b v="1"/>
    <d v="2025-07-13T00:00:00"/>
    <x v="4"/>
    <n v="38"/>
    <x v="3"/>
    <n v="2"/>
    <n v="0"/>
    <n v="0"/>
    <n v="0"/>
    <x v="0"/>
    <x v="0"/>
  </r>
  <r>
    <n v="38"/>
    <x v="0"/>
    <n v="3"/>
    <s v="Fri, Thu, Wed"/>
    <x v="1"/>
    <d v="1899-12-30T08:17:00"/>
    <d v="1899-12-30T10:38:00"/>
    <n v="141"/>
    <b v="0"/>
    <x v="0"/>
    <b v="1"/>
    <s v="Non-binary"/>
    <n v="50"/>
    <x v="1"/>
    <n v="37.5"/>
    <x v="1"/>
    <n v="0"/>
    <n v="37.5"/>
    <s v="All Hours"/>
    <s v="Anaheim, Ca"/>
    <n v="33.836599999999997"/>
    <n v="-117.9143"/>
    <d v="2024-03-19T00:00:00"/>
    <n v="0"/>
    <b v="1"/>
    <d v="2025-06-27T00:00:00"/>
    <x v="14"/>
    <n v="54"/>
    <x v="4"/>
    <n v="2.4"/>
    <n v="0"/>
    <n v="0"/>
    <n v="0"/>
    <x v="3"/>
    <x v="0"/>
  </r>
  <r>
    <n v="22"/>
    <x v="1"/>
    <n v="2"/>
    <s v="Sat, Thu"/>
    <x v="0"/>
    <d v="1899-12-30T19:49:00"/>
    <d v="1899-12-30T20:33:00"/>
    <n v="44"/>
    <b v="1"/>
    <x v="0"/>
    <b v="1"/>
    <s v="Female"/>
    <n v="30"/>
    <x v="0"/>
    <n v="30"/>
    <x v="1"/>
    <n v="0"/>
    <n v="30"/>
    <s v="Weekdays Only"/>
    <s v="Anaheim, Ca"/>
    <n v="33.836599999999997"/>
    <n v="-117.9143"/>
    <d v="2022-09-22T00:00:00"/>
    <n v="0"/>
    <b v="0"/>
    <d v="2025-05-27T00:00:00"/>
    <x v="1"/>
    <n v="85"/>
    <x v="0"/>
    <n v="0.7"/>
    <n v="0"/>
    <n v="1"/>
    <n v="0"/>
    <x v="3"/>
    <x v="0"/>
  </r>
  <r>
    <n v="35"/>
    <x v="2"/>
    <n v="2"/>
    <s v="Mon, Tue"/>
    <x v="0"/>
    <d v="1899-12-30T17:06:00"/>
    <d v="1899-12-30T18:39:00"/>
    <n v="93"/>
    <b v="1"/>
    <x v="1"/>
    <b v="0"/>
    <s v="Male"/>
    <n v="20"/>
    <x v="0"/>
    <n v="20"/>
    <x v="1"/>
    <n v="0"/>
    <n v="20"/>
    <s v="Off-Peak Only"/>
    <s v="Anaheim, Ca"/>
    <n v="33.836599999999997"/>
    <n v="-117.9143"/>
    <d v="2024-04-01T00:00:00"/>
    <n v="4"/>
    <b v="0"/>
    <d v="2025-06-27T00:00:00"/>
    <x v="33"/>
    <n v="54"/>
    <x v="0"/>
    <n v="1.6"/>
    <n v="0"/>
    <n v="0"/>
    <n v="0"/>
    <x v="3"/>
    <x v="0"/>
  </r>
  <r>
    <n v="31"/>
    <x v="0"/>
    <n v="4"/>
    <s v="Fri, Mon, Sat, Thu"/>
    <x v="0"/>
    <d v="1899-12-30T11:54:00"/>
    <d v="1899-12-30T13:21:00"/>
    <n v="87"/>
    <b v="0"/>
    <x v="0"/>
    <b v="1"/>
    <s v="Male"/>
    <n v="50"/>
    <x v="1"/>
    <n v="37.5"/>
    <x v="1"/>
    <n v="0"/>
    <n v="37.5"/>
    <s v="All Hours"/>
    <s v="Sacramento, Ca"/>
    <n v="38.581600000000002"/>
    <n v="-121.4944"/>
    <d v="2023-08-12T00:00:00"/>
    <n v="0"/>
    <b v="1"/>
    <d v="2025-06-14T00:00:00"/>
    <x v="31"/>
    <n v="67"/>
    <x v="2"/>
    <n v="1.4"/>
    <n v="0"/>
    <n v="1"/>
    <n v="0"/>
    <x v="4"/>
    <x v="0"/>
  </r>
  <r>
    <n v="30"/>
    <x v="3"/>
    <n v="3"/>
    <s v="Sat, Thu, Wed"/>
    <x v="1"/>
    <d v="1899-12-30T14:55:00"/>
    <d v="1899-12-30T16:01:00"/>
    <n v="66"/>
    <b v="0"/>
    <x v="1"/>
    <b v="1"/>
    <s v="Female"/>
    <n v="70"/>
    <x v="0"/>
    <n v="70"/>
    <x v="1"/>
    <n v="0"/>
    <n v="70"/>
    <s v="All Hours + Priority Access"/>
    <s v="San Diego, Ca"/>
    <n v="32.715699999999998"/>
    <n v="-117.1611"/>
    <d v="2024-04-25T00:00:00"/>
    <n v="5"/>
    <b v="1"/>
    <d v="2025-06-29T00:00:00"/>
    <x v="33"/>
    <n v="52"/>
    <x v="4"/>
    <n v="1.1000000000000001"/>
    <n v="0"/>
    <n v="0"/>
    <n v="1"/>
    <x v="6"/>
    <x v="0"/>
  </r>
  <r>
    <n v="24"/>
    <x v="0"/>
    <n v="3"/>
    <s v="Sat, Sun, Tue"/>
    <x v="0"/>
    <d v="1899-12-30T10:46:00"/>
    <d v="1899-12-30T12:59:00"/>
    <n v="133"/>
    <b v="0"/>
    <x v="1"/>
    <b v="1"/>
    <s v="Male"/>
    <n v="50"/>
    <x v="0"/>
    <n v="50"/>
    <x v="2"/>
    <n v="0.1"/>
    <n v="45"/>
    <s v="All Hours"/>
    <s v="Long Beach, Ca"/>
    <n v="33.770099999999999"/>
    <n v="-118.19370000000001"/>
    <d v="2024-09-03T00:00:00"/>
    <n v="8"/>
    <b v="1"/>
    <d v="2025-07-06T00:00:00"/>
    <x v="25"/>
    <n v="45"/>
    <x v="4"/>
    <n v="2.2000000000000002"/>
    <n v="5"/>
    <n v="0"/>
    <n v="0"/>
    <x v="9"/>
    <x v="0"/>
  </r>
  <r>
    <n v="23"/>
    <x v="3"/>
    <n v="5"/>
    <s v="Mon, Sun, Thu, Tue, Wed"/>
    <x v="1"/>
    <d v="1899-12-30T20:57:00"/>
    <d v="1899-12-30T23:35:00"/>
    <n v="158"/>
    <b v="0"/>
    <x v="0"/>
    <b v="1"/>
    <s v="Non-binary"/>
    <n v="70"/>
    <x v="0"/>
    <n v="70"/>
    <x v="1"/>
    <n v="0"/>
    <n v="70"/>
    <s v="All Hours + Priority Access"/>
    <s v="Anaheim, Ca"/>
    <n v="33.836599999999997"/>
    <n v="-117.9143"/>
    <d v="2022-08-10T00:00:00"/>
    <n v="0"/>
    <b v="1"/>
    <d v="2025-05-24T00:00:00"/>
    <x v="8"/>
    <n v="88"/>
    <x v="1"/>
    <n v="2.6"/>
    <n v="0"/>
    <n v="1"/>
    <n v="1"/>
    <x v="3"/>
    <x v="0"/>
  </r>
  <r>
    <n v="33"/>
    <x v="0"/>
    <n v="2"/>
    <s v="Mon, Sun"/>
    <x v="1"/>
    <d v="1899-12-30T16:16:00"/>
    <d v="1899-12-30T18:03:00"/>
    <n v="107"/>
    <b v="1"/>
    <x v="1"/>
    <b v="0"/>
    <s v="Male"/>
    <n v="50"/>
    <x v="0"/>
    <n v="50"/>
    <x v="1"/>
    <n v="0"/>
    <n v="50"/>
    <s v="All Hours"/>
    <s v="San Jose, Ca"/>
    <n v="37.338200000000001"/>
    <n v="-121.88630000000001"/>
    <d v="2024-04-13T00:00:00"/>
    <n v="1"/>
    <b v="1"/>
    <d v="2025-06-28T00:00:00"/>
    <x v="33"/>
    <n v="53"/>
    <x v="0"/>
    <n v="1.8"/>
    <n v="0"/>
    <n v="0"/>
    <n v="1"/>
    <x v="0"/>
    <x v="0"/>
  </r>
  <r>
    <n v="28"/>
    <x v="3"/>
    <n v="4"/>
    <s v="Fri, Sat, Thu, Wed"/>
    <x v="0"/>
    <d v="1899-12-30T09:35:00"/>
    <d v="1899-12-30T11:56:00"/>
    <n v="141"/>
    <b v="1"/>
    <x v="1"/>
    <b v="1"/>
    <s v="Male"/>
    <n v="70"/>
    <x v="0"/>
    <n v="70"/>
    <x v="1"/>
    <n v="0"/>
    <n v="70"/>
    <s v="All Hours + Priority Access"/>
    <s v="Fresno, Ca"/>
    <n v="36.7378"/>
    <n v="-119.7871"/>
    <d v="2022-11-13T00:00:00"/>
    <n v="5"/>
    <b v="1"/>
    <d v="2025-05-30T00:00:00"/>
    <x v="29"/>
    <n v="82"/>
    <x v="2"/>
    <n v="2.4"/>
    <n v="0"/>
    <n v="1"/>
    <n v="1"/>
    <x v="1"/>
    <x v="0"/>
  </r>
  <r>
    <n v="43"/>
    <x v="1"/>
    <n v="5"/>
    <s v="Mon, Sat, Sun, Thu, Wed"/>
    <x v="1"/>
    <d v="1899-12-30T13:20:00"/>
    <d v="1899-12-30T14:41:00"/>
    <n v="81"/>
    <b v="1"/>
    <x v="0"/>
    <b v="1"/>
    <s v="Non-binary"/>
    <n v="30"/>
    <x v="1"/>
    <n v="22.5"/>
    <x v="1"/>
    <n v="0"/>
    <n v="22.5"/>
    <s v="Weekdays Only"/>
    <s v="Fresno, Ca"/>
    <n v="36.7378"/>
    <n v="-119.7871"/>
    <d v="2024-10-21T00:00:00"/>
    <n v="0"/>
    <b v="0"/>
    <d v="2025-07-09T00:00:00"/>
    <x v="34"/>
    <n v="42"/>
    <x v="1"/>
    <n v="1.4"/>
    <n v="0"/>
    <n v="0"/>
    <n v="0"/>
    <x v="1"/>
    <x v="0"/>
  </r>
  <r>
    <n v="45"/>
    <x v="1"/>
    <n v="2"/>
    <s v="Mon, Wed"/>
    <x v="1"/>
    <d v="1899-12-30T08:12:00"/>
    <d v="1899-12-30T10:09:00"/>
    <n v="117"/>
    <b v="1"/>
    <x v="0"/>
    <b v="0"/>
    <s v="Prefer not to say"/>
    <n v="30"/>
    <x v="0"/>
    <n v="30"/>
    <x v="3"/>
    <n v="0.15"/>
    <n v="25.5"/>
    <s v="Weekdays Only"/>
    <s v="Long Beach, Ca"/>
    <n v="33.770099999999999"/>
    <n v="-118.19370000000001"/>
    <d v="2024-11-08T00:00:00"/>
    <n v="0"/>
    <b v="0"/>
    <d v="2025-07-10T00:00:00"/>
    <x v="10"/>
    <n v="41"/>
    <x v="0"/>
    <n v="2"/>
    <n v="4.5"/>
    <n v="0"/>
    <n v="0"/>
    <x v="9"/>
    <x v="0"/>
  </r>
  <r>
    <n v="39"/>
    <x v="1"/>
    <n v="4"/>
    <s v="Mon, Sun, Tue, Wed"/>
    <x v="1"/>
    <d v="1899-12-30T19:22:00"/>
    <d v="1899-12-30T21:18:00"/>
    <n v="116"/>
    <b v="1"/>
    <x v="0"/>
    <b v="0"/>
    <s v="Prefer not to say"/>
    <n v="30"/>
    <x v="0"/>
    <n v="30"/>
    <x v="1"/>
    <n v="0"/>
    <n v="30"/>
    <s v="Weekdays Only"/>
    <s v="San Francisco, Ca"/>
    <n v="37.774900000000002"/>
    <n v="-122.4194"/>
    <d v="2025-05-20T00:00:00"/>
    <n v="0"/>
    <b v="0"/>
    <d v="2025-07-21T00:00:00"/>
    <x v="18"/>
    <n v="30"/>
    <x v="2"/>
    <n v="1.9"/>
    <n v="0"/>
    <n v="0"/>
    <n v="0"/>
    <x v="8"/>
    <x v="0"/>
  </r>
  <r>
    <n v="23"/>
    <x v="1"/>
    <n v="4"/>
    <s v="Fri, Sun, Thu, Wed"/>
    <x v="0"/>
    <d v="1899-12-30T10:17:00"/>
    <d v="1899-12-30T12:21:00"/>
    <n v="124"/>
    <b v="1"/>
    <x v="0"/>
    <b v="1"/>
    <s v="Female"/>
    <n v="30"/>
    <x v="0"/>
    <n v="30"/>
    <x v="1"/>
    <n v="0"/>
    <n v="30"/>
    <s v="Weekdays Only"/>
    <s v="Anaheim, Ca"/>
    <n v="33.836599999999997"/>
    <n v="-117.9143"/>
    <d v="2023-07-29T00:00:00"/>
    <n v="0"/>
    <b v="0"/>
    <d v="2025-06-13T00:00:00"/>
    <x v="26"/>
    <n v="68"/>
    <x v="2"/>
    <n v="2.1"/>
    <n v="0"/>
    <n v="1"/>
    <n v="0"/>
    <x v="3"/>
    <x v="0"/>
  </r>
  <r>
    <n v="48"/>
    <x v="2"/>
    <n v="1"/>
    <s v="Wed"/>
    <x v="1"/>
    <d v="1899-12-30T14:44:00"/>
    <d v="1899-12-30T17:01:00"/>
    <n v="137"/>
    <b v="0"/>
    <x v="1"/>
    <b v="0"/>
    <s v="Male"/>
    <n v="20"/>
    <x v="2"/>
    <n v="18"/>
    <x v="0"/>
    <n v="0.05"/>
    <n v="17.100000000000001"/>
    <s v="Off-Peak Only"/>
    <s v="Long Beach, Ca"/>
    <n v="33.770099999999999"/>
    <n v="-118.19370000000001"/>
    <d v="2024-05-26T00:00:00"/>
    <n v="2"/>
    <b v="0"/>
    <d v="2025-06-30T00:00:00"/>
    <x v="0"/>
    <n v="51"/>
    <x v="3"/>
    <n v="2.2999999999999998"/>
    <n v="0.9"/>
    <n v="0"/>
    <n v="0"/>
    <x v="9"/>
    <x v="0"/>
  </r>
  <r>
    <n v="30"/>
    <x v="2"/>
    <n v="1"/>
    <s v="Sat"/>
    <x v="0"/>
    <d v="1899-12-30T14:08:00"/>
    <d v="1899-12-30T17:08:00"/>
    <n v="180"/>
    <b v="0"/>
    <x v="1"/>
    <b v="0"/>
    <s v="Other (self-described)"/>
    <n v="20"/>
    <x v="0"/>
    <n v="20"/>
    <x v="2"/>
    <n v="0.1"/>
    <n v="18"/>
    <s v="Off-Peak Only"/>
    <s v="Long Beach, Ca"/>
    <n v="33.770099999999999"/>
    <n v="-118.19370000000001"/>
    <d v="2022-12-15T00:00:00"/>
    <n v="7"/>
    <b v="0"/>
    <d v="2025-06-01T00:00:00"/>
    <x v="6"/>
    <n v="80"/>
    <x v="3"/>
    <n v="3"/>
    <n v="2"/>
    <n v="1"/>
    <n v="0"/>
    <x v="9"/>
    <x v="0"/>
  </r>
  <r>
    <n v="19"/>
    <x v="0"/>
    <n v="1"/>
    <s v="Wed"/>
    <x v="1"/>
    <d v="1899-12-30T14:30:00"/>
    <d v="1899-12-30T17:29:00"/>
    <n v="179"/>
    <b v="0"/>
    <x v="1"/>
    <b v="1"/>
    <s v="Non-binary"/>
    <n v="50"/>
    <x v="1"/>
    <n v="37.5"/>
    <x v="2"/>
    <n v="0.1"/>
    <n v="33.75"/>
    <s v="All Hours"/>
    <s v="San Jose, Ca"/>
    <n v="37.338200000000001"/>
    <n v="-121.88630000000001"/>
    <d v="2024-02-05T00:00:00"/>
    <n v="4"/>
    <b v="1"/>
    <d v="2025-06-24T00:00:00"/>
    <x v="15"/>
    <n v="57"/>
    <x v="3"/>
    <n v="3"/>
    <n v="3.75"/>
    <n v="0"/>
    <n v="0"/>
    <x v="0"/>
    <x v="0"/>
  </r>
  <r>
    <n v="33"/>
    <x v="1"/>
    <n v="2"/>
    <s v="Thu, Wed"/>
    <x v="0"/>
    <d v="1899-12-30T09:56:00"/>
    <d v="1899-12-30T12:52:00"/>
    <n v="176"/>
    <b v="0"/>
    <x v="1"/>
    <b v="1"/>
    <s v="Female"/>
    <n v="30"/>
    <x v="0"/>
    <n v="30"/>
    <x v="3"/>
    <n v="0.15"/>
    <n v="25.5"/>
    <s v="Weekdays Only"/>
    <s v="Fresno, Ca"/>
    <n v="36.7378"/>
    <n v="-119.7871"/>
    <d v="2022-08-26T00:00:00"/>
    <n v="2"/>
    <b v="1"/>
    <d v="2025-05-25T00:00:00"/>
    <x v="8"/>
    <n v="87"/>
    <x v="0"/>
    <n v="2.9"/>
    <n v="4.5"/>
    <n v="1"/>
    <n v="0"/>
    <x v="1"/>
    <x v="0"/>
  </r>
  <r>
    <n v="33"/>
    <x v="2"/>
    <n v="2"/>
    <s v="Mon, Wed"/>
    <x v="1"/>
    <d v="1899-12-30T20:25:00"/>
    <d v="1899-12-30T23:16:00"/>
    <n v="171"/>
    <b v="1"/>
    <x v="0"/>
    <b v="0"/>
    <s v="Female"/>
    <n v="20"/>
    <x v="0"/>
    <n v="20"/>
    <x v="2"/>
    <n v="0.1"/>
    <n v="18"/>
    <s v="Off-Peak Only"/>
    <s v="Anaheim, Ca"/>
    <n v="33.836599999999997"/>
    <n v="-117.9143"/>
    <d v="2024-12-07T00:00:00"/>
    <n v="0"/>
    <b v="1"/>
    <d v="2025-07-11T00:00:00"/>
    <x v="11"/>
    <n v="40"/>
    <x v="0"/>
    <n v="2.8"/>
    <n v="2"/>
    <n v="0"/>
    <n v="0"/>
    <x v="3"/>
    <x v="0"/>
  </r>
  <r>
    <n v="22"/>
    <x v="2"/>
    <n v="3"/>
    <s v="Fri, Mon, Tue"/>
    <x v="1"/>
    <d v="1899-12-30T16:37:00"/>
    <d v="1899-12-30T17:48:00"/>
    <n v="71"/>
    <b v="1"/>
    <x v="0"/>
    <b v="1"/>
    <s v="Female"/>
    <n v="20"/>
    <x v="0"/>
    <n v="20"/>
    <x v="0"/>
    <n v="0.05"/>
    <n v="19"/>
    <s v="Off-Peak Only"/>
    <s v="Los Angeles, Ca"/>
    <n v="34.052199999999999"/>
    <n v="-118.2437"/>
    <d v="2022-12-10T00:00:00"/>
    <n v="0"/>
    <b v="0"/>
    <d v="2025-05-31T00:00:00"/>
    <x v="6"/>
    <n v="81"/>
    <x v="4"/>
    <n v="1.2"/>
    <n v="1"/>
    <n v="1"/>
    <n v="0"/>
    <x v="5"/>
    <x v="0"/>
  </r>
  <r>
    <n v="39"/>
    <x v="2"/>
    <n v="5"/>
    <s v="Sat, Sun, Thu, Tue, Wed"/>
    <x v="1"/>
    <d v="1899-12-30T16:05:00"/>
    <d v="1899-12-30T18:42:00"/>
    <n v="157"/>
    <b v="0"/>
    <x v="1"/>
    <b v="0"/>
    <s v="Male"/>
    <n v="20"/>
    <x v="0"/>
    <n v="20"/>
    <x v="2"/>
    <n v="0.1"/>
    <n v="18"/>
    <s v="Off-Peak Only"/>
    <s v="San Jose, Ca"/>
    <n v="37.338200000000001"/>
    <n v="-121.88630000000001"/>
    <d v="2023-03-18T00:00:00"/>
    <n v="5"/>
    <b v="0"/>
    <d v="2025-06-06T00:00:00"/>
    <x v="16"/>
    <n v="75"/>
    <x v="1"/>
    <n v="2.6"/>
    <n v="2"/>
    <n v="1"/>
    <n v="0"/>
    <x v="0"/>
    <x v="0"/>
  </r>
  <r>
    <n v="22"/>
    <x v="3"/>
    <n v="3"/>
    <s v="Fri, Thu, Wed"/>
    <x v="1"/>
    <d v="1899-12-30T11:46:00"/>
    <d v="1899-12-30T13:47:00"/>
    <n v="121"/>
    <b v="0"/>
    <x v="1"/>
    <b v="1"/>
    <s v="Female"/>
    <n v="70"/>
    <x v="0"/>
    <n v="70"/>
    <x v="1"/>
    <n v="0"/>
    <n v="70"/>
    <s v="All Hours + Priority Access"/>
    <s v="San Diego, Ca"/>
    <n v="32.715699999999998"/>
    <n v="-117.1611"/>
    <d v="2023-03-24T00:00:00"/>
    <n v="8"/>
    <b v="0"/>
    <d v="2025-06-06T00:00:00"/>
    <x v="16"/>
    <n v="75"/>
    <x v="4"/>
    <n v="2"/>
    <n v="0"/>
    <n v="1"/>
    <n v="1"/>
    <x v="6"/>
    <x v="0"/>
  </r>
  <r>
    <n v="43"/>
    <x v="0"/>
    <n v="3"/>
    <s v="Fri, Sat, Thu"/>
    <x v="1"/>
    <d v="1899-12-30T13:40:00"/>
    <d v="1899-12-30T16:26:00"/>
    <n v="166"/>
    <b v="1"/>
    <x v="1"/>
    <b v="1"/>
    <s v="Other (self-described)"/>
    <n v="50"/>
    <x v="2"/>
    <n v="45"/>
    <x v="2"/>
    <n v="0.1"/>
    <n v="40.5"/>
    <s v="All Hours"/>
    <s v="Los Angeles, Ca"/>
    <n v="34.052199999999999"/>
    <n v="-118.2437"/>
    <d v="2023-01-05T00:00:00"/>
    <n v="1"/>
    <b v="1"/>
    <d v="2025-06-02T00:00:00"/>
    <x v="9"/>
    <n v="79"/>
    <x v="4"/>
    <n v="2.8"/>
    <n v="4.5"/>
    <n v="1"/>
    <n v="0"/>
    <x v="5"/>
    <x v="0"/>
  </r>
  <r>
    <n v="35"/>
    <x v="0"/>
    <n v="3"/>
    <s v="Sat, Tue, Wed"/>
    <x v="0"/>
    <d v="1899-12-30T16:35:00"/>
    <d v="1899-12-30T17:35:00"/>
    <n v="60"/>
    <b v="1"/>
    <x v="0"/>
    <b v="0"/>
    <s v="Female"/>
    <n v="50"/>
    <x v="1"/>
    <n v="37.5"/>
    <x v="1"/>
    <n v="0"/>
    <n v="37.5"/>
    <s v="All Hours"/>
    <s v="San Jose, Ca"/>
    <n v="37.338200000000001"/>
    <n v="-121.88630000000001"/>
    <d v="2023-04-04T00:00:00"/>
    <n v="0"/>
    <b v="1"/>
    <d v="2025-06-07T00:00:00"/>
    <x v="32"/>
    <n v="74"/>
    <x v="4"/>
    <n v="1"/>
    <n v="0"/>
    <n v="1"/>
    <n v="0"/>
    <x v="0"/>
    <x v="0"/>
  </r>
  <r>
    <n v="26"/>
    <x v="0"/>
    <n v="5"/>
    <s v="Mon, Sat, Sun, Thu, Wed"/>
    <x v="1"/>
    <d v="1899-12-30T17:11:00"/>
    <d v="1899-12-30T18:02:00"/>
    <n v="51"/>
    <b v="0"/>
    <x v="1"/>
    <b v="1"/>
    <s v="Female"/>
    <n v="50"/>
    <x v="1"/>
    <n v="37.5"/>
    <x v="3"/>
    <n v="0.15"/>
    <n v="31.875"/>
    <s v="All Hours"/>
    <s v="Long Beach, Ca"/>
    <n v="33.770099999999999"/>
    <n v="-118.19370000000001"/>
    <d v="2023-08-26T00:00:00"/>
    <n v="3"/>
    <b v="1"/>
    <d v="2025-06-15T00:00:00"/>
    <x v="31"/>
    <n v="66"/>
    <x v="1"/>
    <n v="0.8"/>
    <n v="5.62"/>
    <n v="1"/>
    <n v="0"/>
    <x v="9"/>
    <x v="0"/>
  </r>
  <r>
    <n v="29"/>
    <x v="1"/>
    <n v="1"/>
    <s v="Wed"/>
    <x v="1"/>
    <d v="1899-12-30T19:10:00"/>
    <d v="1899-12-30T21:32:00"/>
    <n v="142"/>
    <b v="1"/>
    <x v="1"/>
    <b v="0"/>
    <s v="Male"/>
    <n v="30"/>
    <x v="2"/>
    <n v="27"/>
    <x v="2"/>
    <n v="0.1"/>
    <n v="24.3"/>
    <s v="Weekdays Only"/>
    <s v="Sacramento, Ca"/>
    <n v="38.581600000000002"/>
    <n v="-121.4944"/>
    <d v="2025-02-03T00:00:00"/>
    <n v="6"/>
    <b v="1"/>
    <d v="2025-07-15T00:00:00"/>
    <x v="22"/>
    <n v="36"/>
    <x v="3"/>
    <n v="2.4"/>
    <n v="2.7"/>
    <n v="0"/>
    <n v="0"/>
    <x v="4"/>
    <x v="0"/>
  </r>
  <r>
    <n v="35"/>
    <x v="1"/>
    <n v="2"/>
    <s v="Tue, Wed"/>
    <x v="0"/>
    <d v="1899-12-30T18:42:00"/>
    <d v="1899-12-30T21:41:00"/>
    <n v="179"/>
    <b v="0"/>
    <x v="1"/>
    <b v="1"/>
    <s v="Male"/>
    <n v="30"/>
    <x v="0"/>
    <n v="30"/>
    <x v="1"/>
    <n v="0"/>
    <n v="30"/>
    <s v="Weekdays Only"/>
    <s v="Sacramento, Ca"/>
    <n v="38.581600000000002"/>
    <n v="-121.4944"/>
    <d v="2025-05-19T00:00:00"/>
    <n v="7"/>
    <b v="0"/>
    <d v="2025-07-21T00:00:00"/>
    <x v="18"/>
    <n v="30"/>
    <x v="0"/>
    <n v="3"/>
    <n v="0"/>
    <n v="0"/>
    <n v="0"/>
    <x v="4"/>
    <x v="0"/>
  </r>
  <r>
    <n v="47"/>
    <x v="0"/>
    <n v="2"/>
    <s v="Mon, Sat"/>
    <x v="1"/>
    <d v="1899-12-30T08:39:00"/>
    <d v="1899-12-30T09:38:00"/>
    <n v="59"/>
    <b v="1"/>
    <x v="1"/>
    <b v="1"/>
    <s v="Other (self-described)"/>
    <n v="50"/>
    <x v="1"/>
    <n v="37.5"/>
    <x v="2"/>
    <n v="0.1"/>
    <n v="33.75"/>
    <s v="All Hours"/>
    <s v="San Diego, Ca"/>
    <n v="32.715699999999998"/>
    <n v="-117.1611"/>
    <d v="2022-10-16T00:00:00"/>
    <n v="6"/>
    <b v="1"/>
    <d v="2025-05-28T00:00:00"/>
    <x v="24"/>
    <n v="84"/>
    <x v="0"/>
    <n v="1"/>
    <n v="3.75"/>
    <n v="1"/>
    <n v="0"/>
    <x v="6"/>
    <x v="0"/>
  </r>
  <r>
    <n v="19"/>
    <x v="0"/>
    <n v="3"/>
    <s v="Fri, Sun, Wed"/>
    <x v="1"/>
    <d v="1899-12-30T15:01:00"/>
    <d v="1899-12-30T16:59:00"/>
    <n v="118"/>
    <b v="1"/>
    <x v="0"/>
    <b v="0"/>
    <s v="Male"/>
    <n v="50"/>
    <x v="1"/>
    <n v="37.5"/>
    <x v="0"/>
    <n v="0.05"/>
    <n v="35.625"/>
    <s v="All Hours"/>
    <s v="San Diego, Ca"/>
    <n v="32.715699999999998"/>
    <n v="-117.1611"/>
    <d v="2023-09-05T00:00:00"/>
    <n v="0"/>
    <b v="1"/>
    <d v="2025-06-16T00:00:00"/>
    <x v="3"/>
    <n v="65"/>
    <x v="4"/>
    <n v="2"/>
    <n v="1.88"/>
    <n v="1"/>
    <n v="0"/>
    <x v="6"/>
    <x v="0"/>
  </r>
  <r>
    <n v="43"/>
    <x v="1"/>
    <n v="3"/>
    <s v="Fri, Sun, Tue"/>
    <x v="0"/>
    <d v="1899-12-30T18:37:00"/>
    <d v="1899-12-30T20:15:00"/>
    <n v="98"/>
    <b v="0"/>
    <x v="1"/>
    <b v="1"/>
    <s v="Female"/>
    <n v="30"/>
    <x v="2"/>
    <n v="27"/>
    <x v="2"/>
    <n v="0.1"/>
    <n v="24.3"/>
    <s v="Weekdays Only"/>
    <s v="Fresno, Ca"/>
    <n v="36.7378"/>
    <n v="-119.7871"/>
    <d v="2023-02-25T00:00:00"/>
    <n v="5"/>
    <b v="0"/>
    <d v="2025-06-05T00:00:00"/>
    <x v="19"/>
    <n v="76"/>
    <x v="4"/>
    <n v="1.6"/>
    <n v="2.7"/>
    <n v="1"/>
    <n v="0"/>
    <x v="1"/>
    <x v="0"/>
  </r>
  <r>
    <n v="24"/>
    <x v="0"/>
    <n v="5"/>
    <s v="Fri, Mon, Sat, Sun, Wed"/>
    <x v="0"/>
    <d v="1899-12-30T20:53:00"/>
    <d v="1899-12-30T23:33:00"/>
    <n v="160"/>
    <b v="1"/>
    <x v="0"/>
    <b v="0"/>
    <s v="Male"/>
    <n v="50"/>
    <x v="0"/>
    <n v="50"/>
    <x v="2"/>
    <n v="0.1"/>
    <n v="45"/>
    <s v="All Hours"/>
    <s v="Bakersfield, Ca"/>
    <n v="35.3733"/>
    <n v="-119.0187"/>
    <d v="2024-01-27T00:00:00"/>
    <n v="0"/>
    <b v="1"/>
    <d v="2025-06-24T00:00:00"/>
    <x v="23"/>
    <n v="57"/>
    <x v="1"/>
    <n v="2.7"/>
    <n v="5"/>
    <n v="0"/>
    <n v="0"/>
    <x v="7"/>
    <x v="0"/>
  </r>
  <r>
    <n v="15"/>
    <x v="2"/>
    <n v="2"/>
    <s v="Fri, Sun"/>
    <x v="1"/>
    <d v="1899-12-30T14:20:00"/>
    <d v="1899-12-30T17:01:00"/>
    <n v="161"/>
    <b v="0"/>
    <x v="0"/>
    <b v="0"/>
    <s v="Non-binary"/>
    <n v="20"/>
    <x v="0"/>
    <n v="20"/>
    <x v="1"/>
    <n v="0"/>
    <n v="20"/>
    <s v="Off-Peak Only"/>
    <s v="Anaheim, Ca"/>
    <n v="33.836599999999997"/>
    <n v="-117.9143"/>
    <d v="2025-02-18T00:00:00"/>
    <n v="0"/>
    <b v="1"/>
    <d v="2025-07-15T00:00:00"/>
    <x v="22"/>
    <n v="36"/>
    <x v="0"/>
    <n v="2.7"/>
    <n v="0"/>
    <n v="0"/>
    <n v="0"/>
    <x v="3"/>
    <x v="0"/>
  </r>
  <r>
    <n v="19"/>
    <x v="2"/>
    <n v="2"/>
    <s v="Fri, Sat"/>
    <x v="1"/>
    <d v="1899-12-30T20:23:00"/>
    <d v="1899-12-30T21:49:00"/>
    <n v="86"/>
    <b v="0"/>
    <x v="1"/>
    <b v="0"/>
    <s v="Male"/>
    <n v="20"/>
    <x v="1"/>
    <n v="15"/>
    <x v="2"/>
    <n v="0.1"/>
    <n v="13.5"/>
    <s v="Off-Peak Only"/>
    <s v="San Diego, Ca"/>
    <n v="32.715699999999998"/>
    <n v="-117.1611"/>
    <d v="2025-02-09T00:00:00"/>
    <n v="7"/>
    <b v="0"/>
    <d v="2025-07-15T00:00:00"/>
    <x v="22"/>
    <n v="36"/>
    <x v="0"/>
    <n v="1.4"/>
    <n v="1.5"/>
    <n v="0"/>
    <n v="0"/>
    <x v="6"/>
    <x v="0"/>
  </r>
  <r>
    <n v="27"/>
    <x v="1"/>
    <n v="1"/>
    <s v="Mon"/>
    <x v="0"/>
    <d v="1899-12-30T12:30:00"/>
    <d v="1899-12-30T13:08:00"/>
    <n v="38"/>
    <b v="1"/>
    <x v="0"/>
    <b v="0"/>
    <s v="Male"/>
    <n v="30"/>
    <x v="2"/>
    <n v="27"/>
    <x v="1"/>
    <n v="0"/>
    <n v="27"/>
    <s v="Weekdays Only"/>
    <s v="San Diego, Ca"/>
    <n v="32.715699999999998"/>
    <n v="-117.1611"/>
    <d v="2023-06-23T00:00:00"/>
    <n v="0"/>
    <b v="0"/>
    <d v="2025-06-11T00:00:00"/>
    <x v="21"/>
    <n v="70"/>
    <x v="3"/>
    <n v="0.6"/>
    <n v="0"/>
    <n v="1"/>
    <n v="0"/>
    <x v="6"/>
    <x v="0"/>
  </r>
  <r>
    <n v="43"/>
    <x v="1"/>
    <n v="2"/>
    <s v="Sat, Tue"/>
    <x v="0"/>
    <d v="1899-12-30T19:40:00"/>
    <d v="1899-12-30T22:32:00"/>
    <n v="172"/>
    <b v="0"/>
    <x v="1"/>
    <b v="0"/>
    <s v="Female"/>
    <n v="30"/>
    <x v="0"/>
    <n v="30"/>
    <x v="0"/>
    <n v="0.05"/>
    <n v="28.5"/>
    <s v="Weekdays Only"/>
    <s v="Los Angeles, Ca"/>
    <n v="34.052199999999999"/>
    <n v="-118.2437"/>
    <d v="2024-03-21T00:00:00"/>
    <n v="7"/>
    <b v="0"/>
    <d v="2025-06-27T00:00:00"/>
    <x v="14"/>
    <n v="54"/>
    <x v="0"/>
    <n v="2.9"/>
    <n v="1.5"/>
    <n v="0"/>
    <n v="0"/>
    <x v="5"/>
    <x v="0"/>
  </r>
  <r>
    <n v="35"/>
    <x v="2"/>
    <n v="3"/>
    <s v="Mon, Tue, Wed"/>
    <x v="0"/>
    <d v="1899-12-30T19:50:00"/>
    <d v="1899-12-30T20:51:00"/>
    <n v="61"/>
    <b v="1"/>
    <x v="0"/>
    <b v="0"/>
    <s v="Male"/>
    <n v="20"/>
    <x v="0"/>
    <n v="20"/>
    <x v="1"/>
    <n v="0"/>
    <n v="20"/>
    <s v="Off-Peak Only"/>
    <s v="Fresno, Ca"/>
    <n v="36.7378"/>
    <n v="-119.7871"/>
    <d v="2024-11-21T00:00:00"/>
    <n v="0"/>
    <b v="0"/>
    <d v="2025-07-10T00:00:00"/>
    <x v="10"/>
    <n v="41"/>
    <x v="4"/>
    <n v="1"/>
    <n v="0"/>
    <n v="0"/>
    <n v="0"/>
    <x v="1"/>
    <x v="0"/>
  </r>
  <r>
    <n v="36"/>
    <x v="0"/>
    <n v="2"/>
    <s v="Sat, Thu"/>
    <x v="1"/>
    <d v="1899-12-30T19:38:00"/>
    <d v="1899-12-30T21:40:00"/>
    <n v="122"/>
    <b v="1"/>
    <x v="1"/>
    <b v="1"/>
    <s v="Male"/>
    <n v="50"/>
    <x v="0"/>
    <n v="50"/>
    <x v="0"/>
    <n v="0.05"/>
    <n v="47.5"/>
    <s v="All Hours"/>
    <s v="Anaheim, Ca"/>
    <n v="33.836599999999997"/>
    <n v="-117.9143"/>
    <d v="2024-01-16T00:00:00"/>
    <n v="1"/>
    <b v="1"/>
    <d v="2025-06-23T00:00:00"/>
    <x v="23"/>
    <n v="58"/>
    <x v="0"/>
    <n v="2"/>
    <n v="2.5"/>
    <n v="0"/>
    <n v="1"/>
    <x v="3"/>
    <x v="0"/>
  </r>
  <r>
    <n v="40"/>
    <x v="0"/>
    <n v="2"/>
    <s v="Sat, Tue"/>
    <x v="1"/>
    <d v="1899-12-30T20:33:00"/>
    <d v="1899-12-30T21:52:00"/>
    <n v="79"/>
    <b v="1"/>
    <x v="1"/>
    <b v="1"/>
    <s v="Non-binary"/>
    <n v="50"/>
    <x v="1"/>
    <n v="37.5"/>
    <x v="3"/>
    <n v="0.15"/>
    <n v="31.875"/>
    <s v="All Hours"/>
    <s v="Bakersfield, Ca"/>
    <n v="35.3733"/>
    <n v="-119.0187"/>
    <d v="2025-04-15T00:00:00"/>
    <n v="7"/>
    <b v="0"/>
    <d v="2025-07-19T00:00:00"/>
    <x v="5"/>
    <n v="32"/>
    <x v="0"/>
    <n v="1.3"/>
    <n v="5.62"/>
    <n v="0"/>
    <n v="0"/>
    <x v="7"/>
    <x v="0"/>
  </r>
  <r>
    <n v="38"/>
    <x v="3"/>
    <n v="3"/>
    <s v="Thu, Tue, Wed"/>
    <x v="1"/>
    <d v="1899-12-30T16:41:00"/>
    <d v="1899-12-30T17:48:00"/>
    <n v="67"/>
    <b v="1"/>
    <x v="0"/>
    <b v="1"/>
    <s v="Male"/>
    <n v="70"/>
    <x v="0"/>
    <n v="70"/>
    <x v="1"/>
    <n v="0"/>
    <n v="70"/>
    <s v="All Hours + Priority Access"/>
    <s v="San Jose, Ca"/>
    <n v="37.338200000000001"/>
    <n v="-121.88630000000001"/>
    <d v="2023-10-12T00:00:00"/>
    <n v="0"/>
    <b v="0"/>
    <d v="2025-06-18T00:00:00"/>
    <x v="17"/>
    <n v="63"/>
    <x v="4"/>
    <n v="1.1000000000000001"/>
    <n v="0"/>
    <n v="1"/>
    <n v="1"/>
    <x v="0"/>
    <x v="0"/>
  </r>
  <r>
    <n v="19"/>
    <x v="2"/>
    <n v="1"/>
    <s v="Sun"/>
    <x v="0"/>
    <d v="1899-12-30T11:29:00"/>
    <d v="1899-12-30T14:26:00"/>
    <n v="177"/>
    <b v="1"/>
    <x v="1"/>
    <b v="0"/>
    <s v="Male"/>
    <n v="20"/>
    <x v="1"/>
    <n v="15"/>
    <x v="0"/>
    <n v="0.05"/>
    <n v="14.25"/>
    <s v="Off-Peak Only"/>
    <s v="Long Beach, Ca"/>
    <n v="33.770099999999999"/>
    <n v="-118.19370000000001"/>
    <d v="2024-09-09T00:00:00"/>
    <n v="4"/>
    <b v="0"/>
    <d v="2025-07-06T00:00:00"/>
    <x v="25"/>
    <n v="45"/>
    <x v="3"/>
    <n v="3"/>
    <n v="0.75"/>
    <n v="0"/>
    <n v="0"/>
    <x v="9"/>
    <x v="0"/>
  </r>
  <r>
    <n v="20"/>
    <x v="0"/>
    <n v="3"/>
    <s v="Sat, Sun, Thu"/>
    <x v="0"/>
    <d v="1899-12-30T10:32:00"/>
    <d v="1899-12-30T11:09:00"/>
    <n v="37"/>
    <b v="0"/>
    <x v="0"/>
    <b v="1"/>
    <s v="Female"/>
    <n v="50"/>
    <x v="0"/>
    <n v="50"/>
    <x v="3"/>
    <n v="0.15"/>
    <n v="42.5"/>
    <s v="All Hours"/>
    <s v="San Francisco, Ca"/>
    <n v="37.774900000000002"/>
    <n v="-122.4194"/>
    <d v="2023-02-24T00:00:00"/>
    <n v="0"/>
    <b v="1"/>
    <d v="2025-06-05T00:00:00"/>
    <x v="19"/>
    <n v="76"/>
    <x v="4"/>
    <n v="0.6"/>
    <n v="7.5"/>
    <n v="1"/>
    <n v="0"/>
    <x v="8"/>
    <x v="0"/>
  </r>
  <r>
    <n v="44"/>
    <x v="2"/>
    <n v="1"/>
    <s v="Wed"/>
    <x v="0"/>
    <d v="1899-12-30T20:43:00"/>
    <d v="1899-12-30T22:58:00"/>
    <n v="135"/>
    <b v="1"/>
    <x v="0"/>
    <b v="0"/>
    <s v="Female"/>
    <n v="20"/>
    <x v="0"/>
    <n v="20"/>
    <x v="1"/>
    <n v="0"/>
    <n v="20"/>
    <s v="Off-Peak Only"/>
    <s v="Sacramento, Ca"/>
    <n v="38.581600000000002"/>
    <n v="-121.4944"/>
    <d v="2024-07-27T00:00:00"/>
    <n v="0"/>
    <b v="0"/>
    <d v="2025-07-04T00:00:00"/>
    <x v="27"/>
    <n v="47"/>
    <x v="3"/>
    <n v="2.2000000000000002"/>
    <n v="0"/>
    <n v="0"/>
    <n v="0"/>
    <x v="4"/>
    <x v="0"/>
  </r>
  <r>
    <n v="34"/>
    <x v="3"/>
    <n v="1"/>
    <s v="Thu"/>
    <x v="1"/>
    <d v="1899-12-30T17:57:00"/>
    <d v="1899-12-30T19:46:00"/>
    <n v="109"/>
    <b v="0"/>
    <x v="1"/>
    <b v="1"/>
    <s v="Non-binary"/>
    <n v="70"/>
    <x v="1"/>
    <n v="52.5"/>
    <x v="1"/>
    <n v="0"/>
    <n v="52.5"/>
    <s v="All Hours + Priority Access"/>
    <s v="San Jose, Ca"/>
    <n v="37.338200000000001"/>
    <n v="-121.88630000000001"/>
    <d v="2024-02-24T00:00:00"/>
    <n v="2"/>
    <b v="1"/>
    <d v="2025-06-25T00:00:00"/>
    <x v="15"/>
    <n v="56"/>
    <x v="3"/>
    <n v="1.8"/>
    <n v="0"/>
    <n v="0"/>
    <n v="1"/>
    <x v="0"/>
    <x v="0"/>
  </r>
  <r>
    <n v="13"/>
    <x v="2"/>
    <n v="3"/>
    <s v="Mon, Sun, Thu"/>
    <x v="0"/>
    <d v="1899-12-30T14:01:00"/>
    <d v="1899-12-30T16:23:00"/>
    <n v="142"/>
    <b v="1"/>
    <x v="0"/>
    <b v="1"/>
    <s v="Female"/>
    <n v="20"/>
    <x v="1"/>
    <n v="15"/>
    <x v="0"/>
    <n v="0.05"/>
    <n v="14.25"/>
    <s v="Off-Peak Only"/>
    <s v="Fresno, Ca"/>
    <n v="36.7378"/>
    <n v="-119.7871"/>
    <d v="2025-06-10T00:00:00"/>
    <n v="0"/>
    <b v="0"/>
    <d v="2025-07-22T00:00:00"/>
    <x v="7"/>
    <n v="29"/>
    <x v="4"/>
    <n v="2.4"/>
    <n v="0.75"/>
    <n v="0"/>
    <n v="0"/>
    <x v="1"/>
    <x v="0"/>
  </r>
  <r>
    <n v="29"/>
    <x v="3"/>
    <n v="2"/>
    <s v="Sun, Wed"/>
    <x v="0"/>
    <d v="1899-12-30T17:09:00"/>
    <d v="1899-12-30T18:06:00"/>
    <n v="57"/>
    <b v="0"/>
    <x v="1"/>
    <b v="1"/>
    <s v="Male"/>
    <n v="70"/>
    <x v="0"/>
    <n v="70"/>
    <x v="1"/>
    <n v="0"/>
    <n v="70"/>
    <s v="All Hours + Priority Access"/>
    <s v="Los Angeles, Ca"/>
    <n v="34.052199999999999"/>
    <n v="-118.2437"/>
    <d v="2025-04-06T00:00:00"/>
    <n v="2"/>
    <b v="1"/>
    <d v="2025-07-18T00:00:00"/>
    <x v="5"/>
    <n v="33"/>
    <x v="0"/>
    <n v="1"/>
    <n v="0"/>
    <n v="0"/>
    <n v="1"/>
    <x v="5"/>
    <x v="0"/>
  </r>
  <r>
    <n v="31"/>
    <x v="1"/>
    <n v="5"/>
    <s v="Fri, Sat, Sun, Tue, Wed"/>
    <x v="1"/>
    <d v="1899-12-30T09:47:00"/>
    <d v="1899-12-30T11:32:00"/>
    <n v="105"/>
    <b v="0"/>
    <x v="1"/>
    <b v="1"/>
    <s v="Female"/>
    <n v="30"/>
    <x v="1"/>
    <n v="22.5"/>
    <x v="1"/>
    <n v="0"/>
    <n v="22.5"/>
    <s v="Weekdays Only"/>
    <s v="Oakland, Ca"/>
    <n v="37.804400000000001"/>
    <n v="-122.27119999999999"/>
    <d v="2024-04-30T00:00:00"/>
    <n v="2"/>
    <b v="0"/>
    <d v="2025-06-29T00:00:00"/>
    <x v="33"/>
    <n v="52"/>
    <x v="1"/>
    <n v="1.8"/>
    <n v="0"/>
    <n v="0"/>
    <n v="0"/>
    <x v="2"/>
    <x v="0"/>
  </r>
  <r>
    <n v="15"/>
    <x v="0"/>
    <n v="1"/>
    <s v="Mon"/>
    <x v="0"/>
    <d v="1899-12-30T17:19:00"/>
    <d v="1899-12-30T20:19:00"/>
    <n v="180"/>
    <b v="0"/>
    <x v="0"/>
    <b v="1"/>
    <s v="Male"/>
    <n v="50"/>
    <x v="1"/>
    <n v="37.5"/>
    <x v="0"/>
    <n v="0.05"/>
    <n v="35.625"/>
    <s v="All Hours"/>
    <s v="Sacramento, Ca"/>
    <n v="38.581600000000002"/>
    <n v="-121.4944"/>
    <d v="2024-01-28T00:00:00"/>
    <n v="0"/>
    <b v="0"/>
    <d v="2025-06-24T00:00:00"/>
    <x v="23"/>
    <n v="57"/>
    <x v="3"/>
    <n v="3"/>
    <n v="1.88"/>
    <n v="0"/>
    <n v="0"/>
    <x v="4"/>
    <x v="0"/>
  </r>
  <r>
    <n v="38"/>
    <x v="0"/>
    <n v="4"/>
    <s v="Fri, Mon, Thu, Wed"/>
    <x v="1"/>
    <d v="1899-12-30T20:54:00"/>
    <d v="1899-12-30T22:41:00"/>
    <n v="107"/>
    <b v="0"/>
    <x v="1"/>
    <b v="1"/>
    <s v="Female"/>
    <n v="50"/>
    <x v="0"/>
    <n v="50"/>
    <x v="2"/>
    <n v="0.1"/>
    <n v="45"/>
    <s v="All Hours"/>
    <s v="San Diego, Ca"/>
    <n v="32.715699999999998"/>
    <n v="-117.1611"/>
    <d v="2023-09-22T00:00:00"/>
    <n v="4"/>
    <b v="1"/>
    <d v="2025-06-16T00:00:00"/>
    <x v="3"/>
    <n v="65"/>
    <x v="2"/>
    <n v="1.8"/>
    <n v="5"/>
    <n v="1"/>
    <n v="0"/>
    <x v="6"/>
    <x v="0"/>
  </r>
  <r>
    <n v="32"/>
    <x v="3"/>
    <n v="2"/>
    <s v="Sat, Sun"/>
    <x v="1"/>
    <d v="1899-12-30T19:07:00"/>
    <d v="1899-12-30T22:00:00"/>
    <n v="173"/>
    <b v="0"/>
    <x v="0"/>
    <b v="0"/>
    <s v="Male"/>
    <n v="70"/>
    <x v="0"/>
    <n v="70"/>
    <x v="3"/>
    <n v="0.15"/>
    <n v="59.5"/>
    <s v="All Hours + Priority Access"/>
    <s v="San Diego, Ca"/>
    <n v="32.715699999999998"/>
    <n v="-117.1611"/>
    <d v="2024-08-16T00:00:00"/>
    <n v="0"/>
    <b v="1"/>
    <d v="2025-07-05T00:00:00"/>
    <x v="12"/>
    <n v="46"/>
    <x v="0"/>
    <n v="2.9"/>
    <n v="10.5"/>
    <n v="0"/>
    <n v="1"/>
    <x v="6"/>
    <x v="0"/>
  </r>
  <r>
    <n v="37"/>
    <x v="2"/>
    <n v="1"/>
    <s v="Sat"/>
    <x v="1"/>
    <d v="1899-12-30T08:21:00"/>
    <d v="1899-12-30T08:55:00"/>
    <n v="34"/>
    <b v="1"/>
    <x v="0"/>
    <b v="0"/>
    <s v="Female"/>
    <n v="20"/>
    <x v="1"/>
    <n v="15"/>
    <x v="1"/>
    <n v="0"/>
    <n v="15"/>
    <s v="Off-Peak Only"/>
    <s v="Fresno, Ca"/>
    <n v="36.7378"/>
    <n v="-119.7871"/>
    <d v="2023-06-13T00:00:00"/>
    <n v="0"/>
    <b v="0"/>
    <d v="2025-06-11T00:00:00"/>
    <x v="21"/>
    <n v="70"/>
    <x v="3"/>
    <n v="0.6"/>
    <n v="0"/>
    <n v="1"/>
    <n v="0"/>
    <x v="1"/>
    <x v="0"/>
  </r>
  <r>
    <n v="24"/>
    <x v="0"/>
    <n v="5"/>
    <s v="Fri, Mon, Sat, Sun, Wed"/>
    <x v="0"/>
    <d v="1899-12-30T20:53:00"/>
    <d v="1899-12-30T23:33:00"/>
    <n v="160"/>
    <b v="1"/>
    <x v="0"/>
    <b v="0"/>
    <s v="Male"/>
    <n v="50"/>
    <x v="0"/>
    <n v="50"/>
    <x v="2"/>
    <n v="0.1"/>
    <n v="45"/>
    <s v="All Hours"/>
    <s v="Bakersfield, Ca"/>
    <n v="35.3733"/>
    <n v="-119.0187"/>
    <d v="2022-12-19T00:00:00"/>
    <n v="0"/>
    <b v="1"/>
    <d v="2025-06-01T00:00:00"/>
    <x v="6"/>
    <n v="80"/>
    <x v="1"/>
    <n v="2.7"/>
    <n v="5"/>
    <n v="1"/>
    <n v="0"/>
    <x v="7"/>
    <x v="0"/>
  </r>
  <r>
    <n v="23"/>
    <x v="1"/>
    <n v="2"/>
    <s v="Sat, Thu"/>
    <x v="0"/>
    <d v="1899-12-30T11:56:00"/>
    <d v="1899-12-30T13:42:00"/>
    <n v="106"/>
    <b v="0"/>
    <x v="1"/>
    <b v="1"/>
    <s v="Female"/>
    <n v="30"/>
    <x v="0"/>
    <n v="30"/>
    <x v="0"/>
    <n v="0.05"/>
    <n v="28.5"/>
    <s v="Weekdays Only"/>
    <s v="Fresno, Ca"/>
    <n v="36.7378"/>
    <n v="-119.7871"/>
    <d v="2023-03-15T00:00:00"/>
    <n v="6"/>
    <b v="0"/>
    <d v="2025-06-06T00:00:00"/>
    <x v="16"/>
    <n v="75"/>
    <x v="0"/>
    <n v="1.8"/>
    <n v="1.5"/>
    <n v="1"/>
    <n v="0"/>
    <x v="1"/>
    <x v="0"/>
  </r>
  <r>
    <n v="20"/>
    <x v="0"/>
    <n v="2"/>
    <s v="Mon, Wed"/>
    <x v="1"/>
    <d v="1899-12-30T17:45:00"/>
    <d v="1899-12-30T19:20:00"/>
    <n v="95"/>
    <b v="1"/>
    <x v="0"/>
    <b v="1"/>
    <s v="Prefer not to say"/>
    <n v="50"/>
    <x v="1"/>
    <n v="37.5"/>
    <x v="1"/>
    <n v="0"/>
    <n v="37.5"/>
    <s v="All Hours"/>
    <s v="Fresno, Ca"/>
    <n v="36.7378"/>
    <n v="-119.7871"/>
    <d v="2025-05-11T00:00:00"/>
    <n v="0"/>
    <b v="1"/>
    <d v="2025-07-20T00:00:00"/>
    <x v="18"/>
    <n v="31"/>
    <x v="0"/>
    <n v="1.6"/>
    <n v="0"/>
    <n v="0"/>
    <n v="0"/>
    <x v="1"/>
    <x v="0"/>
  </r>
  <r>
    <n v="35"/>
    <x v="1"/>
    <n v="5"/>
    <s v="Fri, Sat, Thu, Tue, Wed"/>
    <x v="1"/>
    <d v="1899-12-30T15:45:00"/>
    <d v="1899-12-30T18:43:00"/>
    <n v="178"/>
    <b v="0"/>
    <x v="0"/>
    <b v="0"/>
    <s v="Non-binary"/>
    <n v="30"/>
    <x v="0"/>
    <n v="30"/>
    <x v="1"/>
    <n v="0"/>
    <n v="30"/>
    <s v="Weekdays Only"/>
    <s v="Fresno, Ca"/>
    <n v="36.7378"/>
    <n v="-119.7871"/>
    <d v="2024-01-28T00:00:00"/>
    <n v="0"/>
    <b v="1"/>
    <d v="2025-06-24T00:00:00"/>
    <x v="23"/>
    <n v="57"/>
    <x v="1"/>
    <n v="3"/>
    <n v="0"/>
    <n v="0"/>
    <n v="0"/>
    <x v="1"/>
    <x v="0"/>
  </r>
  <r>
    <n v="26"/>
    <x v="0"/>
    <n v="5"/>
    <s v="Mon, Sat, Sun, Thu, Wed"/>
    <x v="1"/>
    <d v="1899-12-30T17:11:00"/>
    <d v="1899-12-30T18:02:00"/>
    <n v="51"/>
    <b v="0"/>
    <x v="1"/>
    <b v="1"/>
    <s v="Female"/>
    <n v="50"/>
    <x v="1"/>
    <n v="37.5"/>
    <x v="3"/>
    <n v="0.15"/>
    <n v="31.875"/>
    <s v="All Hours"/>
    <s v="Long Beach, Ca"/>
    <n v="33.770099999999999"/>
    <n v="-118.19370000000001"/>
    <d v="2025-03-03T00:00:00"/>
    <n v="1"/>
    <b v="1"/>
    <d v="2025-07-16T00:00:00"/>
    <x v="20"/>
    <n v="35"/>
    <x v="1"/>
    <n v="0.8"/>
    <n v="5.62"/>
    <n v="0"/>
    <n v="0"/>
    <x v="9"/>
    <x v="0"/>
  </r>
  <r>
    <n v="17"/>
    <x v="0"/>
    <n v="3"/>
    <s v="Sat, Thu, Tue"/>
    <x v="1"/>
    <d v="1899-12-30T15:41:00"/>
    <d v="1899-12-30T16:58:00"/>
    <n v="77"/>
    <b v="1"/>
    <x v="1"/>
    <b v="0"/>
    <s v="Female"/>
    <n v="50"/>
    <x v="1"/>
    <n v="37.5"/>
    <x v="2"/>
    <n v="0.1"/>
    <n v="33.75"/>
    <s v="All Hours"/>
    <s v="San Francisco, Ca"/>
    <n v="37.774900000000002"/>
    <n v="-122.4194"/>
    <d v="2024-10-08T00:00:00"/>
    <n v="7"/>
    <b v="1"/>
    <d v="2025-07-08T00:00:00"/>
    <x v="34"/>
    <n v="43"/>
    <x v="4"/>
    <n v="1.3"/>
    <n v="3.75"/>
    <n v="0"/>
    <n v="0"/>
    <x v="8"/>
    <x v="0"/>
  </r>
  <r>
    <n v="40"/>
    <x v="0"/>
    <n v="3"/>
    <s v="Sun, Thu, Wed"/>
    <x v="0"/>
    <d v="1899-12-30T11:58:00"/>
    <d v="1899-12-30T14:31:00"/>
    <n v="153"/>
    <b v="1"/>
    <x v="1"/>
    <b v="0"/>
    <s v="Female"/>
    <n v="50"/>
    <x v="0"/>
    <n v="50"/>
    <x v="1"/>
    <n v="0"/>
    <n v="50"/>
    <s v="All Hours"/>
    <s v="Long Beach, Ca"/>
    <n v="33.770099999999999"/>
    <n v="-118.19370000000001"/>
    <d v="2022-08-07T00:00:00"/>
    <n v="4"/>
    <b v="1"/>
    <d v="2025-05-24T00:00:00"/>
    <x v="8"/>
    <n v="88"/>
    <x v="4"/>
    <n v="2.6"/>
    <n v="0"/>
    <n v="1"/>
    <n v="1"/>
    <x v="9"/>
    <x v="0"/>
  </r>
  <r>
    <n v="28"/>
    <x v="0"/>
    <n v="4"/>
    <s v="Mon, Sat, Thu, Wed"/>
    <x v="0"/>
    <d v="1899-12-30T09:22:00"/>
    <d v="1899-12-30T10:57:00"/>
    <n v="95"/>
    <b v="0"/>
    <x v="1"/>
    <b v="0"/>
    <s v="Male"/>
    <n v="50"/>
    <x v="0"/>
    <n v="50"/>
    <x v="3"/>
    <n v="0.15"/>
    <n v="42.5"/>
    <s v="All Hours"/>
    <s v="Long Beach, Ca"/>
    <n v="33.770099999999999"/>
    <n v="-118.19370000000001"/>
    <d v="2025-01-22T00:00:00"/>
    <n v="2"/>
    <b v="1"/>
    <d v="2025-07-14T00:00:00"/>
    <x v="4"/>
    <n v="37"/>
    <x v="2"/>
    <n v="1.6"/>
    <n v="7.5"/>
    <n v="0"/>
    <n v="0"/>
    <x v="9"/>
    <x v="0"/>
  </r>
  <r>
    <n v="17"/>
    <x v="1"/>
    <n v="2"/>
    <s v="Tue, Wed"/>
    <x v="0"/>
    <d v="1899-12-30T08:06:00"/>
    <d v="1899-12-30T08:47:00"/>
    <n v="41"/>
    <b v="1"/>
    <x v="0"/>
    <b v="1"/>
    <s v="Male"/>
    <n v="30"/>
    <x v="1"/>
    <n v="22.5"/>
    <x v="2"/>
    <n v="0.1"/>
    <n v="20.25"/>
    <s v="Weekdays Only"/>
    <s v="Long Beach, Ca"/>
    <n v="33.770099999999999"/>
    <n v="-118.19370000000001"/>
    <d v="2024-01-08T00:00:00"/>
    <n v="0"/>
    <b v="0"/>
    <d v="2025-06-23T00:00:00"/>
    <x v="23"/>
    <n v="58"/>
    <x v="0"/>
    <n v="0.7"/>
    <n v="2.25"/>
    <n v="0"/>
    <n v="0"/>
    <x v="9"/>
    <x v="0"/>
  </r>
  <r>
    <n v="23"/>
    <x v="2"/>
    <n v="3"/>
    <s v="Fri, Sat, Thu"/>
    <x v="1"/>
    <d v="1899-12-30T13:06:00"/>
    <d v="1899-12-30T14:35:00"/>
    <n v="89"/>
    <b v="1"/>
    <x v="1"/>
    <b v="0"/>
    <s v="Male"/>
    <n v="20"/>
    <x v="1"/>
    <n v="15"/>
    <x v="2"/>
    <n v="0.1"/>
    <n v="13.5"/>
    <s v="Off-Peak Only"/>
    <s v="San Francisco, Ca"/>
    <n v="37.774900000000002"/>
    <n v="-122.4194"/>
    <d v="2023-09-03T00:00:00"/>
    <n v="5"/>
    <b v="1"/>
    <d v="2025-06-15T00:00:00"/>
    <x v="3"/>
    <n v="66"/>
    <x v="4"/>
    <n v="1.5"/>
    <n v="1.5"/>
    <n v="1"/>
    <n v="0"/>
    <x v="8"/>
    <x v="0"/>
  </r>
  <r>
    <n v="24"/>
    <x v="0"/>
    <n v="2"/>
    <s v="Sun, Tue"/>
    <x v="1"/>
    <d v="1899-12-30T17:44:00"/>
    <d v="1899-12-30T20:02:00"/>
    <n v="138"/>
    <b v="0"/>
    <x v="1"/>
    <b v="1"/>
    <s v="Male"/>
    <n v="50"/>
    <x v="0"/>
    <n v="50"/>
    <x v="0"/>
    <n v="0.05"/>
    <n v="47.5"/>
    <s v="All Hours"/>
    <s v="Fresno, Ca"/>
    <n v="36.7378"/>
    <n v="-119.7871"/>
    <d v="2023-06-05T00:00:00"/>
    <n v="3"/>
    <b v="1"/>
    <d v="2025-06-10T00:00:00"/>
    <x v="21"/>
    <n v="71"/>
    <x v="0"/>
    <n v="2.2999999999999998"/>
    <n v="2.5"/>
    <n v="1"/>
    <n v="1"/>
    <x v="1"/>
    <x v="0"/>
  </r>
  <r>
    <n v="18"/>
    <x v="0"/>
    <n v="1"/>
    <s v="Sat"/>
    <x v="0"/>
    <d v="1899-12-30T18:01:00"/>
    <d v="1899-12-30T18:36:00"/>
    <n v="35"/>
    <b v="1"/>
    <x v="1"/>
    <b v="0"/>
    <s v="Non-binary"/>
    <n v="50"/>
    <x v="0"/>
    <n v="50"/>
    <x v="2"/>
    <n v="0.1"/>
    <n v="45"/>
    <s v="All Hours"/>
    <s v="Sacramento, Ca"/>
    <n v="38.581600000000002"/>
    <n v="-121.4944"/>
    <d v="2023-11-04T00:00:00"/>
    <n v="7"/>
    <b v="1"/>
    <d v="2025-06-19T00:00:00"/>
    <x v="28"/>
    <n v="62"/>
    <x v="3"/>
    <n v="0.6"/>
    <n v="5"/>
    <n v="1"/>
    <n v="0"/>
    <x v="4"/>
    <x v="0"/>
  </r>
  <r>
    <n v="48"/>
    <x v="0"/>
    <n v="4"/>
    <s v="Fri, Thu, Tue, Wed"/>
    <x v="0"/>
    <d v="1899-12-30T09:34:00"/>
    <d v="1899-12-30T10:11:00"/>
    <n v="37"/>
    <b v="0"/>
    <x v="0"/>
    <b v="0"/>
    <s v="Male"/>
    <n v="50"/>
    <x v="1"/>
    <n v="37.5"/>
    <x v="1"/>
    <n v="0"/>
    <n v="37.5"/>
    <s v="All Hours"/>
    <s v="Bakersfield, Ca"/>
    <n v="35.3733"/>
    <n v="-119.0187"/>
    <d v="2025-06-12T00:00:00"/>
    <n v="0"/>
    <b v="1"/>
    <d v="2025-07-22T00:00:00"/>
    <x v="7"/>
    <n v="29"/>
    <x v="2"/>
    <n v="0.6"/>
    <n v="0"/>
    <n v="0"/>
    <n v="0"/>
    <x v="7"/>
    <x v="0"/>
  </r>
  <r>
    <n v="38"/>
    <x v="0"/>
    <n v="3"/>
    <s v="Mon, Sun, Tue"/>
    <x v="1"/>
    <d v="1899-12-30T11:37:00"/>
    <d v="1899-12-30T12:57:00"/>
    <n v="80"/>
    <b v="1"/>
    <x v="1"/>
    <b v="1"/>
    <s v="Female"/>
    <n v="50"/>
    <x v="1"/>
    <n v="37.5"/>
    <x v="3"/>
    <n v="0.15"/>
    <n v="31.875"/>
    <s v="All Hours"/>
    <s v="Oakland, Ca"/>
    <n v="37.804400000000001"/>
    <n v="-122.27119999999999"/>
    <d v="2024-07-10T00:00:00"/>
    <n v="4"/>
    <b v="0"/>
    <d v="2025-07-03T00:00:00"/>
    <x v="27"/>
    <n v="48"/>
    <x v="4"/>
    <n v="1.3"/>
    <n v="5.62"/>
    <n v="0"/>
    <n v="0"/>
    <x v="2"/>
    <x v="0"/>
  </r>
  <r>
    <n v="23"/>
    <x v="1"/>
    <n v="2"/>
    <s v="Sat, Thu"/>
    <x v="0"/>
    <d v="1899-12-30T11:56:00"/>
    <d v="1899-12-30T13:42:00"/>
    <n v="106"/>
    <b v="0"/>
    <x v="1"/>
    <b v="1"/>
    <s v="Female"/>
    <n v="30"/>
    <x v="0"/>
    <n v="30"/>
    <x v="0"/>
    <n v="0.05"/>
    <n v="28.5"/>
    <s v="Weekdays Only"/>
    <s v="Fresno, Ca"/>
    <n v="36.7378"/>
    <n v="-119.7871"/>
    <d v="2023-12-19T00:00:00"/>
    <n v="8"/>
    <b v="0"/>
    <d v="2025-06-21T00:00:00"/>
    <x v="13"/>
    <n v="60"/>
    <x v="0"/>
    <n v="1.8"/>
    <n v="1.5"/>
    <n v="0"/>
    <n v="0"/>
    <x v="1"/>
    <x v="0"/>
  </r>
  <r>
    <n v="36"/>
    <x v="1"/>
    <n v="4"/>
    <s v="Fri, Mon, Thu, Wed"/>
    <x v="0"/>
    <d v="1899-12-30T14:02:00"/>
    <d v="1899-12-30T16:28:00"/>
    <n v="146"/>
    <b v="0"/>
    <x v="0"/>
    <b v="1"/>
    <s v="Female"/>
    <n v="30"/>
    <x v="1"/>
    <n v="22.5"/>
    <x v="0"/>
    <n v="0.05"/>
    <n v="21.375"/>
    <s v="Weekdays Only"/>
    <s v="San Jose, Ca"/>
    <n v="37.338200000000001"/>
    <n v="-121.88630000000001"/>
    <d v="2025-03-21T00:00:00"/>
    <n v="0"/>
    <b v="0"/>
    <d v="2025-07-17T00:00:00"/>
    <x v="20"/>
    <n v="34"/>
    <x v="2"/>
    <n v="2.4"/>
    <n v="1.1200000000000001"/>
    <n v="0"/>
    <n v="0"/>
    <x v="0"/>
    <x v="0"/>
  </r>
  <r>
    <n v="26"/>
    <x v="0"/>
    <n v="3"/>
    <s v="Thu, Tue, Wed"/>
    <x v="0"/>
    <d v="1899-12-30T09:38:00"/>
    <d v="1899-12-30T10:45:00"/>
    <n v="67"/>
    <b v="0"/>
    <x v="1"/>
    <b v="1"/>
    <s v="Male"/>
    <n v="50"/>
    <x v="1"/>
    <n v="37.5"/>
    <x v="0"/>
    <n v="0.05"/>
    <n v="35.625"/>
    <s v="All Hours"/>
    <s v="San Diego, Ca"/>
    <n v="32.715699999999998"/>
    <n v="-117.1611"/>
    <d v="2024-06-14T00:00:00"/>
    <n v="4"/>
    <b v="1"/>
    <d v="2025-07-01T00:00:00"/>
    <x v="30"/>
    <n v="50"/>
    <x v="4"/>
    <n v="1.1000000000000001"/>
    <n v="1.88"/>
    <n v="0"/>
    <n v="0"/>
    <x v="6"/>
    <x v="0"/>
  </r>
  <r>
    <n v="18"/>
    <x v="0"/>
    <n v="4"/>
    <s v="Fri, Sat, Sun, Tue"/>
    <x v="1"/>
    <d v="1899-12-30T19:08:00"/>
    <d v="1899-12-30T21:32:00"/>
    <n v="144"/>
    <b v="1"/>
    <x v="0"/>
    <b v="0"/>
    <s v="Male"/>
    <n v="50"/>
    <x v="0"/>
    <n v="50"/>
    <x v="1"/>
    <n v="0"/>
    <n v="50"/>
    <s v="All Hours"/>
    <s v="San Diego, Ca"/>
    <n v="32.715699999999998"/>
    <n v="-117.1611"/>
    <d v="2025-05-18T00:00:00"/>
    <n v="0"/>
    <b v="0"/>
    <d v="2025-07-21T00:00:00"/>
    <x v="18"/>
    <n v="30"/>
    <x v="2"/>
    <n v="2.4"/>
    <n v="0"/>
    <n v="0"/>
    <n v="1"/>
    <x v="6"/>
    <x v="0"/>
  </r>
  <r>
    <n v="20"/>
    <x v="3"/>
    <n v="2"/>
    <s v="Sun, Thu"/>
    <x v="1"/>
    <d v="1899-12-30T09:26:00"/>
    <d v="1899-12-30T10:35:00"/>
    <n v="69"/>
    <b v="0"/>
    <x v="0"/>
    <b v="0"/>
    <s v="Prefer not to say"/>
    <n v="70"/>
    <x v="0"/>
    <n v="70"/>
    <x v="1"/>
    <n v="0"/>
    <n v="70"/>
    <s v="All Hours + Priority Access"/>
    <s v="San Diego, Ca"/>
    <n v="32.715699999999998"/>
    <n v="-117.1611"/>
    <d v="2025-03-31T00:00:00"/>
    <n v="0"/>
    <b v="1"/>
    <d v="2025-07-18T00:00:00"/>
    <x v="20"/>
    <n v="33"/>
    <x v="0"/>
    <n v="1.2"/>
    <n v="0"/>
    <n v="0"/>
    <n v="1"/>
    <x v="6"/>
    <x v="0"/>
  </r>
  <r>
    <n v="19"/>
    <x v="0"/>
    <n v="5"/>
    <s v="Fri, Mon, Sat, Thu, Wed"/>
    <x v="1"/>
    <d v="1899-12-30T10:54:00"/>
    <d v="1899-12-30T13:17:00"/>
    <n v="143"/>
    <b v="1"/>
    <x v="1"/>
    <b v="0"/>
    <s v="Female"/>
    <n v="50"/>
    <x v="0"/>
    <n v="50"/>
    <x v="0"/>
    <n v="0.05"/>
    <n v="47.5"/>
    <s v="All Hours"/>
    <s v="Long Beach, Ca"/>
    <n v="33.770099999999999"/>
    <n v="-118.19370000000001"/>
    <d v="2024-04-26T00:00:00"/>
    <n v="1"/>
    <b v="1"/>
    <d v="2025-06-29T00:00:00"/>
    <x v="33"/>
    <n v="52"/>
    <x v="1"/>
    <n v="2.4"/>
    <n v="2.5"/>
    <n v="0"/>
    <n v="1"/>
    <x v="9"/>
    <x v="0"/>
  </r>
  <r>
    <n v="13"/>
    <x v="0"/>
    <n v="2"/>
    <s v="Fri, Tue"/>
    <x v="1"/>
    <d v="1899-12-30T09:23:00"/>
    <d v="1899-12-30T12:02:00"/>
    <n v="159"/>
    <b v="0"/>
    <x v="0"/>
    <b v="1"/>
    <s v="Male"/>
    <n v="50"/>
    <x v="0"/>
    <n v="50"/>
    <x v="1"/>
    <n v="0"/>
    <n v="50"/>
    <s v="All Hours"/>
    <s v="San Diego, Ca"/>
    <n v="32.715699999999998"/>
    <n v="-117.1611"/>
    <d v="2025-02-01T00:00:00"/>
    <n v="0"/>
    <b v="1"/>
    <d v="2025-07-15T00:00:00"/>
    <x v="22"/>
    <n v="36"/>
    <x v="0"/>
    <n v="2.6"/>
    <n v="0"/>
    <n v="0"/>
    <n v="1"/>
    <x v="6"/>
    <x v="0"/>
  </r>
  <r>
    <n v="43"/>
    <x v="1"/>
    <n v="3"/>
    <s v="Mon, Sat, Thu"/>
    <x v="1"/>
    <d v="1899-12-30T12:17:00"/>
    <d v="1899-12-30T15:09:00"/>
    <n v="172"/>
    <b v="0"/>
    <x v="0"/>
    <b v="0"/>
    <s v="Female"/>
    <n v="30"/>
    <x v="1"/>
    <n v="22.5"/>
    <x v="3"/>
    <n v="0.15"/>
    <n v="19.125"/>
    <s v="Weekdays Only"/>
    <s v="Fresno, Ca"/>
    <n v="36.7378"/>
    <n v="-119.7871"/>
    <d v="2023-10-27T00:00:00"/>
    <n v="0"/>
    <b v="1"/>
    <d v="2025-06-18T00:00:00"/>
    <x v="17"/>
    <n v="63"/>
    <x v="4"/>
    <n v="2.9"/>
    <n v="3.38"/>
    <n v="1"/>
    <n v="0"/>
    <x v="1"/>
    <x v="0"/>
  </r>
  <r>
    <n v="27"/>
    <x v="1"/>
    <n v="1"/>
    <s v="Wed"/>
    <x v="0"/>
    <d v="1899-12-30T11:25:00"/>
    <d v="1899-12-30T12:56:00"/>
    <n v="91"/>
    <b v="1"/>
    <x v="0"/>
    <b v="1"/>
    <s v="Female"/>
    <n v="30"/>
    <x v="0"/>
    <n v="30"/>
    <x v="3"/>
    <n v="0.15"/>
    <n v="25.5"/>
    <s v="Weekdays Only"/>
    <s v="Fresno, Ca"/>
    <n v="36.7378"/>
    <n v="-119.7871"/>
    <d v="2023-06-19T00:00:00"/>
    <n v="0"/>
    <b v="0"/>
    <d v="2025-06-11T00:00:00"/>
    <x v="21"/>
    <n v="70"/>
    <x v="3"/>
    <n v="1.5"/>
    <n v="4.5"/>
    <n v="1"/>
    <n v="0"/>
    <x v="1"/>
    <x v="0"/>
  </r>
  <r>
    <n v="48"/>
    <x v="0"/>
    <n v="3"/>
    <s v="Mon, Sat, Tue"/>
    <x v="0"/>
    <d v="1899-12-30T19:44:00"/>
    <d v="1899-12-30T20:51:00"/>
    <n v="67"/>
    <b v="1"/>
    <x v="0"/>
    <b v="0"/>
    <s v="Female"/>
    <n v="50"/>
    <x v="0"/>
    <n v="50"/>
    <x v="2"/>
    <n v="0.1"/>
    <n v="45"/>
    <s v="All Hours"/>
    <s v="Oakland, Ca"/>
    <n v="37.804400000000001"/>
    <n v="-122.27119999999999"/>
    <d v="2023-02-21T00:00:00"/>
    <n v="0"/>
    <b v="1"/>
    <d v="2025-06-04T00:00:00"/>
    <x v="19"/>
    <n v="77"/>
    <x v="4"/>
    <n v="1.1000000000000001"/>
    <n v="5"/>
    <n v="1"/>
    <n v="0"/>
    <x v="2"/>
    <x v="0"/>
  </r>
  <r>
    <n v="45"/>
    <x v="0"/>
    <n v="4"/>
    <s v="Fri, Thu, Tue, Wed"/>
    <x v="0"/>
    <d v="1899-12-30T19:32:00"/>
    <d v="1899-12-30T20:18:00"/>
    <n v="46"/>
    <b v="1"/>
    <x v="0"/>
    <b v="0"/>
    <s v="Prefer not to say"/>
    <n v="50"/>
    <x v="0"/>
    <n v="50"/>
    <x v="1"/>
    <n v="0"/>
    <n v="50"/>
    <s v="All Hours"/>
    <s v="San Jose, Ca"/>
    <n v="37.338200000000001"/>
    <n v="-121.88630000000001"/>
    <d v="2024-11-21T00:00:00"/>
    <n v="0"/>
    <b v="1"/>
    <d v="2025-07-10T00:00:00"/>
    <x v="10"/>
    <n v="41"/>
    <x v="2"/>
    <n v="0.8"/>
    <n v="0"/>
    <n v="0"/>
    <n v="1"/>
    <x v="0"/>
    <x v="0"/>
  </r>
  <r>
    <n v="36"/>
    <x v="3"/>
    <n v="4"/>
    <s v="Mon, Sun, Thu, Wed"/>
    <x v="0"/>
    <d v="1899-12-30T12:32:00"/>
    <d v="1899-12-30T13:02:00"/>
    <n v="30"/>
    <b v="0"/>
    <x v="0"/>
    <b v="0"/>
    <s v="Female"/>
    <n v="70"/>
    <x v="0"/>
    <n v="70"/>
    <x v="3"/>
    <n v="0.15"/>
    <n v="59.5"/>
    <s v="All Hours + Priority Access"/>
    <s v="Fresno, Ca"/>
    <n v="36.7378"/>
    <n v="-119.7871"/>
    <d v="2024-12-26T00:00:00"/>
    <n v="0"/>
    <b v="1"/>
    <d v="2025-07-12T00:00:00"/>
    <x v="11"/>
    <n v="39"/>
    <x v="2"/>
    <n v="0.5"/>
    <n v="10.5"/>
    <n v="0"/>
    <n v="1"/>
    <x v="1"/>
    <x v="0"/>
  </r>
  <r>
    <n v="21"/>
    <x v="1"/>
    <n v="5"/>
    <s v="Fri, Mon, Sat, Sun, Thu"/>
    <x v="1"/>
    <d v="1899-12-30T20:15:00"/>
    <d v="1899-12-30T23:14:00"/>
    <n v="179"/>
    <b v="1"/>
    <x v="0"/>
    <b v="1"/>
    <s v="Male"/>
    <n v="30"/>
    <x v="0"/>
    <n v="30"/>
    <x v="0"/>
    <n v="0.05"/>
    <n v="28.5"/>
    <s v="Weekdays Only"/>
    <s v="Fresno, Ca"/>
    <n v="36.7378"/>
    <n v="-119.7871"/>
    <d v="2025-03-03T00:00:00"/>
    <n v="0"/>
    <b v="1"/>
    <d v="2025-07-16T00:00:00"/>
    <x v="20"/>
    <n v="35"/>
    <x v="1"/>
    <n v="3"/>
    <n v="1.5"/>
    <n v="0"/>
    <n v="0"/>
    <x v="1"/>
    <x v="0"/>
  </r>
  <r>
    <n v="41"/>
    <x v="1"/>
    <n v="1"/>
    <s v="Thu"/>
    <x v="1"/>
    <d v="1899-12-30T11:28:00"/>
    <d v="1899-12-30T13:10:00"/>
    <n v="102"/>
    <b v="1"/>
    <x v="1"/>
    <b v="1"/>
    <s v="Female"/>
    <n v="30"/>
    <x v="1"/>
    <n v="22.5"/>
    <x v="3"/>
    <n v="0.15"/>
    <n v="19.125"/>
    <s v="Weekdays Only"/>
    <s v="Oakland, Ca"/>
    <n v="37.804400000000001"/>
    <n v="-122.27119999999999"/>
    <d v="2023-08-15T00:00:00"/>
    <n v="1"/>
    <b v="0"/>
    <d v="2025-06-14T00:00:00"/>
    <x v="31"/>
    <n v="67"/>
    <x v="3"/>
    <n v="1.7"/>
    <n v="3.38"/>
    <n v="1"/>
    <n v="0"/>
    <x v="2"/>
    <x v="0"/>
  </r>
  <r>
    <n v="28"/>
    <x v="1"/>
    <n v="3"/>
    <s v="Sat, Thu, Wed"/>
    <x v="0"/>
    <d v="1899-12-30T19:59:00"/>
    <d v="1899-12-30T20:40:00"/>
    <n v="41"/>
    <b v="0"/>
    <x v="1"/>
    <b v="0"/>
    <s v="Male"/>
    <n v="30"/>
    <x v="1"/>
    <n v="22.5"/>
    <x v="0"/>
    <n v="0.05"/>
    <n v="21.375"/>
    <s v="Weekdays Only"/>
    <s v="Anaheim, Ca"/>
    <n v="33.836599999999997"/>
    <n v="-117.9143"/>
    <d v="2023-06-01T00:00:00"/>
    <n v="4"/>
    <b v="0"/>
    <d v="2025-06-10T00:00:00"/>
    <x v="21"/>
    <n v="71"/>
    <x v="4"/>
    <n v="0.7"/>
    <n v="1.1200000000000001"/>
    <n v="1"/>
    <n v="0"/>
    <x v="3"/>
    <x v="0"/>
  </r>
  <r>
    <n v="21"/>
    <x v="0"/>
    <n v="1"/>
    <s v="Sun"/>
    <x v="1"/>
    <d v="1899-12-30T14:34:00"/>
    <d v="1899-12-30T15:04:00"/>
    <n v="30"/>
    <b v="1"/>
    <x v="1"/>
    <b v="1"/>
    <s v="Male"/>
    <n v="50"/>
    <x v="1"/>
    <n v="37.5"/>
    <x v="1"/>
    <n v="0"/>
    <n v="37.5"/>
    <s v="All Hours"/>
    <s v="Long Beach, Ca"/>
    <n v="33.770099999999999"/>
    <n v="-118.19370000000001"/>
    <d v="2025-05-20T00:00:00"/>
    <n v="2"/>
    <b v="0"/>
    <d v="2025-07-21T00:00:00"/>
    <x v="18"/>
    <n v="30"/>
    <x v="3"/>
    <n v="0.5"/>
    <n v="0"/>
    <n v="0"/>
    <n v="0"/>
    <x v="9"/>
    <x v="0"/>
  </r>
  <r>
    <n v="29"/>
    <x v="2"/>
    <n v="1"/>
    <s v="Sun"/>
    <x v="1"/>
    <d v="1899-12-30T12:26:00"/>
    <d v="1899-12-30T13:45:00"/>
    <n v="79"/>
    <b v="0"/>
    <x v="0"/>
    <b v="0"/>
    <s v="Female"/>
    <n v="20"/>
    <x v="0"/>
    <n v="20"/>
    <x v="1"/>
    <n v="0"/>
    <n v="20"/>
    <s v="Off-Peak Only"/>
    <s v="Fresno, Ca"/>
    <n v="36.7378"/>
    <n v="-119.7871"/>
    <d v="2022-09-29T00:00:00"/>
    <n v="0"/>
    <b v="0"/>
    <d v="2025-05-27T00:00:00"/>
    <x v="1"/>
    <n v="85"/>
    <x v="3"/>
    <n v="1.3"/>
    <n v="0"/>
    <n v="1"/>
    <n v="0"/>
    <x v="1"/>
    <x v="0"/>
  </r>
  <r>
    <n v="14"/>
    <x v="0"/>
    <n v="5"/>
    <s v="Fri, Sat, Sun, Thu, Tue"/>
    <x v="1"/>
    <d v="1899-12-30T20:23:00"/>
    <d v="1899-12-30T21:30:00"/>
    <n v="67"/>
    <b v="1"/>
    <x v="1"/>
    <b v="1"/>
    <s v="Male"/>
    <n v="50"/>
    <x v="1"/>
    <n v="37.5"/>
    <x v="1"/>
    <n v="0"/>
    <n v="37.5"/>
    <s v="All Hours"/>
    <s v="Oakland, Ca"/>
    <n v="37.804400000000001"/>
    <n v="-122.27119999999999"/>
    <d v="2025-04-28T00:00:00"/>
    <n v="3"/>
    <b v="1"/>
    <d v="2025-07-19T00:00:00"/>
    <x v="5"/>
    <n v="32"/>
    <x v="1"/>
    <n v="1.1000000000000001"/>
    <n v="0"/>
    <n v="0"/>
    <n v="0"/>
    <x v="2"/>
    <x v="0"/>
  </r>
  <r>
    <n v="17"/>
    <x v="3"/>
    <n v="2"/>
    <s v="Fri, Sun"/>
    <x v="0"/>
    <d v="1899-12-30T17:44:00"/>
    <d v="1899-12-30T18:20:00"/>
    <n v="36"/>
    <b v="1"/>
    <x v="1"/>
    <b v="0"/>
    <s v="Male"/>
    <n v="70"/>
    <x v="2"/>
    <n v="63"/>
    <x v="3"/>
    <n v="0.15"/>
    <n v="53.55"/>
    <s v="All Hours + Priority Access"/>
    <s v="Anaheim, Ca"/>
    <n v="33.836599999999997"/>
    <n v="-117.9143"/>
    <d v="2023-11-24T00:00:00"/>
    <n v="7"/>
    <b v="1"/>
    <d v="2025-06-20T00:00:00"/>
    <x v="28"/>
    <n v="61"/>
    <x v="0"/>
    <n v="0.6"/>
    <n v="9.4499999999999993"/>
    <n v="1"/>
    <n v="1"/>
    <x v="3"/>
    <x v="0"/>
  </r>
  <r>
    <n v="31"/>
    <x v="1"/>
    <n v="2"/>
    <s v="Sun, Tue"/>
    <x v="1"/>
    <d v="1899-12-30T16:01:00"/>
    <d v="1899-12-30T18:11:00"/>
    <n v="130"/>
    <b v="1"/>
    <x v="0"/>
    <b v="1"/>
    <s v="Male"/>
    <n v="30"/>
    <x v="1"/>
    <n v="22.5"/>
    <x v="2"/>
    <n v="0.1"/>
    <n v="20.25"/>
    <s v="Weekdays Only"/>
    <s v="Bakersfield, Ca"/>
    <n v="35.3733"/>
    <n v="-119.0187"/>
    <d v="2023-05-29T00:00:00"/>
    <n v="0"/>
    <b v="0"/>
    <d v="2025-06-10T00:00:00"/>
    <x v="2"/>
    <n v="71"/>
    <x v="0"/>
    <n v="2.2000000000000002"/>
    <n v="2.25"/>
    <n v="1"/>
    <n v="0"/>
    <x v="7"/>
    <x v="0"/>
  </r>
  <r>
    <n v="20"/>
    <x v="0"/>
    <n v="2"/>
    <s v="Mon, Wed"/>
    <x v="1"/>
    <d v="1899-12-30T17:45:00"/>
    <d v="1899-12-30T19:20:00"/>
    <n v="95"/>
    <b v="1"/>
    <x v="0"/>
    <b v="1"/>
    <s v="Prefer not to say"/>
    <n v="50"/>
    <x v="1"/>
    <n v="37.5"/>
    <x v="1"/>
    <n v="0"/>
    <n v="37.5"/>
    <s v="All Hours"/>
    <s v="Fresno, Ca"/>
    <n v="36.7378"/>
    <n v="-119.7871"/>
    <d v="2022-12-08T00:00:00"/>
    <n v="0"/>
    <b v="0"/>
    <d v="2025-05-31T00:00:00"/>
    <x v="6"/>
    <n v="81"/>
    <x v="0"/>
    <n v="1.6"/>
    <n v="0"/>
    <n v="1"/>
    <n v="0"/>
    <x v="1"/>
    <x v="0"/>
  </r>
  <r>
    <n v="13"/>
    <x v="0"/>
    <n v="3"/>
    <s v="Sat, Thu, Tue"/>
    <x v="0"/>
    <d v="1899-12-30T16:54:00"/>
    <d v="1899-12-30T18:53:00"/>
    <n v="119"/>
    <b v="0"/>
    <x v="1"/>
    <b v="1"/>
    <s v="Female"/>
    <n v="50"/>
    <x v="1"/>
    <n v="37.5"/>
    <x v="2"/>
    <n v="0.1"/>
    <n v="33.75"/>
    <s v="All Hours"/>
    <s v="San Francisco, Ca"/>
    <n v="37.774900000000002"/>
    <n v="-122.4194"/>
    <d v="2023-05-24T00:00:00"/>
    <n v="1"/>
    <b v="1"/>
    <d v="2025-06-10T00:00:00"/>
    <x v="2"/>
    <n v="71"/>
    <x v="4"/>
    <n v="2"/>
    <n v="3.75"/>
    <n v="1"/>
    <n v="0"/>
    <x v="8"/>
    <x v="0"/>
  </r>
  <r>
    <n v="16"/>
    <x v="3"/>
    <n v="3"/>
    <s v="Sat, Tue, Wed"/>
    <x v="0"/>
    <d v="1899-12-30T18:39:00"/>
    <d v="1899-12-30T20:54:00"/>
    <n v="135"/>
    <b v="0"/>
    <x v="0"/>
    <b v="0"/>
    <s v="Male"/>
    <n v="70"/>
    <x v="2"/>
    <n v="63"/>
    <x v="1"/>
    <n v="0"/>
    <n v="63"/>
    <s v="All Hours + Priority Access"/>
    <s v="Bakersfield, Ca"/>
    <n v="35.3733"/>
    <n v="-119.0187"/>
    <d v="2023-02-20T00:00:00"/>
    <n v="0"/>
    <b v="1"/>
    <d v="2025-06-04T00:00:00"/>
    <x v="19"/>
    <n v="77"/>
    <x v="4"/>
    <n v="2.2000000000000002"/>
    <n v="0"/>
    <n v="1"/>
    <n v="1"/>
    <x v="7"/>
    <x v="0"/>
  </r>
  <r>
    <n v="47"/>
    <x v="0"/>
    <n v="3"/>
    <s v="Fri, Sat, Tue"/>
    <x v="1"/>
    <d v="1899-12-30T12:51:00"/>
    <d v="1899-12-30T14:37:00"/>
    <n v="106"/>
    <b v="0"/>
    <x v="1"/>
    <b v="1"/>
    <s v="Non-binary"/>
    <n v="50"/>
    <x v="0"/>
    <n v="50"/>
    <x v="2"/>
    <n v="0.1"/>
    <n v="45"/>
    <s v="All Hours"/>
    <s v="Oakland, Ca"/>
    <n v="37.804400000000001"/>
    <n v="-122.27119999999999"/>
    <d v="2024-06-26T00:00:00"/>
    <n v="7"/>
    <b v="1"/>
    <d v="2025-07-02T00:00:00"/>
    <x v="30"/>
    <n v="49"/>
    <x v="4"/>
    <n v="1.8"/>
    <n v="5"/>
    <n v="0"/>
    <n v="0"/>
    <x v="2"/>
    <x v="0"/>
  </r>
  <r>
    <n v="40"/>
    <x v="0"/>
    <n v="2"/>
    <s v="Sun, Thu"/>
    <x v="0"/>
    <d v="1899-12-30T11:37:00"/>
    <d v="1899-12-30T14:23:00"/>
    <n v="166"/>
    <b v="0"/>
    <x v="1"/>
    <b v="1"/>
    <s v="Male"/>
    <n v="50"/>
    <x v="0"/>
    <n v="50"/>
    <x v="1"/>
    <n v="0"/>
    <n v="50"/>
    <s v="All Hours"/>
    <s v="San Jose, Ca"/>
    <n v="37.338200000000001"/>
    <n v="-121.88630000000001"/>
    <d v="2023-02-06T00:00:00"/>
    <n v="2"/>
    <b v="1"/>
    <d v="2025-06-04T00:00:00"/>
    <x v="19"/>
    <n v="77"/>
    <x v="0"/>
    <n v="2.8"/>
    <n v="0"/>
    <n v="1"/>
    <n v="1"/>
    <x v="0"/>
    <x v="0"/>
  </r>
  <r>
    <n v="26"/>
    <x v="1"/>
    <n v="3"/>
    <s v="Sat, Thu, Tue"/>
    <x v="0"/>
    <d v="1899-12-30T14:11:00"/>
    <d v="1899-12-30T15:11:00"/>
    <n v="60"/>
    <b v="1"/>
    <x v="0"/>
    <b v="0"/>
    <s v="Female"/>
    <n v="30"/>
    <x v="2"/>
    <n v="27"/>
    <x v="2"/>
    <n v="0.1"/>
    <n v="24.3"/>
    <s v="Weekdays Only"/>
    <s v="Anaheim, Ca"/>
    <n v="33.836599999999997"/>
    <n v="-117.9143"/>
    <d v="2025-03-29T00:00:00"/>
    <n v="0"/>
    <b v="0"/>
    <d v="2025-07-18T00:00:00"/>
    <x v="20"/>
    <n v="33"/>
    <x v="4"/>
    <n v="1"/>
    <n v="2.7"/>
    <n v="0"/>
    <n v="0"/>
    <x v="3"/>
    <x v="0"/>
  </r>
  <r>
    <n v="33"/>
    <x v="3"/>
    <n v="3"/>
    <s v="Mon, Sat, Thu"/>
    <x v="0"/>
    <d v="1899-12-30T19:30:00"/>
    <d v="1899-12-30T21:59:00"/>
    <n v="149"/>
    <b v="1"/>
    <x v="0"/>
    <b v="1"/>
    <s v="Male"/>
    <n v="70"/>
    <x v="1"/>
    <n v="52.5"/>
    <x v="1"/>
    <n v="0"/>
    <n v="52.5"/>
    <s v="All Hours + Priority Access"/>
    <s v="Fresno, Ca"/>
    <n v="36.7378"/>
    <n v="-119.7871"/>
    <d v="2022-11-13T00:00:00"/>
    <n v="0"/>
    <b v="0"/>
    <d v="2025-05-30T00:00:00"/>
    <x v="29"/>
    <n v="82"/>
    <x v="4"/>
    <n v="2.5"/>
    <n v="0"/>
    <n v="1"/>
    <n v="1"/>
    <x v="1"/>
    <x v="0"/>
  </r>
  <r>
    <n v="36"/>
    <x v="2"/>
    <n v="1"/>
    <s v="Tue"/>
    <x v="1"/>
    <d v="1899-12-30T20:44:00"/>
    <d v="1899-12-30T22:22:00"/>
    <n v="98"/>
    <b v="1"/>
    <x v="1"/>
    <b v="1"/>
    <s v="Female"/>
    <n v="20"/>
    <x v="1"/>
    <n v="15"/>
    <x v="1"/>
    <n v="0"/>
    <n v="15"/>
    <s v="Off-Peak Only"/>
    <s v="Oakland, Ca"/>
    <n v="37.804400000000001"/>
    <n v="-122.27119999999999"/>
    <d v="2023-11-17T00:00:00"/>
    <n v="7"/>
    <b v="1"/>
    <d v="2025-06-20T00:00:00"/>
    <x v="28"/>
    <n v="61"/>
    <x v="3"/>
    <n v="1.6"/>
    <n v="0"/>
    <n v="1"/>
    <n v="0"/>
    <x v="2"/>
    <x v="0"/>
  </r>
  <r>
    <n v="24"/>
    <x v="2"/>
    <n v="4"/>
    <s v="Mon, Sat, Sun, Thu"/>
    <x v="1"/>
    <d v="1899-12-30T11:43:00"/>
    <d v="1899-12-30T12:27:00"/>
    <n v="44"/>
    <b v="1"/>
    <x v="0"/>
    <b v="0"/>
    <s v="Female"/>
    <n v="20"/>
    <x v="0"/>
    <n v="20"/>
    <x v="1"/>
    <n v="0"/>
    <n v="20"/>
    <s v="Off-Peak Only"/>
    <s v="San Jose, Ca"/>
    <n v="37.338200000000001"/>
    <n v="-121.88630000000001"/>
    <d v="2023-02-03T00:00:00"/>
    <n v="0"/>
    <b v="0"/>
    <d v="2025-06-03T00:00:00"/>
    <x v="19"/>
    <n v="78"/>
    <x v="2"/>
    <n v="0.7"/>
    <n v="0"/>
    <n v="1"/>
    <n v="0"/>
    <x v="0"/>
    <x v="0"/>
  </r>
  <r>
    <n v="46"/>
    <x v="0"/>
    <n v="5"/>
    <s v="Fri, Mon, Sat, Tue, Wed"/>
    <x v="1"/>
    <d v="1899-12-30T09:41:00"/>
    <d v="1899-12-30T12:38:00"/>
    <n v="177"/>
    <b v="1"/>
    <x v="1"/>
    <b v="1"/>
    <s v="Prefer not to say"/>
    <n v="50"/>
    <x v="0"/>
    <n v="50"/>
    <x v="2"/>
    <n v="0.1"/>
    <n v="45"/>
    <s v="All Hours"/>
    <s v="Oakland, Ca"/>
    <n v="37.804400000000001"/>
    <n v="-122.27119999999999"/>
    <d v="2024-02-27T00:00:00"/>
    <n v="5"/>
    <b v="0"/>
    <d v="2025-06-25T00:00:00"/>
    <x v="15"/>
    <n v="56"/>
    <x v="1"/>
    <n v="3"/>
    <n v="5"/>
    <n v="0"/>
    <n v="0"/>
    <x v="2"/>
    <x v="0"/>
  </r>
  <r>
    <n v="37"/>
    <x v="2"/>
    <n v="3"/>
    <s v="Sun, Thu, Tue"/>
    <x v="0"/>
    <d v="1899-12-30T14:33:00"/>
    <d v="1899-12-30T15:10:00"/>
    <n v="37"/>
    <b v="0"/>
    <x v="0"/>
    <b v="0"/>
    <s v="Non-binary"/>
    <n v="20"/>
    <x v="0"/>
    <n v="20"/>
    <x v="0"/>
    <n v="0.05"/>
    <n v="19"/>
    <s v="Off-Peak Only"/>
    <s v="Sacramento, Ca"/>
    <n v="38.581600000000002"/>
    <n v="-121.4944"/>
    <d v="2023-08-07T00:00:00"/>
    <n v="0"/>
    <b v="0"/>
    <d v="2025-06-14T00:00:00"/>
    <x v="31"/>
    <n v="67"/>
    <x v="4"/>
    <n v="0.6"/>
    <n v="1"/>
    <n v="1"/>
    <n v="0"/>
    <x v="4"/>
    <x v="0"/>
  </r>
  <r>
    <n v="28"/>
    <x v="2"/>
    <n v="2"/>
    <s v="Fri, Tue"/>
    <x v="0"/>
    <d v="1899-12-30T14:12:00"/>
    <d v="1899-12-30T15:26:00"/>
    <n v="74"/>
    <b v="1"/>
    <x v="0"/>
    <b v="0"/>
    <s v="Female"/>
    <n v="20"/>
    <x v="0"/>
    <n v="20"/>
    <x v="0"/>
    <n v="0.05"/>
    <n v="19"/>
    <s v="Off-Peak Only"/>
    <s v="Oakland, Ca"/>
    <n v="37.804400000000001"/>
    <n v="-122.27119999999999"/>
    <d v="2023-12-10T00:00:00"/>
    <n v="0"/>
    <b v="0"/>
    <d v="2025-06-21T00:00:00"/>
    <x v="13"/>
    <n v="60"/>
    <x v="0"/>
    <n v="1.2"/>
    <n v="1"/>
    <n v="0"/>
    <n v="0"/>
    <x v="2"/>
    <x v="0"/>
  </r>
  <r>
    <n v="28"/>
    <x v="0"/>
    <n v="1"/>
    <s v="Sun"/>
    <x v="0"/>
    <d v="1899-12-30T11:49:00"/>
    <d v="1899-12-30T14:11:00"/>
    <n v="142"/>
    <b v="1"/>
    <x v="1"/>
    <b v="1"/>
    <s v="Prefer not to say"/>
    <n v="50"/>
    <x v="0"/>
    <n v="50"/>
    <x v="2"/>
    <n v="0.1"/>
    <n v="45"/>
    <s v="All Hours"/>
    <s v="Sacramento, Ca"/>
    <n v="38.581600000000002"/>
    <n v="-121.4944"/>
    <d v="2023-05-05T00:00:00"/>
    <n v="1"/>
    <b v="1"/>
    <d v="2025-06-09T00:00:00"/>
    <x v="2"/>
    <n v="72"/>
    <x v="3"/>
    <n v="2.4"/>
    <n v="5"/>
    <n v="1"/>
    <n v="0"/>
    <x v="4"/>
    <x v="0"/>
  </r>
  <r>
    <n v="26"/>
    <x v="0"/>
    <n v="3"/>
    <s v="Fri, Thu, Wed"/>
    <x v="1"/>
    <d v="1899-12-30T18:41:00"/>
    <d v="1899-12-30T21:00:00"/>
    <n v="139"/>
    <b v="1"/>
    <x v="1"/>
    <b v="1"/>
    <s v="Female"/>
    <n v="50"/>
    <x v="2"/>
    <n v="45"/>
    <x v="1"/>
    <n v="0"/>
    <n v="45"/>
    <s v="All Hours"/>
    <s v="Anaheim, Ca"/>
    <n v="33.836599999999997"/>
    <n v="-117.9143"/>
    <d v="2025-03-28T00:00:00"/>
    <n v="2"/>
    <b v="1"/>
    <d v="2025-07-18T00:00:00"/>
    <x v="20"/>
    <n v="33"/>
    <x v="4"/>
    <n v="2.2999999999999998"/>
    <n v="0"/>
    <n v="0"/>
    <n v="0"/>
    <x v="3"/>
    <x v="0"/>
  </r>
  <r>
    <n v="22"/>
    <x v="1"/>
    <n v="3"/>
    <s v="Fri, Sun, Tue"/>
    <x v="0"/>
    <d v="1899-12-30T17:13:00"/>
    <d v="1899-12-30T18:24:00"/>
    <n v="71"/>
    <b v="0"/>
    <x v="0"/>
    <b v="1"/>
    <s v="Prefer not to say"/>
    <n v="30"/>
    <x v="1"/>
    <n v="22.5"/>
    <x v="0"/>
    <n v="0.05"/>
    <n v="21.375"/>
    <s v="Weekdays Only"/>
    <s v="San Diego, Ca"/>
    <n v="32.715699999999998"/>
    <n v="-117.1611"/>
    <d v="2025-04-19T00:00:00"/>
    <n v="0"/>
    <b v="0"/>
    <d v="2025-07-19T00:00:00"/>
    <x v="5"/>
    <n v="32"/>
    <x v="4"/>
    <n v="1.2"/>
    <n v="1.1200000000000001"/>
    <n v="0"/>
    <n v="0"/>
    <x v="6"/>
    <x v="0"/>
  </r>
  <r>
    <n v="14"/>
    <x v="1"/>
    <n v="3"/>
    <s v="Sat, Sun, Tue"/>
    <x v="0"/>
    <d v="1899-12-30T08:34:00"/>
    <d v="1899-12-30T10:49:00"/>
    <n v="135"/>
    <b v="0"/>
    <x v="0"/>
    <b v="1"/>
    <s v="Female"/>
    <n v="30"/>
    <x v="2"/>
    <n v="27"/>
    <x v="1"/>
    <n v="0"/>
    <n v="27"/>
    <s v="Weekdays Only"/>
    <s v="San Diego, Ca"/>
    <n v="32.715699999999998"/>
    <n v="-117.1611"/>
    <d v="2024-10-02T00:00:00"/>
    <n v="0"/>
    <b v="1"/>
    <d v="2025-07-08T00:00:00"/>
    <x v="34"/>
    <n v="43"/>
    <x v="4"/>
    <n v="2.2000000000000002"/>
    <n v="0"/>
    <n v="0"/>
    <n v="0"/>
    <x v="6"/>
    <x v="0"/>
  </r>
  <r>
    <n v="47"/>
    <x v="0"/>
    <n v="2"/>
    <s v="Mon, Sat"/>
    <x v="1"/>
    <d v="1899-12-30T08:39:00"/>
    <d v="1899-12-30T09:38:00"/>
    <n v="59"/>
    <b v="1"/>
    <x v="1"/>
    <b v="1"/>
    <s v="Other (self-described)"/>
    <n v="50"/>
    <x v="1"/>
    <n v="37.5"/>
    <x v="2"/>
    <n v="0.1"/>
    <n v="33.75"/>
    <s v="All Hours"/>
    <s v="San Diego, Ca"/>
    <n v="32.715699999999998"/>
    <n v="-117.1611"/>
    <d v="2025-01-04T00:00:00"/>
    <n v="2"/>
    <b v="0"/>
    <d v="2025-07-13T00:00:00"/>
    <x v="4"/>
    <n v="38"/>
    <x v="0"/>
    <n v="1"/>
    <n v="3.75"/>
    <n v="0"/>
    <n v="0"/>
    <x v="6"/>
    <x v="0"/>
  </r>
  <r>
    <n v="32"/>
    <x v="0"/>
    <n v="3"/>
    <s v="Mon, Sun, Wed"/>
    <x v="0"/>
    <d v="1899-12-30T17:30:00"/>
    <d v="1899-12-30T20:14:00"/>
    <n v="164"/>
    <b v="0"/>
    <x v="1"/>
    <b v="1"/>
    <s v="Female"/>
    <n v="50"/>
    <x v="0"/>
    <n v="50"/>
    <x v="1"/>
    <n v="0"/>
    <n v="50"/>
    <s v="All Hours"/>
    <s v="Los Angeles, Ca"/>
    <n v="34.052199999999999"/>
    <n v="-118.2437"/>
    <d v="2022-12-07T00:00:00"/>
    <n v="3"/>
    <b v="1"/>
    <d v="2025-05-31T00:00:00"/>
    <x v="6"/>
    <n v="81"/>
    <x v="4"/>
    <n v="2.7"/>
    <n v="0"/>
    <n v="1"/>
    <n v="1"/>
    <x v="5"/>
    <x v="0"/>
  </r>
  <r>
    <n v="35"/>
    <x v="0"/>
    <n v="2"/>
    <s v="Fri, Sun"/>
    <x v="1"/>
    <d v="1899-12-30T14:22:00"/>
    <d v="1899-12-30T15:43:00"/>
    <n v="81"/>
    <b v="1"/>
    <x v="0"/>
    <b v="0"/>
    <s v="Non-binary"/>
    <n v="50"/>
    <x v="1"/>
    <n v="37.5"/>
    <x v="0"/>
    <n v="0.05"/>
    <n v="35.625"/>
    <s v="All Hours"/>
    <s v="Oakland, Ca"/>
    <n v="37.804400000000001"/>
    <n v="-122.27119999999999"/>
    <d v="2024-11-01T00:00:00"/>
    <n v="0"/>
    <b v="1"/>
    <d v="2025-07-09T00:00:00"/>
    <x v="10"/>
    <n v="42"/>
    <x v="0"/>
    <n v="1.4"/>
    <n v="1.88"/>
    <n v="0"/>
    <n v="0"/>
    <x v="2"/>
    <x v="0"/>
  </r>
  <r>
    <n v="39"/>
    <x v="0"/>
    <n v="4"/>
    <s v="Mon, Sat, Sun, Thu"/>
    <x v="0"/>
    <d v="1899-12-30T17:07:00"/>
    <d v="1899-12-30T17:55:00"/>
    <n v="48"/>
    <b v="0"/>
    <x v="0"/>
    <b v="1"/>
    <s v="Prefer not to say"/>
    <n v="50"/>
    <x v="2"/>
    <n v="45"/>
    <x v="0"/>
    <n v="0.05"/>
    <n v="42.75"/>
    <s v="All Hours"/>
    <s v="San Diego, Ca"/>
    <n v="32.715699999999998"/>
    <n v="-117.1611"/>
    <d v="2022-08-18T00:00:00"/>
    <n v="0"/>
    <b v="1"/>
    <d v="2025-05-25T00:00:00"/>
    <x v="8"/>
    <n v="87"/>
    <x v="2"/>
    <n v="0.8"/>
    <n v="2.25"/>
    <n v="1"/>
    <n v="0"/>
    <x v="6"/>
    <x v="0"/>
  </r>
  <r>
    <n v="36"/>
    <x v="1"/>
    <n v="4"/>
    <s v="Sat, Thu, Tue, Wed"/>
    <x v="0"/>
    <d v="1899-12-30T17:34:00"/>
    <d v="1899-12-30T18:06:00"/>
    <n v="32"/>
    <b v="1"/>
    <x v="1"/>
    <b v="0"/>
    <s v="Female"/>
    <n v="30"/>
    <x v="0"/>
    <n v="30"/>
    <x v="3"/>
    <n v="0.15"/>
    <n v="25.5"/>
    <s v="Weekdays Only"/>
    <s v="Bakersfield, Ca"/>
    <n v="35.3733"/>
    <n v="-119.0187"/>
    <d v="2024-06-29T00:00:00"/>
    <n v="3"/>
    <b v="0"/>
    <d v="2025-07-02T00:00:00"/>
    <x v="30"/>
    <n v="49"/>
    <x v="2"/>
    <n v="0.5"/>
    <n v="4.5"/>
    <n v="0"/>
    <n v="0"/>
    <x v="7"/>
    <x v="0"/>
  </r>
  <r>
    <n v="12"/>
    <x v="2"/>
    <n v="3"/>
    <s v="Fri, Sun, Thu"/>
    <x v="1"/>
    <d v="1899-12-30T19:57:00"/>
    <d v="1899-12-30T21:28:00"/>
    <n v="91"/>
    <b v="1"/>
    <x v="0"/>
    <b v="0"/>
    <s v="Male"/>
    <n v="20"/>
    <x v="0"/>
    <n v="20"/>
    <x v="2"/>
    <n v="0.1"/>
    <n v="18"/>
    <s v="Off-Peak Only"/>
    <s v="Bakersfield, Ca"/>
    <n v="35.3733"/>
    <n v="-119.0187"/>
    <d v="2024-12-11T00:00:00"/>
    <n v="0"/>
    <b v="0"/>
    <d v="2025-07-12T00:00:00"/>
    <x v="11"/>
    <n v="39"/>
    <x v="4"/>
    <n v="1.5"/>
    <n v="2"/>
    <n v="0"/>
    <n v="0"/>
    <x v="7"/>
    <x v="0"/>
  </r>
  <r>
    <n v="23"/>
    <x v="0"/>
    <n v="5"/>
    <s v="Fri, Mon, Sun, Tue, Wed"/>
    <x v="0"/>
    <d v="1899-12-30T16:33:00"/>
    <d v="1899-12-30T18:03:00"/>
    <n v="90"/>
    <b v="0"/>
    <x v="0"/>
    <b v="0"/>
    <s v="Male"/>
    <n v="50"/>
    <x v="0"/>
    <n v="50"/>
    <x v="0"/>
    <n v="0.05"/>
    <n v="47.5"/>
    <s v="All Hours"/>
    <s v="Long Beach, Ca"/>
    <n v="33.770099999999999"/>
    <n v="-118.19370000000001"/>
    <d v="2023-03-04T00:00:00"/>
    <n v="0"/>
    <b v="1"/>
    <d v="2025-06-05T00:00:00"/>
    <x v="16"/>
    <n v="76"/>
    <x v="1"/>
    <n v="1.5"/>
    <n v="2.5"/>
    <n v="1"/>
    <n v="1"/>
    <x v="9"/>
    <x v="0"/>
  </r>
  <r>
    <n v="48"/>
    <x v="1"/>
    <n v="3"/>
    <s v="Mon, Sat, Tue"/>
    <x v="1"/>
    <d v="1899-12-30T20:37:00"/>
    <d v="1899-12-30T21:48:00"/>
    <n v="71"/>
    <b v="0"/>
    <x v="1"/>
    <b v="1"/>
    <s v="Other (self-described)"/>
    <n v="30"/>
    <x v="0"/>
    <n v="30"/>
    <x v="1"/>
    <n v="0"/>
    <n v="30"/>
    <s v="Weekdays Only"/>
    <s v="San Jose, Ca"/>
    <n v="37.338200000000001"/>
    <n v="-121.88630000000001"/>
    <d v="2023-07-22T00:00:00"/>
    <n v="5"/>
    <b v="0"/>
    <d v="2025-06-13T00:00:00"/>
    <x v="26"/>
    <n v="68"/>
    <x v="4"/>
    <n v="1.2"/>
    <n v="0"/>
    <n v="1"/>
    <n v="0"/>
    <x v="0"/>
    <x v="0"/>
  </r>
  <r>
    <n v="32"/>
    <x v="0"/>
    <n v="3"/>
    <s v="Fri, Tue, Wed"/>
    <x v="1"/>
    <d v="1899-12-30T17:47:00"/>
    <d v="1899-12-30T19:28:00"/>
    <n v="101"/>
    <b v="0"/>
    <x v="0"/>
    <b v="1"/>
    <s v="Female"/>
    <n v="50"/>
    <x v="2"/>
    <n v="45"/>
    <x v="2"/>
    <n v="0.1"/>
    <n v="40.5"/>
    <s v="All Hours"/>
    <s v="Fresno, Ca"/>
    <n v="36.7378"/>
    <n v="-119.7871"/>
    <d v="2024-01-09T00:00:00"/>
    <n v="0"/>
    <b v="0"/>
    <d v="2025-06-23T00:00:00"/>
    <x v="23"/>
    <n v="58"/>
    <x v="4"/>
    <n v="1.7"/>
    <n v="4.5"/>
    <n v="0"/>
    <n v="0"/>
    <x v="1"/>
    <x v="0"/>
  </r>
  <r>
    <n v="45"/>
    <x v="1"/>
    <n v="2"/>
    <s v="Sat, Tue"/>
    <x v="1"/>
    <d v="1899-12-30T15:59:00"/>
    <d v="1899-12-30T18:46:00"/>
    <n v="167"/>
    <b v="0"/>
    <x v="1"/>
    <b v="1"/>
    <s v="Female"/>
    <n v="30"/>
    <x v="0"/>
    <n v="30"/>
    <x v="3"/>
    <n v="0.15"/>
    <n v="25.5"/>
    <s v="Weekdays Only"/>
    <s v="San Francisco, Ca"/>
    <n v="37.774900000000002"/>
    <n v="-122.4194"/>
    <d v="2023-11-09T00:00:00"/>
    <n v="2"/>
    <b v="0"/>
    <d v="2025-06-19T00:00:00"/>
    <x v="28"/>
    <n v="62"/>
    <x v="0"/>
    <n v="2.8"/>
    <n v="4.5"/>
    <n v="1"/>
    <n v="0"/>
    <x v="8"/>
    <x v="0"/>
  </r>
  <r>
    <n v="32"/>
    <x v="0"/>
    <n v="3"/>
    <s v="Sat, Tue, Wed"/>
    <x v="0"/>
    <d v="1899-12-30T20:34:00"/>
    <d v="1899-12-30T21:40:00"/>
    <n v="66"/>
    <b v="0"/>
    <x v="1"/>
    <b v="1"/>
    <s v="Non-binary"/>
    <n v="50"/>
    <x v="2"/>
    <n v="45"/>
    <x v="2"/>
    <n v="0.1"/>
    <n v="40.5"/>
    <s v="All Hours"/>
    <s v="Sacramento, Ca"/>
    <n v="38.581600000000002"/>
    <n v="-121.4944"/>
    <d v="2023-05-19T00:00:00"/>
    <n v="6"/>
    <b v="1"/>
    <d v="2025-06-09T00:00:00"/>
    <x v="2"/>
    <n v="72"/>
    <x v="4"/>
    <n v="1.1000000000000001"/>
    <n v="4.5"/>
    <n v="1"/>
    <n v="0"/>
    <x v="4"/>
    <x v="0"/>
  </r>
  <r>
    <n v="33"/>
    <x v="1"/>
    <n v="3"/>
    <s v="Sat, Sun, Wed"/>
    <x v="1"/>
    <d v="1899-12-30T16:59:00"/>
    <d v="1899-12-30T18:31:00"/>
    <n v="92"/>
    <b v="1"/>
    <x v="1"/>
    <b v="0"/>
    <s v="Prefer not to say"/>
    <n v="30"/>
    <x v="1"/>
    <n v="22.5"/>
    <x v="3"/>
    <n v="0.15"/>
    <n v="19.125"/>
    <s v="Weekdays Only"/>
    <s v="Long Beach, Ca"/>
    <n v="33.770099999999999"/>
    <n v="-118.19370000000001"/>
    <d v="2024-10-22T00:00:00"/>
    <n v="2"/>
    <b v="1"/>
    <d v="2025-07-09T00:00:00"/>
    <x v="34"/>
    <n v="42"/>
    <x v="4"/>
    <n v="1.5"/>
    <n v="3.38"/>
    <n v="0"/>
    <n v="0"/>
    <x v="9"/>
    <x v="0"/>
  </r>
  <r>
    <n v="21"/>
    <x v="2"/>
    <n v="5"/>
    <s v="Fri, Mon, Sat, Tue, Wed"/>
    <x v="1"/>
    <d v="1899-12-30T11:36:00"/>
    <d v="1899-12-30T14:23:00"/>
    <n v="167"/>
    <b v="0"/>
    <x v="0"/>
    <b v="0"/>
    <s v="Female"/>
    <n v="20"/>
    <x v="1"/>
    <n v="15"/>
    <x v="1"/>
    <n v="0"/>
    <n v="15"/>
    <s v="Off-Peak Only"/>
    <s v="Anaheim, Ca"/>
    <n v="33.836599999999997"/>
    <n v="-117.9143"/>
    <d v="2022-07-27T00:00:00"/>
    <n v="0"/>
    <b v="0"/>
    <d v="2025-05-24T00:00:00"/>
    <x v="35"/>
    <n v="88"/>
    <x v="1"/>
    <n v="2.8"/>
    <n v="0"/>
    <n v="1"/>
    <n v="0"/>
    <x v="3"/>
    <x v="0"/>
  </r>
  <r>
    <n v="44"/>
    <x v="1"/>
    <n v="2"/>
    <s v="Thu, Tue"/>
    <x v="0"/>
    <d v="1899-12-30T12:01:00"/>
    <d v="1899-12-30T14:07:00"/>
    <n v="126"/>
    <b v="0"/>
    <x v="0"/>
    <b v="1"/>
    <s v="Female"/>
    <n v="30"/>
    <x v="1"/>
    <n v="22.5"/>
    <x v="1"/>
    <n v="0"/>
    <n v="22.5"/>
    <s v="Weekdays Only"/>
    <s v="San Francisco, Ca"/>
    <n v="37.774900000000002"/>
    <n v="-122.4194"/>
    <d v="2022-08-19T00:00:00"/>
    <n v="0"/>
    <b v="1"/>
    <d v="2025-05-25T00:00:00"/>
    <x v="8"/>
    <n v="87"/>
    <x v="0"/>
    <n v="2.1"/>
    <n v="0"/>
    <n v="1"/>
    <n v="0"/>
    <x v="8"/>
    <x v="0"/>
  </r>
  <r>
    <n v="19"/>
    <x v="0"/>
    <n v="1"/>
    <s v="Wed"/>
    <x v="1"/>
    <d v="1899-12-30T14:30:00"/>
    <d v="1899-12-30T17:29:00"/>
    <n v="179"/>
    <b v="0"/>
    <x v="1"/>
    <b v="1"/>
    <s v="Non-binary"/>
    <n v="50"/>
    <x v="1"/>
    <n v="37.5"/>
    <x v="2"/>
    <n v="0.1"/>
    <n v="33.75"/>
    <s v="All Hours"/>
    <s v="San Jose, Ca"/>
    <n v="37.338200000000001"/>
    <n v="-121.88630000000001"/>
    <d v="2023-07-31T00:00:00"/>
    <n v="3"/>
    <b v="1"/>
    <d v="2025-06-13T00:00:00"/>
    <x v="26"/>
    <n v="68"/>
    <x v="3"/>
    <n v="3"/>
    <n v="3.75"/>
    <n v="1"/>
    <n v="0"/>
    <x v="0"/>
    <x v="0"/>
  </r>
  <r>
    <n v="14"/>
    <x v="0"/>
    <n v="2"/>
    <s v="Mon, Wed"/>
    <x v="1"/>
    <d v="1899-12-30T10:33:00"/>
    <d v="1899-12-30T12:57:00"/>
    <n v="144"/>
    <b v="1"/>
    <x v="0"/>
    <b v="1"/>
    <s v="Other (self-described)"/>
    <n v="50"/>
    <x v="1"/>
    <n v="37.5"/>
    <x v="1"/>
    <n v="0"/>
    <n v="37.5"/>
    <s v="All Hours"/>
    <s v="Long Beach, Ca"/>
    <n v="33.770099999999999"/>
    <n v="-118.19370000000001"/>
    <d v="2024-11-22T00:00:00"/>
    <n v="0"/>
    <b v="0"/>
    <d v="2025-07-11T00:00:00"/>
    <x v="10"/>
    <n v="40"/>
    <x v="0"/>
    <n v="2.4"/>
    <n v="0"/>
    <n v="0"/>
    <n v="0"/>
    <x v="9"/>
    <x v="0"/>
  </r>
  <r>
    <n v="13"/>
    <x v="2"/>
    <n v="1"/>
    <s v="Sat"/>
    <x v="1"/>
    <d v="1899-12-30T11:55:00"/>
    <d v="1899-12-30T12:55:00"/>
    <n v="60"/>
    <b v="0"/>
    <x v="0"/>
    <b v="1"/>
    <s v="Female"/>
    <n v="20"/>
    <x v="1"/>
    <n v="15"/>
    <x v="0"/>
    <n v="0.05"/>
    <n v="14.25"/>
    <s v="Off-Peak Only"/>
    <s v="Long Beach, Ca"/>
    <n v="33.770099999999999"/>
    <n v="-118.19370000000001"/>
    <d v="2023-06-29T00:00:00"/>
    <n v="0"/>
    <b v="0"/>
    <d v="2025-06-12T00:00:00"/>
    <x v="21"/>
    <n v="69"/>
    <x v="3"/>
    <n v="1"/>
    <n v="0.75"/>
    <n v="1"/>
    <n v="0"/>
    <x v="9"/>
    <x v="0"/>
  </r>
  <r>
    <n v="29"/>
    <x v="3"/>
    <n v="2"/>
    <s v="Sun, Wed"/>
    <x v="0"/>
    <d v="1899-12-30T17:09:00"/>
    <d v="1899-12-30T18:06:00"/>
    <n v="57"/>
    <b v="0"/>
    <x v="1"/>
    <b v="1"/>
    <s v="Male"/>
    <n v="70"/>
    <x v="0"/>
    <n v="70"/>
    <x v="1"/>
    <n v="0"/>
    <n v="70"/>
    <s v="All Hours + Priority Access"/>
    <s v="Los Angeles, Ca"/>
    <n v="34.052199999999999"/>
    <n v="-118.2437"/>
    <d v="2025-04-07T00:00:00"/>
    <n v="6"/>
    <b v="1"/>
    <d v="2025-07-18T00:00:00"/>
    <x v="5"/>
    <n v="33"/>
    <x v="0"/>
    <n v="1"/>
    <n v="0"/>
    <n v="0"/>
    <n v="1"/>
    <x v="5"/>
    <x v="0"/>
  </r>
  <r>
    <n v="33"/>
    <x v="1"/>
    <n v="3"/>
    <s v="Sat, Sun, Wed"/>
    <x v="1"/>
    <d v="1899-12-30T16:59:00"/>
    <d v="1899-12-30T18:31:00"/>
    <n v="92"/>
    <b v="1"/>
    <x v="1"/>
    <b v="0"/>
    <s v="Prefer not to say"/>
    <n v="30"/>
    <x v="1"/>
    <n v="22.5"/>
    <x v="3"/>
    <n v="0.15"/>
    <n v="19.125"/>
    <s v="Weekdays Only"/>
    <s v="Long Beach, Ca"/>
    <n v="33.770099999999999"/>
    <n v="-118.19370000000001"/>
    <d v="2025-05-21T00:00:00"/>
    <n v="1"/>
    <b v="0"/>
    <d v="2025-07-21T00:00:00"/>
    <x v="18"/>
    <n v="30"/>
    <x v="4"/>
    <n v="1.5"/>
    <n v="3.38"/>
    <n v="0"/>
    <n v="0"/>
    <x v="9"/>
    <x v="0"/>
  </r>
  <r>
    <n v="16"/>
    <x v="2"/>
    <n v="3"/>
    <s v="Fri, Sun, Wed"/>
    <x v="1"/>
    <d v="1899-12-30T14:53:00"/>
    <d v="1899-12-30T17:02:00"/>
    <n v="129"/>
    <b v="1"/>
    <x v="0"/>
    <b v="1"/>
    <s v="Male"/>
    <n v="20"/>
    <x v="0"/>
    <n v="20"/>
    <x v="1"/>
    <n v="0"/>
    <n v="20"/>
    <s v="Off-Peak Only"/>
    <s v="Los Angeles, Ca"/>
    <n v="34.052199999999999"/>
    <n v="-118.2437"/>
    <d v="2024-09-21T00:00:00"/>
    <n v="0"/>
    <b v="0"/>
    <d v="2025-07-07T00:00:00"/>
    <x v="25"/>
    <n v="44"/>
    <x v="4"/>
    <n v="2.2000000000000002"/>
    <n v="0"/>
    <n v="0"/>
    <n v="0"/>
    <x v="5"/>
    <x v="0"/>
  </r>
  <r>
    <n v="28"/>
    <x v="2"/>
    <n v="3"/>
    <s v="Sun, Thu, Tue"/>
    <x v="0"/>
    <d v="1899-12-30T10:17:00"/>
    <d v="1899-12-30T11:47:00"/>
    <n v="90"/>
    <b v="0"/>
    <x v="1"/>
    <b v="0"/>
    <s v="Male"/>
    <n v="20"/>
    <x v="0"/>
    <n v="20"/>
    <x v="0"/>
    <n v="0.05"/>
    <n v="19"/>
    <s v="Off-Peak Only"/>
    <s v="Oakland, Ca"/>
    <n v="37.804400000000001"/>
    <n v="-122.27119999999999"/>
    <d v="2024-02-16T00:00:00"/>
    <n v="1"/>
    <b v="0"/>
    <d v="2025-06-25T00:00:00"/>
    <x v="15"/>
    <n v="56"/>
    <x v="4"/>
    <n v="1.5"/>
    <n v="1"/>
    <n v="0"/>
    <n v="0"/>
    <x v="2"/>
    <x v="0"/>
  </r>
  <r>
    <n v="14"/>
    <x v="1"/>
    <n v="3"/>
    <s v="Sat, Sun, Tue"/>
    <x v="0"/>
    <d v="1899-12-30T08:34:00"/>
    <d v="1899-12-30T10:49:00"/>
    <n v="135"/>
    <b v="0"/>
    <x v="0"/>
    <b v="1"/>
    <s v="Female"/>
    <n v="30"/>
    <x v="2"/>
    <n v="27"/>
    <x v="1"/>
    <n v="0"/>
    <n v="27"/>
    <s v="Weekdays Only"/>
    <s v="San Diego, Ca"/>
    <n v="32.715699999999998"/>
    <n v="-117.1611"/>
    <d v="2022-12-11T00:00:00"/>
    <n v="0"/>
    <b v="0"/>
    <d v="2025-05-31T00:00:00"/>
    <x v="6"/>
    <n v="81"/>
    <x v="4"/>
    <n v="2.2000000000000002"/>
    <n v="0"/>
    <n v="1"/>
    <n v="0"/>
    <x v="6"/>
    <x v="0"/>
  </r>
  <r>
    <n v="16"/>
    <x v="0"/>
    <n v="4"/>
    <s v="Mon, Sun, Thu, Tue"/>
    <x v="1"/>
    <d v="1899-12-30T16:21:00"/>
    <d v="1899-12-30T17:38:00"/>
    <n v="77"/>
    <b v="0"/>
    <x v="1"/>
    <b v="0"/>
    <s v="Female"/>
    <n v="50"/>
    <x v="0"/>
    <n v="50"/>
    <x v="2"/>
    <n v="0.1"/>
    <n v="45"/>
    <s v="All Hours"/>
    <s v="San Diego, Ca"/>
    <n v="32.715699999999998"/>
    <n v="-117.1611"/>
    <d v="2023-05-10T00:00:00"/>
    <n v="7"/>
    <b v="0"/>
    <d v="2025-06-09T00:00:00"/>
    <x v="2"/>
    <n v="72"/>
    <x v="2"/>
    <n v="1.3"/>
    <n v="5"/>
    <n v="1"/>
    <n v="0"/>
    <x v="6"/>
    <x v="0"/>
  </r>
  <r>
    <n v="49"/>
    <x v="0"/>
    <n v="1"/>
    <s v="Tue"/>
    <x v="1"/>
    <d v="1899-12-30T20:23:00"/>
    <d v="1899-12-30T21:08:00"/>
    <n v="45"/>
    <b v="1"/>
    <x v="0"/>
    <b v="1"/>
    <s v="Male"/>
    <n v="50"/>
    <x v="0"/>
    <n v="50"/>
    <x v="3"/>
    <n v="0.15"/>
    <n v="42.5"/>
    <s v="All Hours"/>
    <s v="San Jose, Ca"/>
    <n v="37.338200000000001"/>
    <n v="-121.88630000000001"/>
    <d v="2023-04-24T00:00:00"/>
    <n v="0"/>
    <b v="1"/>
    <d v="2025-06-08T00:00:00"/>
    <x v="32"/>
    <n v="73"/>
    <x v="3"/>
    <n v="0.8"/>
    <n v="7.5"/>
    <n v="1"/>
    <n v="0"/>
    <x v="0"/>
    <x v="0"/>
  </r>
  <r>
    <n v="22"/>
    <x v="0"/>
    <n v="1"/>
    <s v="Fri"/>
    <x v="0"/>
    <d v="1899-12-30T11:31:00"/>
    <d v="1899-12-30T12:13:00"/>
    <n v="42"/>
    <b v="1"/>
    <x v="1"/>
    <b v="1"/>
    <s v="Male"/>
    <n v="50"/>
    <x v="0"/>
    <n v="50"/>
    <x v="0"/>
    <n v="0.05"/>
    <n v="47.5"/>
    <s v="All Hours"/>
    <s v="San Jose, Ca"/>
    <n v="37.338200000000001"/>
    <n v="-121.88630000000001"/>
    <d v="2024-03-26T00:00:00"/>
    <n v="4"/>
    <b v="1"/>
    <d v="2025-06-27T00:00:00"/>
    <x v="14"/>
    <n v="54"/>
    <x v="3"/>
    <n v="0.7"/>
    <n v="2.5"/>
    <n v="0"/>
    <n v="1"/>
    <x v="0"/>
    <x v="0"/>
  </r>
  <r>
    <n v="49"/>
    <x v="0"/>
    <n v="1"/>
    <s v="Tue"/>
    <x v="1"/>
    <d v="1899-12-30T16:18:00"/>
    <d v="1899-12-30T17:35:00"/>
    <n v="77"/>
    <b v="1"/>
    <x v="0"/>
    <b v="0"/>
    <s v="Male"/>
    <n v="50"/>
    <x v="0"/>
    <n v="50"/>
    <x v="1"/>
    <n v="0"/>
    <n v="50"/>
    <s v="All Hours"/>
    <s v="San Jose, Ca"/>
    <n v="37.338200000000001"/>
    <n v="-121.88630000000001"/>
    <d v="2024-06-19T00:00:00"/>
    <n v="0"/>
    <b v="1"/>
    <d v="2025-07-02T00:00:00"/>
    <x v="30"/>
    <n v="49"/>
    <x v="3"/>
    <n v="1.3"/>
    <n v="0"/>
    <n v="0"/>
    <n v="1"/>
    <x v="0"/>
    <x v="0"/>
  </r>
  <r>
    <n v="14"/>
    <x v="0"/>
    <n v="3"/>
    <s v="Mon, Sat, Thu"/>
    <x v="0"/>
    <d v="1899-12-30T08:40:00"/>
    <d v="1899-12-30T10:15:00"/>
    <n v="95"/>
    <b v="0"/>
    <x v="1"/>
    <b v="1"/>
    <s v="Female"/>
    <n v="50"/>
    <x v="1"/>
    <n v="37.5"/>
    <x v="3"/>
    <n v="0.15"/>
    <n v="31.875"/>
    <s v="All Hours"/>
    <s v="San Francisco, Ca"/>
    <n v="37.774900000000002"/>
    <n v="-122.4194"/>
    <d v="2024-05-23T00:00:00"/>
    <n v="3"/>
    <b v="1"/>
    <d v="2025-06-30T00:00:00"/>
    <x v="0"/>
    <n v="51"/>
    <x v="4"/>
    <n v="1.6"/>
    <n v="5.62"/>
    <n v="0"/>
    <n v="0"/>
    <x v="8"/>
    <x v="0"/>
  </r>
  <r>
    <n v="49"/>
    <x v="1"/>
    <n v="2"/>
    <s v="Sat, Wed"/>
    <x v="0"/>
    <d v="1899-12-30T15:41:00"/>
    <d v="1899-12-30T17:45:00"/>
    <n v="124"/>
    <b v="1"/>
    <x v="0"/>
    <b v="0"/>
    <s v="Male"/>
    <n v="30"/>
    <x v="0"/>
    <n v="30"/>
    <x v="2"/>
    <n v="0.1"/>
    <n v="27"/>
    <s v="Weekdays Only"/>
    <s v="Los Angeles, Ca"/>
    <n v="34.052199999999999"/>
    <n v="-118.2437"/>
    <d v="2022-08-06T00:00:00"/>
    <n v="0"/>
    <b v="0"/>
    <d v="2025-05-24T00:00:00"/>
    <x v="8"/>
    <n v="88"/>
    <x v="0"/>
    <n v="2.1"/>
    <n v="3"/>
    <n v="1"/>
    <n v="0"/>
    <x v="5"/>
    <x v="0"/>
  </r>
  <r>
    <n v="28"/>
    <x v="0"/>
    <n v="1"/>
    <s v="Sun"/>
    <x v="0"/>
    <d v="1899-12-30T11:49:00"/>
    <d v="1899-12-30T14:11:00"/>
    <n v="142"/>
    <b v="1"/>
    <x v="1"/>
    <b v="1"/>
    <s v="Prefer not to say"/>
    <n v="50"/>
    <x v="0"/>
    <n v="50"/>
    <x v="2"/>
    <n v="0.1"/>
    <n v="45"/>
    <s v="All Hours"/>
    <s v="Sacramento, Ca"/>
    <n v="38.581600000000002"/>
    <n v="-121.4944"/>
    <d v="2025-05-11T00:00:00"/>
    <n v="4"/>
    <b v="1"/>
    <d v="2025-07-20T00:00:00"/>
    <x v="18"/>
    <n v="31"/>
    <x v="3"/>
    <n v="2.4"/>
    <n v="5"/>
    <n v="0"/>
    <n v="0"/>
    <x v="4"/>
    <x v="0"/>
  </r>
  <r>
    <n v="21"/>
    <x v="0"/>
    <n v="1"/>
    <s v="Sun"/>
    <x v="1"/>
    <d v="1899-12-30T14:34:00"/>
    <d v="1899-12-30T15:04:00"/>
    <n v="30"/>
    <b v="1"/>
    <x v="1"/>
    <b v="1"/>
    <s v="Male"/>
    <n v="50"/>
    <x v="1"/>
    <n v="37.5"/>
    <x v="1"/>
    <n v="0"/>
    <n v="37.5"/>
    <s v="All Hours"/>
    <s v="Long Beach, Ca"/>
    <n v="33.770099999999999"/>
    <n v="-118.19370000000001"/>
    <d v="2022-12-12T00:00:00"/>
    <n v="6"/>
    <b v="1"/>
    <d v="2025-05-31T00:00:00"/>
    <x v="6"/>
    <n v="81"/>
    <x v="3"/>
    <n v="0.5"/>
    <n v="0"/>
    <n v="1"/>
    <n v="0"/>
    <x v="9"/>
    <x v="0"/>
  </r>
  <r>
    <n v="21"/>
    <x v="3"/>
    <n v="2"/>
    <s v="Mon, Wed"/>
    <x v="0"/>
    <d v="1899-12-30T20:10:00"/>
    <d v="1899-12-30T21:56:00"/>
    <n v="106"/>
    <b v="0"/>
    <x v="0"/>
    <b v="1"/>
    <s v="Male"/>
    <n v="70"/>
    <x v="1"/>
    <n v="52.5"/>
    <x v="1"/>
    <n v="0"/>
    <n v="52.5"/>
    <s v="All Hours + Priority Access"/>
    <s v="Fresno, Ca"/>
    <n v="36.7378"/>
    <n v="-119.7871"/>
    <d v="2023-10-15T00:00:00"/>
    <n v="0"/>
    <b v="1"/>
    <d v="2025-06-18T00:00:00"/>
    <x v="17"/>
    <n v="63"/>
    <x v="0"/>
    <n v="1.8"/>
    <n v="0"/>
    <n v="1"/>
    <n v="1"/>
    <x v="1"/>
    <x v="0"/>
  </r>
  <r>
    <n v="49"/>
    <x v="0"/>
    <n v="1"/>
    <s v="Tue"/>
    <x v="1"/>
    <d v="1899-12-30T16:18:00"/>
    <d v="1899-12-30T17:35:00"/>
    <n v="77"/>
    <b v="1"/>
    <x v="0"/>
    <b v="0"/>
    <s v="Male"/>
    <n v="50"/>
    <x v="0"/>
    <n v="50"/>
    <x v="1"/>
    <n v="0"/>
    <n v="50"/>
    <s v="All Hours"/>
    <s v="San Jose, Ca"/>
    <n v="37.338200000000001"/>
    <n v="-121.88630000000001"/>
    <d v="2024-03-12T00:00:00"/>
    <n v="0"/>
    <b v="1"/>
    <d v="2025-06-26T00:00:00"/>
    <x v="14"/>
    <n v="55"/>
    <x v="3"/>
    <n v="1.3"/>
    <n v="0"/>
    <n v="0"/>
    <n v="1"/>
    <x v="0"/>
    <x v="0"/>
  </r>
  <r>
    <n v="24"/>
    <x v="3"/>
    <n v="4"/>
    <s v="Fri, Sat, Sun, Tue"/>
    <x v="0"/>
    <d v="1899-12-30T15:28:00"/>
    <d v="1899-12-30T16:34:00"/>
    <n v="66"/>
    <b v="0"/>
    <x v="1"/>
    <b v="0"/>
    <s v="Male"/>
    <n v="70"/>
    <x v="0"/>
    <n v="70"/>
    <x v="2"/>
    <n v="0.1"/>
    <n v="63"/>
    <s v="All Hours + Priority Access"/>
    <s v="Fresno, Ca"/>
    <n v="36.7378"/>
    <n v="-119.7871"/>
    <d v="2023-05-12T00:00:00"/>
    <n v="3"/>
    <b v="1"/>
    <d v="2025-06-09T00:00:00"/>
    <x v="2"/>
    <n v="72"/>
    <x v="2"/>
    <n v="1.1000000000000001"/>
    <n v="7"/>
    <n v="1"/>
    <n v="1"/>
    <x v="1"/>
    <x v="0"/>
  </r>
  <r>
    <n v="25"/>
    <x v="0"/>
    <n v="1"/>
    <s v="Sat"/>
    <x v="0"/>
    <d v="1899-12-30T15:55:00"/>
    <d v="1899-12-30T16:50:00"/>
    <n v="55"/>
    <b v="1"/>
    <x v="0"/>
    <b v="1"/>
    <s v="Male"/>
    <n v="50"/>
    <x v="0"/>
    <n v="50"/>
    <x v="1"/>
    <n v="0"/>
    <n v="50"/>
    <s v="All Hours"/>
    <s v="San Francisco, Ca"/>
    <n v="37.774900000000002"/>
    <n v="-122.4194"/>
    <d v="2024-01-21T00:00:00"/>
    <n v="0"/>
    <b v="1"/>
    <d v="2025-06-23T00:00:00"/>
    <x v="23"/>
    <n v="58"/>
    <x v="3"/>
    <n v="0.9"/>
    <n v="0"/>
    <n v="0"/>
    <n v="1"/>
    <x v="8"/>
    <x v="0"/>
  </r>
  <r>
    <n v="40"/>
    <x v="2"/>
    <n v="1"/>
    <s v="Sat"/>
    <x v="0"/>
    <d v="1899-12-30T10:28:00"/>
    <d v="1899-12-30T13:25:00"/>
    <n v="177"/>
    <b v="0"/>
    <x v="0"/>
    <b v="1"/>
    <s v="Female"/>
    <n v="20"/>
    <x v="1"/>
    <n v="15"/>
    <x v="3"/>
    <n v="0.15"/>
    <n v="12.75"/>
    <s v="Off-Peak Only"/>
    <s v="San Francisco, Ca"/>
    <n v="37.774900000000002"/>
    <n v="-122.4194"/>
    <d v="2022-12-05T00:00:00"/>
    <n v="0"/>
    <b v="1"/>
    <d v="2025-05-31T00:00:00"/>
    <x v="6"/>
    <n v="81"/>
    <x v="3"/>
    <n v="3"/>
    <n v="2.25"/>
    <n v="1"/>
    <n v="0"/>
    <x v="8"/>
    <x v="0"/>
  </r>
  <r>
    <n v="48"/>
    <x v="1"/>
    <n v="4"/>
    <s v="Mon, Sun, Thu, Wed"/>
    <x v="0"/>
    <d v="1899-12-30T13:33:00"/>
    <d v="1899-12-30T14:08:00"/>
    <n v="35"/>
    <b v="1"/>
    <x v="0"/>
    <b v="0"/>
    <s v="Female"/>
    <n v="30"/>
    <x v="0"/>
    <n v="30"/>
    <x v="2"/>
    <n v="0.1"/>
    <n v="27"/>
    <s v="Weekdays Only"/>
    <s v="Oakland, Ca"/>
    <n v="37.804400000000001"/>
    <n v="-122.27119999999999"/>
    <d v="2022-11-06T00:00:00"/>
    <n v="0"/>
    <b v="0"/>
    <d v="2025-05-29T00:00:00"/>
    <x v="29"/>
    <n v="83"/>
    <x v="2"/>
    <n v="0.6"/>
    <n v="3"/>
    <n v="1"/>
    <n v="0"/>
    <x v="2"/>
    <x v="0"/>
  </r>
  <r>
    <n v="41"/>
    <x v="1"/>
    <n v="2"/>
    <s v="Sun, Tue"/>
    <x v="0"/>
    <d v="1899-12-30T13:55:00"/>
    <d v="1899-12-30T16:22:00"/>
    <n v="147"/>
    <b v="0"/>
    <x v="0"/>
    <b v="1"/>
    <s v="Male"/>
    <n v="30"/>
    <x v="0"/>
    <n v="30"/>
    <x v="3"/>
    <n v="0.15"/>
    <n v="25.5"/>
    <s v="Weekdays Only"/>
    <s v="Long Beach, Ca"/>
    <n v="33.770099999999999"/>
    <n v="-118.19370000000001"/>
    <d v="2024-03-30T00:00:00"/>
    <n v="0"/>
    <b v="1"/>
    <d v="2025-06-27T00:00:00"/>
    <x v="14"/>
    <n v="54"/>
    <x v="0"/>
    <n v="2.4"/>
    <n v="4.5"/>
    <n v="0"/>
    <n v="0"/>
    <x v="9"/>
    <x v="0"/>
  </r>
  <r>
    <n v="14"/>
    <x v="0"/>
    <n v="3"/>
    <s v="Sat, Sun, Tue"/>
    <x v="0"/>
    <d v="1899-12-30T14:36:00"/>
    <d v="1899-12-30T15:11:00"/>
    <n v="35"/>
    <b v="0"/>
    <x v="1"/>
    <b v="0"/>
    <s v="Female"/>
    <n v="50"/>
    <x v="1"/>
    <n v="37.5"/>
    <x v="1"/>
    <n v="0"/>
    <n v="37.5"/>
    <s v="All Hours"/>
    <s v="Bakersfield, Ca"/>
    <n v="35.3733"/>
    <n v="-119.0187"/>
    <d v="2024-09-01T00:00:00"/>
    <n v="5"/>
    <b v="1"/>
    <d v="2025-07-06T00:00:00"/>
    <x v="25"/>
    <n v="45"/>
    <x v="4"/>
    <n v="0.6"/>
    <n v="0"/>
    <n v="0"/>
    <n v="0"/>
    <x v="7"/>
    <x v="0"/>
  </r>
  <r>
    <n v="38"/>
    <x v="0"/>
    <n v="3"/>
    <s v="Fri, Thu, Wed"/>
    <x v="1"/>
    <d v="1899-12-30T08:17:00"/>
    <d v="1899-12-30T10:38:00"/>
    <n v="141"/>
    <b v="0"/>
    <x v="0"/>
    <b v="1"/>
    <s v="Non-binary"/>
    <n v="50"/>
    <x v="1"/>
    <n v="37.5"/>
    <x v="1"/>
    <n v="0"/>
    <n v="37.5"/>
    <s v="All Hours"/>
    <s v="Anaheim, Ca"/>
    <n v="33.836599999999997"/>
    <n v="-117.9143"/>
    <d v="2023-10-01T00:00:00"/>
    <n v="0"/>
    <b v="1"/>
    <d v="2025-06-17T00:00:00"/>
    <x v="17"/>
    <n v="64"/>
    <x v="4"/>
    <n v="2.4"/>
    <n v="0"/>
    <n v="1"/>
    <n v="0"/>
    <x v="3"/>
    <x v="0"/>
  </r>
  <r>
    <n v="35"/>
    <x v="0"/>
    <n v="5"/>
    <s v="Sat, Sun, Thu, Tue, Wed"/>
    <x v="0"/>
    <d v="1899-12-30T13:07:00"/>
    <d v="1899-12-30T14:57:00"/>
    <n v="110"/>
    <b v="1"/>
    <x v="1"/>
    <b v="0"/>
    <s v="Non-binary"/>
    <n v="50"/>
    <x v="0"/>
    <n v="50"/>
    <x v="2"/>
    <n v="0.1"/>
    <n v="45"/>
    <s v="All Hours"/>
    <s v="San Francisco, Ca"/>
    <n v="37.774900000000002"/>
    <n v="-122.4194"/>
    <d v="2022-10-25T00:00:00"/>
    <n v="2"/>
    <b v="0"/>
    <d v="2025-05-29T00:00:00"/>
    <x v="24"/>
    <n v="83"/>
    <x v="1"/>
    <n v="1.8"/>
    <n v="5"/>
    <n v="1"/>
    <n v="0"/>
    <x v="8"/>
    <x v="0"/>
  </r>
  <r>
    <n v="18"/>
    <x v="2"/>
    <n v="3"/>
    <s v="Mon, Thu, Wed"/>
    <x v="1"/>
    <d v="1899-12-30T14:33:00"/>
    <d v="1899-12-30T15:35:00"/>
    <n v="62"/>
    <b v="0"/>
    <x v="0"/>
    <b v="0"/>
    <s v="Male"/>
    <n v="20"/>
    <x v="1"/>
    <n v="15"/>
    <x v="2"/>
    <n v="0.1"/>
    <n v="13.5"/>
    <s v="Off-Peak Only"/>
    <s v="Sacramento, Ca"/>
    <n v="38.581600000000002"/>
    <n v="-121.4944"/>
    <d v="2024-11-10T00:00:00"/>
    <n v="0"/>
    <b v="0"/>
    <d v="2025-07-10T00:00:00"/>
    <x v="10"/>
    <n v="41"/>
    <x v="4"/>
    <n v="1"/>
    <n v="1.5"/>
    <n v="0"/>
    <n v="0"/>
    <x v="4"/>
    <x v="0"/>
  </r>
  <r>
    <n v="25"/>
    <x v="0"/>
    <n v="1"/>
    <s v="Sat"/>
    <x v="0"/>
    <d v="1899-12-30T15:55:00"/>
    <d v="1899-12-30T16:50:00"/>
    <n v="55"/>
    <b v="1"/>
    <x v="0"/>
    <b v="1"/>
    <s v="Male"/>
    <n v="50"/>
    <x v="0"/>
    <n v="50"/>
    <x v="1"/>
    <n v="0"/>
    <n v="50"/>
    <s v="All Hours"/>
    <s v="San Francisco, Ca"/>
    <n v="37.774900000000002"/>
    <n v="-122.4194"/>
    <d v="2023-08-29T00:00:00"/>
    <n v="0"/>
    <b v="1"/>
    <d v="2025-06-15T00:00:00"/>
    <x v="31"/>
    <n v="66"/>
    <x v="3"/>
    <n v="0.9"/>
    <n v="0"/>
    <n v="1"/>
    <n v="1"/>
    <x v="8"/>
    <x v="0"/>
  </r>
  <r>
    <n v="17"/>
    <x v="3"/>
    <n v="5"/>
    <s v="Mon, Sat, Sun, Tue, Wed"/>
    <x v="1"/>
    <d v="1899-12-30T10:00:00"/>
    <d v="1899-12-30T11:55:00"/>
    <n v="115"/>
    <b v="1"/>
    <x v="0"/>
    <b v="0"/>
    <s v="Female"/>
    <n v="70"/>
    <x v="1"/>
    <n v="52.5"/>
    <x v="1"/>
    <n v="0"/>
    <n v="52.5"/>
    <s v="All Hours + Priority Access"/>
    <s v="San Diego, Ca"/>
    <n v="32.715699999999998"/>
    <n v="-117.1611"/>
    <d v="2023-08-20T00:00:00"/>
    <n v="0"/>
    <b v="1"/>
    <d v="2025-06-15T00:00:00"/>
    <x v="31"/>
    <n v="66"/>
    <x v="1"/>
    <n v="1.9"/>
    <n v="0"/>
    <n v="1"/>
    <n v="1"/>
    <x v="6"/>
    <x v="0"/>
  </r>
  <r>
    <n v="31"/>
    <x v="0"/>
    <n v="4"/>
    <s v="Fri, Mon, Sat, Thu"/>
    <x v="0"/>
    <d v="1899-12-30T11:54:00"/>
    <d v="1899-12-30T13:21:00"/>
    <n v="87"/>
    <b v="0"/>
    <x v="0"/>
    <b v="1"/>
    <s v="Male"/>
    <n v="50"/>
    <x v="1"/>
    <n v="37.5"/>
    <x v="1"/>
    <n v="0"/>
    <n v="37.5"/>
    <s v="All Hours"/>
    <s v="Sacramento, Ca"/>
    <n v="38.581600000000002"/>
    <n v="-121.4944"/>
    <d v="2023-05-04T00:00:00"/>
    <n v="0"/>
    <b v="1"/>
    <d v="2025-06-09T00:00:00"/>
    <x v="2"/>
    <n v="72"/>
    <x v="2"/>
    <n v="1.4"/>
    <n v="0"/>
    <n v="1"/>
    <n v="0"/>
    <x v="4"/>
    <x v="0"/>
  </r>
  <r>
    <n v="45"/>
    <x v="1"/>
    <n v="5"/>
    <s v="Fri, Sat, Sun, Thu, Tue"/>
    <x v="0"/>
    <d v="1899-12-30T19:43:00"/>
    <d v="1899-12-30T21:01:00"/>
    <n v="78"/>
    <b v="1"/>
    <x v="0"/>
    <b v="0"/>
    <s v="Non-binary"/>
    <n v="30"/>
    <x v="0"/>
    <n v="30"/>
    <x v="3"/>
    <n v="0.15"/>
    <n v="25.5"/>
    <s v="Weekdays Only"/>
    <s v="San Francisco, Ca"/>
    <n v="37.774900000000002"/>
    <n v="-122.4194"/>
    <d v="2025-02-02T00:00:00"/>
    <n v="0"/>
    <b v="0"/>
    <d v="2025-07-15T00:00:00"/>
    <x v="22"/>
    <n v="36"/>
    <x v="1"/>
    <n v="1.3"/>
    <n v="4.5"/>
    <n v="0"/>
    <n v="0"/>
    <x v="8"/>
    <x v="0"/>
  </r>
  <r>
    <n v="41"/>
    <x v="1"/>
    <n v="1"/>
    <s v="Fri"/>
    <x v="0"/>
    <d v="1899-12-30T13:50:00"/>
    <d v="1899-12-30T14:26:00"/>
    <n v="36"/>
    <b v="0"/>
    <x v="1"/>
    <b v="0"/>
    <s v="Male"/>
    <n v="30"/>
    <x v="0"/>
    <n v="30"/>
    <x v="2"/>
    <n v="0.1"/>
    <n v="27"/>
    <s v="Weekdays Only"/>
    <s v="Fresno, Ca"/>
    <n v="36.7378"/>
    <n v="-119.7871"/>
    <d v="2023-05-22T00:00:00"/>
    <n v="5"/>
    <b v="1"/>
    <d v="2025-06-10T00:00:00"/>
    <x v="2"/>
    <n v="71"/>
    <x v="3"/>
    <n v="0.6"/>
    <n v="3"/>
    <n v="1"/>
    <n v="0"/>
    <x v="1"/>
    <x v="0"/>
  </r>
  <r>
    <n v="12"/>
    <x v="0"/>
    <n v="5"/>
    <s v="Mon, Sun, Thu, Tue, Wed"/>
    <x v="1"/>
    <d v="1899-12-30T18:32:00"/>
    <d v="1899-12-30T19:28:00"/>
    <n v="56"/>
    <b v="1"/>
    <x v="0"/>
    <b v="1"/>
    <s v="Male"/>
    <n v="50"/>
    <x v="0"/>
    <n v="50"/>
    <x v="2"/>
    <n v="0.1"/>
    <n v="45"/>
    <s v="All Hours"/>
    <s v="San Jose, Ca"/>
    <n v="37.338200000000001"/>
    <n v="-121.88630000000001"/>
    <d v="2022-10-28T00:00:00"/>
    <n v="0"/>
    <b v="0"/>
    <d v="2025-05-29T00:00:00"/>
    <x v="24"/>
    <n v="83"/>
    <x v="1"/>
    <n v="0.9"/>
    <n v="5"/>
    <n v="1"/>
    <n v="0"/>
    <x v="0"/>
    <x v="0"/>
  </r>
  <r>
    <n v="12"/>
    <x v="1"/>
    <n v="2"/>
    <s v="Mon, Tue"/>
    <x v="1"/>
    <d v="1899-12-30T09:49:00"/>
    <d v="1899-12-30T11:30:00"/>
    <n v="101"/>
    <b v="0"/>
    <x v="1"/>
    <b v="0"/>
    <s v="Female"/>
    <n v="30"/>
    <x v="1"/>
    <n v="22.5"/>
    <x v="1"/>
    <n v="0"/>
    <n v="22.5"/>
    <s v="Weekdays Only"/>
    <s v="Fresno, Ca"/>
    <n v="36.7378"/>
    <n v="-119.7871"/>
    <d v="2024-12-13T00:00:00"/>
    <n v="6"/>
    <b v="0"/>
    <d v="2025-07-12T00:00:00"/>
    <x v="11"/>
    <n v="39"/>
    <x v="0"/>
    <n v="1.7"/>
    <n v="0"/>
    <n v="0"/>
    <n v="0"/>
    <x v="1"/>
    <x v="0"/>
  </r>
  <r>
    <n v="19"/>
    <x v="0"/>
    <n v="2"/>
    <s v="Sun, Tue"/>
    <x v="1"/>
    <d v="1899-12-30T19:22:00"/>
    <d v="1899-12-30T20:25:00"/>
    <n v="63"/>
    <b v="0"/>
    <x v="0"/>
    <b v="0"/>
    <s v="Female"/>
    <n v="50"/>
    <x v="1"/>
    <n v="37.5"/>
    <x v="1"/>
    <n v="0"/>
    <n v="37.5"/>
    <s v="All Hours"/>
    <s v="Bakersfield, Ca"/>
    <n v="35.3733"/>
    <n v="-119.0187"/>
    <d v="2024-10-13T00:00:00"/>
    <n v="0"/>
    <b v="0"/>
    <d v="2025-07-08T00:00:00"/>
    <x v="34"/>
    <n v="43"/>
    <x v="0"/>
    <n v="1"/>
    <n v="0"/>
    <n v="0"/>
    <n v="0"/>
    <x v="7"/>
    <x v="0"/>
  </r>
  <r>
    <n v="24"/>
    <x v="1"/>
    <n v="1"/>
    <s v="Mon"/>
    <x v="0"/>
    <d v="1899-12-30T13:05:00"/>
    <d v="1899-12-30T15:29:00"/>
    <n v="144"/>
    <b v="0"/>
    <x v="1"/>
    <b v="1"/>
    <s v="Non-binary"/>
    <n v="30"/>
    <x v="0"/>
    <n v="30"/>
    <x v="1"/>
    <n v="0"/>
    <n v="30"/>
    <s v="Weekdays Only"/>
    <s v="San Francisco, Ca"/>
    <n v="37.774900000000002"/>
    <n v="-122.4194"/>
    <d v="2022-08-23T00:00:00"/>
    <n v="3"/>
    <b v="0"/>
    <d v="2025-05-25T00:00:00"/>
    <x v="8"/>
    <n v="87"/>
    <x v="3"/>
    <n v="2.4"/>
    <n v="0"/>
    <n v="1"/>
    <n v="0"/>
    <x v="8"/>
    <x v="0"/>
  </r>
  <r>
    <n v="47"/>
    <x v="3"/>
    <n v="2"/>
    <s v="Sat, Tue"/>
    <x v="0"/>
    <d v="1899-12-30T13:19:00"/>
    <d v="1899-12-30T14:50:00"/>
    <n v="91"/>
    <b v="1"/>
    <x v="1"/>
    <b v="1"/>
    <s v="Female"/>
    <n v="70"/>
    <x v="1"/>
    <n v="52.5"/>
    <x v="2"/>
    <n v="0.1"/>
    <n v="47.25"/>
    <s v="All Hours + Priority Access"/>
    <s v="Los Angeles, Ca"/>
    <n v="34.052199999999999"/>
    <n v="-118.2437"/>
    <d v="2024-12-12T00:00:00"/>
    <n v="8"/>
    <b v="1"/>
    <d v="2025-07-12T00:00:00"/>
    <x v="11"/>
    <n v="39"/>
    <x v="0"/>
    <n v="1.5"/>
    <n v="5.25"/>
    <n v="0"/>
    <n v="1"/>
    <x v="5"/>
    <x v="0"/>
  </r>
  <r>
    <n v="21"/>
    <x v="0"/>
    <n v="2"/>
    <s v="Sun, Thu"/>
    <x v="0"/>
    <d v="1899-12-30T13:05:00"/>
    <d v="1899-12-30T14:45:00"/>
    <n v="100"/>
    <b v="1"/>
    <x v="1"/>
    <b v="0"/>
    <s v="Prefer not to say"/>
    <n v="50"/>
    <x v="1"/>
    <n v="37.5"/>
    <x v="1"/>
    <n v="0"/>
    <n v="37.5"/>
    <s v="All Hours"/>
    <s v="San Francisco, Ca"/>
    <n v="37.774900000000002"/>
    <n v="-122.4194"/>
    <d v="2022-12-26T00:00:00"/>
    <n v="6"/>
    <b v="1"/>
    <d v="2025-06-01T00:00:00"/>
    <x v="6"/>
    <n v="80"/>
    <x v="0"/>
    <n v="1.7"/>
    <n v="0"/>
    <n v="1"/>
    <n v="0"/>
    <x v="8"/>
    <x v="0"/>
  </r>
  <r>
    <n v="39"/>
    <x v="1"/>
    <n v="3"/>
    <s v="Sun, Thu, Wed"/>
    <x v="0"/>
    <d v="1899-12-30T12:36:00"/>
    <d v="1899-12-30T14:19:00"/>
    <n v="103"/>
    <b v="0"/>
    <x v="1"/>
    <b v="0"/>
    <s v="Male"/>
    <n v="30"/>
    <x v="1"/>
    <n v="22.5"/>
    <x v="1"/>
    <n v="0"/>
    <n v="22.5"/>
    <s v="Weekdays Only"/>
    <s v="Sacramento, Ca"/>
    <n v="38.581600000000002"/>
    <n v="-121.4944"/>
    <d v="2024-01-15T00:00:00"/>
    <n v="8"/>
    <b v="0"/>
    <d v="2025-06-23T00:00:00"/>
    <x v="23"/>
    <n v="58"/>
    <x v="4"/>
    <n v="1.7"/>
    <n v="0"/>
    <n v="0"/>
    <n v="0"/>
    <x v="4"/>
    <x v="0"/>
  </r>
  <r>
    <n v="41"/>
    <x v="0"/>
    <n v="1"/>
    <s v="Fri"/>
    <x v="1"/>
    <d v="1899-12-30T09:46:00"/>
    <d v="1899-12-30T11:10:00"/>
    <n v="84"/>
    <b v="1"/>
    <x v="1"/>
    <b v="0"/>
    <s v="Female"/>
    <n v="50"/>
    <x v="2"/>
    <n v="45"/>
    <x v="1"/>
    <n v="0"/>
    <n v="45"/>
    <s v="All Hours"/>
    <s v="Long Beach, Ca"/>
    <n v="33.770099999999999"/>
    <n v="-118.19370000000001"/>
    <d v="2024-10-02T00:00:00"/>
    <n v="2"/>
    <b v="1"/>
    <d v="2025-07-08T00:00:00"/>
    <x v="34"/>
    <n v="43"/>
    <x v="3"/>
    <n v="1.4"/>
    <n v="0"/>
    <n v="0"/>
    <n v="0"/>
    <x v="9"/>
    <x v="0"/>
  </r>
  <r>
    <n v="17"/>
    <x v="1"/>
    <n v="3"/>
    <s v="Fri, Sat, Sun"/>
    <x v="0"/>
    <d v="1899-12-30T18:02:00"/>
    <d v="1899-12-30T19:49:00"/>
    <n v="107"/>
    <b v="0"/>
    <x v="0"/>
    <b v="1"/>
    <s v="Female"/>
    <n v="30"/>
    <x v="0"/>
    <n v="30"/>
    <x v="3"/>
    <n v="0.15"/>
    <n v="25.5"/>
    <s v="Weekdays Only"/>
    <s v="Anaheim, Ca"/>
    <n v="33.836599999999997"/>
    <n v="-117.9143"/>
    <d v="2022-12-08T00:00:00"/>
    <n v="0"/>
    <b v="0"/>
    <d v="2025-05-31T00:00:00"/>
    <x v="6"/>
    <n v="81"/>
    <x v="4"/>
    <n v="1.8"/>
    <n v="4.5"/>
    <n v="1"/>
    <n v="0"/>
    <x v="3"/>
    <x v="0"/>
  </r>
  <r>
    <n v="26"/>
    <x v="1"/>
    <n v="3"/>
    <s v="Mon, Sun, Thu"/>
    <x v="0"/>
    <d v="1899-12-30T13:11:00"/>
    <d v="1899-12-30T14:21:00"/>
    <n v="70"/>
    <b v="0"/>
    <x v="0"/>
    <b v="0"/>
    <s v="Female"/>
    <n v="30"/>
    <x v="0"/>
    <n v="30"/>
    <x v="0"/>
    <n v="0.05"/>
    <n v="28.5"/>
    <s v="Weekdays Only"/>
    <s v="Long Beach, Ca"/>
    <n v="33.770099999999999"/>
    <n v="-118.19370000000001"/>
    <d v="2024-03-05T00:00:00"/>
    <n v="0"/>
    <b v="0"/>
    <d v="2025-06-26T00:00:00"/>
    <x v="14"/>
    <n v="55"/>
    <x v="4"/>
    <n v="1.2"/>
    <n v="1.5"/>
    <n v="0"/>
    <n v="0"/>
    <x v="9"/>
    <x v="0"/>
  </r>
  <r>
    <n v="27"/>
    <x v="1"/>
    <n v="2"/>
    <s v="Sat, Thu"/>
    <x v="0"/>
    <d v="1899-12-30T11:43:00"/>
    <d v="1899-12-30T14:26:00"/>
    <n v="163"/>
    <b v="1"/>
    <x v="0"/>
    <b v="1"/>
    <s v="Male"/>
    <n v="30"/>
    <x v="0"/>
    <n v="30"/>
    <x v="3"/>
    <n v="0.15"/>
    <n v="25.5"/>
    <s v="Weekdays Only"/>
    <s v="Los Angeles, Ca"/>
    <n v="34.052199999999999"/>
    <n v="-118.2437"/>
    <d v="2023-12-22T00:00:00"/>
    <n v="0"/>
    <b v="0"/>
    <d v="2025-06-22T00:00:00"/>
    <x v="13"/>
    <n v="59"/>
    <x v="0"/>
    <n v="2.7"/>
    <n v="4.5"/>
    <n v="0"/>
    <n v="0"/>
    <x v="5"/>
    <x v="0"/>
  </r>
  <r>
    <n v="27"/>
    <x v="3"/>
    <n v="5"/>
    <s v="Fri, Mon, Sat, Thu, Tue"/>
    <x v="0"/>
    <d v="1899-12-30T09:57:00"/>
    <d v="1899-12-30T12:22:00"/>
    <n v="145"/>
    <b v="0"/>
    <x v="0"/>
    <b v="0"/>
    <s v="Non-binary"/>
    <n v="70"/>
    <x v="1"/>
    <n v="52.5"/>
    <x v="2"/>
    <n v="0.1"/>
    <n v="47.25"/>
    <s v="All Hours + Priority Access"/>
    <s v="Los Angeles, Ca"/>
    <n v="34.052199999999999"/>
    <n v="-118.2437"/>
    <d v="2024-06-05T00:00:00"/>
    <n v="0"/>
    <b v="0"/>
    <d v="2025-07-01T00:00:00"/>
    <x v="30"/>
    <n v="50"/>
    <x v="1"/>
    <n v="2.4"/>
    <n v="5.25"/>
    <n v="0"/>
    <n v="1"/>
    <x v="5"/>
    <x v="0"/>
  </r>
  <r>
    <n v="21"/>
    <x v="1"/>
    <n v="3"/>
    <s v="Sat, Sun, Tue"/>
    <x v="0"/>
    <d v="1899-12-30T12:59:00"/>
    <d v="1899-12-30T13:48:00"/>
    <n v="49"/>
    <b v="1"/>
    <x v="0"/>
    <b v="0"/>
    <s v="Male"/>
    <n v="30"/>
    <x v="0"/>
    <n v="30"/>
    <x v="1"/>
    <n v="0"/>
    <n v="30"/>
    <s v="Weekdays Only"/>
    <s v="Sacramento, Ca"/>
    <n v="38.581600000000002"/>
    <n v="-121.4944"/>
    <d v="2023-09-30T00:00:00"/>
    <n v="0"/>
    <b v="1"/>
    <d v="2025-06-17T00:00:00"/>
    <x v="3"/>
    <n v="64"/>
    <x v="4"/>
    <n v="0.8"/>
    <n v="0"/>
    <n v="1"/>
    <n v="0"/>
    <x v="4"/>
    <x v="0"/>
  </r>
  <r>
    <n v="28"/>
    <x v="1"/>
    <n v="3"/>
    <s v="Fri, Sat, Sun"/>
    <x v="0"/>
    <d v="1899-12-30T13:28:00"/>
    <d v="1899-12-30T15:44:00"/>
    <n v="136"/>
    <b v="1"/>
    <x v="1"/>
    <b v="1"/>
    <s v="Female"/>
    <n v="30"/>
    <x v="0"/>
    <n v="30"/>
    <x v="1"/>
    <n v="0"/>
    <n v="30"/>
    <s v="Weekdays Only"/>
    <s v="Oakland, Ca"/>
    <n v="37.804400000000001"/>
    <n v="-122.27119999999999"/>
    <d v="2024-12-30T00:00:00"/>
    <n v="1"/>
    <b v="0"/>
    <d v="2025-07-13T00:00:00"/>
    <x v="11"/>
    <n v="38"/>
    <x v="4"/>
    <n v="2.2999999999999998"/>
    <n v="0"/>
    <n v="0"/>
    <n v="0"/>
    <x v="2"/>
    <x v="0"/>
  </r>
  <r>
    <n v="35"/>
    <x v="0"/>
    <n v="1"/>
    <s v="Wed"/>
    <x v="0"/>
    <d v="1899-12-30T08:34:00"/>
    <d v="1899-12-30T09:27:00"/>
    <n v="53"/>
    <b v="0"/>
    <x v="1"/>
    <b v="0"/>
    <s v="Male"/>
    <n v="50"/>
    <x v="2"/>
    <n v="45"/>
    <x v="3"/>
    <n v="0.15"/>
    <n v="38.25"/>
    <s v="All Hours"/>
    <s v="Los Angeles, Ca"/>
    <n v="34.052199999999999"/>
    <n v="-118.2437"/>
    <d v="2024-05-02T00:00:00"/>
    <n v="1"/>
    <b v="1"/>
    <d v="2025-06-29T00:00:00"/>
    <x v="0"/>
    <n v="52"/>
    <x v="3"/>
    <n v="0.9"/>
    <n v="6.75"/>
    <n v="0"/>
    <n v="0"/>
    <x v="5"/>
    <x v="0"/>
  </r>
  <r>
    <n v="33"/>
    <x v="1"/>
    <n v="2"/>
    <s v="Thu, Wed"/>
    <x v="0"/>
    <d v="1899-12-30T09:56:00"/>
    <d v="1899-12-30T12:52:00"/>
    <n v="176"/>
    <b v="0"/>
    <x v="1"/>
    <b v="1"/>
    <s v="Female"/>
    <n v="30"/>
    <x v="0"/>
    <n v="30"/>
    <x v="3"/>
    <n v="0.15"/>
    <n v="25.5"/>
    <s v="Weekdays Only"/>
    <s v="Fresno, Ca"/>
    <n v="36.7378"/>
    <n v="-119.7871"/>
    <d v="2022-08-25T00:00:00"/>
    <n v="6"/>
    <b v="0"/>
    <d v="2025-05-25T00:00:00"/>
    <x v="8"/>
    <n v="87"/>
    <x v="0"/>
    <n v="2.9"/>
    <n v="4.5"/>
    <n v="1"/>
    <n v="0"/>
    <x v="1"/>
    <x v="0"/>
  </r>
  <r>
    <n v="37"/>
    <x v="0"/>
    <n v="1"/>
    <s v="Sun"/>
    <x v="0"/>
    <d v="1899-12-30T16:39:00"/>
    <d v="1899-12-30T19:05:00"/>
    <n v="146"/>
    <b v="1"/>
    <x v="1"/>
    <b v="0"/>
    <s v="Female"/>
    <n v="50"/>
    <x v="1"/>
    <n v="37.5"/>
    <x v="3"/>
    <n v="0.15"/>
    <n v="31.875"/>
    <s v="All Hours"/>
    <s v="Fresno, Ca"/>
    <n v="36.7378"/>
    <n v="-119.7871"/>
    <d v="2024-09-21T00:00:00"/>
    <n v="4"/>
    <b v="1"/>
    <d v="2025-07-07T00:00:00"/>
    <x v="25"/>
    <n v="44"/>
    <x v="3"/>
    <n v="2.4"/>
    <n v="5.62"/>
    <n v="0"/>
    <n v="0"/>
    <x v="1"/>
    <x v="0"/>
  </r>
  <r>
    <n v="24"/>
    <x v="2"/>
    <n v="2"/>
    <s v="Sun, Tue"/>
    <x v="1"/>
    <d v="1899-12-30T18:58:00"/>
    <d v="1899-12-30T19:40:00"/>
    <n v="42"/>
    <b v="1"/>
    <x v="0"/>
    <b v="1"/>
    <s v="Female"/>
    <n v="20"/>
    <x v="2"/>
    <n v="18"/>
    <x v="2"/>
    <n v="0.1"/>
    <n v="16.2"/>
    <s v="Off-Peak Only"/>
    <s v="Los Angeles, Ca"/>
    <n v="34.052199999999999"/>
    <n v="-118.2437"/>
    <d v="2023-07-24T00:00:00"/>
    <n v="0"/>
    <b v="0"/>
    <d v="2025-06-13T00:00:00"/>
    <x v="26"/>
    <n v="68"/>
    <x v="0"/>
    <n v="0.7"/>
    <n v="1.8"/>
    <n v="1"/>
    <n v="0"/>
    <x v="5"/>
    <x v="0"/>
  </r>
  <r>
    <n v="17"/>
    <x v="0"/>
    <n v="2"/>
    <s v="Fri, Tue"/>
    <x v="0"/>
    <d v="1899-12-30T09:30:00"/>
    <d v="1899-12-30T12:24:00"/>
    <n v="174"/>
    <b v="1"/>
    <x v="1"/>
    <b v="1"/>
    <s v="Non-binary"/>
    <n v="50"/>
    <x v="0"/>
    <n v="50"/>
    <x v="1"/>
    <n v="0"/>
    <n v="50"/>
    <s v="All Hours"/>
    <s v="Los Angeles, Ca"/>
    <n v="34.052199999999999"/>
    <n v="-118.2437"/>
    <d v="2024-07-11T00:00:00"/>
    <n v="3"/>
    <b v="0"/>
    <d v="2025-07-03T00:00:00"/>
    <x v="27"/>
    <n v="48"/>
    <x v="0"/>
    <n v="2.9"/>
    <n v="0"/>
    <n v="0"/>
    <n v="1"/>
    <x v="5"/>
    <x v="0"/>
  </r>
  <r>
    <n v="29"/>
    <x v="2"/>
    <n v="2"/>
    <s v="Fri, Sat"/>
    <x v="1"/>
    <d v="1899-12-30T14:45:00"/>
    <d v="1899-12-30T17:41:00"/>
    <n v="176"/>
    <b v="0"/>
    <x v="1"/>
    <b v="1"/>
    <s v="Male"/>
    <n v="20"/>
    <x v="0"/>
    <n v="20"/>
    <x v="1"/>
    <n v="0"/>
    <n v="20"/>
    <s v="Off-Peak Only"/>
    <s v="San Jose, Ca"/>
    <n v="37.338200000000001"/>
    <n v="-121.88630000000001"/>
    <d v="2023-03-22T00:00:00"/>
    <n v="3"/>
    <b v="1"/>
    <d v="2025-06-06T00:00:00"/>
    <x v="16"/>
    <n v="75"/>
    <x v="0"/>
    <n v="2.9"/>
    <n v="0"/>
    <n v="1"/>
    <n v="0"/>
    <x v="0"/>
    <x v="0"/>
  </r>
  <r>
    <n v="45"/>
    <x v="0"/>
    <n v="1"/>
    <s v="Mon"/>
    <x v="1"/>
    <d v="1899-12-30T09:31:00"/>
    <d v="1899-12-30T10:42:00"/>
    <n v="71"/>
    <b v="1"/>
    <x v="0"/>
    <b v="1"/>
    <s v="Other (self-described)"/>
    <n v="50"/>
    <x v="2"/>
    <n v="45"/>
    <x v="3"/>
    <n v="0.15"/>
    <n v="38.25"/>
    <s v="All Hours"/>
    <s v="Bakersfield, Ca"/>
    <n v="35.3733"/>
    <n v="-119.0187"/>
    <d v="2025-02-03T00:00:00"/>
    <n v="0"/>
    <b v="0"/>
    <d v="2025-07-15T00:00:00"/>
    <x v="22"/>
    <n v="36"/>
    <x v="3"/>
    <n v="1.2"/>
    <n v="6.75"/>
    <n v="0"/>
    <n v="0"/>
    <x v="7"/>
    <x v="0"/>
  </r>
  <r>
    <n v="37"/>
    <x v="2"/>
    <n v="1"/>
    <s v="Sat"/>
    <x v="1"/>
    <d v="1899-12-30T08:21:00"/>
    <d v="1899-12-30T08:55:00"/>
    <n v="34"/>
    <b v="1"/>
    <x v="0"/>
    <b v="0"/>
    <s v="Female"/>
    <n v="20"/>
    <x v="1"/>
    <n v="15"/>
    <x v="1"/>
    <n v="0"/>
    <n v="15"/>
    <s v="Off-Peak Only"/>
    <s v="Fresno, Ca"/>
    <n v="36.7378"/>
    <n v="-119.7871"/>
    <d v="2022-08-25T00:00:00"/>
    <n v="0"/>
    <b v="0"/>
    <d v="2025-05-25T00:00:00"/>
    <x v="8"/>
    <n v="87"/>
    <x v="3"/>
    <n v="0.6"/>
    <n v="0"/>
    <n v="1"/>
    <n v="0"/>
    <x v="1"/>
    <x v="0"/>
  </r>
  <r>
    <n v="44"/>
    <x v="0"/>
    <n v="2"/>
    <s v="Mon, Sun"/>
    <x v="0"/>
    <d v="1899-12-30T14:58:00"/>
    <d v="1899-12-30T17:38:00"/>
    <n v="160"/>
    <b v="1"/>
    <x v="1"/>
    <b v="1"/>
    <s v="Male"/>
    <n v="50"/>
    <x v="0"/>
    <n v="50"/>
    <x v="0"/>
    <n v="0.05"/>
    <n v="47.5"/>
    <s v="All Hours"/>
    <s v="Los Angeles, Ca"/>
    <n v="34.052199999999999"/>
    <n v="-118.2437"/>
    <d v="2024-02-25T00:00:00"/>
    <n v="1"/>
    <b v="1"/>
    <d v="2025-06-25T00:00:00"/>
    <x v="15"/>
    <n v="56"/>
    <x v="0"/>
    <n v="2.7"/>
    <n v="2.5"/>
    <n v="0"/>
    <n v="1"/>
    <x v="5"/>
    <x v="0"/>
  </r>
  <r>
    <n v="34"/>
    <x v="0"/>
    <n v="2"/>
    <s v="Tue, Wed"/>
    <x v="0"/>
    <d v="1899-12-30T17:18:00"/>
    <d v="1899-12-30T18:57:00"/>
    <n v="99"/>
    <b v="1"/>
    <x v="1"/>
    <b v="0"/>
    <s v="Non-binary"/>
    <n v="50"/>
    <x v="0"/>
    <n v="50"/>
    <x v="2"/>
    <n v="0.1"/>
    <n v="45"/>
    <s v="All Hours"/>
    <s v="Bakersfield, Ca"/>
    <n v="35.3733"/>
    <n v="-119.0187"/>
    <d v="2024-10-14T00:00:00"/>
    <n v="7"/>
    <b v="1"/>
    <d v="2025-07-08T00:00:00"/>
    <x v="34"/>
    <n v="43"/>
    <x v="0"/>
    <n v="1.6"/>
    <n v="5"/>
    <n v="0"/>
    <n v="0"/>
    <x v="7"/>
    <x v="0"/>
  </r>
  <r>
    <n v="37"/>
    <x v="1"/>
    <n v="1"/>
    <s v="Fri"/>
    <x v="1"/>
    <d v="1899-12-30T16:04:00"/>
    <d v="1899-12-30T18:16:00"/>
    <n v="132"/>
    <b v="1"/>
    <x v="1"/>
    <b v="1"/>
    <s v="Male"/>
    <n v="30"/>
    <x v="1"/>
    <n v="22.5"/>
    <x v="1"/>
    <n v="0"/>
    <n v="22.5"/>
    <s v="Weekdays Only"/>
    <s v="Anaheim, Ca"/>
    <n v="33.836599999999997"/>
    <n v="-117.9143"/>
    <d v="2025-04-05T00:00:00"/>
    <n v="5"/>
    <b v="0"/>
    <d v="2025-07-18T00:00:00"/>
    <x v="5"/>
    <n v="33"/>
    <x v="3"/>
    <n v="2.2000000000000002"/>
    <n v="0"/>
    <n v="0"/>
    <n v="0"/>
    <x v="3"/>
    <x v="0"/>
  </r>
  <r>
    <n v="31"/>
    <x v="1"/>
    <n v="2"/>
    <s v="Fri, Tue"/>
    <x v="1"/>
    <d v="1899-12-30T14:51:00"/>
    <d v="1899-12-30T17:44:00"/>
    <n v="173"/>
    <b v="0"/>
    <x v="1"/>
    <b v="1"/>
    <s v="Non-binary"/>
    <n v="30"/>
    <x v="1"/>
    <n v="22.5"/>
    <x v="1"/>
    <n v="0"/>
    <n v="22.5"/>
    <s v="Weekdays Only"/>
    <s v="San Diego, Ca"/>
    <n v="32.715699999999998"/>
    <n v="-117.1611"/>
    <d v="2024-12-24T00:00:00"/>
    <n v="7"/>
    <b v="0"/>
    <d v="2025-07-12T00:00:00"/>
    <x v="11"/>
    <n v="39"/>
    <x v="0"/>
    <n v="2.9"/>
    <n v="0"/>
    <n v="0"/>
    <n v="0"/>
    <x v="6"/>
    <x v="0"/>
  </r>
  <r>
    <n v="21"/>
    <x v="1"/>
    <n v="2"/>
    <s v="Fri, Mon"/>
    <x v="0"/>
    <d v="1899-12-30T20:13:00"/>
    <d v="1899-12-30T21:48:00"/>
    <n v="95"/>
    <b v="1"/>
    <x v="0"/>
    <b v="0"/>
    <s v="Female"/>
    <n v="30"/>
    <x v="1"/>
    <n v="22.5"/>
    <x v="3"/>
    <n v="0.15"/>
    <n v="19.125"/>
    <s v="Weekdays Only"/>
    <s v="Fresno, Ca"/>
    <n v="36.7378"/>
    <n v="-119.7871"/>
    <d v="2023-12-17T00:00:00"/>
    <n v="0"/>
    <b v="1"/>
    <d v="2025-06-21T00:00:00"/>
    <x v="13"/>
    <n v="60"/>
    <x v="0"/>
    <n v="1.6"/>
    <n v="3.38"/>
    <n v="0"/>
    <n v="0"/>
    <x v="1"/>
    <x v="0"/>
  </r>
  <r>
    <n v="26"/>
    <x v="1"/>
    <n v="3"/>
    <s v="Fri, Mon, Sat"/>
    <x v="1"/>
    <d v="1899-12-30T15:06:00"/>
    <d v="1899-12-30T17:40:00"/>
    <n v="154"/>
    <b v="1"/>
    <x v="0"/>
    <b v="1"/>
    <s v="Male"/>
    <n v="30"/>
    <x v="0"/>
    <n v="30"/>
    <x v="2"/>
    <n v="0.1"/>
    <n v="27"/>
    <s v="Weekdays Only"/>
    <s v="Sacramento, Ca"/>
    <n v="38.581600000000002"/>
    <n v="-121.4944"/>
    <d v="2024-06-29T00:00:00"/>
    <n v="0"/>
    <b v="1"/>
    <d v="2025-07-02T00:00:00"/>
    <x v="30"/>
    <n v="49"/>
    <x v="4"/>
    <n v="2.6"/>
    <n v="3"/>
    <n v="0"/>
    <n v="0"/>
    <x v="4"/>
    <x v="0"/>
  </r>
  <r>
    <n v="20"/>
    <x v="2"/>
    <n v="5"/>
    <s v="Mon, Sat, Sun, Thu, Wed"/>
    <x v="1"/>
    <d v="1899-12-30T13:04:00"/>
    <d v="1899-12-30T13:37:00"/>
    <n v="33"/>
    <b v="1"/>
    <x v="1"/>
    <b v="1"/>
    <s v="Non-binary"/>
    <n v="20"/>
    <x v="0"/>
    <n v="20"/>
    <x v="0"/>
    <n v="0.05"/>
    <n v="19"/>
    <s v="Off-Peak Only"/>
    <s v="Los Angeles, Ca"/>
    <n v="34.052199999999999"/>
    <n v="-118.2437"/>
    <d v="2023-01-22T00:00:00"/>
    <n v="2"/>
    <b v="1"/>
    <d v="2025-06-03T00:00:00"/>
    <x v="9"/>
    <n v="78"/>
    <x v="1"/>
    <n v="0.6"/>
    <n v="1"/>
    <n v="1"/>
    <n v="0"/>
    <x v="5"/>
    <x v="0"/>
  </r>
  <r>
    <n v="19"/>
    <x v="0"/>
    <n v="3"/>
    <s v="Sun, Tue, Wed"/>
    <x v="1"/>
    <d v="1899-12-30T12:56:00"/>
    <d v="1899-12-30T15:52:00"/>
    <n v="176"/>
    <b v="0"/>
    <x v="1"/>
    <b v="0"/>
    <s v="Non-binary"/>
    <n v="50"/>
    <x v="1"/>
    <n v="37.5"/>
    <x v="1"/>
    <n v="0"/>
    <n v="37.5"/>
    <s v="All Hours"/>
    <s v="San Francisco, Ca"/>
    <n v="37.774900000000002"/>
    <n v="-122.4194"/>
    <d v="2024-03-21T00:00:00"/>
    <n v="5"/>
    <b v="0"/>
    <d v="2025-06-27T00:00:00"/>
    <x v="14"/>
    <n v="54"/>
    <x v="4"/>
    <n v="2.9"/>
    <n v="0"/>
    <n v="0"/>
    <n v="0"/>
    <x v="8"/>
    <x v="0"/>
  </r>
  <r>
    <n v="35"/>
    <x v="0"/>
    <n v="1"/>
    <s v="Sat"/>
    <x v="0"/>
    <d v="1899-12-30T20:12:00"/>
    <d v="1899-12-30T22:37:00"/>
    <n v="145"/>
    <b v="1"/>
    <x v="1"/>
    <b v="0"/>
    <s v="Male"/>
    <n v="50"/>
    <x v="0"/>
    <n v="50"/>
    <x v="3"/>
    <n v="0.15"/>
    <n v="42.5"/>
    <s v="All Hours"/>
    <s v="Sacramento, Ca"/>
    <n v="38.581600000000002"/>
    <n v="-121.4944"/>
    <d v="2024-10-01T00:00:00"/>
    <n v="5"/>
    <b v="0"/>
    <d v="2025-07-08T00:00:00"/>
    <x v="34"/>
    <n v="43"/>
    <x v="3"/>
    <n v="2.4"/>
    <n v="7.5"/>
    <n v="0"/>
    <n v="0"/>
    <x v="4"/>
    <x v="0"/>
  </r>
  <r>
    <n v="26"/>
    <x v="0"/>
    <n v="2"/>
    <s v="Fri, Mon"/>
    <x v="0"/>
    <d v="1899-12-30T08:19:00"/>
    <d v="1899-12-30T10:45:00"/>
    <n v="146"/>
    <b v="0"/>
    <x v="1"/>
    <b v="0"/>
    <s v="Female"/>
    <n v="50"/>
    <x v="2"/>
    <n v="45"/>
    <x v="1"/>
    <n v="0"/>
    <n v="45"/>
    <s v="All Hours"/>
    <s v="Fresno, Ca"/>
    <n v="36.7378"/>
    <n v="-119.7871"/>
    <d v="2023-09-04T00:00:00"/>
    <n v="6"/>
    <b v="1"/>
    <d v="2025-06-15T00:00:00"/>
    <x v="3"/>
    <n v="66"/>
    <x v="0"/>
    <n v="2.4"/>
    <n v="0"/>
    <n v="1"/>
    <n v="0"/>
    <x v="1"/>
    <x v="0"/>
  </r>
  <r>
    <n v="26"/>
    <x v="2"/>
    <n v="5"/>
    <s v="Fri, Mon, Sun, Tue, Wed"/>
    <x v="0"/>
    <d v="1899-12-30T18:01:00"/>
    <d v="1899-12-30T18:43:00"/>
    <n v="42"/>
    <b v="1"/>
    <x v="0"/>
    <b v="0"/>
    <s v="Male"/>
    <n v="20"/>
    <x v="1"/>
    <n v="15"/>
    <x v="1"/>
    <n v="0"/>
    <n v="15"/>
    <s v="Off-Peak Only"/>
    <s v="Long Beach, Ca"/>
    <n v="33.770099999999999"/>
    <n v="-118.19370000000001"/>
    <d v="2023-06-01T00:00:00"/>
    <n v="0"/>
    <b v="0"/>
    <d v="2025-06-10T00:00:00"/>
    <x v="21"/>
    <n v="71"/>
    <x v="1"/>
    <n v="0.7"/>
    <n v="0"/>
    <n v="1"/>
    <n v="0"/>
    <x v="9"/>
    <x v="0"/>
  </r>
  <r>
    <n v="21"/>
    <x v="0"/>
    <n v="2"/>
    <s v="Fri, Thu"/>
    <x v="1"/>
    <d v="1899-12-30T19:59:00"/>
    <d v="1899-12-30T20:43:00"/>
    <n v="44"/>
    <b v="0"/>
    <x v="1"/>
    <b v="0"/>
    <s v="Non-binary"/>
    <n v="50"/>
    <x v="0"/>
    <n v="50"/>
    <x v="0"/>
    <n v="0.05"/>
    <n v="47.5"/>
    <s v="All Hours"/>
    <s v="San Diego, Ca"/>
    <n v="32.715699999999998"/>
    <n v="-117.1611"/>
    <d v="2024-12-27T00:00:00"/>
    <n v="1"/>
    <b v="1"/>
    <d v="2025-07-12T00:00:00"/>
    <x v="11"/>
    <n v="39"/>
    <x v="0"/>
    <n v="0.7"/>
    <n v="2.5"/>
    <n v="0"/>
    <n v="1"/>
    <x v="6"/>
    <x v="0"/>
  </r>
  <r>
    <n v="37"/>
    <x v="2"/>
    <n v="3"/>
    <s v="Mon, Tue, Wed"/>
    <x v="1"/>
    <d v="1899-12-30T18:07:00"/>
    <d v="1899-12-30T20:01:00"/>
    <n v="114"/>
    <b v="0"/>
    <x v="0"/>
    <b v="1"/>
    <s v="Non-binary"/>
    <n v="20"/>
    <x v="1"/>
    <n v="15"/>
    <x v="1"/>
    <n v="0"/>
    <n v="15"/>
    <s v="Off-Peak Only"/>
    <s v="Los Angeles, Ca"/>
    <n v="34.052199999999999"/>
    <n v="-118.2437"/>
    <d v="2024-12-26T00:00:00"/>
    <n v="0"/>
    <b v="0"/>
    <d v="2025-07-12T00:00:00"/>
    <x v="11"/>
    <n v="39"/>
    <x v="4"/>
    <n v="1.9"/>
    <n v="0"/>
    <n v="0"/>
    <n v="0"/>
    <x v="5"/>
    <x v="0"/>
  </r>
  <r>
    <n v="39"/>
    <x v="1"/>
    <n v="4"/>
    <s v="Mon, Sun, Tue, Wed"/>
    <x v="1"/>
    <d v="1899-12-30T19:22:00"/>
    <d v="1899-12-30T21:18:00"/>
    <n v="116"/>
    <b v="1"/>
    <x v="0"/>
    <b v="0"/>
    <s v="Prefer not to say"/>
    <n v="30"/>
    <x v="0"/>
    <n v="30"/>
    <x v="1"/>
    <n v="0"/>
    <n v="30"/>
    <s v="Weekdays Only"/>
    <s v="San Francisco, Ca"/>
    <n v="37.774900000000002"/>
    <n v="-122.4194"/>
    <d v="2025-05-14T00:00:00"/>
    <n v="0"/>
    <b v="0"/>
    <d v="2025-07-20T00:00:00"/>
    <x v="18"/>
    <n v="31"/>
    <x v="2"/>
    <n v="1.9"/>
    <n v="0"/>
    <n v="0"/>
    <n v="0"/>
    <x v="8"/>
    <x v="0"/>
  </r>
  <r>
    <n v="13"/>
    <x v="0"/>
    <n v="2"/>
    <s v="Fri, Tue"/>
    <x v="1"/>
    <d v="1899-12-30T09:23:00"/>
    <d v="1899-12-30T12:02:00"/>
    <n v="159"/>
    <b v="0"/>
    <x v="0"/>
    <b v="1"/>
    <s v="Male"/>
    <n v="50"/>
    <x v="0"/>
    <n v="50"/>
    <x v="1"/>
    <n v="0"/>
    <n v="50"/>
    <s v="All Hours"/>
    <s v="San Diego, Ca"/>
    <n v="32.715699999999998"/>
    <n v="-117.1611"/>
    <d v="2023-04-30T00:00:00"/>
    <n v="0"/>
    <b v="0"/>
    <d v="2025-06-08T00:00:00"/>
    <x v="32"/>
    <n v="73"/>
    <x v="0"/>
    <n v="2.6"/>
    <n v="0"/>
    <n v="1"/>
    <n v="1"/>
    <x v="6"/>
    <x v="0"/>
  </r>
  <r>
    <n v="41"/>
    <x v="2"/>
    <n v="4"/>
    <s v="Fri, Mon, Thu, Wed"/>
    <x v="0"/>
    <d v="1899-12-30T17:08:00"/>
    <d v="1899-12-30T18:16:00"/>
    <n v="68"/>
    <b v="1"/>
    <x v="1"/>
    <b v="0"/>
    <s v="Female"/>
    <n v="20"/>
    <x v="2"/>
    <n v="18"/>
    <x v="1"/>
    <n v="0"/>
    <n v="18"/>
    <s v="Off-Peak Only"/>
    <s v="Long Beach, Ca"/>
    <n v="33.770099999999999"/>
    <n v="-118.19370000000001"/>
    <d v="2023-07-17T00:00:00"/>
    <n v="7"/>
    <b v="0"/>
    <d v="2025-06-13T00:00:00"/>
    <x v="26"/>
    <n v="68"/>
    <x v="2"/>
    <n v="1.1000000000000001"/>
    <n v="0"/>
    <n v="1"/>
    <n v="0"/>
    <x v="9"/>
    <x v="0"/>
  </r>
  <r>
    <n v="34"/>
    <x v="0"/>
    <n v="3"/>
    <s v="Sat, Thu, Wed"/>
    <x v="1"/>
    <d v="1899-12-30T10:47:00"/>
    <d v="1899-12-30T12:03:00"/>
    <n v="76"/>
    <b v="0"/>
    <x v="1"/>
    <b v="1"/>
    <s v="Female"/>
    <n v="50"/>
    <x v="0"/>
    <n v="50"/>
    <x v="1"/>
    <n v="0"/>
    <n v="50"/>
    <s v="All Hours"/>
    <s v="San Jose, Ca"/>
    <n v="37.338200000000001"/>
    <n v="-121.88630000000001"/>
    <d v="2024-02-03T00:00:00"/>
    <n v="7"/>
    <b v="1"/>
    <d v="2025-06-24T00:00:00"/>
    <x v="15"/>
    <n v="57"/>
    <x v="4"/>
    <n v="1.3"/>
    <n v="0"/>
    <n v="0"/>
    <n v="1"/>
    <x v="0"/>
    <x v="0"/>
  </r>
  <r>
    <n v="34"/>
    <x v="3"/>
    <n v="1"/>
    <s v="Sun"/>
    <x v="1"/>
    <d v="1899-12-30T14:47:00"/>
    <d v="1899-12-30T16:49:00"/>
    <n v="122"/>
    <b v="1"/>
    <x v="0"/>
    <b v="0"/>
    <s v="Female"/>
    <n v="70"/>
    <x v="1"/>
    <n v="52.5"/>
    <x v="1"/>
    <n v="0"/>
    <n v="52.5"/>
    <s v="All Hours + Priority Access"/>
    <s v="Los Angeles, Ca"/>
    <n v="34.052199999999999"/>
    <n v="-118.2437"/>
    <d v="2023-01-05T00:00:00"/>
    <n v="0"/>
    <b v="1"/>
    <d v="2025-06-02T00:00:00"/>
    <x v="9"/>
    <n v="79"/>
    <x v="3"/>
    <n v="2"/>
    <n v="0"/>
    <n v="1"/>
    <n v="1"/>
    <x v="5"/>
    <x v="0"/>
  </r>
  <r>
    <n v="18"/>
    <x v="2"/>
    <n v="3"/>
    <s v="Mon, Thu, Wed"/>
    <x v="1"/>
    <d v="1899-12-30T14:33:00"/>
    <d v="1899-12-30T15:35:00"/>
    <n v="62"/>
    <b v="0"/>
    <x v="0"/>
    <b v="0"/>
    <s v="Male"/>
    <n v="20"/>
    <x v="1"/>
    <n v="15"/>
    <x v="2"/>
    <n v="0.1"/>
    <n v="13.5"/>
    <s v="Off-Peak Only"/>
    <s v="Sacramento, Ca"/>
    <n v="38.581600000000002"/>
    <n v="-121.4944"/>
    <d v="2023-02-15T00:00:00"/>
    <n v="0"/>
    <b v="0"/>
    <d v="2025-06-04T00:00:00"/>
    <x v="19"/>
    <n v="77"/>
    <x v="4"/>
    <n v="1"/>
    <n v="1.5"/>
    <n v="1"/>
    <n v="0"/>
    <x v="4"/>
    <x v="0"/>
  </r>
  <r>
    <n v="33"/>
    <x v="0"/>
    <n v="2"/>
    <s v="Mon, Sun"/>
    <x v="1"/>
    <d v="1899-12-30T16:16:00"/>
    <d v="1899-12-30T18:03:00"/>
    <n v="107"/>
    <b v="1"/>
    <x v="1"/>
    <b v="0"/>
    <s v="Male"/>
    <n v="50"/>
    <x v="0"/>
    <n v="50"/>
    <x v="1"/>
    <n v="0"/>
    <n v="50"/>
    <s v="All Hours"/>
    <s v="San Jose, Ca"/>
    <n v="37.338200000000001"/>
    <n v="-121.88630000000001"/>
    <d v="2023-10-08T00:00:00"/>
    <n v="1"/>
    <b v="1"/>
    <d v="2025-06-17T00:00:00"/>
    <x v="17"/>
    <n v="64"/>
    <x v="0"/>
    <n v="1.8"/>
    <n v="0"/>
    <n v="1"/>
    <n v="1"/>
    <x v="0"/>
    <x v="0"/>
  </r>
  <r>
    <n v="29"/>
    <x v="1"/>
    <n v="1"/>
    <s v="Thu"/>
    <x v="1"/>
    <d v="1899-12-30T10:25:00"/>
    <d v="1899-12-30T12:04:00"/>
    <n v="99"/>
    <b v="1"/>
    <x v="1"/>
    <b v="0"/>
    <s v="Male"/>
    <n v="30"/>
    <x v="0"/>
    <n v="30"/>
    <x v="1"/>
    <n v="0"/>
    <n v="30"/>
    <s v="Weekdays Only"/>
    <s v="Anaheim, Ca"/>
    <n v="33.836599999999997"/>
    <n v="-117.9143"/>
    <d v="2022-12-11T00:00:00"/>
    <n v="7"/>
    <b v="0"/>
    <d v="2025-05-31T00:00:00"/>
    <x v="6"/>
    <n v="81"/>
    <x v="3"/>
    <n v="1.6"/>
    <n v="0"/>
    <n v="1"/>
    <n v="0"/>
    <x v="3"/>
    <x v="0"/>
  </r>
  <r>
    <n v="17"/>
    <x v="2"/>
    <n v="1"/>
    <s v="Fri"/>
    <x v="0"/>
    <d v="1899-12-30T16:59:00"/>
    <d v="1899-12-30T18:41:00"/>
    <n v="102"/>
    <b v="1"/>
    <x v="0"/>
    <b v="0"/>
    <s v="Male"/>
    <n v="20"/>
    <x v="0"/>
    <n v="20"/>
    <x v="0"/>
    <n v="0.05"/>
    <n v="19"/>
    <s v="Off-Peak Only"/>
    <s v="Fresno, Ca"/>
    <n v="36.7378"/>
    <n v="-119.7871"/>
    <d v="2024-11-15T00:00:00"/>
    <n v="0"/>
    <b v="0"/>
    <d v="2025-07-10T00:00:00"/>
    <x v="10"/>
    <n v="41"/>
    <x v="3"/>
    <n v="1.7"/>
    <n v="1"/>
    <n v="0"/>
    <n v="0"/>
    <x v="1"/>
    <x v="0"/>
  </r>
  <r>
    <n v="43"/>
    <x v="0"/>
    <n v="3"/>
    <s v="Fri, Sat, Thu"/>
    <x v="1"/>
    <d v="1899-12-30T13:40:00"/>
    <d v="1899-12-30T16:26:00"/>
    <n v="166"/>
    <b v="1"/>
    <x v="1"/>
    <b v="1"/>
    <s v="Other (self-described)"/>
    <n v="50"/>
    <x v="2"/>
    <n v="45"/>
    <x v="2"/>
    <n v="0.1"/>
    <n v="40.5"/>
    <s v="All Hours"/>
    <s v="Los Angeles, Ca"/>
    <n v="34.052199999999999"/>
    <n v="-118.2437"/>
    <d v="2025-02-23T00:00:00"/>
    <n v="8"/>
    <b v="1"/>
    <d v="2025-07-16T00:00:00"/>
    <x v="22"/>
    <n v="35"/>
    <x v="4"/>
    <n v="2.8"/>
    <n v="4.5"/>
    <n v="0"/>
    <n v="0"/>
    <x v="5"/>
    <x v="0"/>
  </r>
  <r>
    <n v="20"/>
    <x v="2"/>
    <n v="4"/>
    <s v="Fri, Thu, Tue, Wed"/>
    <x v="0"/>
    <d v="1899-12-30T11:51:00"/>
    <d v="1899-12-30T14:21:00"/>
    <n v="150"/>
    <b v="1"/>
    <x v="1"/>
    <b v="0"/>
    <s v="Female"/>
    <n v="20"/>
    <x v="0"/>
    <n v="20"/>
    <x v="0"/>
    <n v="0.05"/>
    <n v="19"/>
    <s v="Off-Peak Only"/>
    <s v="Bakersfield, Ca"/>
    <n v="35.3733"/>
    <n v="-119.0187"/>
    <d v="2024-09-08T00:00:00"/>
    <n v="1"/>
    <b v="1"/>
    <d v="2025-07-06T00:00:00"/>
    <x v="25"/>
    <n v="45"/>
    <x v="2"/>
    <n v="2.5"/>
    <n v="1"/>
    <n v="0"/>
    <n v="0"/>
    <x v="7"/>
    <x v="0"/>
  </r>
  <r>
    <n v="43"/>
    <x v="2"/>
    <n v="2"/>
    <s v="Fri, Wed"/>
    <x v="0"/>
    <d v="1899-12-30T13:10:00"/>
    <d v="1899-12-30T14:25:00"/>
    <n v="75"/>
    <b v="0"/>
    <x v="1"/>
    <b v="1"/>
    <s v="Female"/>
    <n v="20"/>
    <x v="0"/>
    <n v="20"/>
    <x v="3"/>
    <n v="0.15"/>
    <n v="17"/>
    <s v="Off-Peak Only"/>
    <s v="Long Beach, Ca"/>
    <n v="33.770099999999999"/>
    <n v="-118.19370000000001"/>
    <d v="2025-04-23T00:00:00"/>
    <n v="6"/>
    <b v="0"/>
    <d v="2025-07-19T00:00:00"/>
    <x v="5"/>
    <n v="32"/>
    <x v="0"/>
    <n v="1.2"/>
    <n v="3"/>
    <n v="0"/>
    <n v="0"/>
    <x v="9"/>
    <x v="0"/>
  </r>
  <r>
    <n v="27"/>
    <x v="1"/>
    <n v="3"/>
    <s v="Mon, Sun, Tue"/>
    <x v="1"/>
    <d v="1899-12-30T20:29:00"/>
    <d v="1899-12-30T21:35:00"/>
    <n v="66"/>
    <b v="0"/>
    <x v="1"/>
    <b v="0"/>
    <s v="Male"/>
    <n v="30"/>
    <x v="0"/>
    <n v="30"/>
    <x v="3"/>
    <n v="0.15"/>
    <n v="25.5"/>
    <s v="Weekdays Only"/>
    <s v="Anaheim, Ca"/>
    <n v="33.836599999999997"/>
    <n v="-117.9143"/>
    <d v="2023-12-05T00:00:00"/>
    <n v="4"/>
    <b v="1"/>
    <d v="2025-06-21T00:00:00"/>
    <x v="13"/>
    <n v="60"/>
    <x v="4"/>
    <n v="1.1000000000000001"/>
    <n v="4.5"/>
    <n v="0"/>
    <n v="0"/>
    <x v="3"/>
    <x v="0"/>
  </r>
  <r>
    <n v="20"/>
    <x v="2"/>
    <n v="5"/>
    <s v="Mon, Sun, Thu, Tue, Wed"/>
    <x v="0"/>
    <d v="1899-12-30T18:15:00"/>
    <d v="1899-12-30T20:54:00"/>
    <n v="159"/>
    <b v="0"/>
    <x v="1"/>
    <b v="1"/>
    <s v="Other (self-described)"/>
    <n v="20"/>
    <x v="1"/>
    <n v="15"/>
    <x v="1"/>
    <n v="0"/>
    <n v="15"/>
    <s v="Off-Peak Only"/>
    <s v="Sacramento, Ca"/>
    <n v="38.581600000000002"/>
    <n v="-121.4944"/>
    <d v="2022-09-29T00:00:00"/>
    <n v="5"/>
    <b v="0"/>
    <d v="2025-05-27T00:00:00"/>
    <x v="1"/>
    <n v="85"/>
    <x v="1"/>
    <n v="2.6"/>
    <n v="0"/>
    <n v="1"/>
    <n v="0"/>
    <x v="4"/>
    <x v="0"/>
  </r>
  <r>
    <n v="45"/>
    <x v="2"/>
    <n v="3"/>
    <s v="Fri, Sat, Sun"/>
    <x v="0"/>
    <d v="1899-12-30T10:21:00"/>
    <d v="1899-12-30T12:38:00"/>
    <n v="137"/>
    <b v="0"/>
    <x v="1"/>
    <b v="1"/>
    <s v="Male"/>
    <n v="20"/>
    <x v="0"/>
    <n v="20"/>
    <x v="3"/>
    <n v="0.15"/>
    <n v="17"/>
    <s v="Off-Peak Only"/>
    <s v="Sacramento, Ca"/>
    <n v="38.581600000000002"/>
    <n v="-121.4944"/>
    <d v="2025-05-12T00:00:00"/>
    <n v="6"/>
    <b v="1"/>
    <d v="2025-07-20T00:00:00"/>
    <x v="18"/>
    <n v="31"/>
    <x v="4"/>
    <n v="2.2999999999999998"/>
    <n v="3"/>
    <n v="0"/>
    <n v="0"/>
    <x v="4"/>
    <x v="0"/>
  </r>
  <r>
    <n v="27"/>
    <x v="0"/>
    <n v="4"/>
    <s v="Sun, Thu, Tue, Wed"/>
    <x v="0"/>
    <d v="1899-12-30T11:49:00"/>
    <d v="1899-12-30T14:25:00"/>
    <n v="156"/>
    <b v="1"/>
    <x v="1"/>
    <b v="0"/>
    <s v="Male"/>
    <n v="50"/>
    <x v="1"/>
    <n v="37.5"/>
    <x v="1"/>
    <n v="0"/>
    <n v="37.5"/>
    <s v="All Hours"/>
    <s v="San Diego, Ca"/>
    <n v="32.715699999999998"/>
    <n v="-117.1611"/>
    <d v="2025-02-12T00:00:00"/>
    <n v="3"/>
    <b v="1"/>
    <d v="2025-07-15T00:00:00"/>
    <x v="22"/>
    <n v="36"/>
    <x v="2"/>
    <n v="2.6"/>
    <n v="0"/>
    <n v="0"/>
    <n v="0"/>
    <x v="6"/>
    <x v="0"/>
  </r>
  <r>
    <n v="45"/>
    <x v="3"/>
    <n v="2"/>
    <s v="Sun, Tue"/>
    <x v="0"/>
    <d v="1899-12-30T12:13:00"/>
    <d v="1899-12-30T14:47:00"/>
    <n v="154"/>
    <b v="1"/>
    <x v="1"/>
    <b v="1"/>
    <s v="Female"/>
    <n v="70"/>
    <x v="1"/>
    <n v="52.5"/>
    <x v="2"/>
    <n v="0.1"/>
    <n v="47.25"/>
    <s v="All Hours + Priority Access"/>
    <s v="Fresno, Ca"/>
    <n v="36.7378"/>
    <n v="-119.7871"/>
    <d v="2024-02-27T00:00:00"/>
    <n v="2"/>
    <b v="1"/>
    <d v="2025-06-25T00:00:00"/>
    <x v="15"/>
    <n v="56"/>
    <x v="0"/>
    <n v="2.6"/>
    <n v="5.25"/>
    <n v="0"/>
    <n v="1"/>
    <x v="1"/>
    <x v="0"/>
  </r>
  <r>
    <n v="27"/>
    <x v="1"/>
    <n v="1"/>
    <s v="Mon"/>
    <x v="1"/>
    <d v="1899-12-30T18:22:00"/>
    <d v="1899-12-30T21:20:00"/>
    <n v="178"/>
    <b v="1"/>
    <x v="0"/>
    <b v="1"/>
    <s v="Male"/>
    <n v="30"/>
    <x v="1"/>
    <n v="22.5"/>
    <x v="0"/>
    <n v="0.05"/>
    <n v="21.375"/>
    <s v="Weekdays Only"/>
    <s v="Los Angeles, Ca"/>
    <n v="34.052199999999999"/>
    <n v="-118.2437"/>
    <d v="2022-10-02T00:00:00"/>
    <n v="0"/>
    <b v="0"/>
    <d v="2025-05-27T00:00:00"/>
    <x v="24"/>
    <n v="85"/>
    <x v="3"/>
    <n v="3"/>
    <n v="1.1200000000000001"/>
    <n v="1"/>
    <n v="0"/>
    <x v="5"/>
    <x v="0"/>
  </r>
  <r>
    <n v="41"/>
    <x v="2"/>
    <n v="4"/>
    <s v="Mon, Sun, Tue, Wed"/>
    <x v="1"/>
    <d v="1899-12-30T10:09:00"/>
    <d v="1899-12-30T10:57:00"/>
    <n v="48"/>
    <b v="1"/>
    <x v="0"/>
    <b v="0"/>
    <s v="Female"/>
    <n v="20"/>
    <x v="0"/>
    <n v="20"/>
    <x v="0"/>
    <n v="0.05"/>
    <n v="19"/>
    <s v="Off-Peak Only"/>
    <s v="Anaheim, Ca"/>
    <n v="33.836599999999997"/>
    <n v="-117.9143"/>
    <d v="2024-07-21T00:00:00"/>
    <n v="0"/>
    <b v="1"/>
    <d v="2025-07-04T00:00:00"/>
    <x v="27"/>
    <n v="47"/>
    <x v="2"/>
    <n v="0.8"/>
    <n v="1"/>
    <n v="0"/>
    <n v="0"/>
    <x v="3"/>
    <x v="0"/>
  </r>
  <r>
    <n v="29"/>
    <x v="2"/>
    <n v="4"/>
    <s v="Mon, Sat, Tue, Wed"/>
    <x v="1"/>
    <d v="1899-12-30T09:11:00"/>
    <d v="1899-12-30T10:48:00"/>
    <n v="97"/>
    <b v="0"/>
    <x v="0"/>
    <b v="1"/>
    <s v="Female"/>
    <n v="20"/>
    <x v="2"/>
    <n v="18"/>
    <x v="1"/>
    <n v="0"/>
    <n v="18"/>
    <s v="Off-Peak Only"/>
    <s v="Fresno, Ca"/>
    <n v="36.7378"/>
    <n v="-119.7871"/>
    <d v="2023-12-30T00:00:00"/>
    <n v="0"/>
    <b v="1"/>
    <d v="2025-06-22T00:00:00"/>
    <x v="13"/>
    <n v="59"/>
    <x v="2"/>
    <n v="1.6"/>
    <n v="0"/>
    <n v="0"/>
    <n v="0"/>
    <x v="1"/>
    <x v="0"/>
  </r>
  <r>
    <n v="21"/>
    <x v="2"/>
    <n v="2"/>
    <s v="Mon, Wed"/>
    <x v="0"/>
    <d v="1899-12-30T10:26:00"/>
    <d v="1899-12-30T12:21:00"/>
    <n v="115"/>
    <b v="1"/>
    <x v="1"/>
    <b v="1"/>
    <s v="Male"/>
    <n v="20"/>
    <x v="2"/>
    <n v="18"/>
    <x v="1"/>
    <n v="0"/>
    <n v="18"/>
    <s v="Off-Peak Only"/>
    <s v="Long Beach, Ca"/>
    <n v="33.770099999999999"/>
    <n v="-118.19370000000001"/>
    <d v="2025-05-09T00:00:00"/>
    <n v="4"/>
    <b v="0"/>
    <d v="2025-07-20T00:00:00"/>
    <x v="18"/>
    <n v="31"/>
    <x v="0"/>
    <n v="1.9"/>
    <n v="0"/>
    <n v="0"/>
    <n v="0"/>
    <x v="9"/>
    <x v="0"/>
  </r>
  <r>
    <n v="27"/>
    <x v="0"/>
    <n v="2"/>
    <s v="Mon, Thu"/>
    <x v="1"/>
    <d v="1899-12-30T20:32:00"/>
    <d v="1899-12-30T22:20:00"/>
    <n v="108"/>
    <b v="1"/>
    <x v="0"/>
    <b v="0"/>
    <s v="Other (self-described)"/>
    <n v="50"/>
    <x v="2"/>
    <n v="45"/>
    <x v="1"/>
    <n v="0"/>
    <n v="45"/>
    <s v="All Hours"/>
    <s v="Long Beach, Ca"/>
    <n v="33.770099999999999"/>
    <n v="-118.19370000000001"/>
    <d v="2025-01-16T00:00:00"/>
    <n v="0"/>
    <b v="1"/>
    <d v="2025-07-14T00:00:00"/>
    <x v="4"/>
    <n v="37"/>
    <x v="0"/>
    <n v="1.8"/>
    <n v="0"/>
    <n v="0"/>
    <n v="0"/>
    <x v="9"/>
    <x v="0"/>
  </r>
  <r>
    <n v="13"/>
    <x v="1"/>
    <n v="2"/>
    <s v="Fri, Tue"/>
    <x v="0"/>
    <d v="1899-12-30T09:38:00"/>
    <d v="1899-12-30T10:11:00"/>
    <n v="33"/>
    <b v="0"/>
    <x v="0"/>
    <b v="1"/>
    <s v="Female"/>
    <n v="30"/>
    <x v="2"/>
    <n v="27"/>
    <x v="0"/>
    <n v="0.05"/>
    <n v="25.65"/>
    <s v="Weekdays Only"/>
    <s v="Long Beach, Ca"/>
    <n v="33.770099999999999"/>
    <n v="-118.19370000000001"/>
    <d v="2022-08-07T00:00:00"/>
    <n v="0"/>
    <b v="0"/>
    <d v="2025-05-24T00:00:00"/>
    <x v="8"/>
    <n v="88"/>
    <x v="0"/>
    <n v="0.6"/>
    <n v="1.35"/>
    <n v="1"/>
    <n v="0"/>
    <x v="9"/>
    <x v="0"/>
  </r>
  <r>
    <n v="42"/>
    <x v="0"/>
    <n v="4"/>
    <s v="Fri, Mon, Thu, Tue"/>
    <x v="1"/>
    <d v="1899-12-30T09:55:00"/>
    <d v="1899-12-30T10:59:00"/>
    <n v="64"/>
    <b v="0"/>
    <x v="0"/>
    <b v="1"/>
    <s v="Male"/>
    <n v="50"/>
    <x v="1"/>
    <n v="37.5"/>
    <x v="0"/>
    <n v="0.05"/>
    <n v="35.625"/>
    <s v="All Hours"/>
    <s v="San Jose, Ca"/>
    <n v="37.338200000000001"/>
    <n v="-121.88630000000001"/>
    <d v="2022-08-30T00:00:00"/>
    <n v="0"/>
    <b v="1"/>
    <d v="2025-05-26T00:00:00"/>
    <x v="8"/>
    <n v="86"/>
    <x v="2"/>
    <n v="1.1000000000000001"/>
    <n v="1.88"/>
    <n v="1"/>
    <n v="0"/>
    <x v="0"/>
    <x v="0"/>
  </r>
  <r>
    <n v="27"/>
    <x v="0"/>
    <n v="1"/>
    <s v="Mon"/>
    <x v="1"/>
    <d v="1899-12-30T12:11:00"/>
    <d v="1899-12-30T14:52:00"/>
    <n v="161"/>
    <b v="0"/>
    <x v="1"/>
    <b v="0"/>
    <s v="Male"/>
    <n v="50"/>
    <x v="1"/>
    <n v="37.5"/>
    <x v="3"/>
    <n v="0.15"/>
    <n v="31.875"/>
    <s v="All Hours"/>
    <s v="Oakland, Ca"/>
    <n v="37.804400000000001"/>
    <n v="-122.27119999999999"/>
    <d v="2025-06-17T00:00:00"/>
    <n v="3"/>
    <b v="1"/>
    <d v="2025-07-22T00:00:00"/>
    <x v="7"/>
    <n v="29"/>
    <x v="3"/>
    <n v="2.7"/>
    <n v="5.62"/>
    <n v="0"/>
    <n v="0"/>
    <x v="2"/>
    <x v="0"/>
  </r>
  <r>
    <n v="12"/>
    <x v="1"/>
    <n v="5"/>
    <s v="Fri, Mon, Sun, Thu, Wed"/>
    <x v="0"/>
    <d v="1899-12-30T10:25:00"/>
    <d v="1899-12-30T12:18:00"/>
    <n v="113"/>
    <b v="0"/>
    <x v="0"/>
    <b v="1"/>
    <s v="Male"/>
    <n v="30"/>
    <x v="0"/>
    <n v="30"/>
    <x v="1"/>
    <n v="0"/>
    <n v="30"/>
    <s v="Weekdays Only"/>
    <s v="Los Angeles, Ca"/>
    <n v="34.052199999999999"/>
    <n v="-118.2437"/>
    <d v="2022-09-13T00:00:00"/>
    <n v="0"/>
    <b v="1"/>
    <d v="2025-05-26T00:00:00"/>
    <x v="1"/>
    <n v="86"/>
    <x v="1"/>
    <n v="1.9"/>
    <n v="0"/>
    <n v="1"/>
    <n v="0"/>
    <x v="5"/>
    <x v="0"/>
  </r>
  <r>
    <n v="47"/>
    <x v="0"/>
    <n v="2"/>
    <s v="Mon, Wed"/>
    <x v="1"/>
    <d v="1899-12-30T18:47:00"/>
    <d v="1899-12-30T21:35:00"/>
    <n v="168"/>
    <b v="1"/>
    <x v="0"/>
    <b v="0"/>
    <s v="Male"/>
    <n v="50"/>
    <x v="1"/>
    <n v="37.5"/>
    <x v="0"/>
    <n v="0.05"/>
    <n v="35.625"/>
    <s v="All Hours"/>
    <s v="Sacramento, Ca"/>
    <n v="38.581600000000002"/>
    <n v="-121.4944"/>
    <d v="2023-08-12T00:00:00"/>
    <n v="0"/>
    <b v="1"/>
    <d v="2025-06-14T00:00:00"/>
    <x v="31"/>
    <n v="67"/>
    <x v="0"/>
    <n v="2.8"/>
    <n v="1.88"/>
    <n v="1"/>
    <n v="0"/>
    <x v="4"/>
    <x v="0"/>
  </r>
  <r>
    <n v="27"/>
    <x v="3"/>
    <n v="5"/>
    <s v="Mon, Sat, Sun, Thu, Tue"/>
    <x v="1"/>
    <d v="1899-12-30T10:50:00"/>
    <d v="1899-12-30T13:38:00"/>
    <n v="168"/>
    <b v="1"/>
    <x v="0"/>
    <b v="1"/>
    <s v="Male"/>
    <n v="70"/>
    <x v="0"/>
    <n v="70"/>
    <x v="1"/>
    <n v="0"/>
    <n v="70"/>
    <s v="All Hours + Priority Access"/>
    <s v="Long Beach, Ca"/>
    <n v="33.770099999999999"/>
    <n v="-118.19370000000001"/>
    <d v="2022-12-11T00:00:00"/>
    <n v="0"/>
    <b v="1"/>
    <d v="2025-05-31T00:00:00"/>
    <x v="6"/>
    <n v="81"/>
    <x v="1"/>
    <n v="2.8"/>
    <n v="0"/>
    <n v="1"/>
    <n v="1"/>
    <x v="9"/>
    <x v="0"/>
  </r>
  <r>
    <n v="47"/>
    <x v="2"/>
    <n v="2"/>
    <s v="Mon, Tue"/>
    <x v="1"/>
    <d v="1899-12-30T19:06:00"/>
    <d v="1899-12-30T19:43:00"/>
    <n v="37"/>
    <b v="0"/>
    <x v="1"/>
    <b v="1"/>
    <s v="Non-binary"/>
    <n v="20"/>
    <x v="0"/>
    <n v="20"/>
    <x v="1"/>
    <n v="0"/>
    <n v="20"/>
    <s v="Off-Peak Only"/>
    <s v="San Francisco, Ca"/>
    <n v="37.774900000000002"/>
    <n v="-122.4194"/>
    <d v="2024-02-24T00:00:00"/>
    <n v="5"/>
    <b v="0"/>
    <d v="2025-06-25T00:00:00"/>
    <x v="15"/>
    <n v="56"/>
    <x v="0"/>
    <n v="0.6"/>
    <n v="0"/>
    <n v="0"/>
    <n v="0"/>
    <x v="8"/>
    <x v="0"/>
  </r>
  <r>
    <n v="29"/>
    <x v="3"/>
    <n v="2"/>
    <s v="Sun, Wed"/>
    <x v="0"/>
    <d v="1899-12-30T17:09:00"/>
    <d v="1899-12-30T18:06:00"/>
    <n v="57"/>
    <b v="0"/>
    <x v="1"/>
    <b v="1"/>
    <s v="Male"/>
    <n v="70"/>
    <x v="0"/>
    <n v="70"/>
    <x v="1"/>
    <n v="0"/>
    <n v="70"/>
    <s v="All Hours + Priority Access"/>
    <s v="Los Angeles, Ca"/>
    <n v="34.052199999999999"/>
    <n v="-118.2437"/>
    <d v="2023-12-21T00:00:00"/>
    <n v="7"/>
    <b v="1"/>
    <d v="2025-06-22T00:00:00"/>
    <x v="13"/>
    <n v="59"/>
    <x v="0"/>
    <n v="1"/>
    <n v="0"/>
    <n v="0"/>
    <n v="1"/>
    <x v="5"/>
    <x v="0"/>
  </r>
  <r>
    <n v="14"/>
    <x v="0"/>
    <n v="1"/>
    <s v="Mon"/>
    <x v="1"/>
    <d v="1899-12-30T11:56:00"/>
    <d v="1899-12-30T13:37:00"/>
    <n v="101"/>
    <b v="0"/>
    <x v="0"/>
    <b v="0"/>
    <s v="Male"/>
    <n v="50"/>
    <x v="1"/>
    <n v="37.5"/>
    <x v="1"/>
    <n v="0"/>
    <n v="37.5"/>
    <s v="All Hours"/>
    <s v="Sacramento, Ca"/>
    <n v="38.581600000000002"/>
    <n v="-121.4944"/>
    <d v="2024-01-19T00:00:00"/>
    <n v="0"/>
    <b v="1"/>
    <d v="2025-06-23T00:00:00"/>
    <x v="23"/>
    <n v="58"/>
    <x v="3"/>
    <n v="1.7"/>
    <n v="0"/>
    <n v="0"/>
    <n v="0"/>
    <x v="4"/>
    <x v="0"/>
  </r>
  <r>
    <n v="12"/>
    <x v="2"/>
    <n v="3"/>
    <s v="Sat, Thu, Wed"/>
    <x v="1"/>
    <d v="1899-12-30T11:50:00"/>
    <d v="1899-12-30T13:43:00"/>
    <n v="113"/>
    <b v="1"/>
    <x v="0"/>
    <b v="1"/>
    <s v="Male"/>
    <n v="20"/>
    <x v="0"/>
    <n v="20"/>
    <x v="0"/>
    <n v="0.05"/>
    <n v="19"/>
    <s v="Off-Peak Only"/>
    <s v="Bakersfield, Ca"/>
    <n v="35.3733"/>
    <n v="-119.0187"/>
    <d v="2023-07-13T00:00:00"/>
    <n v="0"/>
    <b v="1"/>
    <d v="2025-06-12T00:00:00"/>
    <x v="26"/>
    <n v="69"/>
    <x v="4"/>
    <n v="1.9"/>
    <n v="1"/>
    <n v="1"/>
    <n v="0"/>
    <x v="7"/>
    <x v="0"/>
  </r>
  <r>
    <n v="35"/>
    <x v="1"/>
    <n v="1"/>
    <s v="Fri"/>
    <x v="1"/>
    <d v="1899-12-30T13:12:00"/>
    <d v="1899-12-30T14:54:00"/>
    <n v="102"/>
    <b v="1"/>
    <x v="1"/>
    <b v="0"/>
    <s v="Non-binary"/>
    <n v="30"/>
    <x v="0"/>
    <n v="30"/>
    <x v="1"/>
    <n v="0"/>
    <n v="30"/>
    <s v="Weekdays Only"/>
    <s v="Long Beach, Ca"/>
    <n v="33.770099999999999"/>
    <n v="-118.19370000000001"/>
    <d v="2025-01-25T00:00:00"/>
    <n v="1"/>
    <b v="0"/>
    <d v="2025-07-14T00:00:00"/>
    <x v="4"/>
    <n v="37"/>
    <x v="3"/>
    <n v="1.7"/>
    <n v="0"/>
    <n v="0"/>
    <n v="0"/>
    <x v="9"/>
    <x v="0"/>
  </r>
  <r>
    <n v="13"/>
    <x v="1"/>
    <n v="3"/>
    <s v="Fri, Sat, Wed"/>
    <x v="1"/>
    <d v="1899-12-30T13:37:00"/>
    <d v="1899-12-30T14:09:00"/>
    <n v="32"/>
    <b v="1"/>
    <x v="0"/>
    <b v="0"/>
    <s v="Male"/>
    <n v="30"/>
    <x v="1"/>
    <n v="22.5"/>
    <x v="1"/>
    <n v="0"/>
    <n v="22.5"/>
    <s v="Weekdays Only"/>
    <s v="Long Beach, Ca"/>
    <n v="33.770099999999999"/>
    <n v="-118.19370000000001"/>
    <d v="2025-05-22T00:00:00"/>
    <n v="0"/>
    <b v="0"/>
    <d v="2025-07-21T00:00:00"/>
    <x v="18"/>
    <n v="30"/>
    <x v="4"/>
    <n v="0.5"/>
    <n v="0"/>
    <n v="0"/>
    <n v="0"/>
    <x v="9"/>
    <x v="0"/>
  </r>
  <r>
    <n v="32"/>
    <x v="0"/>
    <n v="1"/>
    <s v="Sat"/>
    <x v="1"/>
    <d v="1899-12-30T18:44:00"/>
    <d v="1899-12-30T19:28:00"/>
    <n v="44"/>
    <b v="0"/>
    <x v="0"/>
    <b v="1"/>
    <s v="Female"/>
    <n v="50"/>
    <x v="0"/>
    <n v="50"/>
    <x v="1"/>
    <n v="0"/>
    <n v="50"/>
    <s v="All Hours"/>
    <s v="San Diego, Ca"/>
    <n v="32.715699999999998"/>
    <n v="-117.1611"/>
    <d v="2024-07-30T00:00:00"/>
    <n v="0"/>
    <b v="1"/>
    <d v="2025-07-04T00:00:00"/>
    <x v="27"/>
    <n v="47"/>
    <x v="3"/>
    <n v="0.7"/>
    <n v="0"/>
    <n v="0"/>
    <n v="1"/>
    <x v="6"/>
    <x v="0"/>
  </r>
  <r>
    <n v="44"/>
    <x v="1"/>
    <n v="2"/>
    <s v="Sun, Wed"/>
    <x v="1"/>
    <d v="1899-12-30T14:41:00"/>
    <d v="1899-12-30T16:35:00"/>
    <n v="114"/>
    <b v="0"/>
    <x v="0"/>
    <b v="0"/>
    <s v="Other (self-described)"/>
    <n v="30"/>
    <x v="1"/>
    <n v="22.5"/>
    <x v="0"/>
    <n v="0.05"/>
    <n v="21.375"/>
    <s v="Weekdays Only"/>
    <s v="San Jose, Ca"/>
    <n v="37.338200000000001"/>
    <n v="-121.88630000000001"/>
    <d v="2023-06-03T00:00:00"/>
    <n v="0"/>
    <b v="1"/>
    <d v="2025-06-10T00:00:00"/>
    <x v="21"/>
    <n v="71"/>
    <x v="0"/>
    <n v="1.9"/>
    <n v="1.1200000000000001"/>
    <n v="1"/>
    <n v="0"/>
    <x v="0"/>
    <x v="0"/>
  </r>
  <r>
    <n v="12"/>
    <x v="1"/>
    <n v="2"/>
    <s v="Mon, Tue"/>
    <x v="1"/>
    <d v="1899-12-30T09:49:00"/>
    <d v="1899-12-30T11:30:00"/>
    <n v="101"/>
    <b v="0"/>
    <x v="1"/>
    <b v="0"/>
    <s v="Female"/>
    <n v="30"/>
    <x v="1"/>
    <n v="22.5"/>
    <x v="1"/>
    <n v="0"/>
    <n v="22.5"/>
    <s v="Weekdays Only"/>
    <s v="Fresno, Ca"/>
    <n v="36.7378"/>
    <n v="-119.7871"/>
    <d v="2024-11-20T00:00:00"/>
    <n v="5"/>
    <b v="0"/>
    <d v="2025-07-10T00:00:00"/>
    <x v="10"/>
    <n v="41"/>
    <x v="0"/>
    <n v="1.7"/>
    <n v="0"/>
    <n v="0"/>
    <n v="0"/>
    <x v="1"/>
    <x v="0"/>
  </r>
  <r>
    <n v="36"/>
    <x v="0"/>
    <n v="2"/>
    <s v="Sat, Thu"/>
    <x v="1"/>
    <d v="1899-12-30T19:38:00"/>
    <d v="1899-12-30T21:40:00"/>
    <n v="122"/>
    <b v="1"/>
    <x v="1"/>
    <b v="1"/>
    <s v="Male"/>
    <n v="50"/>
    <x v="0"/>
    <n v="50"/>
    <x v="0"/>
    <n v="0.05"/>
    <n v="47.5"/>
    <s v="All Hours"/>
    <s v="Anaheim, Ca"/>
    <n v="33.836599999999997"/>
    <n v="-117.9143"/>
    <d v="2023-07-06T00:00:00"/>
    <n v="6"/>
    <b v="0"/>
    <d v="2025-06-12T00:00:00"/>
    <x v="26"/>
    <n v="69"/>
    <x v="0"/>
    <n v="2"/>
    <n v="2.5"/>
    <n v="1"/>
    <n v="1"/>
    <x v="3"/>
    <x v="0"/>
  </r>
  <r>
    <n v="32"/>
    <x v="2"/>
    <n v="3"/>
    <s v="Sat, Sun, Wed"/>
    <x v="0"/>
    <d v="1899-12-30T10:38:00"/>
    <d v="1899-12-30T13:05:00"/>
    <n v="147"/>
    <b v="1"/>
    <x v="0"/>
    <b v="0"/>
    <s v="Male"/>
    <n v="20"/>
    <x v="0"/>
    <n v="20"/>
    <x v="0"/>
    <n v="0.05"/>
    <n v="19"/>
    <s v="Off-Peak Only"/>
    <s v="Fresno, Ca"/>
    <n v="36.7378"/>
    <n v="-119.7871"/>
    <d v="2022-08-25T00:00:00"/>
    <n v="0"/>
    <b v="0"/>
    <d v="2025-05-25T00:00:00"/>
    <x v="8"/>
    <n v="87"/>
    <x v="4"/>
    <n v="2.4"/>
    <n v="1"/>
    <n v="1"/>
    <n v="0"/>
    <x v="1"/>
    <x v="0"/>
  </r>
  <r>
    <n v="21"/>
    <x v="0"/>
    <n v="3"/>
    <s v="Fri, Mon, Thu"/>
    <x v="1"/>
    <d v="1899-12-30T20:15:00"/>
    <d v="1899-12-30T21:36:00"/>
    <n v="81"/>
    <b v="1"/>
    <x v="0"/>
    <b v="1"/>
    <s v="Male"/>
    <n v="50"/>
    <x v="1"/>
    <n v="37.5"/>
    <x v="3"/>
    <n v="0.15"/>
    <n v="31.875"/>
    <s v="All Hours"/>
    <s v="Fresno, Ca"/>
    <n v="36.7378"/>
    <n v="-119.7871"/>
    <d v="2025-03-14T00:00:00"/>
    <n v="0"/>
    <b v="1"/>
    <d v="2025-07-17T00:00:00"/>
    <x v="20"/>
    <n v="34"/>
    <x v="4"/>
    <n v="1.4"/>
    <n v="5.62"/>
    <n v="0"/>
    <n v="0"/>
    <x v="1"/>
    <x v="0"/>
  </r>
  <r>
    <n v="26"/>
    <x v="0"/>
    <n v="5"/>
    <s v="Mon, Sat, Sun, Thu, Wed"/>
    <x v="1"/>
    <d v="1899-12-30T17:11:00"/>
    <d v="1899-12-30T18:02:00"/>
    <n v="51"/>
    <b v="0"/>
    <x v="1"/>
    <b v="1"/>
    <s v="Female"/>
    <n v="50"/>
    <x v="1"/>
    <n v="37.5"/>
    <x v="3"/>
    <n v="0.15"/>
    <n v="31.875"/>
    <s v="All Hours"/>
    <s v="Long Beach, Ca"/>
    <n v="33.770099999999999"/>
    <n v="-118.19370000000001"/>
    <d v="2023-07-07T00:00:00"/>
    <n v="2"/>
    <b v="1"/>
    <d v="2025-06-12T00:00:00"/>
    <x v="26"/>
    <n v="69"/>
    <x v="1"/>
    <n v="0.8"/>
    <n v="5.62"/>
    <n v="1"/>
    <n v="0"/>
    <x v="9"/>
    <x v="0"/>
  </r>
  <r>
    <n v="26"/>
    <x v="1"/>
    <n v="3"/>
    <s v="Sun, Tue, Wed"/>
    <x v="1"/>
    <d v="1899-12-30T13:24:00"/>
    <d v="1899-12-30T15:53:00"/>
    <n v="149"/>
    <b v="1"/>
    <x v="1"/>
    <b v="0"/>
    <s v="Female"/>
    <n v="30"/>
    <x v="1"/>
    <n v="22.5"/>
    <x v="2"/>
    <n v="0.1"/>
    <n v="20.25"/>
    <s v="Weekdays Only"/>
    <s v="Los Angeles, Ca"/>
    <n v="34.052199999999999"/>
    <n v="-118.2437"/>
    <d v="2024-03-07T00:00:00"/>
    <n v="6"/>
    <b v="0"/>
    <d v="2025-06-26T00:00:00"/>
    <x v="14"/>
    <n v="55"/>
    <x v="4"/>
    <n v="2.5"/>
    <n v="2.25"/>
    <n v="0"/>
    <n v="0"/>
    <x v="5"/>
    <x v="0"/>
  </r>
  <r>
    <n v="42"/>
    <x v="1"/>
    <n v="3"/>
    <s v="Sat, Sun, Tue"/>
    <x v="1"/>
    <d v="1899-12-30T10:23:00"/>
    <d v="1899-12-30T12:01:00"/>
    <n v="98"/>
    <b v="0"/>
    <x v="1"/>
    <b v="1"/>
    <s v="Male"/>
    <n v="30"/>
    <x v="0"/>
    <n v="30"/>
    <x v="3"/>
    <n v="0.15"/>
    <n v="25.5"/>
    <s v="Weekdays Only"/>
    <s v="Sacramento, Ca"/>
    <n v="38.581600000000002"/>
    <n v="-121.4944"/>
    <d v="2022-12-11T00:00:00"/>
    <n v="4"/>
    <b v="0"/>
    <d v="2025-05-31T00:00:00"/>
    <x v="6"/>
    <n v="81"/>
    <x v="4"/>
    <n v="1.6"/>
    <n v="4.5"/>
    <n v="1"/>
    <n v="0"/>
    <x v="4"/>
    <x v="0"/>
  </r>
  <r>
    <n v="48"/>
    <x v="1"/>
    <n v="2"/>
    <s v="Fri, Tue"/>
    <x v="0"/>
    <d v="1899-12-30T20:26:00"/>
    <d v="1899-12-30T22:46:00"/>
    <n v="140"/>
    <b v="0"/>
    <x v="1"/>
    <b v="0"/>
    <s v="Female"/>
    <n v="30"/>
    <x v="0"/>
    <n v="30"/>
    <x v="3"/>
    <n v="0.15"/>
    <n v="25.5"/>
    <s v="Weekdays Only"/>
    <s v="San Francisco, Ca"/>
    <n v="37.774900000000002"/>
    <n v="-122.4194"/>
    <d v="2024-12-16T00:00:00"/>
    <n v="4"/>
    <b v="1"/>
    <d v="2025-07-12T00:00:00"/>
    <x v="11"/>
    <n v="39"/>
    <x v="0"/>
    <n v="2.2999999999999998"/>
    <n v="4.5"/>
    <n v="0"/>
    <n v="0"/>
    <x v="8"/>
    <x v="0"/>
  </r>
  <r>
    <n v="18"/>
    <x v="0"/>
    <n v="3"/>
    <s v="Fri, Mon, Sun"/>
    <x v="0"/>
    <d v="1899-12-30T13:26:00"/>
    <d v="1899-12-30T16:15:00"/>
    <n v="169"/>
    <b v="0"/>
    <x v="0"/>
    <b v="0"/>
    <s v="Prefer not to say"/>
    <n v="50"/>
    <x v="0"/>
    <n v="50"/>
    <x v="3"/>
    <n v="0.15"/>
    <n v="42.5"/>
    <s v="All Hours"/>
    <s v="Long Beach, Ca"/>
    <n v="33.770099999999999"/>
    <n v="-118.19370000000001"/>
    <d v="2023-06-16T00:00:00"/>
    <n v="0"/>
    <b v="1"/>
    <d v="2025-06-11T00:00:00"/>
    <x v="21"/>
    <n v="70"/>
    <x v="4"/>
    <n v="2.8"/>
    <n v="7.5"/>
    <n v="1"/>
    <n v="0"/>
    <x v="9"/>
    <x v="0"/>
  </r>
  <r>
    <n v="19"/>
    <x v="0"/>
    <n v="3"/>
    <s v="Sat, Sun, Thu"/>
    <x v="0"/>
    <d v="1899-12-30T17:43:00"/>
    <d v="1899-12-30T18:34:00"/>
    <n v="51"/>
    <b v="0"/>
    <x v="1"/>
    <b v="1"/>
    <s v="Female"/>
    <n v="50"/>
    <x v="1"/>
    <n v="37.5"/>
    <x v="0"/>
    <n v="0.05"/>
    <n v="35.625"/>
    <s v="All Hours"/>
    <s v="San Jose, Ca"/>
    <n v="37.338200000000001"/>
    <n v="-121.88630000000001"/>
    <d v="2023-01-12T00:00:00"/>
    <n v="2"/>
    <b v="1"/>
    <d v="2025-06-02T00:00:00"/>
    <x v="9"/>
    <n v="79"/>
    <x v="4"/>
    <n v="0.8"/>
    <n v="1.88"/>
    <n v="1"/>
    <n v="0"/>
    <x v="0"/>
    <x v="0"/>
  </r>
  <r>
    <n v="35"/>
    <x v="2"/>
    <n v="2"/>
    <s v="Fri, Mon"/>
    <x v="1"/>
    <d v="1899-12-30T16:20:00"/>
    <d v="1899-12-30T17:21:00"/>
    <n v="61"/>
    <b v="1"/>
    <x v="1"/>
    <b v="0"/>
    <s v="Female"/>
    <n v="20"/>
    <x v="0"/>
    <n v="20"/>
    <x v="1"/>
    <n v="0"/>
    <n v="20"/>
    <s v="Off-Peak Only"/>
    <s v="Long Beach, Ca"/>
    <n v="33.770099999999999"/>
    <n v="-118.19370000000001"/>
    <d v="2022-09-20T00:00:00"/>
    <n v="8"/>
    <b v="0"/>
    <d v="2025-05-27T00:00:00"/>
    <x v="1"/>
    <n v="85"/>
    <x v="0"/>
    <n v="1"/>
    <n v="0"/>
    <n v="1"/>
    <n v="0"/>
    <x v="9"/>
    <x v="0"/>
  </r>
  <r>
    <n v="46"/>
    <x v="0"/>
    <n v="4"/>
    <s v="Fri, Mon, Sat, Wed"/>
    <x v="1"/>
    <d v="1899-12-30T13:31:00"/>
    <d v="1899-12-30T15:47:00"/>
    <n v="136"/>
    <b v="1"/>
    <x v="1"/>
    <b v="0"/>
    <s v="Female"/>
    <n v="50"/>
    <x v="2"/>
    <n v="45"/>
    <x v="2"/>
    <n v="0.1"/>
    <n v="40.5"/>
    <s v="All Hours"/>
    <s v="Oakland, Ca"/>
    <n v="37.804400000000001"/>
    <n v="-122.27119999999999"/>
    <d v="2023-06-26T00:00:00"/>
    <n v="3"/>
    <b v="1"/>
    <d v="2025-06-12T00:00:00"/>
    <x v="21"/>
    <n v="69"/>
    <x v="2"/>
    <n v="2.2999999999999998"/>
    <n v="4.5"/>
    <n v="1"/>
    <n v="0"/>
    <x v="2"/>
    <x v="0"/>
  </r>
  <r>
    <n v="39"/>
    <x v="1"/>
    <n v="2"/>
    <s v="Mon, Thu"/>
    <x v="0"/>
    <d v="1899-12-30T17:57:00"/>
    <d v="1899-12-30T19:45:00"/>
    <n v="108"/>
    <b v="1"/>
    <x v="1"/>
    <b v="1"/>
    <s v="Non-binary"/>
    <n v="30"/>
    <x v="0"/>
    <n v="30"/>
    <x v="1"/>
    <n v="0"/>
    <n v="30"/>
    <s v="Weekdays Only"/>
    <s v="Oakland, Ca"/>
    <n v="37.804400000000001"/>
    <n v="-122.27119999999999"/>
    <d v="2024-01-10T00:00:00"/>
    <n v="3"/>
    <b v="1"/>
    <d v="2025-06-23T00:00:00"/>
    <x v="23"/>
    <n v="58"/>
    <x v="0"/>
    <n v="1.8"/>
    <n v="0"/>
    <n v="0"/>
    <n v="0"/>
    <x v="2"/>
    <x v="0"/>
  </r>
  <r>
    <n v="22"/>
    <x v="3"/>
    <n v="3"/>
    <s v="Fri, Thu, Wed"/>
    <x v="1"/>
    <d v="1899-12-30T11:46:00"/>
    <d v="1899-12-30T13:47:00"/>
    <n v="121"/>
    <b v="0"/>
    <x v="1"/>
    <b v="1"/>
    <s v="Female"/>
    <n v="70"/>
    <x v="0"/>
    <n v="70"/>
    <x v="1"/>
    <n v="0"/>
    <n v="70"/>
    <s v="All Hours + Priority Access"/>
    <s v="San Diego, Ca"/>
    <n v="32.715699999999998"/>
    <n v="-117.1611"/>
    <d v="2023-09-03T00:00:00"/>
    <n v="4"/>
    <b v="1"/>
    <d v="2025-06-15T00:00:00"/>
    <x v="3"/>
    <n v="66"/>
    <x v="4"/>
    <n v="2"/>
    <n v="0"/>
    <n v="1"/>
    <n v="1"/>
    <x v="6"/>
    <x v="0"/>
  </r>
  <r>
    <n v="27"/>
    <x v="0"/>
    <n v="3"/>
    <s v="Sat, Thu, Wed"/>
    <x v="0"/>
    <d v="1899-12-30T11:50:00"/>
    <d v="1899-12-30T12:54:00"/>
    <n v="64"/>
    <b v="0"/>
    <x v="0"/>
    <b v="0"/>
    <s v="Non-binary"/>
    <n v="50"/>
    <x v="1"/>
    <n v="37.5"/>
    <x v="0"/>
    <n v="0.05"/>
    <n v="35.625"/>
    <s v="All Hours"/>
    <s v="Los Angeles, Ca"/>
    <n v="34.052199999999999"/>
    <n v="-118.2437"/>
    <d v="2022-12-10T00:00:00"/>
    <n v="0"/>
    <b v="1"/>
    <d v="2025-05-31T00:00:00"/>
    <x v="6"/>
    <n v="81"/>
    <x v="4"/>
    <n v="1.1000000000000001"/>
    <n v="1.88"/>
    <n v="1"/>
    <n v="0"/>
    <x v="5"/>
    <x v="0"/>
  </r>
  <r>
    <n v="33"/>
    <x v="1"/>
    <n v="1"/>
    <s v="Wed"/>
    <x v="1"/>
    <d v="1899-12-30T09:04:00"/>
    <d v="1899-12-30T09:47:00"/>
    <n v="43"/>
    <b v="1"/>
    <x v="0"/>
    <b v="0"/>
    <s v="Male"/>
    <n v="30"/>
    <x v="0"/>
    <n v="30"/>
    <x v="1"/>
    <n v="0"/>
    <n v="30"/>
    <s v="Weekdays Only"/>
    <s v="Long Beach, Ca"/>
    <n v="33.770099999999999"/>
    <n v="-118.19370000000001"/>
    <d v="2023-10-24T00:00:00"/>
    <n v="0"/>
    <b v="0"/>
    <d v="2025-06-18T00:00:00"/>
    <x v="17"/>
    <n v="63"/>
    <x v="3"/>
    <n v="0.7"/>
    <n v="0"/>
    <n v="1"/>
    <n v="0"/>
    <x v="9"/>
    <x v="0"/>
  </r>
  <r>
    <n v="36"/>
    <x v="3"/>
    <n v="2"/>
    <s v="Mon, Sun"/>
    <x v="0"/>
    <d v="1899-12-30T15:38:00"/>
    <d v="1899-12-30T17:36:00"/>
    <n v="118"/>
    <b v="0"/>
    <x v="1"/>
    <b v="0"/>
    <s v="Female"/>
    <n v="70"/>
    <x v="0"/>
    <n v="70"/>
    <x v="0"/>
    <n v="0.05"/>
    <n v="66.5"/>
    <s v="All Hours + Priority Access"/>
    <s v="Los Angeles, Ca"/>
    <n v="34.052199999999999"/>
    <n v="-118.2437"/>
    <d v="2025-05-21T00:00:00"/>
    <n v="4"/>
    <b v="1"/>
    <d v="2025-07-21T00:00:00"/>
    <x v="18"/>
    <n v="30"/>
    <x v="0"/>
    <n v="2"/>
    <n v="3.5"/>
    <n v="0"/>
    <n v="1"/>
    <x v="5"/>
    <x v="0"/>
  </r>
  <r>
    <n v="36"/>
    <x v="0"/>
    <n v="3"/>
    <s v="Mon, Sat, Thu"/>
    <x v="0"/>
    <d v="1899-12-30T11:06:00"/>
    <d v="1899-12-30T11:44:00"/>
    <n v="38"/>
    <b v="1"/>
    <x v="1"/>
    <b v="0"/>
    <s v="Female"/>
    <n v="50"/>
    <x v="0"/>
    <n v="50"/>
    <x v="2"/>
    <n v="0.1"/>
    <n v="45"/>
    <s v="All Hours"/>
    <s v="Anaheim, Ca"/>
    <n v="33.836599999999997"/>
    <n v="-117.9143"/>
    <d v="2022-10-05T00:00:00"/>
    <n v="7"/>
    <b v="1"/>
    <d v="2025-05-28T00:00:00"/>
    <x v="24"/>
    <n v="84"/>
    <x v="4"/>
    <n v="0.6"/>
    <n v="5"/>
    <n v="1"/>
    <n v="0"/>
    <x v="3"/>
    <x v="0"/>
  </r>
  <r>
    <n v="19"/>
    <x v="2"/>
    <n v="2"/>
    <s v="Sat, Tue"/>
    <x v="0"/>
    <d v="1899-12-30T16:57:00"/>
    <d v="1899-12-30T18:54:00"/>
    <n v="117"/>
    <b v="1"/>
    <x v="1"/>
    <b v="0"/>
    <s v="Female"/>
    <n v="20"/>
    <x v="1"/>
    <n v="15"/>
    <x v="1"/>
    <n v="0"/>
    <n v="15"/>
    <s v="Off-Peak Only"/>
    <s v="Sacramento, Ca"/>
    <n v="38.581600000000002"/>
    <n v="-121.4944"/>
    <d v="2023-06-19T00:00:00"/>
    <n v="1"/>
    <b v="0"/>
    <d v="2025-06-11T00:00:00"/>
    <x v="21"/>
    <n v="70"/>
    <x v="0"/>
    <n v="2"/>
    <n v="0"/>
    <n v="1"/>
    <n v="0"/>
    <x v="4"/>
    <x v="0"/>
  </r>
  <r>
    <n v="16"/>
    <x v="2"/>
    <n v="3"/>
    <s v="Mon, Sat, Thu"/>
    <x v="0"/>
    <d v="1899-12-30T15:10:00"/>
    <d v="1899-12-30T16:06:00"/>
    <n v="56"/>
    <b v="0"/>
    <x v="1"/>
    <b v="0"/>
    <s v="Male"/>
    <n v="20"/>
    <x v="0"/>
    <n v="20"/>
    <x v="0"/>
    <n v="0.05"/>
    <n v="19"/>
    <s v="Off-Peak Only"/>
    <s v="Oakland, Ca"/>
    <n v="37.804400000000001"/>
    <n v="-122.27119999999999"/>
    <d v="2023-07-03T00:00:00"/>
    <n v="7"/>
    <b v="1"/>
    <d v="2025-06-12T00:00:00"/>
    <x v="26"/>
    <n v="69"/>
    <x v="4"/>
    <n v="0.9"/>
    <n v="1"/>
    <n v="1"/>
    <n v="0"/>
    <x v="2"/>
    <x v="0"/>
  </r>
  <r>
    <n v="46"/>
    <x v="1"/>
    <n v="3"/>
    <s v="Mon, Thu, Tue"/>
    <x v="1"/>
    <d v="1899-12-30T20:17:00"/>
    <d v="1899-12-30T21:11:00"/>
    <n v="54"/>
    <b v="0"/>
    <x v="0"/>
    <b v="1"/>
    <s v="Non-binary"/>
    <n v="30"/>
    <x v="0"/>
    <n v="30"/>
    <x v="2"/>
    <n v="0.1"/>
    <n v="27"/>
    <s v="Weekdays Only"/>
    <s v="Oakland, Ca"/>
    <n v="37.804400000000001"/>
    <n v="-122.27119999999999"/>
    <d v="2024-11-05T00:00:00"/>
    <n v="0"/>
    <b v="0"/>
    <d v="2025-07-10T00:00:00"/>
    <x v="10"/>
    <n v="41"/>
    <x v="4"/>
    <n v="0.9"/>
    <n v="3"/>
    <n v="0"/>
    <n v="0"/>
    <x v="2"/>
    <x v="0"/>
  </r>
  <r>
    <n v="41"/>
    <x v="0"/>
    <n v="1"/>
    <s v="Fri"/>
    <x v="1"/>
    <d v="1899-12-30T09:46:00"/>
    <d v="1899-12-30T11:10:00"/>
    <n v="84"/>
    <b v="1"/>
    <x v="1"/>
    <b v="0"/>
    <s v="Female"/>
    <n v="50"/>
    <x v="2"/>
    <n v="45"/>
    <x v="1"/>
    <n v="0"/>
    <n v="45"/>
    <s v="All Hours"/>
    <s v="Long Beach, Ca"/>
    <n v="33.770099999999999"/>
    <n v="-118.19370000000001"/>
    <d v="2023-07-22T00:00:00"/>
    <n v="7"/>
    <b v="1"/>
    <d v="2025-06-13T00:00:00"/>
    <x v="26"/>
    <n v="68"/>
    <x v="3"/>
    <n v="1.4"/>
    <n v="0"/>
    <n v="1"/>
    <n v="0"/>
    <x v="9"/>
    <x v="0"/>
  </r>
  <r>
    <n v="23"/>
    <x v="3"/>
    <n v="3"/>
    <s v="Mon, Sat, Sun"/>
    <x v="0"/>
    <d v="1899-12-30T13:42:00"/>
    <d v="1899-12-30T14:33:00"/>
    <n v="51"/>
    <b v="0"/>
    <x v="0"/>
    <b v="1"/>
    <s v="Male"/>
    <n v="70"/>
    <x v="0"/>
    <n v="70"/>
    <x v="0"/>
    <n v="0.05"/>
    <n v="66.5"/>
    <s v="All Hours + Priority Access"/>
    <s v="Long Beach, Ca"/>
    <n v="33.770099999999999"/>
    <n v="-118.19370000000001"/>
    <d v="2024-04-29T00:00:00"/>
    <n v="0"/>
    <b v="1"/>
    <d v="2025-06-29T00:00:00"/>
    <x v="33"/>
    <n v="52"/>
    <x v="4"/>
    <n v="0.8"/>
    <n v="3.5"/>
    <n v="0"/>
    <n v="1"/>
    <x v="9"/>
    <x v="0"/>
  </r>
  <r>
    <n v="16"/>
    <x v="0"/>
    <n v="1"/>
    <s v="Wed"/>
    <x v="0"/>
    <d v="1899-12-30T08:41:00"/>
    <d v="1899-12-30T11:33:00"/>
    <n v="172"/>
    <b v="0"/>
    <x v="0"/>
    <b v="1"/>
    <s v="Female"/>
    <n v="50"/>
    <x v="1"/>
    <n v="37.5"/>
    <x v="0"/>
    <n v="0.05"/>
    <n v="35.625"/>
    <s v="All Hours"/>
    <s v="San Francisco, Ca"/>
    <n v="37.774900000000002"/>
    <n v="-122.4194"/>
    <d v="2023-07-30T00:00:00"/>
    <n v="0"/>
    <b v="1"/>
    <d v="2025-06-13T00:00:00"/>
    <x v="26"/>
    <n v="68"/>
    <x v="3"/>
    <n v="2.9"/>
    <n v="1.88"/>
    <n v="1"/>
    <n v="0"/>
    <x v="8"/>
    <x v="0"/>
  </r>
  <r>
    <n v="41"/>
    <x v="2"/>
    <n v="4"/>
    <s v="Fri, Mon, Thu, Wed"/>
    <x v="0"/>
    <d v="1899-12-30T17:08:00"/>
    <d v="1899-12-30T18:16:00"/>
    <n v="68"/>
    <b v="1"/>
    <x v="1"/>
    <b v="0"/>
    <s v="Female"/>
    <n v="20"/>
    <x v="2"/>
    <n v="18"/>
    <x v="1"/>
    <n v="0"/>
    <n v="18"/>
    <s v="Off-Peak Only"/>
    <s v="Long Beach, Ca"/>
    <n v="33.770099999999999"/>
    <n v="-118.19370000000001"/>
    <d v="2025-03-01T00:00:00"/>
    <n v="8"/>
    <b v="0"/>
    <d v="2025-07-16T00:00:00"/>
    <x v="20"/>
    <n v="35"/>
    <x v="2"/>
    <n v="1.1000000000000001"/>
    <n v="0"/>
    <n v="0"/>
    <n v="0"/>
    <x v="9"/>
    <x v="0"/>
  </r>
  <r>
    <n v="46"/>
    <x v="3"/>
    <n v="2"/>
    <s v="Fri, Tue"/>
    <x v="0"/>
    <d v="1899-12-30T11:27:00"/>
    <d v="1899-12-30T13:39:00"/>
    <n v="132"/>
    <b v="1"/>
    <x v="1"/>
    <b v="0"/>
    <s v="Non-binary"/>
    <n v="70"/>
    <x v="0"/>
    <n v="70"/>
    <x v="1"/>
    <n v="0"/>
    <n v="70"/>
    <s v="All Hours + Priority Access"/>
    <s v="San Francisco, Ca"/>
    <n v="37.774900000000002"/>
    <n v="-122.4194"/>
    <d v="2023-07-23T00:00:00"/>
    <n v="3"/>
    <b v="0"/>
    <d v="2025-06-13T00:00:00"/>
    <x v="26"/>
    <n v="68"/>
    <x v="0"/>
    <n v="2.2000000000000002"/>
    <n v="0"/>
    <n v="1"/>
    <n v="1"/>
    <x v="8"/>
    <x v="0"/>
  </r>
  <r>
    <n v="37"/>
    <x v="0"/>
    <n v="1"/>
    <s v="Sat"/>
    <x v="1"/>
    <d v="1899-12-30T13:10:00"/>
    <d v="1899-12-30T16:02:00"/>
    <n v="172"/>
    <b v="0"/>
    <x v="0"/>
    <b v="1"/>
    <s v="Male"/>
    <n v="50"/>
    <x v="0"/>
    <n v="50"/>
    <x v="0"/>
    <n v="0.05"/>
    <n v="47.5"/>
    <s v="All Hours"/>
    <s v="Fresno, Ca"/>
    <n v="36.7378"/>
    <n v="-119.7871"/>
    <d v="2022-07-24T00:00:00"/>
    <n v="0"/>
    <b v="0"/>
    <d v="2025-05-24T00:00:00"/>
    <x v="35"/>
    <n v="88"/>
    <x v="3"/>
    <n v="2.9"/>
    <n v="2.5"/>
    <n v="1"/>
    <n v="1"/>
    <x v="1"/>
    <x v="0"/>
  </r>
  <r>
    <n v="41"/>
    <x v="0"/>
    <n v="1"/>
    <s v="Wed"/>
    <x v="1"/>
    <d v="1899-12-30T19:23:00"/>
    <d v="1899-12-30T20:27:00"/>
    <n v="64"/>
    <b v="0"/>
    <x v="0"/>
    <b v="0"/>
    <s v="Non-binary"/>
    <n v="50"/>
    <x v="0"/>
    <n v="50"/>
    <x v="1"/>
    <n v="0"/>
    <n v="50"/>
    <s v="All Hours"/>
    <s v="Fresno, Ca"/>
    <n v="36.7378"/>
    <n v="-119.7871"/>
    <d v="2025-05-02T00:00:00"/>
    <n v="0"/>
    <b v="1"/>
    <d v="2025-07-20T00:00:00"/>
    <x v="18"/>
    <n v="31"/>
    <x v="3"/>
    <n v="1.1000000000000001"/>
    <n v="0"/>
    <n v="0"/>
    <n v="1"/>
    <x v="1"/>
    <x v="0"/>
  </r>
  <r>
    <n v="20"/>
    <x v="2"/>
    <n v="4"/>
    <s v="Fri, Thu, Tue, Wed"/>
    <x v="0"/>
    <d v="1899-12-30T11:51:00"/>
    <d v="1899-12-30T14:21:00"/>
    <n v="150"/>
    <b v="1"/>
    <x v="1"/>
    <b v="0"/>
    <s v="Female"/>
    <n v="20"/>
    <x v="0"/>
    <n v="20"/>
    <x v="0"/>
    <n v="0.05"/>
    <n v="19"/>
    <s v="Off-Peak Only"/>
    <s v="Bakersfield, Ca"/>
    <n v="35.3733"/>
    <n v="-119.0187"/>
    <d v="2022-08-17T00:00:00"/>
    <n v="8"/>
    <b v="1"/>
    <d v="2025-05-25T00:00:00"/>
    <x v="8"/>
    <n v="87"/>
    <x v="2"/>
    <n v="2.5"/>
    <n v="1"/>
    <n v="1"/>
    <n v="0"/>
    <x v="7"/>
    <x v="0"/>
  </r>
  <r>
    <n v="30"/>
    <x v="0"/>
    <n v="3"/>
    <s v="Sat, Thu, Wed"/>
    <x v="0"/>
    <d v="1899-12-30T10:16:00"/>
    <d v="1899-12-30T11:47:00"/>
    <n v="91"/>
    <b v="1"/>
    <x v="0"/>
    <b v="1"/>
    <s v="Female"/>
    <n v="50"/>
    <x v="0"/>
    <n v="50"/>
    <x v="2"/>
    <n v="0.1"/>
    <n v="45"/>
    <s v="All Hours"/>
    <s v="San Francisco, Ca"/>
    <n v="37.774900000000002"/>
    <n v="-122.4194"/>
    <d v="2024-04-15T00:00:00"/>
    <n v="0"/>
    <b v="0"/>
    <d v="2025-06-28T00:00:00"/>
    <x v="33"/>
    <n v="53"/>
    <x v="4"/>
    <n v="1.5"/>
    <n v="5"/>
    <n v="0"/>
    <n v="0"/>
    <x v="8"/>
    <x v="0"/>
  </r>
  <r>
    <n v="40"/>
    <x v="0"/>
    <n v="4"/>
    <s v="Mon, Sat, Sun, Wed"/>
    <x v="1"/>
    <d v="1899-12-30T09:55:00"/>
    <d v="1899-12-30T10:43:00"/>
    <n v="48"/>
    <b v="0"/>
    <x v="0"/>
    <b v="1"/>
    <s v="Non-binary"/>
    <n v="50"/>
    <x v="0"/>
    <n v="50"/>
    <x v="1"/>
    <n v="0"/>
    <n v="50"/>
    <s v="All Hours"/>
    <s v="Fresno, Ca"/>
    <n v="36.7378"/>
    <n v="-119.7871"/>
    <d v="2022-12-08T00:00:00"/>
    <n v="0"/>
    <b v="0"/>
    <d v="2025-05-31T00:00:00"/>
    <x v="6"/>
    <n v="81"/>
    <x v="2"/>
    <n v="0.8"/>
    <n v="0"/>
    <n v="1"/>
    <n v="1"/>
    <x v="1"/>
    <x v="0"/>
  </r>
  <r>
    <n v="38"/>
    <x v="3"/>
    <n v="3"/>
    <s v="Thu, Tue, Wed"/>
    <x v="1"/>
    <d v="1899-12-30T16:41:00"/>
    <d v="1899-12-30T17:48:00"/>
    <n v="67"/>
    <b v="1"/>
    <x v="0"/>
    <b v="1"/>
    <s v="Male"/>
    <n v="70"/>
    <x v="0"/>
    <n v="70"/>
    <x v="1"/>
    <n v="0"/>
    <n v="70"/>
    <s v="All Hours + Priority Access"/>
    <s v="San Jose, Ca"/>
    <n v="37.338200000000001"/>
    <n v="-121.88630000000001"/>
    <d v="2023-03-12T00:00:00"/>
    <n v="0"/>
    <b v="1"/>
    <d v="2025-06-06T00:00:00"/>
    <x v="16"/>
    <n v="75"/>
    <x v="4"/>
    <n v="1.1000000000000001"/>
    <n v="0"/>
    <n v="1"/>
    <n v="1"/>
    <x v="0"/>
    <x v="0"/>
  </r>
  <r>
    <n v="47"/>
    <x v="2"/>
    <n v="5"/>
    <s v="Sat, Sun, Thu, Tue, Wed"/>
    <x v="0"/>
    <d v="1899-12-30T11:26:00"/>
    <d v="1899-12-30T12:55:00"/>
    <n v="89"/>
    <b v="0"/>
    <x v="0"/>
    <b v="1"/>
    <s v="Non-binary"/>
    <n v="20"/>
    <x v="0"/>
    <n v="20"/>
    <x v="3"/>
    <n v="0.15"/>
    <n v="17"/>
    <s v="Off-Peak Only"/>
    <s v="San Jose, Ca"/>
    <n v="37.338200000000001"/>
    <n v="-121.88630000000001"/>
    <d v="2023-10-28T00:00:00"/>
    <n v="0"/>
    <b v="0"/>
    <d v="2025-06-18T00:00:00"/>
    <x v="17"/>
    <n v="63"/>
    <x v="1"/>
    <n v="1.5"/>
    <n v="3"/>
    <n v="1"/>
    <n v="0"/>
    <x v="0"/>
    <x v="0"/>
  </r>
  <r>
    <n v="15"/>
    <x v="1"/>
    <n v="3"/>
    <s v="Fri, Sun, Thu"/>
    <x v="0"/>
    <d v="1899-12-30T14:33:00"/>
    <d v="1899-12-30T16:48:00"/>
    <n v="135"/>
    <b v="0"/>
    <x v="0"/>
    <b v="1"/>
    <s v="Male"/>
    <n v="30"/>
    <x v="0"/>
    <n v="30"/>
    <x v="2"/>
    <n v="0.1"/>
    <n v="27"/>
    <s v="Weekdays Only"/>
    <s v="San Jose, Ca"/>
    <n v="37.338200000000001"/>
    <n v="-121.88630000000001"/>
    <d v="2023-04-28T00:00:00"/>
    <n v="0"/>
    <b v="0"/>
    <d v="2025-06-08T00:00:00"/>
    <x v="32"/>
    <n v="73"/>
    <x v="4"/>
    <n v="2.2000000000000002"/>
    <n v="3"/>
    <n v="1"/>
    <n v="0"/>
    <x v="0"/>
    <x v="0"/>
  </r>
  <r>
    <n v="26"/>
    <x v="0"/>
    <n v="4"/>
    <s v="Mon, Thu, Tue, Wed"/>
    <x v="0"/>
    <d v="1899-12-30T08:44:00"/>
    <d v="1899-12-30T11:11:00"/>
    <n v="147"/>
    <b v="1"/>
    <x v="0"/>
    <b v="0"/>
    <s v="Female"/>
    <n v="50"/>
    <x v="0"/>
    <n v="50"/>
    <x v="1"/>
    <n v="0"/>
    <n v="50"/>
    <s v="All Hours"/>
    <s v="San Jose, Ca"/>
    <n v="37.338200000000001"/>
    <n v="-121.88630000000001"/>
    <d v="2022-11-30T00:00:00"/>
    <n v="0"/>
    <b v="0"/>
    <d v="2025-05-31T00:00:00"/>
    <x v="29"/>
    <n v="81"/>
    <x v="2"/>
    <n v="2.4"/>
    <n v="0"/>
    <n v="1"/>
    <n v="1"/>
    <x v="0"/>
    <x v="0"/>
  </r>
  <r>
    <n v="18"/>
    <x v="1"/>
    <n v="4"/>
    <s v="Mon, Sun, Thu, Tue"/>
    <x v="1"/>
    <d v="1899-12-30T19:42:00"/>
    <d v="1899-12-30T20:57:00"/>
    <n v="75"/>
    <b v="0"/>
    <x v="0"/>
    <b v="0"/>
    <s v="Non-binary"/>
    <n v="30"/>
    <x v="0"/>
    <n v="30"/>
    <x v="1"/>
    <n v="0"/>
    <n v="30"/>
    <s v="Weekdays Only"/>
    <s v="San Francisco, Ca"/>
    <n v="37.774900000000002"/>
    <n v="-122.4194"/>
    <d v="2024-04-18T00:00:00"/>
    <n v="0"/>
    <b v="1"/>
    <d v="2025-06-28T00:00:00"/>
    <x v="33"/>
    <n v="53"/>
    <x v="2"/>
    <n v="1.2"/>
    <n v="0"/>
    <n v="0"/>
    <n v="0"/>
    <x v="8"/>
    <x v="0"/>
  </r>
  <r>
    <n v="30"/>
    <x v="0"/>
    <n v="3"/>
    <s v="Fri, Sat, Thu"/>
    <x v="1"/>
    <d v="1899-12-30T14:44:00"/>
    <d v="1899-12-30T16:00:00"/>
    <n v="76"/>
    <b v="1"/>
    <x v="1"/>
    <b v="1"/>
    <s v="Prefer not to say"/>
    <n v="50"/>
    <x v="0"/>
    <n v="50"/>
    <x v="2"/>
    <n v="0.1"/>
    <n v="45"/>
    <s v="All Hours"/>
    <s v="Los Angeles, Ca"/>
    <n v="34.052199999999999"/>
    <n v="-118.2437"/>
    <d v="2024-07-09T00:00:00"/>
    <n v="8"/>
    <b v="1"/>
    <d v="2025-07-03T00:00:00"/>
    <x v="27"/>
    <n v="48"/>
    <x v="4"/>
    <n v="1.3"/>
    <n v="5"/>
    <n v="0"/>
    <n v="0"/>
    <x v="5"/>
    <x v="0"/>
  </r>
  <r>
    <n v="24"/>
    <x v="0"/>
    <n v="5"/>
    <s v="Fri, Mon, Sat, Sun, Wed"/>
    <x v="0"/>
    <d v="1899-12-30T20:53:00"/>
    <d v="1899-12-30T23:33:00"/>
    <n v="160"/>
    <b v="1"/>
    <x v="0"/>
    <b v="0"/>
    <s v="Male"/>
    <n v="50"/>
    <x v="0"/>
    <n v="50"/>
    <x v="2"/>
    <n v="0.1"/>
    <n v="45"/>
    <s v="All Hours"/>
    <s v="Bakersfield, Ca"/>
    <n v="35.3733"/>
    <n v="-119.0187"/>
    <d v="2023-07-13T00:00:00"/>
    <n v="0"/>
    <b v="1"/>
    <d v="2025-06-12T00:00:00"/>
    <x v="26"/>
    <n v="69"/>
    <x v="1"/>
    <n v="2.7"/>
    <n v="5"/>
    <n v="1"/>
    <n v="0"/>
    <x v="7"/>
    <x v="0"/>
  </r>
  <r>
    <n v="15"/>
    <x v="0"/>
    <n v="2"/>
    <s v="Mon, Sun"/>
    <x v="1"/>
    <d v="1899-12-30T20:07:00"/>
    <d v="1899-12-30T21:39:00"/>
    <n v="92"/>
    <b v="1"/>
    <x v="0"/>
    <b v="0"/>
    <s v="Female"/>
    <n v="50"/>
    <x v="0"/>
    <n v="50"/>
    <x v="0"/>
    <n v="0.05"/>
    <n v="47.5"/>
    <s v="All Hours"/>
    <s v="Oakland, Ca"/>
    <n v="37.804400000000001"/>
    <n v="-122.27119999999999"/>
    <d v="2023-02-13T00:00:00"/>
    <n v="0"/>
    <b v="1"/>
    <d v="2025-06-04T00:00:00"/>
    <x v="19"/>
    <n v="77"/>
    <x v="0"/>
    <n v="1.5"/>
    <n v="2.5"/>
    <n v="1"/>
    <n v="1"/>
    <x v="2"/>
    <x v="0"/>
  </r>
  <r>
    <n v="17"/>
    <x v="1"/>
    <n v="2"/>
    <s v="Mon, Tue"/>
    <x v="0"/>
    <d v="1899-12-30T15:54:00"/>
    <d v="1899-12-30T16:46:00"/>
    <n v="52"/>
    <b v="0"/>
    <x v="1"/>
    <b v="0"/>
    <s v="Non-binary"/>
    <n v="30"/>
    <x v="0"/>
    <n v="30"/>
    <x v="0"/>
    <n v="0.05"/>
    <n v="28.5"/>
    <s v="Weekdays Only"/>
    <s v="Los Angeles, Ca"/>
    <n v="34.052199999999999"/>
    <n v="-118.2437"/>
    <d v="2023-04-03T00:00:00"/>
    <n v="2"/>
    <b v="0"/>
    <d v="2025-06-07T00:00:00"/>
    <x v="32"/>
    <n v="74"/>
    <x v="0"/>
    <n v="0.9"/>
    <n v="1.5"/>
    <n v="1"/>
    <n v="0"/>
    <x v="5"/>
    <x v="0"/>
  </r>
  <r>
    <n v="27"/>
    <x v="1"/>
    <n v="2"/>
    <s v="Fri, Thu"/>
    <x v="1"/>
    <d v="1899-12-30T16:29:00"/>
    <d v="1899-12-30T19:08:00"/>
    <n v="159"/>
    <b v="1"/>
    <x v="0"/>
    <b v="1"/>
    <s v="Male"/>
    <n v="30"/>
    <x v="0"/>
    <n v="30"/>
    <x v="1"/>
    <n v="0"/>
    <n v="30"/>
    <s v="Weekdays Only"/>
    <s v="Los Angeles, Ca"/>
    <n v="34.052199999999999"/>
    <n v="-118.2437"/>
    <d v="2023-02-24T00:00:00"/>
    <n v="0"/>
    <b v="0"/>
    <d v="2025-06-05T00:00:00"/>
    <x v="19"/>
    <n v="76"/>
    <x v="0"/>
    <n v="2.6"/>
    <n v="0"/>
    <n v="1"/>
    <n v="0"/>
    <x v="5"/>
    <x v="0"/>
  </r>
  <r>
    <n v="18"/>
    <x v="0"/>
    <n v="2"/>
    <s v="Fri, Thu"/>
    <x v="1"/>
    <d v="1899-12-30T08:05:00"/>
    <d v="1899-12-30T09:23:00"/>
    <n v="78"/>
    <b v="1"/>
    <x v="0"/>
    <b v="0"/>
    <s v="Male"/>
    <n v="50"/>
    <x v="0"/>
    <n v="50"/>
    <x v="2"/>
    <n v="0.1"/>
    <n v="45"/>
    <s v="All Hours"/>
    <s v="Bakersfield, Ca"/>
    <n v="35.3733"/>
    <n v="-119.0187"/>
    <d v="2024-03-16T00:00:00"/>
    <n v="0"/>
    <b v="1"/>
    <d v="2025-06-26T00:00:00"/>
    <x v="14"/>
    <n v="55"/>
    <x v="0"/>
    <n v="1.3"/>
    <n v="5"/>
    <n v="0"/>
    <n v="0"/>
    <x v="7"/>
    <x v="0"/>
  </r>
  <r>
    <n v="40"/>
    <x v="0"/>
    <n v="4"/>
    <s v="Sat, Sun, Thu, Tue"/>
    <x v="1"/>
    <d v="1899-12-30T19:35:00"/>
    <d v="1899-12-30T21:08:00"/>
    <n v="93"/>
    <b v="0"/>
    <x v="0"/>
    <b v="0"/>
    <s v="Prefer not to say"/>
    <n v="50"/>
    <x v="1"/>
    <n v="37.5"/>
    <x v="2"/>
    <n v="0.1"/>
    <n v="33.75"/>
    <s v="All Hours"/>
    <s v="Fresno, Ca"/>
    <n v="36.7378"/>
    <n v="-119.7871"/>
    <d v="2023-02-03T00:00:00"/>
    <n v="0"/>
    <b v="1"/>
    <d v="2025-06-03T00:00:00"/>
    <x v="19"/>
    <n v="78"/>
    <x v="2"/>
    <n v="1.6"/>
    <n v="3.75"/>
    <n v="1"/>
    <n v="0"/>
    <x v="1"/>
    <x v="0"/>
  </r>
  <r>
    <n v="46"/>
    <x v="0"/>
    <n v="5"/>
    <s v="Mon, Sat, Thu, Tue, Wed"/>
    <x v="0"/>
    <d v="1899-12-30T20:46:00"/>
    <d v="1899-12-30T22:09:00"/>
    <n v="83"/>
    <b v="1"/>
    <x v="1"/>
    <b v="1"/>
    <s v="Female"/>
    <n v="50"/>
    <x v="1"/>
    <n v="37.5"/>
    <x v="3"/>
    <n v="0.15"/>
    <n v="31.875"/>
    <s v="All Hours"/>
    <s v="Bakersfield, Ca"/>
    <n v="35.3733"/>
    <n v="-119.0187"/>
    <d v="2025-02-14T00:00:00"/>
    <n v="3"/>
    <b v="1"/>
    <d v="2025-07-15T00:00:00"/>
    <x v="22"/>
    <n v="36"/>
    <x v="1"/>
    <n v="1.4"/>
    <n v="5.62"/>
    <n v="0"/>
    <n v="0"/>
    <x v="7"/>
    <x v="0"/>
  </r>
  <r>
    <n v="30"/>
    <x v="2"/>
    <n v="2"/>
    <s v="Sat, Wed"/>
    <x v="0"/>
    <d v="1899-12-30T08:38:00"/>
    <d v="1899-12-30T10:58:00"/>
    <n v="140"/>
    <b v="1"/>
    <x v="1"/>
    <b v="0"/>
    <s v="Prefer not to say"/>
    <n v="20"/>
    <x v="1"/>
    <n v="15"/>
    <x v="1"/>
    <n v="0"/>
    <n v="15"/>
    <s v="Off-Peak Only"/>
    <s v="Sacramento, Ca"/>
    <n v="38.581600000000002"/>
    <n v="-121.4944"/>
    <d v="2023-11-21T00:00:00"/>
    <n v="1"/>
    <b v="1"/>
    <d v="2025-06-20T00:00:00"/>
    <x v="28"/>
    <n v="61"/>
    <x v="0"/>
    <n v="2.2999999999999998"/>
    <n v="0"/>
    <n v="1"/>
    <n v="0"/>
    <x v="4"/>
    <x v="0"/>
  </r>
  <r>
    <n v="29"/>
    <x v="0"/>
    <n v="2"/>
    <s v="Fri, Sun"/>
    <x v="0"/>
    <d v="1899-12-30T11:02:00"/>
    <d v="1899-12-30T12:22:00"/>
    <n v="80"/>
    <b v="1"/>
    <x v="1"/>
    <b v="1"/>
    <s v="Male"/>
    <n v="50"/>
    <x v="0"/>
    <n v="50"/>
    <x v="1"/>
    <n v="0"/>
    <n v="50"/>
    <s v="All Hours"/>
    <s v="Los Angeles, Ca"/>
    <n v="34.052199999999999"/>
    <n v="-118.2437"/>
    <d v="2025-06-16T00:00:00"/>
    <n v="6"/>
    <b v="1"/>
    <d v="2025-07-22T00:00:00"/>
    <x v="7"/>
    <n v="29"/>
    <x v="0"/>
    <n v="1.3"/>
    <n v="0"/>
    <n v="0"/>
    <n v="1"/>
    <x v="5"/>
    <x v="0"/>
  </r>
  <r>
    <n v="45"/>
    <x v="1"/>
    <n v="1"/>
    <s v="Mon"/>
    <x v="1"/>
    <d v="1899-12-30T18:07:00"/>
    <d v="1899-12-30T19:42:00"/>
    <n v="95"/>
    <b v="0"/>
    <x v="0"/>
    <b v="0"/>
    <s v="Female"/>
    <n v="30"/>
    <x v="0"/>
    <n v="30"/>
    <x v="2"/>
    <n v="0.1"/>
    <n v="27"/>
    <s v="Weekdays Only"/>
    <s v="Oakland, Ca"/>
    <n v="37.804400000000001"/>
    <n v="-122.27119999999999"/>
    <d v="2024-07-12T00:00:00"/>
    <n v="0"/>
    <b v="0"/>
    <d v="2025-07-03T00:00:00"/>
    <x v="27"/>
    <n v="48"/>
    <x v="3"/>
    <n v="1.6"/>
    <n v="3"/>
    <n v="0"/>
    <n v="0"/>
    <x v="2"/>
    <x v="0"/>
  </r>
  <r>
    <n v="27"/>
    <x v="3"/>
    <n v="5"/>
    <s v="Fri, Mon, Sat, Thu, Tue"/>
    <x v="0"/>
    <d v="1899-12-30T09:57:00"/>
    <d v="1899-12-30T12:22:00"/>
    <n v="145"/>
    <b v="0"/>
    <x v="0"/>
    <b v="0"/>
    <s v="Non-binary"/>
    <n v="70"/>
    <x v="1"/>
    <n v="52.5"/>
    <x v="2"/>
    <n v="0.1"/>
    <n v="47.25"/>
    <s v="All Hours + Priority Access"/>
    <s v="Los Angeles, Ca"/>
    <n v="34.052199999999999"/>
    <n v="-118.2437"/>
    <d v="2024-05-28T00:00:00"/>
    <n v="0"/>
    <b v="1"/>
    <d v="2025-07-01T00:00:00"/>
    <x v="0"/>
    <n v="50"/>
    <x v="1"/>
    <n v="2.4"/>
    <n v="5.25"/>
    <n v="0"/>
    <n v="1"/>
    <x v="5"/>
    <x v="0"/>
  </r>
  <r>
    <n v="30"/>
    <x v="0"/>
    <n v="1"/>
    <s v="Fri"/>
    <x v="0"/>
    <d v="1899-12-30T16:34:00"/>
    <d v="1899-12-30T19:02:00"/>
    <n v="148"/>
    <b v="0"/>
    <x v="0"/>
    <b v="1"/>
    <s v="Female"/>
    <n v="50"/>
    <x v="0"/>
    <n v="50"/>
    <x v="1"/>
    <n v="0"/>
    <n v="50"/>
    <s v="All Hours"/>
    <s v="Bakersfield, Ca"/>
    <n v="35.3733"/>
    <n v="-119.0187"/>
    <d v="2024-04-27T00:00:00"/>
    <n v="0"/>
    <b v="1"/>
    <d v="2025-06-29T00:00:00"/>
    <x v="33"/>
    <n v="52"/>
    <x v="3"/>
    <n v="2.5"/>
    <n v="0"/>
    <n v="0"/>
    <n v="1"/>
    <x v="7"/>
    <x v="0"/>
  </r>
  <r>
    <n v="43"/>
    <x v="0"/>
    <n v="1"/>
    <s v="Mon"/>
    <x v="0"/>
    <d v="1899-12-30T15:04:00"/>
    <d v="1899-12-30T17:05:00"/>
    <n v="121"/>
    <b v="0"/>
    <x v="1"/>
    <b v="0"/>
    <s v="Prefer not to say"/>
    <n v="50"/>
    <x v="1"/>
    <n v="37.5"/>
    <x v="3"/>
    <n v="0.15"/>
    <n v="31.875"/>
    <s v="All Hours"/>
    <s v="Oakland, Ca"/>
    <n v="37.804400000000001"/>
    <n v="-122.27119999999999"/>
    <d v="2023-06-13T00:00:00"/>
    <n v="4"/>
    <b v="1"/>
    <d v="2025-06-11T00:00:00"/>
    <x v="21"/>
    <n v="70"/>
    <x v="3"/>
    <n v="2"/>
    <n v="5.62"/>
    <n v="1"/>
    <n v="0"/>
    <x v="2"/>
    <x v="0"/>
  </r>
  <r>
    <n v="15"/>
    <x v="0"/>
    <n v="2"/>
    <s v="Mon, Sun"/>
    <x v="1"/>
    <d v="1899-12-30T20:07:00"/>
    <d v="1899-12-30T21:39:00"/>
    <n v="92"/>
    <b v="1"/>
    <x v="0"/>
    <b v="0"/>
    <s v="Female"/>
    <n v="50"/>
    <x v="0"/>
    <n v="50"/>
    <x v="0"/>
    <n v="0.05"/>
    <n v="47.5"/>
    <s v="All Hours"/>
    <s v="Oakland, Ca"/>
    <n v="37.804400000000001"/>
    <n v="-122.27119999999999"/>
    <d v="2024-05-05T00:00:00"/>
    <n v="0"/>
    <b v="1"/>
    <d v="2025-06-29T00:00:00"/>
    <x v="0"/>
    <n v="52"/>
    <x v="0"/>
    <n v="1.5"/>
    <n v="2.5"/>
    <n v="0"/>
    <n v="1"/>
    <x v="2"/>
    <x v="0"/>
  </r>
  <r>
    <n v="49"/>
    <x v="3"/>
    <n v="3"/>
    <s v="Fri, Sun, Wed"/>
    <x v="0"/>
    <d v="1899-12-30T17:42:00"/>
    <d v="1899-12-30T19:00:00"/>
    <n v="78"/>
    <b v="1"/>
    <x v="1"/>
    <b v="1"/>
    <s v="Female"/>
    <n v="70"/>
    <x v="2"/>
    <n v="63"/>
    <x v="2"/>
    <n v="0.1"/>
    <n v="56.7"/>
    <s v="All Hours + Priority Access"/>
    <s v="Los Angeles, Ca"/>
    <n v="34.052199999999999"/>
    <n v="-118.2437"/>
    <d v="2024-03-02T00:00:00"/>
    <n v="4"/>
    <b v="1"/>
    <d v="2025-06-26T00:00:00"/>
    <x v="14"/>
    <n v="55"/>
    <x v="4"/>
    <n v="1.3"/>
    <n v="6.3"/>
    <n v="0"/>
    <n v="1"/>
    <x v="5"/>
    <x v="0"/>
  </r>
  <r>
    <n v="29"/>
    <x v="2"/>
    <n v="4"/>
    <s v="Mon, Sat, Tue, Wed"/>
    <x v="1"/>
    <d v="1899-12-30T09:11:00"/>
    <d v="1899-12-30T10:48:00"/>
    <n v="97"/>
    <b v="0"/>
    <x v="0"/>
    <b v="1"/>
    <s v="Female"/>
    <n v="20"/>
    <x v="2"/>
    <n v="18"/>
    <x v="1"/>
    <n v="0"/>
    <n v="18"/>
    <s v="Off-Peak Only"/>
    <s v="Fresno, Ca"/>
    <n v="36.7378"/>
    <n v="-119.7871"/>
    <d v="2024-10-13T00:00:00"/>
    <n v="0"/>
    <b v="0"/>
    <d v="2025-07-08T00:00:00"/>
    <x v="34"/>
    <n v="43"/>
    <x v="2"/>
    <n v="1.6"/>
    <n v="0"/>
    <n v="0"/>
    <n v="0"/>
    <x v="1"/>
    <x v="0"/>
  </r>
  <r>
    <n v="21"/>
    <x v="1"/>
    <n v="3"/>
    <s v="Mon, Sat, Wed"/>
    <x v="0"/>
    <d v="1899-12-30T08:34:00"/>
    <d v="1899-12-30T10:00:00"/>
    <n v="86"/>
    <b v="0"/>
    <x v="0"/>
    <b v="1"/>
    <s v="Male"/>
    <n v="30"/>
    <x v="0"/>
    <n v="30"/>
    <x v="2"/>
    <n v="0.1"/>
    <n v="27"/>
    <s v="Weekdays Only"/>
    <s v="Bakersfield, Ca"/>
    <n v="35.3733"/>
    <n v="-119.0187"/>
    <d v="2024-05-21T00:00:00"/>
    <n v="0"/>
    <b v="0"/>
    <d v="2025-06-30T00:00:00"/>
    <x v="0"/>
    <n v="51"/>
    <x v="4"/>
    <n v="1.4"/>
    <n v="3"/>
    <n v="0"/>
    <n v="0"/>
    <x v="7"/>
    <x v="0"/>
  </r>
  <r>
    <n v="18"/>
    <x v="3"/>
    <n v="3"/>
    <s v="Fri, Thu, Wed"/>
    <x v="1"/>
    <d v="1899-12-30T18:43:00"/>
    <d v="1899-12-30T21:06:00"/>
    <n v="143"/>
    <b v="1"/>
    <x v="0"/>
    <b v="1"/>
    <s v="Female"/>
    <n v="70"/>
    <x v="0"/>
    <n v="70"/>
    <x v="2"/>
    <n v="0.1"/>
    <n v="63"/>
    <s v="All Hours + Priority Access"/>
    <s v="Long Beach, Ca"/>
    <n v="33.770099999999999"/>
    <n v="-118.19370000000001"/>
    <d v="2024-10-23T00:00:00"/>
    <n v="0"/>
    <b v="1"/>
    <d v="2025-07-09T00:00:00"/>
    <x v="34"/>
    <n v="42"/>
    <x v="4"/>
    <n v="2.4"/>
    <n v="7"/>
    <n v="0"/>
    <n v="1"/>
    <x v="9"/>
    <x v="0"/>
  </r>
  <r>
    <n v="40"/>
    <x v="0"/>
    <n v="4"/>
    <s v="Sat, Sun, Thu, Tue"/>
    <x v="1"/>
    <d v="1899-12-30T19:35:00"/>
    <d v="1899-12-30T21:08:00"/>
    <n v="93"/>
    <b v="0"/>
    <x v="0"/>
    <b v="0"/>
    <s v="Prefer not to say"/>
    <n v="50"/>
    <x v="1"/>
    <n v="37.5"/>
    <x v="2"/>
    <n v="0.1"/>
    <n v="33.75"/>
    <s v="All Hours"/>
    <s v="Fresno, Ca"/>
    <n v="36.7378"/>
    <n v="-119.7871"/>
    <d v="2025-04-06T00:00:00"/>
    <n v="0"/>
    <b v="1"/>
    <d v="2025-07-18T00:00:00"/>
    <x v="5"/>
    <n v="33"/>
    <x v="2"/>
    <n v="1.6"/>
    <n v="3.75"/>
    <n v="0"/>
    <n v="0"/>
    <x v="1"/>
    <x v="0"/>
  </r>
  <r>
    <n v="23"/>
    <x v="1"/>
    <n v="1"/>
    <s v="Wed"/>
    <x v="1"/>
    <d v="1899-12-30T19:00:00"/>
    <d v="1899-12-30T19:49:00"/>
    <n v="49"/>
    <b v="1"/>
    <x v="0"/>
    <b v="1"/>
    <s v="Female"/>
    <n v="30"/>
    <x v="0"/>
    <n v="30"/>
    <x v="0"/>
    <n v="0.05"/>
    <n v="28.5"/>
    <s v="Weekdays Only"/>
    <s v="Bakersfield, Ca"/>
    <n v="35.3733"/>
    <n v="-119.0187"/>
    <d v="2023-09-19T00:00:00"/>
    <n v="0"/>
    <b v="0"/>
    <d v="2025-06-16T00:00:00"/>
    <x v="3"/>
    <n v="65"/>
    <x v="3"/>
    <n v="0.8"/>
    <n v="1.5"/>
    <n v="1"/>
    <n v="0"/>
    <x v="7"/>
    <x v="0"/>
  </r>
  <r>
    <n v="33"/>
    <x v="2"/>
    <n v="3"/>
    <s v="Fri, Sat, Tue"/>
    <x v="1"/>
    <d v="1899-12-30T10:24:00"/>
    <d v="1899-12-30T12:48:00"/>
    <n v="144"/>
    <b v="0"/>
    <x v="1"/>
    <b v="0"/>
    <s v="Female"/>
    <n v="20"/>
    <x v="1"/>
    <n v="15"/>
    <x v="1"/>
    <n v="0"/>
    <n v="15"/>
    <s v="Off-Peak Only"/>
    <s v="Long Beach, Ca"/>
    <n v="33.770099999999999"/>
    <n v="-118.19370000000001"/>
    <d v="2023-07-12T00:00:00"/>
    <n v="1"/>
    <b v="0"/>
    <d v="2025-06-12T00:00:00"/>
    <x v="26"/>
    <n v="69"/>
    <x v="4"/>
    <n v="2.4"/>
    <n v="0"/>
    <n v="1"/>
    <n v="0"/>
    <x v="9"/>
    <x v="0"/>
  </r>
  <r>
    <n v="35"/>
    <x v="0"/>
    <n v="1"/>
    <s v="Sun"/>
    <x v="0"/>
    <d v="1899-12-30T09:38:00"/>
    <d v="1899-12-30T10:36:00"/>
    <n v="58"/>
    <b v="0"/>
    <x v="0"/>
    <b v="0"/>
    <s v="Female"/>
    <n v="50"/>
    <x v="0"/>
    <n v="50"/>
    <x v="0"/>
    <n v="0.05"/>
    <n v="47.5"/>
    <s v="All Hours"/>
    <s v="Fresno, Ca"/>
    <n v="36.7378"/>
    <n v="-119.7871"/>
    <d v="2023-09-02T00:00:00"/>
    <n v="0"/>
    <b v="1"/>
    <d v="2025-06-15T00:00:00"/>
    <x v="3"/>
    <n v="66"/>
    <x v="3"/>
    <n v="1"/>
    <n v="2.5"/>
    <n v="1"/>
    <n v="1"/>
    <x v="1"/>
    <x v="0"/>
  </r>
  <r>
    <n v="29"/>
    <x v="1"/>
    <n v="3"/>
    <s v="Mon, Sat, Thu"/>
    <x v="1"/>
    <d v="1899-12-30T20:43:00"/>
    <d v="1899-12-30T21:23:00"/>
    <n v="40"/>
    <b v="1"/>
    <x v="0"/>
    <b v="0"/>
    <s v="Other (self-described)"/>
    <n v="30"/>
    <x v="2"/>
    <n v="27"/>
    <x v="1"/>
    <n v="0"/>
    <n v="27"/>
    <s v="Weekdays Only"/>
    <s v="San Francisco, Ca"/>
    <n v="37.774900000000002"/>
    <n v="-122.4194"/>
    <d v="2024-02-15T00:00:00"/>
    <n v="0"/>
    <b v="0"/>
    <d v="2025-06-25T00:00:00"/>
    <x v="15"/>
    <n v="56"/>
    <x v="4"/>
    <n v="0.7"/>
    <n v="0"/>
    <n v="0"/>
    <n v="0"/>
    <x v="8"/>
    <x v="0"/>
  </r>
  <r>
    <n v="48"/>
    <x v="0"/>
    <n v="3"/>
    <s v="Fri, Sat, Sun"/>
    <x v="1"/>
    <d v="1899-12-30T16:01:00"/>
    <d v="1899-12-30T18:16:00"/>
    <n v="135"/>
    <b v="0"/>
    <x v="1"/>
    <b v="1"/>
    <s v="Female"/>
    <n v="50"/>
    <x v="0"/>
    <n v="50"/>
    <x v="1"/>
    <n v="0"/>
    <n v="50"/>
    <s v="All Hours"/>
    <s v="San Jose, Ca"/>
    <n v="37.338200000000001"/>
    <n v="-121.88630000000001"/>
    <d v="2024-05-14T00:00:00"/>
    <n v="8"/>
    <b v="1"/>
    <d v="2025-06-30T00:00:00"/>
    <x v="0"/>
    <n v="51"/>
    <x v="4"/>
    <n v="2.2000000000000002"/>
    <n v="0"/>
    <n v="0"/>
    <n v="1"/>
    <x v="0"/>
    <x v="0"/>
  </r>
  <r>
    <n v="32"/>
    <x v="0"/>
    <n v="1"/>
    <s v="Sat"/>
    <x v="0"/>
    <d v="1899-12-30T17:58:00"/>
    <d v="1899-12-30T19:58:00"/>
    <n v="120"/>
    <b v="1"/>
    <x v="0"/>
    <b v="1"/>
    <s v="Prefer not to say"/>
    <n v="50"/>
    <x v="1"/>
    <n v="37.5"/>
    <x v="1"/>
    <n v="0"/>
    <n v="37.5"/>
    <s v="All Hours"/>
    <s v="Oakland, Ca"/>
    <n v="37.804400000000001"/>
    <n v="-122.27119999999999"/>
    <d v="2022-12-16T00:00:00"/>
    <n v="0"/>
    <b v="0"/>
    <d v="2025-06-01T00:00:00"/>
    <x v="6"/>
    <n v="80"/>
    <x v="3"/>
    <n v="2"/>
    <n v="0"/>
    <n v="1"/>
    <n v="0"/>
    <x v="2"/>
    <x v="0"/>
  </r>
  <r>
    <n v="13"/>
    <x v="0"/>
    <n v="5"/>
    <s v="Fri, Sun, Thu, Tue, Wed"/>
    <x v="0"/>
    <d v="1899-12-30T09:47:00"/>
    <d v="1899-12-30T12:16:00"/>
    <n v="149"/>
    <b v="0"/>
    <x v="1"/>
    <b v="0"/>
    <s v="Non-binary"/>
    <n v="50"/>
    <x v="0"/>
    <n v="50"/>
    <x v="1"/>
    <n v="0"/>
    <n v="50"/>
    <s v="All Hours"/>
    <s v="Anaheim, Ca"/>
    <n v="33.836599999999997"/>
    <n v="-117.9143"/>
    <d v="2023-12-18T00:00:00"/>
    <n v="7"/>
    <b v="0"/>
    <d v="2025-06-21T00:00:00"/>
    <x v="13"/>
    <n v="60"/>
    <x v="1"/>
    <n v="2.5"/>
    <n v="0"/>
    <n v="0"/>
    <n v="1"/>
    <x v="3"/>
    <x v="0"/>
  </r>
  <r>
    <n v="49"/>
    <x v="0"/>
    <n v="1"/>
    <s v="Tue"/>
    <x v="1"/>
    <d v="1899-12-30T20:23:00"/>
    <d v="1899-12-30T21:08:00"/>
    <n v="45"/>
    <b v="1"/>
    <x v="0"/>
    <b v="1"/>
    <s v="Male"/>
    <n v="50"/>
    <x v="0"/>
    <n v="50"/>
    <x v="3"/>
    <n v="0.15"/>
    <n v="42.5"/>
    <s v="All Hours"/>
    <s v="San Jose, Ca"/>
    <n v="37.338200000000001"/>
    <n v="-121.88630000000001"/>
    <d v="2024-01-29T00:00:00"/>
    <n v="0"/>
    <b v="1"/>
    <d v="2025-06-24T00:00:00"/>
    <x v="23"/>
    <n v="57"/>
    <x v="3"/>
    <n v="0.8"/>
    <n v="7.5"/>
    <n v="0"/>
    <n v="0"/>
    <x v="0"/>
    <x v="0"/>
  </r>
  <r>
    <n v="28"/>
    <x v="1"/>
    <n v="1"/>
    <s v="Tue"/>
    <x v="1"/>
    <d v="1899-12-30T13:08:00"/>
    <d v="1899-12-30T14:35:00"/>
    <n v="87"/>
    <b v="1"/>
    <x v="1"/>
    <b v="1"/>
    <s v="Male"/>
    <n v="30"/>
    <x v="1"/>
    <n v="22.5"/>
    <x v="3"/>
    <n v="0.15"/>
    <n v="19.125"/>
    <s v="Weekdays Only"/>
    <s v="Sacramento, Ca"/>
    <n v="38.581600000000002"/>
    <n v="-121.4944"/>
    <d v="2025-05-26T00:00:00"/>
    <n v="2"/>
    <b v="1"/>
    <d v="2025-07-21T00:00:00"/>
    <x v="18"/>
    <n v="30"/>
    <x v="3"/>
    <n v="1.4"/>
    <n v="3.38"/>
    <n v="0"/>
    <n v="0"/>
    <x v="4"/>
    <x v="0"/>
  </r>
  <r>
    <n v="49"/>
    <x v="0"/>
    <n v="1"/>
    <s v="Sun"/>
    <x v="0"/>
    <d v="1899-12-30T13:58:00"/>
    <d v="1899-12-30T14:35:00"/>
    <n v="37"/>
    <b v="1"/>
    <x v="1"/>
    <b v="0"/>
    <s v="Prefer not to say"/>
    <n v="50"/>
    <x v="0"/>
    <n v="50"/>
    <x v="2"/>
    <n v="0.1"/>
    <n v="45"/>
    <s v="All Hours"/>
    <s v="Oakland, Ca"/>
    <n v="37.804400000000001"/>
    <n v="-122.27119999999999"/>
    <d v="2024-06-24T00:00:00"/>
    <n v="8"/>
    <b v="1"/>
    <d v="2025-07-02T00:00:00"/>
    <x v="30"/>
    <n v="49"/>
    <x v="3"/>
    <n v="0.6"/>
    <n v="5"/>
    <n v="0"/>
    <n v="0"/>
    <x v="2"/>
    <x v="0"/>
  </r>
  <r>
    <n v="34"/>
    <x v="1"/>
    <n v="2"/>
    <s v="Fri, Mon"/>
    <x v="0"/>
    <d v="1899-12-30T17:01:00"/>
    <d v="1899-12-30T19:09:00"/>
    <n v="128"/>
    <b v="0"/>
    <x v="1"/>
    <b v="0"/>
    <s v="Prefer not to say"/>
    <n v="30"/>
    <x v="0"/>
    <n v="30"/>
    <x v="1"/>
    <n v="0"/>
    <n v="30"/>
    <s v="Weekdays Only"/>
    <s v="Fresno, Ca"/>
    <n v="36.7378"/>
    <n v="-119.7871"/>
    <d v="2024-05-14T00:00:00"/>
    <n v="4"/>
    <b v="1"/>
    <d v="2025-06-30T00:00:00"/>
    <x v="0"/>
    <n v="51"/>
    <x v="0"/>
    <n v="2.1"/>
    <n v="0"/>
    <n v="0"/>
    <n v="0"/>
    <x v="1"/>
    <x v="0"/>
  </r>
  <r>
    <n v="32"/>
    <x v="3"/>
    <n v="3"/>
    <s v="Sat, Sun, Thu"/>
    <x v="0"/>
    <d v="1899-12-30T14:01:00"/>
    <d v="1899-12-30T16:17:00"/>
    <n v="136"/>
    <b v="0"/>
    <x v="0"/>
    <b v="0"/>
    <s v="Female"/>
    <n v="70"/>
    <x v="0"/>
    <n v="70"/>
    <x v="1"/>
    <n v="0"/>
    <n v="70"/>
    <s v="All Hours + Priority Access"/>
    <s v="Anaheim, Ca"/>
    <n v="33.836599999999997"/>
    <n v="-117.9143"/>
    <d v="2024-04-24T00:00:00"/>
    <n v="0"/>
    <b v="1"/>
    <d v="2025-06-29T00:00:00"/>
    <x v="33"/>
    <n v="52"/>
    <x v="4"/>
    <n v="2.2999999999999998"/>
    <n v="0"/>
    <n v="0"/>
    <n v="1"/>
    <x v="3"/>
    <x v="0"/>
  </r>
  <r>
    <n v="21"/>
    <x v="2"/>
    <n v="2"/>
    <s v="Mon, Wed"/>
    <x v="0"/>
    <d v="1899-12-30T10:26:00"/>
    <d v="1899-12-30T12:21:00"/>
    <n v="115"/>
    <b v="1"/>
    <x v="1"/>
    <b v="1"/>
    <s v="Male"/>
    <n v="20"/>
    <x v="2"/>
    <n v="18"/>
    <x v="1"/>
    <n v="0"/>
    <n v="18"/>
    <s v="Off-Peak Only"/>
    <s v="Long Beach, Ca"/>
    <n v="33.770099999999999"/>
    <n v="-118.19370000000001"/>
    <d v="2023-10-14T00:00:00"/>
    <n v="5"/>
    <b v="0"/>
    <d v="2025-06-18T00:00:00"/>
    <x v="17"/>
    <n v="63"/>
    <x v="0"/>
    <n v="1.9"/>
    <n v="0"/>
    <n v="1"/>
    <n v="0"/>
    <x v="9"/>
    <x v="0"/>
  </r>
  <r>
    <n v="26"/>
    <x v="2"/>
    <n v="1"/>
    <s v="Mon"/>
    <x v="1"/>
    <d v="1899-12-30T11:42:00"/>
    <d v="1899-12-30T13:39:00"/>
    <n v="117"/>
    <b v="0"/>
    <x v="1"/>
    <b v="0"/>
    <s v="Non-binary"/>
    <n v="20"/>
    <x v="1"/>
    <n v="15"/>
    <x v="1"/>
    <n v="0"/>
    <n v="15"/>
    <s v="Off-Peak Only"/>
    <s v="Fresno, Ca"/>
    <n v="36.7378"/>
    <n v="-119.7871"/>
    <d v="2023-12-02T00:00:00"/>
    <n v="7"/>
    <b v="0"/>
    <d v="2025-06-20T00:00:00"/>
    <x v="13"/>
    <n v="61"/>
    <x v="3"/>
    <n v="2"/>
    <n v="0"/>
    <n v="1"/>
    <n v="0"/>
    <x v="1"/>
    <x v="0"/>
  </r>
  <r>
    <n v="13"/>
    <x v="0"/>
    <n v="4"/>
    <s v="Sat, Sun, Thu, Tue"/>
    <x v="0"/>
    <d v="1899-12-30T14:47:00"/>
    <d v="1899-12-30T15:21:00"/>
    <n v="34"/>
    <b v="0"/>
    <x v="0"/>
    <b v="0"/>
    <s v="Male"/>
    <n v="50"/>
    <x v="1"/>
    <n v="37.5"/>
    <x v="3"/>
    <n v="0.15"/>
    <n v="31.875"/>
    <s v="All Hours"/>
    <s v="Oakland, Ca"/>
    <n v="37.804400000000001"/>
    <n v="-122.27119999999999"/>
    <d v="2023-09-14T00:00:00"/>
    <n v="0"/>
    <b v="0"/>
    <d v="2025-06-16T00:00:00"/>
    <x v="3"/>
    <n v="65"/>
    <x v="2"/>
    <n v="0.6"/>
    <n v="5.62"/>
    <n v="1"/>
    <n v="0"/>
    <x v="2"/>
    <x v="0"/>
  </r>
  <r>
    <n v="36"/>
    <x v="1"/>
    <n v="2"/>
    <s v="Fri, Tue"/>
    <x v="1"/>
    <d v="1899-12-30T11:28:00"/>
    <d v="1899-12-30T14:14:00"/>
    <n v="166"/>
    <b v="0"/>
    <x v="0"/>
    <b v="1"/>
    <s v="Female"/>
    <n v="30"/>
    <x v="1"/>
    <n v="22.5"/>
    <x v="0"/>
    <n v="0.05"/>
    <n v="21.375"/>
    <s v="Weekdays Only"/>
    <s v="Long Beach, Ca"/>
    <n v="33.770099999999999"/>
    <n v="-118.19370000000001"/>
    <d v="2023-03-31T00:00:00"/>
    <n v="0"/>
    <b v="0"/>
    <d v="2025-06-07T00:00:00"/>
    <x v="16"/>
    <n v="74"/>
    <x v="0"/>
    <n v="2.8"/>
    <n v="1.1200000000000001"/>
    <n v="1"/>
    <n v="0"/>
    <x v="9"/>
    <x v="0"/>
  </r>
  <r>
    <n v="44"/>
    <x v="2"/>
    <n v="3"/>
    <s v="Fri, Mon, Tue"/>
    <x v="0"/>
    <d v="1899-12-30T10:31:00"/>
    <d v="1899-12-30T12:28:00"/>
    <n v="117"/>
    <b v="1"/>
    <x v="1"/>
    <b v="0"/>
    <s v="Female"/>
    <n v="20"/>
    <x v="0"/>
    <n v="20"/>
    <x v="3"/>
    <n v="0.15"/>
    <n v="17"/>
    <s v="Off-Peak Only"/>
    <s v="Long Beach, Ca"/>
    <n v="33.770099999999999"/>
    <n v="-118.19370000000001"/>
    <d v="2023-02-08T00:00:00"/>
    <n v="4"/>
    <b v="1"/>
    <d v="2025-06-04T00:00:00"/>
    <x v="19"/>
    <n v="77"/>
    <x v="4"/>
    <n v="2"/>
    <n v="3"/>
    <n v="1"/>
    <n v="0"/>
    <x v="9"/>
    <x v="0"/>
  </r>
  <r>
    <n v="29"/>
    <x v="1"/>
    <n v="3"/>
    <s v="Fri, Sun, Wed"/>
    <x v="0"/>
    <d v="1899-12-30T14:16:00"/>
    <d v="1899-12-30T17:08:00"/>
    <n v="172"/>
    <b v="0"/>
    <x v="0"/>
    <b v="0"/>
    <s v="Female"/>
    <n v="30"/>
    <x v="0"/>
    <n v="30"/>
    <x v="0"/>
    <n v="0.05"/>
    <n v="28.5"/>
    <s v="Weekdays Only"/>
    <s v="Fresno, Ca"/>
    <n v="36.7378"/>
    <n v="-119.7871"/>
    <d v="2023-05-20T00:00:00"/>
    <n v="0"/>
    <b v="0"/>
    <d v="2025-06-09T00:00:00"/>
    <x v="2"/>
    <n v="72"/>
    <x v="4"/>
    <n v="2.9"/>
    <n v="1.5"/>
    <n v="1"/>
    <n v="0"/>
    <x v="1"/>
    <x v="0"/>
  </r>
  <r>
    <n v="20"/>
    <x v="0"/>
    <n v="2"/>
    <s v="Fri, Sat"/>
    <x v="0"/>
    <d v="1899-12-30T18:54:00"/>
    <d v="1899-12-30T19:37:00"/>
    <n v="43"/>
    <b v="1"/>
    <x v="1"/>
    <b v="1"/>
    <s v="Male"/>
    <n v="50"/>
    <x v="0"/>
    <n v="50"/>
    <x v="3"/>
    <n v="0.15"/>
    <n v="42.5"/>
    <s v="All Hours"/>
    <s v="Oakland, Ca"/>
    <n v="37.804400000000001"/>
    <n v="-122.27119999999999"/>
    <d v="2022-09-09T00:00:00"/>
    <n v="5"/>
    <b v="1"/>
    <d v="2025-05-26T00:00:00"/>
    <x v="1"/>
    <n v="86"/>
    <x v="0"/>
    <n v="0.7"/>
    <n v="7.5"/>
    <n v="1"/>
    <n v="0"/>
    <x v="2"/>
    <x v="0"/>
  </r>
  <r>
    <n v="45"/>
    <x v="1"/>
    <n v="2"/>
    <s v="Mon, Wed"/>
    <x v="1"/>
    <d v="1899-12-30T08:12:00"/>
    <d v="1899-12-30T10:09:00"/>
    <n v="117"/>
    <b v="1"/>
    <x v="0"/>
    <b v="0"/>
    <s v="Prefer not to say"/>
    <n v="30"/>
    <x v="0"/>
    <n v="30"/>
    <x v="3"/>
    <n v="0.15"/>
    <n v="25.5"/>
    <s v="Weekdays Only"/>
    <s v="Long Beach, Ca"/>
    <n v="33.770099999999999"/>
    <n v="-118.19370000000001"/>
    <d v="2025-06-03T00:00:00"/>
    <n v="0"/>
    <b v="0"/>
    <d v="2025-07-21T00:00:00"/>
    <x v="7"/>
    <n v="30"/>
    <x v="0"/>
    <n v="2"/>
    <n v="4.5"/>
    <n v="0"/>
    <n v="0"/>
    <x v="9"/>
    <x v="0"/>
  </r>
  <r>
    <n v="48"/>
    <x v="1"/>
    <n v="2"/>
    <s v="Fri, Tue"/>
    <x v="1"/>
    <d v="1899-12-30T11:46:00"/>
    <d v="1899-12-30T13:17:00"/>
    <n v="91"/>
    <b v="1"/>
    <x v="0"/>
    <b v="1"/>
    <s v="Male"/>
    <n v="30"/>
    <x v="0"/>
    <n v="30"/>
    <x v="0"/>
    <n v="0.05"/>
    <n v="28.5"/>
    <s v="Weekdays Only"/>
    <s v="San Francisco, Ca"/>
    <n v="37.774900000000002"/>
    <n v="-122.4194"/>
    <d v="2024-11-26T00:00:00"/>
    <n v="0"/>
    <b v="1"/>
    <d v="2025-07-11T00:00:00"/>
    <x v="10"/>
    <n v="40"/>
    <x v="0"/>
    <n v="1.5"/>
    <n v="1.5"/>
    <n v="0"/>
    <n v="0"/>
    <x v="8"/>
    <x v="0"/>
  </r>
  <r>
    <n v="20"/>
    <x v="0"/>
    <n v="3"/>
    <s v="Fri, Thu, Tue"/>
    <x v="0"/>
    <d v="1899-12-30T08:23:00"/>
    <d v="1899-12-30T11:22:00"/>
    <n v="179"/>
    <b v="0"/>
    <x v="0"/>
    <b v="0"/>
    <s v="Male"/>
    <n v="50"/>
    <x v="0"/>
    <n v="50"/>
    <x v="0"/>
    <n v="0.05"/>
    <n v="47.5"/>
    <s v="All Hours"/>
    <s v="San Diego, Ca"/>
    <n v="32.715699999999998"/>
    <n v="-117.1611"/>
    <d v="2025-06-14T00:00:00"/>
    <n v="0"/>
    <b v="1"/>
    <d v="2025-07-22T00:00:00"/>
    <x v="7"/>
    <n v="29"/>
    <x v="4"/>
    <n v="3"/>
    <n v="2.5"/>
    <n v="0"/>
    <n v="1"/>
    <x v="6"/>
    <x v="0"/>
  </r>
  <r>
    <n v="25"/>
    <x v="1"/>
    <n v="2"/>
    <s v="Thu, Wed"/>
    <x v="0"/>
    <d v="1899-12-30T10:38:00"/>
    <d v="1899-12-30T12:32:00"/>
    <n v="114"/>
    <b v="1"/>
    <x v="1"/>
    <b v="0"/>
    <s v="Non-binary"/>
    <n v="30"/>
    <x v="1"/>
    <n v="22.5"/>
    <x v="0"/>
    <n v="0.05"/>
    <n v="21.375"/>
    <s v="Weekdays Only"/>
    <s v="Sacramento, Ca"/>
    <n v="38.581600000000002"/>
    <n v="-121.4944"/>
    <d v="2023-08-03T00:00:00"/>
    <n v="8"/>
    <b v="0"/>
    <d v="2025-06-14T00:00:00"/>
    <x v="31"/>
    <n v="67"/>
    <x v="0"/>
    <n v="1.9"/>
    <n v="1.1200000000000001"/>
    <n v="1"/>
    <n v="0"/>
    <x v="4"/>
    <x v="0"/>
  </r>
  <r>
    <n v="45"/>
    <x v="2"/>
    <n v="3"/>
    <s v="Fri, Mon, Wed"/>
    <x v="1"/>
    <d v="1899-12-30T15:39:00"/>
    <d v="1899-12-30T17:34:00"/>
    <n v="115"/>
    <b v="1"/>
    <x v="1"/>
    <b v="1"/>
    <s v="Male"/>
    <n v="20"/>
    <x v="1"/>
    <n v="15"/>
    <x v="2"/>
    <n v="0.1"/>
    <n v="13.5"/>
    <s v="Off-Peak Only"/>
    <s v="Anaheim, Ca"/>
    <n v="33.836599999999997"/>
    <n v="-117.9143"/>
    <d v="2022-11-09T00:00:00"/>
    <n v="1"/>
    <b v="1"/>
    <d v="2025-05-30T00:00:00"/>
    <x v="29"/>
    <n v="82"/>
    <x v="4"/>
    <n v="1.9"/>
    <n v="1.5"/>
    <n v="1"/>
    <n v="0"/>
    <x v="3"/>
    <x v="0"/>
  </r>
  <r>
    <n v="19"/>
    <x v="0"/>
    <n v="3"/>
    <s v="Fri, Sun, Wed"/>
    <x v="1"/>
    <d v="1899-12-30T15:01:00"/>
    <d v="1899-12-30T16:59:00"/>
    <n v="118"/>
    <b v="1"/>
    <x v="0"/>
    <b v="0"/>
    <s v="Male"/>
    <n v="50"/>
    <x v="1"/>
    <n v="37.5"/>
    <x v="0"/>
    <n v="0.05"/>
    <n v="35.625"/>
    <s v="All Hours"/>
    <s v="San Diego, Ca"/>
    <n v="32.715699999999998"/>
    <n v="-117.1611"/>
    <d v="2024-10-06T00:00:00"/>
    <n v="0"/>
    <b v="0"/>
    <d v="2025-07-08T00:00:00"/>
    <x v="34"/>
    <n v="43"/>
    <x v="4"/>
    <n v="2"/>
    <n v="1.88"/>
    <n v="0"/>
    <n v="0"/>
    <x v="6"/>
    <x v="0"/>
  </r>
  <r>
    <n v="28"/>
    <x v="1"/>
    <n v="3"/>
    <s v="Fri, Sat, Sun"/>
    <x v="0"/>
    <d v="1899-12-30T13:28:00"/>
    <d v="1899-12-30T15:44:00"/>
    <n v="136"/>
    <b v="1"/>
    <x v="1"/>
    <b v="1"/>
    <s v="Female"/>
    <n v="30"/>
    <x v="0"/>
    <n v="30"/>
    <x v="1"/>
    <n v="0"/>
    <n v="30"/>
    <s v="Weekdays Only"/>
    <s v="Oakland, Ca"/>
    <n v="37.804400000000001"/>
    <n v="-122.27119999999999"/>
    <d v="2022-10-09T00:00:00"/>
    <n v="1"/>
    <b v="0"/>
    <d v="2025-05-28T00:00:00"/>
    <x v="24"/>
    <n v="84"/>
    <x v="4"/>
    <n v="2.2999999999999998"/>
    <n v="0"/>
    <n v="1"/>
    <n v="0"/>
    <x v="2"/>
    <x v="0"/>
  </r>
  <r>
    <n v="37"/>
    <x v="1"/>
    <n v="1"/>
    <s v="Tue"/>
    <x v="1"/>
    <d v="1899-12-30T18:06:00"/>
    <d v="1899-12-30T19:59:00"/>
    <n v="113"/>
    <b v="0"/>
    <x v="0"/>
    <b v="0"/>
    <s v="Female"/>
    <n v="30"/>
    <x v="0"/>
    <n v="30"/>
    <x v="1"/>
    <n v="0"/>
    <n v="30"/>
    <s v="Weekdays Only"/>
    <s v="San Francisco, Ca"/>
    <n v="37.774900000000002"/>
    <n v="-122.4194"/>
    <d v="2025-04-19T00:00:00"/>
    <n v="0"/>
    <b v="0"/>
    <d v="2025-07-19T00:00:00"/>
    <x v="5"/>
    <n v="32"/>
    <x v="3"/>
    <n v="1.9"/>
    <n v="0"/>
    <n v="0"/>
    <n v="0"/>
    <x v="8"/>
    <x v="0"/>
  </r>
  <r>
    <n v="28"/>
    <x v="0"/>
    <n v="4"/>
    <s v="Fri, Mon, Tue, Wed"/>
    <x v="1"/>
    <d v="1899-12-30T11:10:00"/>
    <d v="1899-12-30T13:56:00"/>
    <n v="166"/>
    <b v="0"/>
    <x v="1"/>
    <b v="1"/>
    <s v="Male"/>
    <n v="50"/>
    <x v="1"/>
    <n v="37.5"/>
    <x v="3"/>
    <n v="0.15"/>
    <n v="31.875"/>
    <s v="All Hours"/>
    <s v="Long Beach, Ca"/>
    <n v="33.770099999999999"/>
    <n v="-118.19370000000001"/>
    <d v="2022-10-01T00:00:00"/>
    <n v="7"/>
    <b v="1"/>
    <d v="2025-05-27T00:00:00"/>
    <x v="24"/>
    <n v="85"/>
    <x v="2"/>
    <n v="2.8"/>
    <n v="5.62"/>
    <n v="1"/>
    <n v="0"/>
    <x v="9"/>
    <x v="0"/>
  </r>
  <r>
    <n v="33"/>
    <x v="1"/>
    <n v="2"/>
    <s v="Sun, Tue"/>
    <x v="0"/>
    <d v="1899-12-30T12:42:00"/>
    <d v="1899-12-30T15:01:00"/>
    <n v="139"/>
    <b v="1"/>
    <x v="1"/>
    <b v="0"/>
    <s v="Other (self-described)"/>
    <n v="30"/>
    <x v="0"/>
    <n v="30"/>
    <x v="1"/>
    <n v="0"/>
    <n v="30"/>
    <s v="Weekdays Only"/>
    <s v="Bakersfield, Ca"/>
    <n v="35.3733"/>
    <n v="-119.0187"/>
    <d v="2024-06-13T00:00:00"/>
    <n v="4"/>
    <b v="0"/>
    <d v="2025-07-01T00:00:00"/>
    <x v="30"/>
    <n v="50"/>
    <x v="0"/>
    <n v="2.2999999999999998"/>
    <n v="0"/>
    <n v="0"/>
    <n v="0"/>
    <x v="7"/>
    <x v="0"/>
  </r>
  <r>
    <n v="20"/>
    <x v="0"/>
    <n v="1"/>
    <s v="Fri"/>
    <x v="0"/>
    <d v="1899-12-30T11:35:00"/>
    <d v="1899-12-30T13:30:00"/>
    <n v="115"/>
    <b v="0"/>
    <x v="0"/>
    <b v="1"/>
    <s v="Female"/>
    <n v="50"/>
    <x v="2"/>
    <n v="45"/>
    <x v="2"/>
    <n v="0.1"/>
    <n v="40.5"/>
    <s v="All Hours"/>
    <s v="Fresno, Ca"/>
    <n v="36.7378"/>
    <n v="-119.7871"/>
    <d v="2025-03-06T00:00:00"/>
    <n v="0"/>
    <b v="0"/>
    <d v="2025-07-16T00:00:00"/>
    <x v="20"/>
    <n v="35"/>
    <x v="3"/>
    <n v="1.9"/>
    <n v="4.5"/>
    <n v="0"/>
    <n v="0"/>
    <x v="1"/>
    <x v="0"/>
  </r>
  <r>
    <n v="19"/>
    <x v="0"/>
    <n v="3"/>
    <s v="Sat, Sun, Thu"/>
    <x v="0"/>
    <d v="1899-12-30T17:43:00"/>
    <d v="1899-12-30T18:34:00"/>
    <n v="51"/>
    <b v="0"/>
    <x v="1"/>
    <b v="1"/>
    <s v="Female"/>
    <n v="50"/>
    <x v="1"/>
    <n v="37.5"/>
    <x v="0"/>
    <n v="0.05"/>
    <n v="35.625"/>
    <s v="All Hours"/>
    <s v="San Jose, Ca"/>
    <n v="37.338200000000001"/>
    <n v="-121.88630000000001"/>
    <d v="2024-01-22T00:00:00"/>
    <n v="3"/>
    <b v="1"/>
    <d v="2025-06-23T00:00:00"/>
    <x v="23"/>
    <n v="58"/>
    <x v="4"/>
    <n v="0.8"/>
    <n v="1.88"/>
    <n v="0"/>
    <n v="0"/>
    <x v="0"/>
    <x v="0"/>
  </r>
  <r>
    <n v="20"/>
    <x v="2"/>
    <n v="4"/>
    <s v="Fri, Mon, Sun, Wed"/>
    <x v="0"/>
    <d v="1899-12-30T17:12:00"/>
    <d v="1899-12-30T18:19:00"/>
    <n v="67"/>
    <b v="0"/>
    <x v="0"/>
    <b v="1"/>
    <s v="Male"/>
    <n v="20"/>
    <x v="1"/>
    <n v="15"/>
    <x v="1"/>
    <n v="0"/>
    <n v="15"/>
    <s v="Off-Peak Only"/>
    <s v="San Diego, Ca"/>
    <n v="32.715699999999998"/>
    <n v="-117.1611"/>
    <d v="2024-09-22T00:00:00"/>
    <n v="0"/>
    <b v="0"/>
    <d v="2025-07-07T00:00:00"/>
    <x v="25"/>
    <n v="44"/>
    <x v="2"/>
    <n v="1.1000000000000001"/>
    <n v="0"/>
    <n v="0"/>
    <n v="0"/>
    <x v="6"/>
    <x v="0"/>
  </r>
  <r>
    <n v="14"/>
    <x v="3"/>
    <n v="5"/>
    <s v="Sat, Sun, Thu, Tue, Wed"/>
    <x v="1"/>
    <d v="1899-12-30T08:25:00"/>
    <d v="1899-12-30T10:08:00"/>
    <n v="103"/>
    <b v="0"/>
    <x v="1"/>
    <b v="1"/>
    <s v="Male"/>
    <n v="70"/>
    <x v="0"/>
    <n v="70"/>
    <x v="2"/>
    <n v="0.1"/>
    <n v="63"/>
    <s v="All Hours + Priority Access"/>
    <s v="Oakland, Ca"/>
    <n v="37.804400000000001"/>
    <n v="-122.27119999999999"/>
    <d v="2024-08-23T00:00:00"/>
    <n v="5"/>
    <b v="1"/>
    <d v="2025-07-05T00:00:00"/>
    <x v="12"/>
    <n v="46"/>
    <x v="1"/>
    <n v="1.7"/>
    <n v="7"/>
    <n v="0"/>
    <n v="1"/>
    <x v="2"/>
    <x v="0"/>
  </r>
  <r>
    <n v="31"/>
    <x v="0"/>
    <n v="2"/>
    <s v="Sun, Thu"/>
    <x v="1"/>
    <d v="1899-12-30T20:28:00"/>
    <d v="1899-12-30T21:26:00"/>
    <n v="58"/>
    <b v="0"/>
    <x v="1"/>
    <b v="0"/>
    <s v="Non-binary"/>
    <n v="50"/>
    <x v="0"/>
    <n v="50"/>
    <x v="3"/>
    <n v="0.15"/>
    <n v="42.5"/>
    <s v="All Hours"/>
    <s v="Sacramento, Ca"/>
    <n v="38.581600000000002"/>
    <n v="-121.4944"/>
    <d v="2024-07-30T00:00:00"/>
    <n v="2"/>
    <b v="1"/>
    <d v="2025-07-04T00:00:00"/>
    <x v="27"/>
    <n v="47"/>
    <x v="0"/>
    <n v="1"/>
    <n v="7.5"/>
    <n v="0"/>
    <n v="0"/>
    <x v="4"/>
    <x v="0"/>
  </r>
  <r>
    <n v="14"/>
    <x v="0"/>
    <n v="3"/>
    <s v="Fri, Tue, Wed"/>
    <x v="0"/>
    <d v="1899-12-30T20:52:00"/>
    <d v="1899-12-30T22:02:00"/>
    <n v="70"/>
    <b v="1"/>
    <x v="1"/>
    <b v="1"/>
    <s v="Female"/>
    <n v="50"/>
    <x v="0"/>
    <n v="50"/>
    <x v="3"/>
    <n v="0.15"/>
    <n v="42.5"/>
    <s v="All Hours"/>
    <s v="Fresno, Ca"/>
    <n v="36.7378"/>
    <n v="-119.7871"/>
    <d v="2023-02-18T00:00:00"/>
    <n v="4"/>
    <b v="1"/>
    <d v="2025-06-04T00:00:00"/>
    <x v="19"/>
    <n v="77"/>
    <x v="4"/>
    <n v="1.2"/>
    <n v="7.5"/>
    <n v="1"/>
    <n v="0"/>
    <x v="1"/>
    <x v="0"/>
  </r>
  <r>
    <n v="21"/>
    <x v="1"/>
    <n v="5"/>
    <s v="Fri, Mon, Sat, Sun, Tue"/>
    <x v="0"/>
    <d v="1899-12-30T14:29:00"/>
    <d v="1899-12-30T16:01:00"/>
    <n v="92"/>
    <b v="1"/>
    <x v="1"/>
    <b v="1"/>
    <s v="Male"/>
    <n v="30"/>
    <x v="0"/>
    <n v="30"/>
    <x v="3"/>
    <n v="0.15"/>
    <n v="25.5"/>
    <s v="Weekdays Only"/>
    <s v="Sacramento, Ca"/>
    <n v="38.581600000000002"/>
    <n v="-121.4944"/>
    <d v="2023-11-26T00:00:00"/>
    <n v="2"/>
    <b v="0"/>
    <d v="2025-06-20T00:00:00"/>
    <x v="28"/>
    <n v="61"/>
    <x v="1"/>
    <n v="1.5"/>
    <n v="4.5"/>
    <n v="1"/>
    <n v="0"/>
    <x v="4"/>
    <x v="0"/>
  </r>
  <r>
    <n v="28"/>
    <x v="1"/>
    <n v="1"/>
    <s v="Tue"/>
    <x v="1"/>
    <d v="1899-12-30T13:08:00"/>
    <d v="1899-12-30T14:35:00"/>
    <n v="87"/>
    <b v="1"/>
    <x v="1"/>
    <b v="1"/>
    <s v="Male"/>
    <n v="30"/>
    <x v="1"/>
    <n v="22.5"/>
    <x v="3"/>
    <n v="0.15"/>
    <n v="19.125"/>
    <s v="Weekdays Only"/>
    <s v="Sacramento, Ca"/>
    <n v="38.581600000000002"/>
    <n v="-121.4944"/>
    <d v="2024-07-26T00:00:00"/>
    <n v="4"/>
    <b v="0"/>
    <d v="2025-07-04T00:00:00"/>
    <x v="27"/>
    <n v="47"/>
    <x v="3"/>
    <n v="1.4"/>
    <n v="3.38"/>
    <n v="0"/>
    <n v="0"/>
    <x v="4"/>
    <x v="0"/>
  </r>
  <r>
    <n v="33"/>
    <x v="1"/>
    <n v="1"/>
    <s v="Sun"/>
    <x v="0"/>
    <d v="1899-12-30T16:29:00"/>
    <d v="1899-12-30T17:07:00"/>
    <n v="38"/>
    <b v="0"/>
    <x v="1"/>
    <b v="0"/>
    <s v="Prefer not to say"/>
    <n v="30"/>
    <x v="0"/>
    <n v="30"/>
    <x v="0"/>
    <n v="0.05"/>
    <n v="28.5"/>
    <s v="Weekdays Only"/>
    <s v="Long Beach, Ca"/>
    <n v="33.770099999999999"/>
    <n v="-118.19370000000001"/>
    <d v="2023-09-11T00:00:00"/>
    <n v="3"/>
    <b v="0"/>
    <d v="2025-06-16T00:00:00"/>
    <x v="3"/>
    <n v="65"/>
    <x v="3"/>
    <n v="0.6"/>
    <n v="1.5"/>
    <n v="1"/>
    <n v="0"/>
    <x v="9"/>
    <x v="0"/>
  </r>
  <r>
    <n v="29"/>
    <x v="1"/>
    <n v="3"/>
    <s v="Mon, Sat, Thu"/>
    <x v="1"/>
    <d v="1899-12-30T20:43:00"/>
    <d v="1899-12-30T21:23:00"/>
    <n v="40"/>
    <b v="1"/>
    <x v="0"/>
    <b v="0"/>
    <s v="Other (self-described)"/>
    <n v="30"/>
    <x v="2"/>
    <n v="27"/>
    <x v="1"/>
    <n v="0"/>
    <n v="27"/>
    <s v="Weekdays Only"/>
    <s v="San Francisco, Ca"/>
    <n v="37.774900000000002"/>
    <n v="-122.4194"/>
    <d v="2023-05-22T00:00:00"/>
    <n v="0"/>
    <b v="1"/>
    <d v="2025-06-10T00:00:00"/>
    <x v="2"/>
    <n v="71"/>
    <x v="4"/>
    <n v="0.7"/>
    <n v="0"/>
    <n v="1"/>
    <n v="0"/>
    <x v="8"/>
    <x v="0"/>
  </r>
  <r>
    <n v="37"/>
    <x v="2"/>
    <n v="1"/>
    <s v="Wed"/>
    <x v="1"/>
    <d v="1899-12-30T09:10:00"/>
    <d v="1899-12-30T10:30:00"/>
    <n v="80"/>
    <b v="1"/>
    <x v="0"/>
    <b v="0"/>
    <s v="Other (self-described)"/>
    <n v="20"/>
    <x v="0"/>
    <n v="20"/>
    <x v="0"/>
    <n v="0.05"/>
    <n v="19"/>
    <s v="Off-Peak Only"/>
    <s v="Bakersfield, Ca"/>
    <n v="35.3733"/>
    <n v="-119.0187"/>
    <d v="2024-09-05T00:00:00"/>
    <n v="0"/>
    <b v="0"/>
    <d v="2025-07-06T00:00:00"/>
    <x v="25"/>
    <n v="45"/>
    <x v="3"/>
    <n v="1.3"/>
    <n v="1"/>
    <n v="0"/>
    <n v="0"/>
    <x v="7"/>
    <x v="0"/>
  </r>
  <r>
    <n v="13"/>
    <x v="1"/>
    <n v="1"/>
    <s v="Thu"/>
    <x v="0"/>
    <d v="1899-12-30T10:20:00"/>
    <d v="1899-12-30T10:57:00"/>
    <n v="37"/>
    <b v="1"/>
    <x v="0"/>
    <b v="1"/>
    <s v="Male"/>
    <n v="30"/>
    <x v="1"/>
    <n v="22.5"/>
    <x v="1"/>
    <n v="0"/>
    <n v="22.5"/>
    <s v="Weekdays Only"/>
    <s v="Anaheim, Ca"/>
    <n v="33.836599999999997"/>
    <n v="-117.9143"/>
    <d v="2024-04-08T00:00:00"/>
    <n v="0"/>
    <b v="0"/>
    <d v="2025-06-28T00:00:00"/>
    <x v="33"/>
    <n v="53"/>
    <x v="3"/>
    <n v="0.6"/>
    <n v="0"/>
    <n v="0"/>
    <n v="0"/>
    <x v="3"/>
    <x v="0"/>
  </r>
  <r>
    <n v="49"/>
    <x v="1"/>
    <n v="3"/>
    <s v="Mon, Sat, Sun"/>
    <x v="0"/>
    <d v="1899-12-30T15:25:00"/>
    <d v="1899-12-30T18:05:00"/>
    <n v="160"/>
    <b v="1"/>
    <x v="0"/>
    <b v="1"/>
    <s v="Female"/>
    <n v="30"/>
    <x v="0"/>
    <n v="30"/>
    <x v="2"/>
    <n v="0.1"/>
    <n v="27"/>
    <s v="Weekdays Only"/>
    <s v="Los Angeles, Ca"/>
    <n v="34.052199999999999"/>
    <n v="-118.2437"/>
    <d v="2025-02-13T00:00:00"/>
    <n v="0"/>
    <b v="0"/>
    <d v="2025-07-15T00:00:00"/>
    <x v="22"/>
    <n v="36"/>
    <x v="4"/>
    <n v="2.7"/>
    <n v="3"/>
    <n v="0"/>
    <n v="0"/>
    <x v="5"/>
    <x v="0"/>
  </r>
  <r>
    <n v="19"/>
    <x v="0"/>
    <n v="5"/>
    <s v="Fri, Mon, Sat, Thu, Wed"/>
    <x v="1"/>
    <d v="1899-12-30T10:54:00"/>
    <d v="1899-12-30T13:17:00"/>
    <n v="143"/>
    <b v="1"/>
    <x v="1"/>
    <b v="0"/>
    <s v="Female"/>
    <n v="50"/>
    <x v="0"/>
    <n v="50"/>
    <x v="0"/>
    <n v="0.05"/>
    <n v="47.5"/>
    <s v="All Hours"/>
    <s v="Long Beach, Ca"/>
    <n v="33.770099999999999"/>
    <n v="-118.19370000000001"/>
    <d v="2024-12-12T00:00:00"/>
    <n v="3"/>
    <b v="1"/>
    <d v="2025-07-12T00:00:00"/>
    <x v="11"/>
    <n v="39"/>
    <x v="1"/>
    <n v="2.4"/>
    <n v="2.5"/>
    <n v="0"/>
    <n v="1"/>
    <x v="9"/>
    <x v="0"/>
  </r>
  <r>
    <n v="13"/>
    <x v="0"/>
    <n v="4"/>
    <s v="Sat, Sun, Thu, Tue"/>
    <x v="0"/>
    <d v="1899-12-30T14:47:00"/>
    <d v="1899-12-30T15:21:00"/>
    <n v="34"/>
    <b v="0"/>
    <x v="0"/>
    <b v="0"/>
    <s v="Male"/>
    <n v="50"/>
    <x v="1"/>
    <n v="37.5"/>
    <x v="3"/>
    <n v="0.15"/>
    <n v="31.875"/>
    <s v="All Hours"/>
    <s v="Oakland, Ca"/>
    <n v="37.804400000000001"/>
    <n v="-122.27119999999999"/>
    <d v="2023-06-28T00:00:00"/>
    <n v="0"/>
    <b v="1"/>
    <d v="2025-06-12T00:00:00"/>
    <x v="21"/>
    <n v="69"/>
    <x v="2"/>
    <n v="0.6"/>
    <n v="5.62"/>
    <n v="1"/>
    <n v="0"/>
    <x v="2"/>
    <x v="0"/>
  </r>
  <r>
    <n v="38"/>
    <x v="0"/>
    <n v="4"/>
    <s v="Fri, Mon, Sun, Thu"/>
    <x v="1"/>
    <d v="1899-12-30T12:50:00"/>
    <d v="1899-12-30T14:19:00"/>
    <n v="89"/>
    <b v="0"/>
    <x v="0"/>
    <b v="1"/>
    <s v="Female"/>
    <n v="50"/>
    <x v="0"/>
    <n v="50"/>
    <x v="1"/>
    <n v="0"/>
    <n v="50"/>
    <s v="All Hours"/>
    <s v="Los Angeles, Ca"/>
    <n v="34.052199999999999"/>
    <n v="-118.2437"/>
    <d v="2024-12-11T00:00:00"/>
    <n v="0"/>
    <b v="1"/>
    <d v="2025-07-12T00:00:00"/>
    <x v="11"/>
    <n v="39"/>
    <x v="2"/>
    <n v="1.5"/>
    <n v="0"/>
    <n v="0"/>
    <n v="1"/>
    <x v="5"/>
    <x v="0"/>
  </r>
  <r>
    <n v="30"/>
    <x v="1"/>
    <n v="4"/>
    <s v="Fri, Sat, Sun, Wed"/>
    <x v="1"/>
    <d v="1899-12-30T14:27:00"/>
    <d v="1899-12-30T16:09:00"/>
    <n v="102"/>
    <b v="0"/>
    <x v="1"/>
    <b v="0"/>
    <s v="Non-binary"/>
    <n v="30"/>
    <x v="0"/>
    <n v="30"/>
    <x v="2"/>
    <n v="0.1"/>
    <n v="27"/>
    <s v="Weekdays Only"/>
    <s v="San Diego, Ca"/>
    <n v="32.715699999999998"/>
    <n v="-117.1611"/>
    <d v="2023-12-11T00:00:00"/>
    <n v="7"/>
    <b v="0"/>
    <d v="2025-06-21T00:00:00"/>
    <x v="13"/>
    <n v="60"/>
    <x v="2"/>
    <n v="1.7"/>
    <n v="3"/>
    <n v="0"/>
    <n v="0"/>
    <x v="6"/>
    <x v="0"/>
  </r>
  <r>
    <n v="48"/>
    <x v="0"/>
    <n v="3"/>
    <s v="Mon, Sat, Tue"/>
    <x v="0"/>
    <d v="1899-12-30T19:44:00"/>
    <d v="1899-12-30T20:51:00"/>
    <n v="67"/>
    <b v="1"/>
    <x v="0"/>
    <b v="0"/>
    <s v="Female"/>
    <n v="50"/>
    <x v="0"/>
    <n v="50"/>
    <x v="2"/>
    <n v="0.1"/>
    <n v="45"/>
    <s v="All Hours"/>
    <s v="Oakland, Ca"/>
    <n v="37.804400000000001"/>
    <n v="-122.27119999999999"/>
    <d v="2023-05-29T00:00:00"/>
    <n v="0"/>
    <b v="1"/>
    <d v="2025-06-10T00:00:00"/>
    <x v="2"/>
    <n v="71"/>
    <x v="4"/>
    <n v="1.1000000000000001"/>
    <n v="5"/>
    <n v="1"/>
    <n v="0"/>
    <x v="2"/>
    <x v="0"/>
  </r>
  <r>
    <n v="43"/>
    <x v="0"/>
    <n v="5"/>
    <s v="Fri, Mon, Sat, Thu, Wed"/>
    <x v="1"/>
    <d v="1899-12-30T09:29:00"/>
    <d v="1899-12-30T12:05:00"/>
    <n v="156"/>
    <b v="0"/>
    <x v="1"/>
    <b v="1"/>
    <s v="Non-binary"/>
    <n v="50"/>
    <x v="0"/>
    <n v="50"/>
    <x v="0"/>
    <n v="0.05"/>
    <n v="47.5"/>
    <s v="All Hours"/>
    <s v="San Francisco, Ca"/>
    <n v="37.774900000000002"/>
    <n v="-122.4194"/>
    <d v="2025-03-01T00:00:00"/>
    <n v="7"/>
    <b v="0"/>
    <d v="2025-07-16T00:00:00"/>
    <x v="20"/>
    <n v="35"/>
    <x v="1"/>
    <n v="2.6"/>
    <n v="2.5"/>
    <n v="0"/>
    <n v="1"/>
    <x v="8"/>
    <x v="0"/>
  </r>
  <r>
    <n v="24"/>
    <x v="2"/>
    <n v="5"/>
    <s v="Fri, Sat, Sun, Thu, Wed"/>
    <x v="1"/>
    <d v="1899-12-30T09:06:00"/>
    <d v="1899-12-30T10:19:00"/>
    <n v="73"/>
    <b v="1"/>
    <x v="0"/>
    <b v="1"/>
    <s v="Male"/>
    <n v="20"/>
    <x v="0"/>
    <n v="20"/>
    <x v="1"/>
    <n v="0"/>
    <n v="20"/>
    <s v="Off-Peak Only"/>
    <s v="Los Angeles, Ca"/>
    <n v="34.052199999999999"/>
    <n v="-118.2437"/>
    <d v="2023-10-27T00:00:00"/>
    <n v="0"/>
    <b v="0"/>
    <d v="2025-06-18T00:00:00"/>
    <x v="17"/>
    <n v="63"/>
    <x v="1"/>
    <n v="1.2"/>
    <n v="0"/>
    <n v="1"/>
    <n v="0"/>
    <x v="5"/>
    <x v="0"/>
  </r>
  <r>
    <n v="45"/>
    <x v="0"/>
    <n v="4"/>
    <s v="Fri, Thu, Tue, Wed"/>
    <x v="0"/>
    <d v="1899-12-30T19:32:00"/>
    <d v="1899-12-30T20:18:00"/>
    <n v="46"/>
    <b v="1"/>
    <x v="0"/>
    <b v="0"/>
    <s v="Prefer not to say"/>
    <n v="50"/>
    <x v="0"/>
    <n v="50"/>
    <x v="1"/>
    <n v="0"/>
    <n v="50"/>
    <s v="All Hours"/>
    <s v="San Jose, Ca"/>
    <n v="37.338200000000001"/>
    <n v="-121.88630000000001"/>
    <d v="2024-09-22T00:00:00"/>
    <n v="0"/>
    <b v="1"/>
    <d v="2025-07-07T00:00:00"/>
    <x v="25"/>
    <n v="44"/>
    <x v="2"/>
    <n v="0.8"/>
    <n v="0"/>
    <n v="0"/>
    <n v="1"/>
    <x v="0"/>
    <x v="0"/>
  </r>
  <r>
    <n v="19"/>
    <x v="0"/>
    <n v="1"/>
    <s v="Sat"/>
    <x v="0"/>
    <d v="1899-12-30T16:10:00"/>
    <d v="1899-12-30T17:20:00"/>
    <n v="70"/>
    <b v="0"/>
    <x v="1"/>
    <b v="1"/>
    <s v="Male"/>
    <n v="50"/>
    <x v="1"/>
    <n v="37.5"/>
    <x v="2"/>
    <n v="0.1"/>
    <n v="33.75"/>
    <s v="All Hours"/>
    <s v="Oakland, Ca"/>
    <n v="37.804400000000001"/>
    <n v="-122.27119999999999"/>
    <d v="2022-09-01T00:00:00"/>
    <n v="3"/>
    <b v="1"/>
    <d v="2025-05-26T00:00:00"/>
    <x v="1"/>
    <n v="86"/>
    <x v="3"/>
    <n v="1.2"/>
    <n v="3.75"/>
    <n v="1"/>
    <n v="0"/>
    <x v="2"/>
    <x v="0"/>
  </r>
  <r>
    <n v="46"/>
    <x v="0"/>
    <n v="1"/>
    <s v="Sun"/>
    <x v="1"/>
    <d v="1899-12-30T18:06:00"/>
    <d v="1899-12-30T20:49:00"/>
    <n v="163"/>
    <b v="1"/>
    <x v="0"/>
    <b v="0"/>
    <s v="Male"/>
    <n v="50"/>
    <x v="2"/>
    <n v="45"/>
    <x v="0"/>
    <n v="0.05"/>
    <n v="42.75"/>
    <s v="All Hours"/>
    <s v="Long Beach, Ca"/>
    <n v="33.770099999999999"/>
    <n v="-118.19370000000001"/>
    <d v="2024-01-25T00:00:00"/>
    <n v="0"/>
    <b v="1"/>
    <d v="2025-06-23T00:00:00"/>
    <x v="23"/>
    <n v="58"/>
    <x v="3"/>
    <n v="2.7"/>
    <n v="2.25"/>
    <n v="0"/>
    <n v="0"/>
    <x v="9"/>
    <x v="0"/>
  </r>
  <r>
    <n v="17"/>
    <x v="0"/>
    <n v="1"/>
    <s v="Tue"/>
    <x v="1"/>
    <d v="1899-12-30T12:17:00"/>
    <d v="1899-12-30T15:14:00"/>
    <n v="177"/>
    <b v="1"/>
    <x v="1"/>
    <b v="0"/>
    <s v="Female"/>
    <n v="50"/>
    <x v="0"/>
    <n v="50"/>
    <x v="3"/>
    <n v="0.15"/>
    <n v="42.5"/>
    <s v="All Hours"/>
    <s v="Sacramento, Ca"/>
    <n v="38.581600000000002"/>
    <n v="-121.4944"/>
    <d v="2023-02-15T00:00:00"/>
    <n v="6"/>
    <b v="1"/>
    <d v="2025-06-04T00:00:00"/>
    <x v="19"/>
    <n v="77"/>
    <x v="3"/>
    <n v="3"/>
    <n v="7.5"/>
    <n v="1"/>
    <n v="0"/>
    <x v="4"/>
    <x v="0"/>
  </r>
  <r>
    <n v="18"/>
    <x v="0"/>
    <n v="3"/>
    <s v="Fri, Mon, Thu"/>
    <x v="1"/>
    <d v="1899-12-30T11:41:00"/>
    <d v="1899-12-30T13:08:00"/>
    <n v="87"/>
    <b v="0"/>
    <x v="0"/>
    <b v="0"/>
    <s v="Male"/>
    <n v="50"/>
    <x v="1"/>
    <n v="37.5"/>
    <x v="3"/>
    <n v="0.15"/>
    <n v="31.875"/>
    <s v="All Hours"/>
    <s v="Oakland, Ca"/>
    <n v="37.804400000000001"/>
    <n v="-122.27119999999999"/>
    <d v="2023-11-15T00:00:00"/>
    <n v="0"/>
    <b v="0"/>
    <d v="2025-06-19T00:00:00"/>
    <x v="28"/>
    <n v="62"/>
    <x v="4"/>
    <n v="1.4"/>
    <n v="5.62"/>
    <n v="1"/>
    <n v="0"/>
    <x v="2"/>
    <x v="0"/>
  </r>
  <r>
    <n v="41"/>
    <x v="0"/>
    <n v="1"/>
    <s v="Wed"/>
    <x v="1"/>
    <d v="1899-12-30T19:23:00"/>
    <d v="1899-12-30T20:27:00"/>
    <n v="64"/>
    <b v="0"/>
    <x v="0"/>
    <b v="0"/>
    <s v="Non-binary"/>
    <n v="50"/>
    <x v="0"/>
    <n v="50"/>
    <x v="1"/>
    <n v="0"/>
    <n v="50"/>
    <s v="All Hours"/>
    <s v="Fresno, Ca"/>
    <n v="36.7378"/>
    <n v="-119.7871"/>
    <d v="2025-05-07T00:00:00"/>
    <n v="0"/>
    <b v="1"/>
    <d v="2025-07-20T00:00:00"/>
    <x v="18"/>
    <n v="31"/>
    <x v="3"/>
    <n v="1.1000000000000001"/>
    <n v="0"/>
    <n v="0"/>
    <n v="1"/>
    <x v="1"/>
    <x v="0"/>
  </r>
  <r>
    <n v="48"/>
    <x v="1"/>
    <n v="2"/>
    <s v="Fri, Tue"/>
    <x v="1"/>
    <d v="1899-12-30T11:46:00"/>
    <d v="1899-12-30T13:17:00"/>
    <n v="91"/>
    <b v="1"/>
    <x v="0"/>
    <b v="1"/>
    <s v="Male"/>
    <n v="30"/>
    <x v="0"/>
    <n v="30"/>
    <x v="0"/>
    <n v="0.05"/>
    <n v="28.5"/>
    <s v="Weekdays Only"/>
    <s v="San Francisco, Ca"/>
    <n v="37.774900000000002"/>
    <n v="-122.4194"/>
    <d v="2023-08-18T00:00:00"/>
    <n v="0"/>
    <b v="1"/>
    <d v="2025-06-15T00:00:00"/>
    <x v="31"/>
    <n v="66"/>
    <x v="0"/>
    <n v="1.5"/>
    <n v="1.5"/>
    <n v="1"/>
    <n v="0"/>
    <x v="8"/>
    <x v="0"/>
  </r>
  <r>
    <n v="33"/>
    <x v="1"/>
    <n v="3"/>
    <s v="Fri, Sat, Sun"/>
    <x v="0"/>
    <d v="1899-12-30T15:13:00"/>
    <d v="1899-12-30T16:46:00"/>
    <n v="93"/>
    <b v="0"/>
    <x v="1"/>
    <b v="1"/>
    <s v="Male"/>
    <n v="30"/>
    <x v="0"/>
    <n v="30"/>
    <x v="3"/>
    <n v="0.15"/>
    <n v="25.5"/>
    <s v="Weekdays Only"/>
    <s v="Los Angeles, Ca"/>
    <n v="34.052199999999999"/>
    <n v="-118.2437"/>
    <d v="2022-09-13T00:00:00"/>
    <n v="3"/>
    <b v="0"/>
    <d v="2025-05-26T00:00:00"/>
    <x v="1"/>
    <n v="86"/>
    <x v="4"/>
    <n v="1.6"/>
    <n v="4.5"/>
    <n v="1"/>
    <n v="0"/>
    <x v="5"/>
    <x v="0"/>
  </r>
  <r>
    <n v="16"/>
    <x v="2"/>
    <n v="3"/>
    <s v="Fri, Sun, Wed"/>
    <x v="1"/>
    <d v="1899-12-30T14:53:00"/>
    <d v="1899-12-30T17:02:00"/>
    <n v="129"/>
    <b v="1"/>
    <x v="0"/>
    <b v="1"/>
    <s v="Male"/>
    <n v="20"/>
    <x v="0"/>
    <n v="20"/>
    <x v="1"/>
    <n v="0"/>
    <n v="20"/>
    <s v="Off-Peak Only"/>
    <s v="Los Angeles, Ca"/>
    <n v="34.052199999999999"/>
    <n v="-118.2437"/>
    <d v="2023-09-21T00:00:00"/>
    <n v="0"/>
    <b v="0"/>
    <d v="2025-06-16T00:00:00"/>
    <x v="3"/>
    <n v="65"/>
    <x v="4"/>
    <n v="2.2000000000000002"/>
    <n v="0"/>
    <n v="1"/>
    <n v="0"/>
    <x v="5"/>
    <x v="0"/>
  </r>
  <r>
    <n v="31"/>
    <x v="2"/>
    <n v="4"/>
    <s v="Fri, Mon, Tue, Wed"/>
    <x v="0"/>
    <d v="1899-12-30T20:33:00"/>
    <d v="1899-12-30T22:56:00"/>
    <n v="143"/>
    <b v="1"/>
    <x v="0"/>
    <b v="0"/>
    <s v="Female"/>
    <n v="20"/>
    <x v="1"/>
    <n v="15"/>
    <x v="1"/>
    <n v="0"/>
    <n v="15"/>
    <s v="Off-Peak Only"/>
    <s v="San Francisco, Ca"/>
    <n v="37.774900000000002"/>
    <n v="-122.4194"/>
    <d v="2023-02-01T00:00:00"/>
    <n v="0"/>
    <b v="0"/>
    <d v="2025-06-03T00:00:00"/>
    <x v="19"/>
    <n v="78"/>
    <x v="2"/>
    <n v="2.4"/>
    <n v="0"/>
    <n v="1"/>
    <n v="0"/>
    <x v="8"/>
    <x v="0"/>
  </r>
  <r>
    <n v="33"/>
    <x v="0"/>
    <n v="1"/>
    <s v="Wed"/>
    <x v="0"/>
    <d v="1899-12-30T14:09:00"/>
    <d v="1899-12-30T16:46:00"/>
    <n v="157"/>
    <b v="0"/>
    <x v="0"/>
    <b v="0"/>
    <s v="Female"/>
    <n v="50"/>
    <x v="0"/>
    <n v="50"/>
    <x v="0"/>
    <n v="0.05"/>
    <n v="47.5"/>
    <s v="All Hours"/>
    <s v="Long Beach, Ca"/>
    <n v="33.770099999999999"/>
    <n v="-118.19370000000001"/>
    <d v="2022-11-24T00:00:00"/>
    <n v="0"/>
    <b v="1"/>
    <d v="2025-05-30T00:00:00"/>
    <x v="29"/>
    <n v="82"/>
    <x v="3"/>
    <n v="2.6"/>
    <n v="2.5"/>
    <n v="1"/>
    <n v="1"/>
    <x v="9"/>
    <x v="0"/>
  </r>
  <r>
    <n v="13"/>
    <x v="0"/>
    <n v="2"/>
    <s v="Thu, Wed"/>
    <x v="0"/>
    <d v="1899-12-30T19:29:00"/>
    <d v="1899-12-30T21:02:00"/>
    <n v="93"/>
    <b v="1"/>
    <x v="0"/>
    <b v="1"/>
    <s v="Male"/>
    <n v="50"/>
    <x v="1"/>
    <n v="37.5"/>
    <x v="3"/>
    <n v="0.15"/>
    <n v="31.875"/>
    <s v="All Hours"/>
    <s v="Sacramento, Ca"/>
    <n v="38.581600000000002"/>
    <n v="-121.4944"/>
    <d v="2024-10-23T00:00:00"/>
    <n v="0"/>
    <b v="1"/>
    <d v="2025-07-09T00:00:00"/>
    <x v="34"/>
    <n v="42"/>
    <x v="0"/>
    <n v="1.6"/>
    <n v="5.62"/>
    <n v="0"/>
    <n v="0"/>
    <x v="4"/>
    <x v="0"/>
  </r>
  <r>
    <n v="33"/>
    <x v="1"/>
    <n v="1"/>
    <s v="Wed"/>
    <x v="1"/>
    <d v="1899-12-30T09:04:00"/>
    <d v="1899-12-30T09:47:00"/>
    <n v="43"/>
    <b v="1"/>
    <x v="0"/>
    <b v="0"/>
    <s v="Male"/>
    <n v="30"/>
    <x v="0"/>
    <n v="30"/>
    <x v="1"/>
    <n v="0"/>
    <n v="30"/>
    <s v="Weekdays Only"/>
    <s v="Long Beach, Ca"/>
    <n v="33.770099999999999"/>
    <n v="-118.19370000000001"/>
    <d v="2024-11-09T00:00:00"/>
    <n v="0"/>
    <b v="0"/>
    <d v="2025-07-10T00:00:00"/>
    <x v="10"/>
    <n v="41"/>
    <x v="3"/>
    <n v="0.7"/>
    <n v="0"/>
    <n v="0"/>
    <n v="0"/>
    <x v="9"/>
    <x v="0"/>
  </r>
  <r>
    <n v="33"/>
    <x v="0"/>
    <n v="2"/>
    <s v="Sat, Wed"/>
    <x v="1"/>
    <d v="1899-12-30T17:06:00"/>
    <d v="1899-12-30T19:09:00"/>
    <n v="123"/>
    <b v="1"/>
    <x v="1"/>
    <b v="0"/>
    <s v="Prefer not to say"/>
    <n v="50"/>
    <x v="0"/>
    <n v="50"/>
    <x v="2"/>
    <n v="0.1"/>
    <n v="45"/>
    <s v="All Hours"/>
    <s v="Fresno, Ca"/>
    <n v="36.7378"/>
    <n v="-119.7871"/>
    <d v="2023-09-11T00:00:00"/>
    <n v="1"/>
    <b v="1"/>
    <d v="2025-06-16T00:00:00"/>
    <x v="3"/>
    <n v="65"/>
    <x v="0"/>
    <n v="2"/>
    <n v="5"/>
    <n v="1"/>
    <n v="0"/>
    <x v="1"/>
    <x v="0"/>
  </r>
  <r>
    <n v="44"/>
    <x v="2"/>
    <n v="1"/>
    <s v="Mon"/>
    <x v="0"/>
    <d v="1899-12-30T17:41:00"/>
    <d v="1899-12-30T18:15:00"/>
    <n v="34"/>
    <b v="1"/>
    <x v="1"/>
    <b v="0"/>
    <s v="Female"/>
    <n v="20"/>
    <x v="0"/>
    <n v="20"/>
    <x v="3"/>
    <n v="0.15"/>
    <n v="17"/>
    <s v="Off-Peak Only"/>
    <s v="San Diego, Ca"/>
    <n v="32.715699999999998"/>
    <n v="-117.1611"/>
    <d v="2024-04-11T00:00:00"/>
    <n v="1"/>
    <b v="0"/>
    <d v="2025-06-28T00:00:00"/>
    <x v="33"/>
    <n v="53"/>
    <x v="3"/>
    <n v="0.6"/>
    <n v="3"/>
    <n v="0"/>
    <n v="0"/>
    <x v="6"/>
    <x v="0"/>
  </r>
  <r>
    <n v="34"/>
    <x v="2"/>
    <n v="3"/>
    <s v="Mon, Sun, Tue"/>
    <x v="0"/>
    <d v="1899-12-30T10:54:00"/>
    <d v="1899-12-30T11:32:00"/>
    <n v="38"/>
    <b v="0"/>
    <x v="0"/>
    <b v="0"/>
    <s v="Non-binary"/>
    <n v="20"/>
    <x v="0"/>
    <n v="20"/>
    <x v="0"/>
    <n v="0.05"/>
    <n v="19"/>
    <s v="Off-Peak Only"/>
    <s v="Anaheim, Ca"/>
    <n v="33.836599999999997"/>
    <n v="-117.9143"/>
    <d v="2023-01-10T00:00:00"/>
    <n v="0"/>
    <b v="0"/>
    <d v="2025-06-02T00:00:00"/>
    <x v="9"/>
    <n v="79"/>
    <x v="4"/>
    <n v="0.6"/>
    <n v="1"/>
    <n v="1"/>
    <n v="0"/>
    <x v="3"/>
    <x v="0"/>
  </r>
  <r>
    <n v="26"/>
    <x v="1"/>
    <n v="3"/>
    <s v="Sat, Thu, Tue"/>
    <x v="1"/>
    <d v="1899-12-30T17:35:00"/>
    <d v="1899-12-30T18:31:00"/>
    <n v="56"/>
    <b v="1"/>
    <x v="0"/>
    <b v="1"/>
    <s v="Prefer not to say"/>
    <n v="30"/>
    <x v="0"/>
    <n v="30"/>
    <x v="1"/>
    <n v="0"/>
    <n v="30"/>
    <s v="Weekdays Only"/>
    <s v="Fresno, Ca"/>
    <n v="36.7378"/>
    <n v="-119.7871"/>
    <d v="2022-11-07T00:00:00"/>
    <n v="0"/>
    <b v="0"/>
    <d v="2025-05-29T00:00:00"/>
    <x v="29"/>
    <n v="83"/>
    <x v="4"/>
    <n v="0.9"/>
    <n v="0"/>
    <n v="1"/>
    <n v="0"/>
    <x v="1"/>
    <x v="0"/>
  </r>
  <r>
    <n v="18"/>
    <x v="1"/>
    <n v="2"/>
    <s v="Thu, Tue"/>
    <x v="0"/>
    <d v="1899-12-30T16:41:00"/>
    <d v="1899-12-30T19:00:00"/>
    <n v="139"/>
    <b v="1"/>
    <x v="0"/>
    <b v="0"/>
    <s v="Female"/>
    <n v="30"/>
    <x v="1"/>
    <n v="22.5"/>
    <x v="1"/>
    <n v="0"/>
    <n v="22.5"/>
    <s v="Weekdays Only"/>
    <s v="Bakersfield, Ca"/>
    <n v="35.3733"/>
    <n v="-119.0187"/>
    <d v="2024-06-11T00:00:00"/>
    <n v="0"/>
    <b v="1"/>
    <d v="2025-07-01T00:00:00"/>
    <x v="30"/>
    <n v="50"/>
    <x v="0"/>
    <n v="2.2999999999999998"/>
    <n v="0"/>
    <n v="0"/>
    <n v="0"/>
    <x v="7"/>
    <x v="0"/>
  </r>
  <r>
    <n v="24"/>
    <x v="1"/>
    <n v="3"/>
    <s v="Mon, Thu, Wed"/>
    <x v="0"/>
    <d v="1899-12-30T09:13:00"/>
    <d v="1899-12-30T11:37:00"/>
    <n v="144"/>
    <b v="0"/>
    <x v="0"/>
    <b v="0"/>
    <s v="Female"/>
    <n v="30"/>
    <x v="2"/>
    <n v="27"/>
    <x v="2"/>
    <n v="0.1"/>
    <n v="24.3"/>
    <s v="Weekdays Only"/>
    <s v="San Francisco, Ca"/>
    <n v="37.774900000000002"/>
    <n v="-122.4194"/>
    <d v="2024-10-13T00:00:00"/>
    <n v="0"/>
    <b v="0"/>
    <d v="2025-07-08T00:00:00"/>
    <x v="34"/>
    <n v="43"/>
    <x v="4"/>
    <n v="2.4"/>
    <n v="2.7"/>
    <n v="0"/>
    <n v="0"/>
    <x v="8"/>
    <x v="0"/>
  </r>
  <r>
    <n v="23"/>
    <x v="1"/>
    <n v="3"/>
    <s v="Sat, Tue, Wed"/>
    <x v="1"/>
    <d v="1899-12-30T12:33:00"/>
    <d v="1899-12-30T14:41:00"/>
    <n v="128"/>
    <b v="0"/>
    <x v="0"/>
    <b v="0"/>
    <s v="Non-binary"/>
    <n v="30"/>
    <x v="2"/>
    <n v="27"/>
    <x v="1"/>
    <n v="0"/>
    <n v="27"/>
    <s v="Weekdays Only"/>
    <s v="Bakersfield, Ca"/>
    <n v="35.3733"/>
    <n v="-119.0187"/>
    <d v="2023-03-14T00:00:00"/>
    <n v="0"/>
    <b v="1"/>
    <d v="2025-06-06T00:00:00"/>
    <x v="16"/>
    <n v="75"/>
    <x v="4"/>
    <n v="2.1"/>
    <n v="0"/>
    <n v="1"/>
    <n v="0"/>
    <x v="7"/>
    <x v="0"/>
  </r>
  <r>
    <n v="43"/>
    <x v="2"/>
    <n v="3"/>
    <s v="Fri, Sun, Tue"/>
    <x v="0"/>
    <d v="1899-12-30T12:02:00"/>
    <d v="1899-12-30T14:07:00"/>
    <n v="125"/>
    <b v="1"/>
    <x v="1"/>
    <b v="1"/>
    <s v="Male"/>
    <n v="20"/>
    <x v="0"/>
    <n v="20"/>
    <x v="0"/>
    <n v="0.05"/>
    <n v="19"/>
    <s v="Off-Peak Only"/>
    <s v="Anaheim, Ca"/>
    <n v="33.836599999999997"/>
    <n v="-117.9143"/>
    <d v="2024-09-03T00:00:00"/>
    <n v="6"/>
    <b v="0"/>
    <d v="2025-07-06T00:00:00"/>
    <x v="25"/>
    <n v="45"/>
    <x v="4"/>
    <n v="2.1"/>
    <n v="1"/>
    <n v="0"/>
    <n v="0"/>
    <x v="3"/>
    <x v="0"/>
  </r>
  <r>
    <n v="46"/>
    <x v="1"/>
    <n v="1"/>
    <s v="Sat"/>
    <x v="0"/>
    <d v="1899-12-30T11:13:00"/>
    <d v="1899-12-30T13:19:00"/>
    <n v="126"/>
    <b v="1"/>
    <x v="0"/>
    <b v="1"/>
    <s v="Female"/>
    <n v="30"/>
    <x v="0"/>
    <n v="30"/>
    <x v="1"/>
    <n v="0"/>
    <n v="30"/>
    <s v="Weekdays Only"/>
    <s v="San Diego, Ca"/>
    <n v="32.715699999999998"/>
    <n v="-117.1611"/>
    <d v="2023-01-28T00:00:00"/>
    <n v="0"/>
    <b v="1"/>
    <d v="2025-06-03T00:00:00"/>
    <x v="9"/>
    <n v="78"/>
    <x v="3"/>
    <n v="2.1"/>
    <n v="0"/>
    <n v="1"/>
    <n v="0"/>
    <x v="6"/>
    <x v="0"/>
  </r>
  <r>
    <n v="42"/>
    <x v="0"/>
    <n v="3"/>
    <s v="Mon, Sun, Thu"/>
    <x v="1"/>
    <d v="1899-12-30T11:44:00"/>
    <d v="1899-12-30T13:19:00"/>
    <n v="95"/>
    <b v="0"/>
    <x v="1"/>
    <b v="1"/>
    <s v="Female"/>
    <n v="50"/>
    <x v="2"/>
    <n v="45"/>
    <x v="1"/>
    <n v="0"/>
    <n v="45"/>
    <s v="All Hours"/>
    <s v="Sacramento, Ca"/>
    <n v="38.581600000000002"/>
    <n v="-121.4944"/>
    <d v="2024-03-28T00:00:00"/>
    <n v="8"/>
    <b v="1"/>
    <d v="2025-06-27T00:00:00"/>
    <x v="14"/>
    <n v="54"/>
    <x v="4"/>
    <n v="1.6"/>
    <n v="0"/>
    <n v="0"/>
    <n v="0"/>
    <x v="4"/>
    <x v="0"/>
  </r>
  <r>
    <n v="32"/>
    <x v="2"/>
    <n v="5"/>
    <s v="Sat, Sun, Thu, Tue, Wed"/>
    <x v="0"/>
    <d v="1899-12-30T11:08:00"/>
    <d v="1899-12-30T13:20:00"/>
    <n v="132"/>
    <b v="1"/>
    <x v="0"/>
    <b v="1"/>
    <s v="Female"/>
    <n v="20"/>
    <x v="2"/>
    <n v="18"/>
    <x v="1"/>
    <n v="0"/>
    <n v="18"/>
    <s v="Off-Peak Only"/>
    <s v="San Jose, Ca"/>
    <n v="37.338200000000001"/>
    <n v="-121.88630000000001"/>
    <d v="2023-07-13T00:00:00"/>
    <n v="0"/>
    <b v="0"/>
    <d v="2025-06-12T00:00:00"/>
    <x v="26"/>
    <n v="69"/>
    <x v="1"/>
    <n v="2.2000000000000002"/>
    <n v="0"/>
    <n v="1"/>
    <n v="0"/>
    <x v="0"/>
    <x v="0"/>
  </r>
  <r>
    <n v="45"/>
    <x v="0"/>
    <n v="5"/>
    <s v="Fri, Mon, Sun, Thu, Wed"/>
    <x v="0"/>
    <d v="1899-12-30T19:04:00"/>
    <d v="1899-12-30T20:44:00"/>
    <n v="100"/>
    <b v="1"/>
    <x v="1"/>
    <b v="1"/>
    <s v="Female"/>
    <n v="50"/>
    <x v="0"/>
    <n v="50"/>
    <x v="1"/>
    <n v="0"/>
    <n v="50"/>
    <s v="All Hours"/>
    <s v="San Francisco, Ca"/>
    <n v="37.774900000000002"/>
    <n v="-122.4194"/>
    <d v="2025-03-13T00:00:00"/>
    <n v="5"/>
    <b v="1"/>
    <d v="2025-07-17T00:00:00"/>
    <x v="20"/>
    <n v="34"/>
    <x v="1"/>
    <n v="1.7"/>
    <n v="0"/>
    <n v="0"/>
    <n v="1"/>
    <x v="8"/>
    <x v="0"/>
  </r>
  <r>
    <n v="20"/>
    <x v="3"/>
    <n v="2"/>
    <s v="Sun, Tue"/>
    <x v="0"/>
    <d v="1899-12-30T14:03:00"/>
    <d v="1899-12-30T16:48:00"/>
    <n v="165"/>
    <b v="1"/>
    <x v="1"/>
    <b v="1"/>
    <s v="Female"/>
    <n v="70"/>
    <x v="1"/>
    <n v="52.5"/>
    <x v="1"/>
    <n v="0"/>
    <n v="52.5"/>
    <s v="All Hours + Priority Access"/>
    <s v="San Diego, Ca"/>
    <n v="32.715699999999998"/>
    <n v="-117.1611"/>
    <d v="2023-08-28T00:00:00"/>
    <n v="8"/>
    <b v="1"/>
    <d v="2025-06-15T00:00:00"/>
    <x v="31"/>
    <n v="66"/>
    <x v="0"/>
    <n v="2.8"/>
    <n v="0"/>
    <n v="1"/>
    <n v="1"/>
    <x v="6"/>
    <x v="0"/>
  </r>
  <r>
    <n v="37"/>
    <x v="0"/>
    <n v="3"/>
    <s v="Sat, Sun, Wed"/>
    <x v="0"/>
    <d v="1899-12-30T13:08:00"/>
    <d v="1899-12-30T13:56:00"/>
    <n v="48"/>
    <b v="0"/>
    <x v="0"/>
    <b v="1"/>
    <s v="Prefer not to say"/>
    <n v="50"/>
    <x v="0"/>
    <n v="50"/>
    <x v="0"/>
    <n v="0.05"/>
    <n v="47.5"/>
    <s v="All Hours"/>
    <s v="San Jose, Ca"/>
    <n v="37.338200000000001"/>
    <n v="-121.88630000000001"/>
    <d v="2024-02-27T00:00:00"/>
    <n v="0"/>
    <b v="1"/>
    <d v="2025-06-25T00:00:00"/>
    <x v="15"/>
    <n v="56"/>
    <x v="4"/>
    <n v="0.8"/>
    <n v="2.5"/>
    <n v="0"/>
    <n v="1"/>
    <x v="0"/>
    <x v="0"/>
  </r>
  <r>
    <n v="43"/>
    <x v="1"/>
    <n v="5"/>
    <s v="Mon, Sat, Sun, Tue, Wed"/>
    <x v="0"/>
    <d v="1899-12-30T12:50:00"/>
    <d v="1899-12-30T15:20:00"/>
    <n v="150"/>
    <b v="1"/>
    <x v="1"/>
    <b v="1"/>
    <s v="Male"/>
    <n v="30"/>
    <x v="2"/>
    <n v="27"/>
    <x v="1"/>
    <n v="0"/>
    <n v="27"/>
    <s v="Weekdays Only"/>
    <s v="San Francisco, Ca"/>
    <n v="37.774900000000002"/>
    <n v="-122.4194"/>
    <d v="2023-10-07T00:00:00"/>
    <n v="2"/>
    <b v="0"/>
    <d v="2025-06-17T00:00:00"/>
    <x v="17"/>
    <n v="64"/>
    <x v="1"/>
    <n v="2.5"/>
    <n v="0"/>
    <n v="1"/>
    <n v="0"/>
    <x v="8"/>
    <x v="0"/>
  </r>
  <r>
    <n v="28"/>
    <x v="1"/>
    <n v="3"/>
    <s v="Sat, Thu, Wed"/>
    <x v="0"/>
    <d v="1899-12-30T19:59:00"/>
    <d v="1899-12-30T20:40:00"/>
    <n v="41"/>
    <b v="0"/>
    <x v="1"/>
    <b v="0"/>
    <s v="Male"/>
    <n v="30"/>
    <x v="1"/>
    <n v="22.5"/>
    <x v="0"/>
    <n v="0.05"/>
    <n v="21.375"/>
    <s v="Weekdays Only"/>
    <s v="Anaheim, Ca"/>
    <n v="33.836599999999997"/>
    <n v="-117.9143"/>
    <d v="2024-12-26T00:00:00"/>
    <n v="8"/>
    <b v="0"/>
    <d v="2025-07-12T00:00:00"/>
    <x v="11"/>
    <n v="39"/>
    <x v="4"/>
    <n v="0.7"/>
    <n v="1.1200000000000001"/>
    <n v="0"/>
    <n v="0"/>
    <x v="3"/>
    <x v="0"/>
  </r>
  <r>
    <n v="34"/>
    <x v="2"/>
    <n v="1"/>
    <s v="Sun"/>
    <x v="0"/>
    <d v="1899-12-30T12:42:00"/>
    <d v="1899-12-30T13:21:00"/>
    <n v="39"/>
    <b v="1"/>
    <x v="1"/>
    <b v="1"/>
    <s v="Male"/>
    <n v="20"/>
    <x v="1"/>
    <n v="15"/>
    <x v="1"/>
    <n v="0"/>
    <n v="15"/>
    <s v="Off-Peak Only"/>
    <s v="Los Angeles, Ca"/>
    <n v="34.052199999999999"/>
    <n v="-118.2437"/>
    <d v="2023-04-30T00:00:00"/>
    <n v="4"/>
    <b v="1"/>
    <d v="2025-06-08T00:00:00"/>
    <x v="32"/>
    <n v="73"/>
    <x v="3"/>
    <n v="0.6"/>
    <n v="0"/>
    <n v="1"/>
    <n v="0"/>
    <x v="5"/>
    <x v="0"/>
  </r>
  <r>
    <n v="16"/>
    <x v="3"/>
    <n v="1"/>
    <s v="Fri"/>
    <x v="0"/>
    <d v="1899-12-30T08:42:00"/>
    <d v="1899-12-30T10:34:00"/>
    <n v="112"/>
    <b v="0"/>
    <x v="0"/>
    <b v="0"/>
    <s v="Female"/>
    <n v="70"/>
    <x v="0"/>
    <n v="70"/>
    <x v="1"/>
    <n v="0"/>
    <n v="70"/>
    <s v="All Hours + Priority Access"/>
    <s v="Bakersfield, Ca"/>
    <n v="35.3733"/>
    <n v="-119.0187"/>
    <d v="2022-12-17T00:00:00"/>
    <n v="0"/>
    <b v="1"/>
    <d v="2025-06-01T00:00:00"/>
    <x v="6"/>
    <n v="80"/>
    <x v="3"/>
    <n v="1.9"/>
    <n v="0"/>
    <n v="1"/>
    <n v="1"/>
    <x v="7"/>
    <x v="0"/>
  </r>
  <r>
    <n v="47"/>
    <x v="3"/>
    <n v="2"/>
    <s v="Sat, Thu"/>
    <x v="0"/>
    <d v="1899-12-30T12:18:00"/>
    <d v="1899-12-30T13:33:00"/>
    <n v="75"/>
    <b v="1"/>
    <x v="1"/>
    <b v="0"/>
    <s v="Female"/>
    <n v="70"/>
    <x v="1"/>
    <n v="52.5"/>
    <x v="2"/>
    <n v="0.1"/>
    <n v="47.25"/>
    <s v="All Hours + Priority Access"/>
    <s v="San Jose, Ca"/>
    <n v="37.338200000000001"/>
    <n v="-121.88630000000001"/>
    <d v="2024-11-04T00:00:00"/>
    <n v="8"/>
    <b v="1"/>
    <d v="2025-07-09T00:00:00"/>
    <x v="10"/>
    <n v="42"/>
    <x v="0"/>
    <n v="1.2"/>
    <n v="5.25"/>
    <n v="0"/>
    <n v="1"/>
    <x v="0"/>
    <x v="0"/>
  </r>
  <r>
    <n v="18"/>
    <x v="0"/>
    <n v="3"/>
    <s v="Fri, Mon, Sun"/>
    <x v="0"/>
    <d v="1899-12-30T13:26:00"/>
    <d v="1899-12-30T16:15:00"/>
    <n v="169"/>
    <b v="0"/>
    <x v="0"/>
    <b v="0"/>
    <s v="Prefer not to say"/>
    <n v="50"/>
    <x v="0"/>
    <n v="50"/>
    <x v="3"/>
    <n v="0.15"/>
    <n v="42.5"/>
    <s v="All Hours"/>
    <s v="Long Beach, Ca"/>
    <n v="33.770099999999999"/>
    <n v="-118.19370000000001"/>
    <d v="2025-03-13T00:00:00"/>
    <n v="0"/>
    <b v="1"/>
    <d v="2025-07-17T00:00:00"/>
    <x v="20"/>
    <n v="34"/>
    <x v="4"/>
    <n v="2.8"/>
    <n v="7.5"/>
    <n v="0"/>
    <n v="0"/>
    <x v="9"/>
    <x v="0"/>
  </r>
  <r>
    <n v="30"/>
    <x v="0"/>
    <n v="3"/>
    <s v="Sat, Sun, Wed"/>
    <x v="1"/>
    <d v="1899-12-30T18:36:00"/>
    <d v="1899-12-30T20:33:00"/>
    <n v="117"/>
    <b v="1"/>
    <x v="1"/>
    <b v="0"/>
    <s v="Female"/>
    <n v="50"/>
    <x v="0"/>
    <n v="50"/>
    <x v="3"/>
    <n v="0.15"/>
    <n v="42.5"/>
    <s v="All Hours"/>
    <s v="San Diego, Ca"/>
    <n v="32.715699999999998"/>
    <n v="-117.1611"/>
    <d v="2025-05-28T00:00:00"/>
    <n v="4"/>
    <b v="0"/>
    <d v="2025-07-21T00:00:00"/>
    <x v="18"/>
    <n v="30"/>
    <x v="4"/>
    <n v="2"/>
    <n v="7.5"/>
    <n v="0"/>
    <n v="0"/>
    <x v="6"/>
    <x v="0"/>
  </r>
  <r>
    <n v="33"/>
    <x v="2"/>
    <n v="2"/>
    <s v="Mon, Wed"/>
    <x v="1"/>
    <d v="1899-12-30T20:25:00"/>
    <d v="1899-12-30T23:16:00"/>
    <n v="171"/>
    <b v="1"/>
    <x v="0"/>
    <b v="0"/>
    <s v="Female"/>
    <n v="20"/>
    <x v="0"/>
    <n v="20"/>
    <x v="2"/>
    <n v="0.1"/>
    <n v="18"/>
    <s v="Off-Peak Only"/>
    <s v="Anaheim, Ca"/>
    <n v="33.836599999999997"/>
    <n v="-117.9143"/>
    <d v="2023-08-09T00:00:00"/>
    <n v="0"/>
    <b v="0"/>
    <d v="2025-06-14T00:00:00"/>
    <x v="31"/>
    <n v="67"/>
    <x v="0"/>
    <n v="2.8"/>
    <n v="2"/>
    <n v="1"/>
    <n v="0"/>
    <x v="3"/>
    <x v="0"/>
  </r>
  <r>
    <n v="33"/>
    <x v="0"/>
    <n v="4"/>
    <s v="Fri, Sat, Thu, Wed"/>
    <x v="0"/>
    <d v="1899-12-30T13:30:00"/>
    <d v="1899-12-30T14:17:00"/>
    <n v="47"/>
    <b v="1"/>
    <x v="1"/>
    <b v="1"/>
    <s v="Non-binary"/>
    <n v="50"/>
    <x v="0"/>
    <n v="50"/>
    <x v="0"/>
    <n v="0.05"/>
    <n v="47.5"/>
    <s v="All Hours"/>
    <s v="Anaheim, Ca"/>
    <n v="33.836599999999997"/>
    <n v="-117.9143"/>
    <d v="2023-09-15T00:00:00"/>
    <n v="6"/>
    <b v="1"/>
    <d v="2025-06-16T00:00:00"/>
    <x v="3"/>
    <n v="65"/>
    <x v="2"/>
    <n v="0.8"/>
    <n v="2.5"/>
    <n v="1"/>
    <n v="1"/>
    <x v="3"/>
    <x v="0"/>
  </r>
  <r>
    <n v="24"/>
    <x v="0"/>
    <n v="1"/>
    <s v="Sat"/>
    <x v="0"/>
    <d v="1899-12-30T16:51:00"/>
    <d v="1899-12-30T18:31:00"/>
    <n v="100"/>
    <b v="0"/>
    <x v="1"/>
    <b v="1"/>
    <s v="Female"/>
    <n v="50"/>
    <x v="0"/>
    <n v="50"/>
    <x v="1"/>
    <n v="0"/>
    <n v="50"/>
    <s v="All Hours"/>
    <s v="Sacramento, Ca"/>
    <n v="38.581600000000002"/>
    <n v="-121.4944"/>
    <d v="2023-11-18T00:00:00"/>
    <n v="1"/>
    <b v="1"/>
    <d v="2025-06-20T00:00:00"/>
    <x v="28"/>
    <n v="61"/>
    <x v="3"/>
    <n v="1.7"/>
    <n v="0"/>
    <n v="1"/>
    <n v="1"/>
    <x v="4"/>
    <x v="0"/>
  </r>
  <r>
    <n v="22"/>
    <x v="1"/>
    <n v="5"/>
    <s v="Fri, Sat, Sun, Tue, Wed"/>
    <x v="1"/>
    <d v="1899-12-30T08:13:00"/>
    <d v="1899-12-30T09:46:00"/>
    <n v="93"/>
    <b v="0"/>
    <x v="0"/>
    <b v="1"/>
    <s v="Male"/>
    <n v="30"/>
    <x v="0"/>
    <n v="30"/>
    <x v="0"/>
    <n v="0.05"/>
    <n v="28.5"/>
    <s v="Weekdays Only"/>
    <s v="San Jose, Ca"/>
    <n v="37.338200000000001"/>
    <n v="-121.88630000000001"/>
    <d v="2024-10-18T00:00:00"/>
    <n v="0"/>
    <b v="1"/>
    <d v="2025-07-09T00:00:00"/>
    <x v="34"/>
    <n v="42"/>
    <x v="1"/>
    <n v="1.6"/>
    <n v="1.5"/>
    <n v="0"/>
    <n v="0"/>
    <x v="0"/>
    <x v="0"/>
  </r>
  <r>
    <n v="30"/>
    <x v="0"/>
    <n v="3"/>
    <s v="Sat, Thu, Wed"/>
    <x v="1"/>
    <d v="1899-12-30T19:46:00"/>
    <d v="1899-12-30T20:48:00"/>
    <n v="62"/>
    <b v="0"/>
    <x v="0"/>
    <b v="0"/>
    <s v="Male"/>
    <n v="50"/>
    <x v="0"/>
    <n v="50"/>
    <x v="0"/>
    <n v="0.05"/>
    <n v="47.5"/>
    <s v="All Hours"/>
    <s v="Bakersfield, Ca"/>
    <n v="35.3733"/>
    <n v="-119.0187"/>
    <d v="2024-05-02T00:00:00"/>
    <n v="0"/>
    <b v="1"/>
    <d v="2025-06-29T00:00:00"/>
    <x v="0"/>
    <n v="52"/>
    <x v="4"/>
    <n v="1"/>
    <n v="2.5"/>
    <n v="0"/>
    <n v="1"/>
    <x v="7"/>
    <x v="0"/>
  </r>
  <r>
    <n v="41"/>
    <x v="0"/>
    <n v="1"/>
    <s v="Sat"/>
    <x v="1"/>
    <d v="1899-12-30T08:29:00"/>
    <d v="1899-12-30T10:32:00"/>
    <n v="123"/>
    <b v="1"/>
    <x v="1"/>
    <b v="0"/>
    <s v="Non-binary"/>
    <n v="50"/>
    <x v="2"/>
    <n v="45"/>
    <x v="1"/>
    <n v="0"/>
    <n v="45"/>
    <s v="All Hours"/>
    <s v="San Jose, Ca"/>
    <n v="37.338200000000001"/>
    <n v="-121.88630000000001"/>
    <d v="2023-09-28T00:00:00"/>
    <n v="7"/>
    <b v="1"/>
    <d v="2025-06-17T00:00:00"/>
    <x v="3"/>
    <n v="64"/>
    <x v="3"/>
    <n v="2"/>
    <n v="0"/>
    <n v="1"/>
    <n v="0"/>
    <x v="0"/>
    <x v="0"/>
  </r>
  <r>
    <n v="30"/>
    <x v="1"/>
    <n v="3"/>
    <s v="Fri, Thu, Wed"/>
    <x v="1"/>
    <d v="1899-12-30T19:16:00"/>
    <d v="1899-12-30T20:15:00"/>
    <n v="59"/>
    <b v="0"/>
    <x v="1"/>
    <b v="1"/>
    <s v="Male"/>
    <n v="30"/>
    <x v="0"/>
    <n v="30"/>
    <x v="2"/>
    <n v="0.1"/>
    <n v="27"/>
    <s v="Weekdays Only"/>
    <s v="Bakersfield, Ca"/>
    <n v="35.3733"/>
    <n v="-119.0187"/>
    <d v="2024-01-10T00:00:00"/>
    <n v="4"/>
    <b v="0"/>
    <d v="2025-06-23T00:00:00"/>
    <x v="23"/>
    <n v="58"/>
    <x v="4"/>
    <n v="1"/>
    <n v="3"/>
    <n v="0"/>
    <n v="0"/>
    <x v="7"/>
    <x v="0"/>
  </r>
  <r>
    <n v="35"/>
    <x v="2"/>
    <n v="2"/>
    <s v="Fri, Mon"/>
    <x v="1"/>
    <d v="1899-12-30T16:20:00"/>
    <d v="1899-12-30T17:21:00"/>
    <n v="61"/>
    <b v="1"/>
    <x v="1"/>
    <b v="0"/>
    <s v="Female"/>
    <n v="20"/>
    <x v="0"/>
    <n v="20"/>
    <x v="1"/>
    <n v="0"/>
    <n v="20"/>
    <s v="Off-Peak Only"/>
    <s v="Long Beach, Ca"/>
    <n v="33.770099999999999"/>
    <n v="-118.19370000000001"/>
    <d v="2022-08-06T00:00:00"/>
    <n v="1"/>
    <b v="0"/>
    <d v="2025-05-24T00:00:00"/>
    <x v="8"/>
    <n v="88"/>
    <x v="0"/>
    <n v="1"/>
    <n v="0"/>
    <n v="1"/>
    <n v="0"/>
    <x v="9"/>
    <x v="0"/>
  </r>
  <r>
    <n v="27"/>
    <x v="0"/>
    <n v="4"/>
    <s v="Sun, Thu, Tue, Wed"/>
    <x v="0"/>
    <d v="1899-12-30T11:49:00"/>
    <d v="1899-12-30T14:25:00"/>
    <n v="156"/>
    <b v="1"/>
    <x v="1"/>
    <b v="0"/>
    <s v="Male"/>
    <n v="50"/>
    <x v="1"/>
    <n v="37.5"/>
    <x v="1"/>
    <n v="0"/>
    <n v="37.5"/>
    <s v="All Hours"/>
    <s v="San Diego, Ca"/>
    <n v="32.715699999999998"/>
    <n v="-117.1611"/>
    <d v="2025-01-28T00:00:00"/>
    <n v="5"/>
    <b v="1"/>
    <d v="2025-07-14T00:00:00"/>
    <x v="4"/>
    <n v="37"/>
    <x v="2"/>
    <n v="2.6"/>
    <n v="0"/>
    <n v="0"/>
    <n v="0"/>
    <x v="6"/>
    <x v="0"/>
  </r>
  <r>
    <n v="34"/>
    <x v="3"/>
    <n v="1"/>
    <s v="Thu"/>
    <x v="1"/>
    <d v="1899-12-30T17:57:00"/>
    <d v="1899-12-30T19:46:00"/>
    <n v="109"/>
    <b v="0"/>
    <x v="1"/>
    <b v="1"/>
    <s v="Non-binary"/>
    <n v="70"/>
    <x v="1"/>
    <n v="52.5"/>
    <x v="1"/>
    <n v="0"/>
    <n v="52.5"/>
    <s v="All Hours + Priority Access"/>
    <s v="San Jose, Ca"/>
    <n v="37.338200000000001"/>
    <n v="-121.88630000000001"/>
    <d v="2023-06-13T00:00:00"/>
    <n v="2"/>
    <b v="1"/>
    <d v="2025-06-11T00:00:00"/>
    <x v="21"/>
    <n v="70"/>
    <x v="3"/>
    <n v="1.8"/>
    <n v="0"/>
    <n v="1"/>
    <n v="1"/>
    <x v="0"/>
    <x v="0"/>
  </r>
  <r>
    <n v="20"/>
    <x v="2"/>
    <n v="4"/>
    <s v="Fri, Thu, Tue, Wed"/>
    <x v="0"/>
    <d v="1899-12-30T11:51:00"/>
    <d v="1899-12-30T14:21:00"/>
    <n v="150"/>
    <b v="1"/>
    <x v="1"/>
    <b v="0"/>
    <s v="Female"/>
    <n v="20"/>
    <x v="0"/>
    <n v="20"/>
    <x v="0"/>
    <n v="0.05"/>
    <n v="19"/>
    <s v="Off-Peak Only"/>
    <s v="Bakersfield, Ca"/>
    <n v="35.3733"/>
    <n v="-119.0187"/>
    <d v="2024-04-18T00:00:00"/>
    <n v="5"/>
    <b v="1"/>
    <d v="2025-06-28T00:00:00"/>
    <x v="33"/>
    <n v="53"/>
    <x v="2"/>
    <n v="2.5"/>
    <n v="1"/>
    <n v="0"/>
    <n v="0"/>
    <x v="7"/>
    <x v="0"/>
  </r>
  <r>
    <n v="34"/>
    <x v="0"/>
    <n v="3"/>
    <s v="Sat, Sun, Tue"/>
    <x v="1"/>
    <d v="1899-12-30T13:39:00"/>
    <d v="1899-12-30T16:20:00"/>
    <n v="161"/>
    <b v="1"/>
    <x v="0"/>
    <b v="1"/>
    <s v="Non-binary"/>
    <n v="50"/>
    <x v="0"/>
    <n v="50"/>
    <x v="1"/>
    <n v="0"/>
    <n v="50"/>
    <s v="All Hours"/>
    <s v="San Francisco, Ca"/>
    <n v="37.774900000000002"/>
    <n v="-122.4194"/>
    <d v="2024-03-23T00:00:00"/>
    <n v="0"/>
    <b v="1"/>
    <d v="2025-06-27T00:00:00"/>
    <x v="14"/>
    <n v="54"/>
    <x v="4"/>
    <n v="2.7"/>
    <n v="0"/>
    <n v="0"/>
    <n v="1"/>
    <x v="8"/>
    <x v="0"/>
  </r>
  <r>
    <n v="40"/>
    <x v="2"/>
    <n v="2"/>
    <s v="Fri, Tue"/>
    <x v="0"/>
    <d v="1899-12-30T17:21:00"/>
    <d v="1899-12-30T19:53:00"/>
    <n v="152"/>
    <b v="1"/>
    <x v="1"/>
    <b v="1"/>
    <s v="Male"/>
    <n v="20"/>
    <x v="0"/>
    <n v="20"/>
    <x v="1"/>
    <n v="0"/>
    <n v="20"/>
    <s v="Off-Peak Only"/>
    <s v="Long Beach, Ca"/>
    <n v="33.770099999999999"/>
    <n v="-118.19370000000001"/>
    <d v="2023-05-20T00:00:00"/>
    <n v="6"/>
    <b v="0"/>
    <d v="2025-06-09T00:00:00"/>
    <x v="2"/>
    <n v="72"/>
    <x v="0"/>
    <n v="2.5"/>
    <n v="0"/>
    <n v="1"/>
    <n v="0"/>
    <x v="9"/>
    <x v="0"/>
  </r>
  <r>
    <n v="16"/>
    <x v="0"/>
    <n v="3"/>
    <s v="Sat, Sun, Wed"/>
    <x v="1"/>
    <d v="1899-12-30T13:30:00"/>
    <d v="1899-12-30T14:20:00"/>
    <n v="50"/>
    <b v="1"/>
    <x v="0"/>
    <b v="1"/>
    <s v="Female"/>
    <n v="50"/>
    <x v="1"/>
    <n v="37.5"/>
    <x v="1"/>
    <n v="0"/>
    <n v="37.5"/>
    <s v="All Hours"/>
    <s v="San Diego, Ca"/>
    <n v="32.715699999999998"/>
    <n v="-117.1611"/>
    <d v="2023-06-16T00:00:00"/>
    <n v="0"/>
    <b v="1"/>
    <d v="2025-06-11T00:00:00"/>
    <x v="21"/>
    <n v="70"/>
    <x v="4"/>
    <n v="0.8"/>
    <n v="0"/>
    <n v="1"/>
    <n v="0"/>
    <x v="6"/>
    <x v="0"/>
  </r>
  <r>
    <n v="25"/>
    <x v="1"/>
    <n v="3"/>
    <s v="Fri, Sun, Tue"/>
    <x v="0"/>
    <d v="1899-12-30T15:21:00"/>
    <d v="1899-12-30T16:26:00"/>
    <n v="65"/>
    <b v="0"/>
    <x v="1"/>
    <b v="0"/>
    <s v="Prefer not to say"/>
    <n v="30"/>
    <x v="0"/>
    <n v="30"/>
    <x v="0"/>
    <n v="0.05"/>
    <n v="28.5"/>
    <s v="Weekdays Only"/>
    <s v="Sacramento, Ca"/>
    <n v="38.581600000000002"/>
    <n v="-121.4944"/>
    <d v="2022-08-02T00:00:00"/>
    <n v="8"/>
    <b v="0"/>
    <d v="2025-05-24T00:00:00"/>
    <x v="8"/>
    <n v="88"/>
    <x v="4"/>
    <n v="1.1000000000000001"/>
    <n v="1.5"/>
    <n v="1"/>
    <n v="0"/>
    <x v="4"/>
    <x v="0"/>
  </r>
  <r>
    <n v="46"/>
    <x v="0"/>
    <n v="1"/>
    <s v="Sun"/>
    <x v="1"/>
    <d v="1899-12-30T18:06:00"/>
    <d v="1899-12-30T20:49:00"/>
    <n v="163"/>
    <b v="1"/>
    <x v="0"/>
    <b v="0"/>
    <s v="Male"/>
    <n v="50"/>
    <x v="2"/>
    <n v="45"/>
    <x v="0"/>
    <n v="0.05"/>
    <n v="42.75"/>
    <s v="All Hours"/>
    <s v="Long Beach, Ca"/>
    <n v="33.770099999999999"/>
    <n v="-118.19370000000001"/>
    <d v="2025-02-06T00:00:00"/>
    <n v="0"/>
    <b v="1"/>
    <d v="2025-07-15T00:00:00"/>
    <x v="22"/>
    <n v="36"/>
    <x v="3"/>
    <n v="2.7"/>
    <n v="2.25"/>
    <n v="0"/>
    <n v="0"/>
    <x v="9"/>
    <x v="0"/>
  </r>
  <r>
    <n v="19"/>
    <x v="0"/>
    <n v="2"/>
    <s v="Mon, Tue"/>
    <x v="1"/>
    <d v="1899-12-30T14:01:00"/>
    <d v="1899-12-30T15:56:00"/>
    <n v="115"/>
    <b v="0"/>
    <x v="0"/>
    <b v="0"/>
    <s v="Female"/>
    <n v="50"/>
    <x v="0"/>
    <n v="50"/>
    <x v="1"/>
    <n v="0"/>
    <n v="50"/>
    <s v="All Hours"/>
    <s v="Los Angeles, Ca"/>
    <n v="34.052199999999999"/>
    <n v="-118.2437"/>
    <d v="2025-03-04T00:00:00"/>
    <n v="0"/>
    <b v="1"/>
    <d v="2025-07-16T00:00:00"/>
    <x v="20"/>
    <n v="35"/>
    <x v="0"/>
    <n v="1.9"/>
    <n v="0"/>
    <n v="0"/>
    <n v="1"/>
    <x v="5"/>
    <x v="0"/>
  </r>
  <r>
    <n v="43"/>
    <x v="1"/>
    <n v="5"/>
    <s v="Fri, Sat, Thu, Tue, Wed"/>
    <x v="1"/>
    <d v="1899-12-30T12:44:00"/>
    <d v="1899-12-30T15:44:00"/>
    <n v="180"/>
    <b v="0"/>
    <x v="0"/>
    <b v="0"/>
    <s v="Female"/>
    <n v="30"/>
    <x v="2"/>
    <n v="27"/>
    <x v="1"/>
    <n v="0"/>
    <n v="27"/>
    <s v="Weekdays Only"/>
    <s v="Anaheim, Ca"/>
    <n v="33.836599999999997"/>
    <n v="-117.9143"/>
    <d v="2023-05-13T00:00:00"/>
    <n v="0"/>
    <b v="0"/>
    <d v="2025-06-09T00:00:00"/>
    <x v="2"/>
    <n v="72"/>
    <x v="1"/>
    <n v="3"/>
    <n v="0"/>
    <n v="1"/>
    <n v="0"/>
    <x v="3"/>
    <x v="0"/>
  </r>
  <r>
    <n v="37"/>
    <x v="0"/>
    <n v="3"/>
    <s v="Mon, Tue, Wed"/>
    <x v="0"/>
    <d v="1899-12-30T20:35:00"/>
    <d v="1899-12-30T22:58:00"/>
    <n v="143"/>
    <b v="0"/>
    <x v="1"/>
    <b v="0"/>
    <s v="Male"/>
    <n v="50"/>
    <x v="0"/>
    <n v="50"/>
    <x v="0"/>
    <n v="0.05"/>
    <n v="47.5"/>
    <s v="All Hours"/>
    <s v="Fresno, Ca"/>
    <n v="36.7378"/>
    <n v="-119.7871"/>
    <d v="2023-10-16T00:00:00"/>
    <n v="8"/>
    <b v="1"/>
    <d v="2025-06-18T00:00:00"/>
    <x v="17"/>
    <n v="63"/>
    <x v="4"/>
    <n v="2.4"/>
    <n v="2.5"/>
    <n v="1"/>
    <n v="1"/>
    <x v="1"/>
    <x v="0"/>
  </r>
  <r>
    <n v="26"/>
    <x v="1"/>
    <n v="5"/>
    <s v="Fri, Mon, Sat, Thu, Tue"/>
    <x v="0"/>
    <d v="1899-12-30T13:34:00"/>
    <d v="1899-12-30T15:19:00"/>
    <n v="105"/>
    <b v="1"/>
    <x v="0"/>
    <b v="1"/>
    <s v="Other (self-described)"/>
    <n v="30"/>
    <x v="0"/>
    <n v="30"/>
    <x v="1"/>
    <n v="0"/>
    <n v="30"/>
    <s v="Weekdays Only"/>
    <s v="San Jose, Ca"/>
    <n v="37.338200000000001"/>
    <n v="-121.88630000000001"/>
    <d v="2024-09-04T00:00:00"/>
    <n v="0"/>
    <b v="1"/>
    <d v="2025-07-06T00:00:00"/>
    <x v="25"/>
    <n v="45"/>
    <x v="1"/>
    <n v="1.8"/>
    <n v="0"/>
    <n v="0"/>
    <n v="0"/>
    <x v="0"/>
    <x v="0"/>
  </r>
  <r>
    <n v="36"/>
    <x v="1"/>
    <n v="5"/>
    <s v="Fri, Mon, Sun, Thu, Tue"/>
    <x v="0"/>
    <d v="1899-12-30T20:57:00"/>
    <d v="1899-12-30T22:15:00"/>
    <n v="78"/>
    <b v="1"/>
    <x v="1"/>
    <b v="0"/>
    <s v="Non-binary"/>
    <n v="30"/>
    <x v="0"/>
    <n v="30"/>
    <x v="3"/>
    <n v="0.15"/>
    <n v="25.5"/>
    <s v="Weekdays Only"/>
    <s v="Sacramento, Ca"/>
    <n v="38.581600000000002"/>
    <n v="-121.4944"/>
    <d v="2025-03-30T00:00:00"/>
    <n v="3"/>
    <b v="0"/>
    <d v="2025-07-18T00:00:00"/>
    <x v="20"/>
    <n v="33"/>
    <x v="1"/>
    <n v="1.3"/>
    <n v="4.5"/>
    <n v="0"/>
    <n v="0"/>
    <x v="4"/>
    <x v="0"/>
  </r>
  <r>
    <n v="39"/>
    <x v="0"/>
    <n v="3"/>
    <s v="Sat, Tue, Wed"/>
    <x v="1"/>
    <d v="1899-12-30T16:37:00"/>
    <d v="1899-12-30T17:45:00"/>
    <n v="68"/>
    <b v="0"/>
    <x v="1"/>
    <b v="0"/>
    <s v="Female"/>
    <n v="50"/>
    <x v="0"/>
    <n v="50"/>
    <x v="3"/>
    <n v="0.15"/>
    <n v="42.5"/>
    <s v="All Hours"/>
    <s v="San Francisco, Ca"/>
    <n v="37.774900000000002"/>
    <n v="-122.4194"/>
    <d v="2025-03-23T00:00:00"/>
    <n v="3"/>
    <b v="1"/>
    <d v="2025-07-17T00:00:00"/>
    <x v="20"/>
    <n v="34"/>
    <x v="4"/>
    <n v="1.1000000000000001"/>
    <n v="7.5"/>
    <n v="0"/>
    <n v="0"/>
    <x v="8"/>
    <x v="0"/>
  </r>
  <r>
    <n v="26"/>
    <x v="0"/>
    <n v="2"/>
    <s v="Sat, Thu"/>
    <x v="0"/>
    <d v="1899-12-30T17:57:00"/>
    <d v="1899-12-30T20:08:00"/>
    <n v="131"/>
    <b v="0"/>
    <x v="0"/>
    <b v="0"/>
    <s v="Male"/>
    <n v="50"/>
    <x v="0"/>
    <n v="50"/>
    <x v="3"/>
    <n v="0.15"/>
    <n v="42.5"/>
    <s v="All Hours"/>
    <s v="Fresno, Ca"/>
    <n v="36.7378"/>
    <n v="-119.7871"/>
    <d v="2022-11-13T00:00:00"/>
    <n v="0"/>
    <b v="0"/>
    <d v="2025-05-30T00:00:00"/>
    <x v="29"/>
    <n v="82"/>
    <x v="0"/>
    <n v="2.2000000000000002"/>
    <n v="7.5"/>
    <n v="1"/>
    <n v="0"/>
    <x v="1"/>
    <x v="0"/>
  </r>
  <r>
    <n v="27"/>
    <x v="0"/>
    <n v="2"/>
    <s v="Thu, Wed"/>
    <x v="0"/>
    <d v="1899-12-30T20:44:00"/>
    <d v="1899-12-30T21:57:00"/>
    <n v="73"/>
    <b v="0"/>
    <x v="1"/>
    <b v="1"/>
    <s v="Male"/>
    <n v="50"/>
    <x v="0"/>
    <n v="50"/>
    <x v="1"/>
    <n v="0"/>
    <n v="50"/>
    <s v="All Hours"/>
    <s v="Sacramento, Ca"/>
    <n v="38.581600000000002"/>
    <n v="-121.4944"/>
    <d v="2024-11-30T00:00:00"/>
    <n v="3"/>
    <b v="1"/>
    <d v="2025-07-11T00:00:00"/>
    <x v="10"/>
    <n v="40"/>
    <x v="0"/>
    <n v="1.2"/>
    <n v="0"/>
    <n v="0"/>
    <n v="1"/>
    <x v="4"/>
    <x v="0"/>
  </r>
  <r>
    <n v="16"/>
    <x v="0"/>
    <n v="1"/>
    <s v="Wed"/>
    <x v="0"/>
    <d v="1899-12-30T08:41:00"/>
    <d v="1899-12-30T11:33:00"/>
    <n v="172"/>
    <b v="0"/>
    <x v="0"/>
    <b v="1"/>
    <s v="Female"/>
    <n v="50"/>
    <x v="1"/>
    <n v="37.5"/>
    <x v="0"/>
    <n v="0.05"/>
    <n v="35.625"/>
    <s v="All Hours"/>
    <s v="San Francisco, Ca"/>
    <n v="37.774900000000002"/>
    <n v="-122.4194"/>
    <d v="2024-07-13T00:00:00"/>
    <n v="0"/>
    <b v="1"/>
    <d v="2025-07-03T00:00:00"/>
    <x v="27"/>
    <n v="48"/>
    <x v="3"/>
    <n v="2.9"/>
    <n v="1.88"/>
    <n v="0"/>
    <n v="0"/>
    <x v="8"/>
    <x v="0"/>
  </r>
  <r>
    <n v="28"/>
    <x v="2"/>
    <n v="2"/>
    <s v="Fri, Tue"/>
    <x v="0"/>
    <d v="1899-12-30T14:12:00"/>
    <d v="1899-12-30T15:26:00"/>
    <n v="74"/>
    <b v="1"/>
    <x v="0"/>
    <b v="0"/>
    <s v="Female"/>
    <n v="20"/>
    <x v="0"/>
    <n v="20"/>
    <x v="0"/>
    <n v="0.05"/>
    <n v="19"/>
    <s v="Off-Peak Only"/>
    <s v="Oakland, Ca"/>
    <n v="37.804400000000001"/>
    <n v="-122.27119999999999"/>
    <d v="2024-10-24T00:00:00"/>
    <n v="0"/>
    <b v="0"/>
    <d v="2025-07-09T00:00:00"/>
    <x v="34"/>
    <n v="42"/>
    <x v="0"/>
    <n v="1.2"/>
    <n v="1"/>
    <n v="0"/>
    <n v="0"/>
    <x v="2"/>
    <x v="0"/>
  </r>
  <r>
    <n v="24"/>
    <x v="2"/>
    <n v="4"/>
    <s v="Fri, Sat, Sun, Wed"/>
    <x v="1"/>
    <d v="1899-12-30T13:12:00"/>
    <d v="1899-12-30T14:49:00"/>
    <n v="97"/>
    <b v="0"/>
    <x v="1"/>
    <b v="0"/>
    <s v="Female"/>
    <n v="20"/>
    <x v="0"/>
    <n v="20"/>
    <x v="3"/>
    <n v="0.15"/>
    <n v="17"/>
    <s v="Off-Peak Only"/>
    <s v="Long Beach, Ca"/>
    <n v="33.770099999999999"/>
    <n v="-118.19370000000001"/>
    <d v="2024-06-09T00:00:00"/>
    <n v="5"/>
    <b v="1"/>
    <d v="2025-07-01T00:00:00"/>
    <x v="30"/>
    <n v="50"/>
    <x v="2"/>
    <n v="1.6"/>
    <n v="3"/>
    <n v="0"/>
    <n v="0"/>
    <x v="9"/>
    <x v="0"/>
  </r>
  <r>
    <n v="43"/>
    <x v="1"/>
    <n v="1"/>
    <s v="Thu"/>
    <x v="0"/>
    <d v="1899-12-30T08:17:00"/>
    <d v="1899-12-30T09:08:00"/>
    <n v="51"/>
    <b v="0"/>
    <x v="1"/>
    <b v="1"/>
    <s v="Male"/>
    <n v="30"/>
    <x v="1"/>
    <n v="22.5"/>
    <x v="2"/>
    <n v="0.1"/>
    <n v="20.25"/>
    <s v="Weekdays Only"/>
    <s v="Fresno, Ca"/>
    <n v="36.7378"/>
    <n v="-119.7871"/>
    <d v="2025-04-10T00:00:00"/>
    <n v="4"/>
    <b v="0"/>
    <d v="2025-07-18T00:00:00"/>
    <x v="5"/>
    <n v="33"/>
    <x v="3"/>
    <n v="0.8"/>
    <n v="2.25"/>
    <n v="0"/>
    <n v="0"/>
    <x v="1"/>
    <x v="0"/>
  </r>
  <r>
    <n v="24"/>
    <x v="0"/>
    <n v="2"/>
    <s v="Sun, Thu"/>
    <x v="0"/>
    <d v="1899-12-30T13:22:00"/>
    <d v="1899-12-30T14:37:00"/>
    <n v="75"/>
    <b v="1"/>
    <x v="1"/>
    <b v="0"/>
    <s v="Prefer not to say"/>
    <n v="50"/>
    <x v="2"/>
    <n v="45"/>
    <x v="0"/>
    <n v="0.05"/>
    <n v="42.75"/>
    <s v="All Hours"/>
    <s v="Oakland, Ca"/>
    <n v="37.804400000000001"/>
    <n v="-122.27119999999999"/>
    <d v="2023-12-18T00:00:00"/>
    <n v="2"/>
    <b v="1"/>
    <d v="2025-06-21T00:00:00"/>
    <x v="13"/>
    <n v="60"/>
    <x v="0"/>
    <n v="1.2"/>
    <n v="2.25"/>
    <n v="0"/>
    <n v="0"/>
    <x v="2"/>
    <x v="0"/>
  </r>
  <r>
    <n v="33"/>
    <x v="2"/>
    <n v="4"/>
    <s v="Fri, Mon, Sun, Thu"/>
    <x v="0"/>
    <d v="1899-12-30T10:24:00"/>
    <d v="1899-12-30T11:48:00"/>
    <n v="84"/>
    <b v="1"/>
    <x v="0"/>
    <b v="0"/>
    <s v="Male"/>
    <n v="20"/>
    <x v="0"/>
    <n v="20"/>
    <x v="2"/>
    <n v="0.1"/>
    <n v="18"/>
    <s v="Off-Peak Only"/>
    <s v="San Diego, Ca"/>
    <n v="32.715699999999998"/>
    <n v="-117.1611"/>
    <d v="2025-04-11T00:00:00"/>
    <n v="0"/>
    <b v="0"/>
    <d v="2025-07-18T00:00:00"/>
    <x v="5"/>
    <n v="33"/>
    <x v="2"/>
    <n v="1.4"/>
    <n v="2"/>
    <n v="0"/>
    <n v="0"/>
    <x v="6"/>
    <x v="0"/>
  </r>
  <r>
    <n v="45"/>
    <x v="0"/>
    <n v="3"/>
    <s v="Mon, Sun, Thu"/>
    <x v="0"/>
    <d v="1899-12-30T09:43:00"/>
    <d v="1899-12-30T11:16:00"/>
    <n v="93"/>
    <b v="1"/>
    <x v="0"/>
    <b v="1"/>
    <s v="Other (self-described)"/>
    <n v="50"/>
    <x v="0"/>
    <n v="50"/>
    <x v="1"/>
    <n v="0"/>
    <n v="50"/>
    <s v="All Hours"/>
    <s v="San Diego, Ca"/>
    <n v="32.715699999999998"/>
    <n v="-117.1611"/>
    <d v="2023-02-21T00:00:00"/>
    <n v="0"/>
    <b v="1"/>
    <d v="2025-06-04T00:00:00"/>
    <x v="19"/>
    <n v="77"/>
    <x v="4"/>
    <n v="1.6"/>
    <n v="0"/>
    <n v="1"/>
    <n v="1"/>
    <x v="6"/>
    <x v="0"/>
  </r>
  <r>
    <n v="21"/>
    <x v="3"/>
    <n v="3"/>
    <s v="Mon, Sat, Sun"/>
    <x v="0"/>
    <d v="1899-12-30T13:04:00"/>
    <d v="1899-12-30T14:21:00"/>
    <n v="77"/>
    <b v="1"/>
    <x v="0"/>
    <b v="0"/>
    <s v="Male"/>
    <n v="70"/>
    <x v="1"/>
    <n v="52.5"/>
    <x v="2"/>
    <n v="0.1"/>
    <n v="47.25"/>
    <s v="All Hours + Priority Access"/>
    <s v="Anaheim, Ca"/>
    <n v="33.836599999999997"/>
    <n v="-117.9143"/>
    <d v="2024-10-17T00:00:00"/>
    <n v="0"/>
    <b v="1"/>
    <d v="2025-07-08T00:00:00"/>
    <x v="34"/>
    <n v="43"/>
    <x v="4"/>
    <n v="1.3"/>
    <n v="5.25"/>
    <n v="0"/>
    <n v="1"/>
    <x v="3"/>
    <x v="0"/>
  </r>
  <r>
    <n v="24"/>
    <x v="1"/>
    <n v="1"/>
    <s v="Mon"/>
    <x v="0"/>
    <d v="1899-12-30T13:05:00"/>
    <d v="1899-12-30T15:29:00"/>
    <n v="144"/>
    <b v="0"/>
    <x v="1"/>
    <b v="1"/>
    <s v="Non-binary"/>
    <n v="30"/>
    <x v="0"/>
    <n v="30"/>
    <x v="1"/>
    <n v="0"/>
    <n v="30"/>
    <s v="Weekdays Only"/>
    <s v="San Francisco, Ca"/>
    <n v="37.774900000000002"/>
    <n v="-122.4194"/>
    <d v="2023-11-25T00:00:00"/>
    <n v="3"/>
    <b v="0"/>
    <d v="2025-06-20T00:00:00"/>
    <x v="28"/>
    <n v="61"/>
    <x v="3"/>
    <n v="2.4"/>
    <n v="0"/>
    <n v="1"/>
    <n v="0"/>
    <x v="8"/>
    <x v="0"/>
  </r>
  <r>
    <n v="37"/>
    <x v="0"/>
    <n v="3"/>
    <s v="Mon, Tue, Wed"/>
    <x v="0"/>
    <d v="1899-12-30T20:35:00"/>
    <d v="1899-12-30T22:58:00"/>
    <n v="143"/>
    <b v="0"/>
    <x v="1"/>
    <b v="0"/>
    <s v="Male"/>
    <n v="50"/>
    <x v="0"/>
    <n v="50"/>
    <x v="0"/>
    <n v="0.05"/>
    <n v="47.5"/>
    <s v="All Hours"/>
    <s v="Fresno, Ca"/>
    <n v="36.7378"/>
    <n v="-119.7871"/>
    <d v="2022-11-28T00:00:00"/>
    <n v="6"/>
    <b v="0"/>
    <d v="2025-05-31T00:00:00"/>
    <x v="29"/>
    <n v="81"/>
    <x v="4"/>
    <n v="2.4"/>
    <n v="2.5"/>
    <n v="1"/>
    <n v="1"/>
    <x v="1"/>
    <x v="0"/>
  </r>
  <r>
    <n v="35"/>
    <x v="0"/>
    <n v="2"/>
    <s v="Fri, Sun"/>
    <x v="1"/>
    <d v="1899-12-30T14:22:00"/>
    <d v="1899-12-30T15:43:00"/>
    <n v="81"/>
    <b v="1"/>
    <x v="0"/>
    <b v="0"/>
    <s v="Non-binary"/>
    <n v="50"/>
    <x v="1"/>
    <n v="37.5"/>
    <x v="0"/>
    <n v="0.05"/>
    <n v="35.625"/>
    <s v="All Hours"/>
    <s v="Oakland, Ca"/>
    <n v="37.804400000000001"/>
    <n v="-122.27119999999999"/>
    <d v="2023-07-30T00:00:00"/>
    <n v="0"/>
    <b v="1"/>
    <d v="2025-06-13T00:00:00"/>
    <x v="26"/>
    <n v="68"/>
    <x v="0"/>
    <n v="1.4"/>
    <n v="1.88"/>
    <n v="1"/>
    <n v="0"/>
    <x v="2"/>
    <x v="0"/>
  </r>
  <r>
    <n v="43"/>
    <x v="1"/>
    <n v="3"/>
    <s v="Fri, Sun, Tue"/>
    <x v="0"/>
    <d v="1899-12-30T18:37:00"/>
    <d v="1899-12-30T20:15:00"/>
    <n v="98"/>
    <b v="0"/>
    <x v="1"/>
    <b v="1"/>
    <s v="Female"/>
    <n v="30"/>
    <x v="2"/>
    <n v="27"/>
    <x v="2"/>
    <n v="0.1"/>
    <n v="24.3"/>
    <s v="Weekdays Only"/>
    <s v="Fresno, Ca"/>
    <n v="36.7378"/>
    <n v="-119.7871"/>
    <d v="2023-12-03T00:00:00"/>
    <n v="6"/>
    <b v="1"/>
    <d v="2025-06-21T00:00:00"/>
    <x v="13"/>
    <n v="60"/>
    <x v="4"/>
    <n v="1.6"/>
    <n v="2.7"/>
    <n v="0"/>
    <n v="0"/>
    <x v="1"/>
    <x v="0"/>
  </r>
  <r>
    <n v="14"/>
    <x v="2"/>
    <n v="2"/>
    <s v="Fri, Thu"/>
    <x v="1"/>
    <d v="1899-12-30T09:21:00"/>
    <d v="1899-12-30T12:12:00"/>
    <n v="171"/>
    <b v="0"/>
    <x v="1"/>
    <b v="0"/>
    <s v="Male"/>
    <n v="20"/>
    <x v="0"/>
    <n v="20"/>
    <x v="2"/>
    <n v="0.1"/>
    <n v="18"/>
    <s v="Off-Peak Only"/>
    <s v="Bakersfield, Ca"/>
    <n v="35.3733"/>
    <n v="-119.0187"/>
    <d v="2024-07-12T00:00:00"/>
    <n v="3"/>
    <b v="1"/>
    <d v="2025-07-03T00:00:00"/>
    <x v="27"/>
    <n v="48"/>
    <x v="0"/>
    <n v="2.8"/>
    <n v="2"/>
    <n v="0"/>
    <n v="0"/>
    <x v="7"/>
    <x v="0"/>
  </r>
  <r>
    <n v="44"/>
    <x v="0"/>
    <n v="1"/>
    <s v="Sun"/>
    <x v="0"/>
    <d v="1899-12-30T15:34:00"/>
    <d v="1899-12-30T16:41:00"/>
    <n v="67"/>
    <b v="1"/>
    <x v="1"/>
    <b v="0"/>
    <s v="Female"/>
    <n v="50"/>
    <x v="0"/>
    <n v="50"/>
    <x v="1"/>
    <n v="0"/>
    <n v="50"/>
    <s v="All Hours"/>
    <s v="Fresno, Ca"/>
    <n v="36.7378"/>
    <n v="-119.7871"/>
    <d v="2024-07-03T00:00:00"/>
    <n v="8"/>
    <b v="1"/>
    <d v="2025-07-03T00:00:00"/>
    <x v="27"/>
    <n v="48"/>
    <x v="3"/>
    <n v="1.1000000000000001"/>
    <n v="0"/>
    <n v="0"/>
    <n v="1"/>
    <x v="1"/>
    <x v="0"/>
  </r>
  <r>
    <n v="47"/>
    <x v="2"/>
    <n v="2"/>
    <s v="Mon, Sat"/>
    <x v="1"/>
    <d v="1899-12-30T14:42:00"/>
    <d v="1899-12-30T16:08:00"/>
    <n v="86"/>
    <b v="0"/>
    <x v="1"/>
    <b v="1"/>
    <s v="Prefer not to say"/>
    <n v="20"/>
    <x v="2"/>
    <n v="18"/>
    <x v="1"/>
    <n v="0"/>
    <n v="18"/>
    <s v="Off-Peak Only"/>
    <s v="Bakersfield, Ca"/>
    <n v="35.3733"/>
    <n v="-119.0187"/>
    <d v="2023-07-10T00:00:00"/>
    <n v="3"/>
    <b v="0"/>
    <d v="2025-06-12T00:00:00"/>
    <x v="26"/>
    <n v="69"/>
    <x v="0"/>
    <n v="1.4"/>
    <n v="0"/>
    <n v="1"/>
    <n v="0"/>
    <x v="7"/>
    <x v="0"/>
  </r>
  <r>
    <n v="30"/>
    <x v="3"/>
    <n v="3"/>
    <s v="Sat, Thu, Wed"/>
    <x v="1"/>
    <d v="1899-12-30T14:55:00"/>
    <d v="1899-12-30T16:01:00"/>
    <n v="66"/>
    <b v="0"/>
    <x v="1"/>
    <b v="1"/>
    <s v="Female"/>
    <n v="70"/>
    <x v="0"/>
    <n v="70"/>
    <x v="1"/>
    <n v="0"/>
    <n v="70"/>
    <s v="All Hours + Priority Access"/>
    <s v="San Diego, Ca"/>
    <n v="32.715699999999998"/>
    <n v="-117.1611"/>
    <d v="2022-07-30T00:00:00"/>
    <n v="2"/>
    <b v="1"/>
    <d v="2025-05-24T00:00:00"/>
    <x v="35"/>
    <n v="88"/>
    <x v="4"/>
    <n v="1.1000000000000001"/>
    <n v="0"/>
    <n v="1"/>
    <n v="1"/>
    <x v="6"/>
    <x v="0"/>
  </r>
  <r>
    <n v="43"/>
    <x v="3"/>
    <n v="1"/>
    <s v="Fri"/>
    <x v="1"/>
    <d v="1899-12-30T20:09:00"/>
    <d v="1899-12-30T21:57:00"/>
    <n v="108"/>
    <b v="0"/>
    <x v="0"/>
    <b v="1"/>
    <s v="Prefer not to say"/>
    <n v="70"/>
    <x v="0"/>
    <n v="70"/>
    <x v="1"/>
    <n v="0"/>
    <n v="70"/>
    <s v="All Hours + Priority Access"/>
    <s v="Anaheim, Ca"/>
    <n v="33.836599999999997"/>
    <n v="-117.9143"/>
    <d v="2023-07-19T00:00:00"/>
    <n v="0"/>
    <b v="1"/>
    <d v="2025-06-13T00:00:00"/>
    <x v="26"/>
    <n v="68"/>
    <x v="3"/>
    <n v="1.8"/>
    <n v="0"/>
    <n v="1"/>
    <n v="1"/>
    <x v="3"/>
    <x v="0"/>
  </r>
  <r>
    <n v="41"/>
    <x v="2"/>
    <n v="4"/>
    <s v="Mon, Sun, Tue, Wed"/>
    <x v="1"/>
    <d v="1899-12-30T10:09:00"/>
    <d v="1899-12-30T10:57:00"/>
    <n v="48"/>
    <b v="1"/>
    <x v="0"/>
    <b v="0"/>
    <s v="Female"/>
    <n v="20"/>
    <x v="0"/>
    <n v="20"/>
    <x v="0"/>
    <n v="0.05"/>
    <n v="19"/>
    <s v="Off-Peak Only"/>
    <s v="Anaheim, Ca"/>
    <n v="33.836599999999997"/>
    <n v="-117.9143"/>
    <d v="2023-11-06T00:00:00"/>
    <n v="0"/>
    <b v="1"/>
    <d v="2025-06-19T00:00:00"/>
    <x v="28"/>
    <n v="62"/>
    <x v="2"/>
    <n v="0.8"/>
    <n v="1"/>
    <n v="1"/>
    <n v="0"/>
    <x v="3"/>
    <x v="0"/>
  </r>
  <r>
    <n v="43"/>
    <x v="0"/>
    <n v="5"/>
    <s v="Fri, Mon, Sat, Thu, Wed"/>
    <x v="0"/>
    <d v="1899-12-30T17:52:00"/>
    <d v="1899-12-30T20:52:00"/>
    <n v="180"/>
    <b v="0"/>
    <x v="1"/>
    <b v="0"/>
    <s v="Male"/>
    <n v="50"/>
    <x v="1"/>
    <n v="37.5"/>
    <x v="1"/>
    <n v="0"/>
    <n v="37.5"/>
    <s v="All Hours"/>
    <s v="San Francisco, Ca"/>
    <n v="37.774900000000002"/>
    <n v="-122.4194"/>
    <d v="2023-05-06T00:00:00"/>
    <n v="3"/>
    <b v="1"/>
    <d v="2025-06-09T00:00:00"/>
    <x v="2"/>
    <n v="72"/>
    <x v="1"/>
    <n v="3"/>
    <n v="0"/>
    <n v="1"/>
    <n v="0"/>
    <x v="8"/>
    <x v="0"/>
  </r>
  <r>
    <n v="15"/>
    <x v="1"/>
    <n v="3"/>
    <s v="Fri, Sun, Thu"/>
    <x v="0"/>
    <d v="1899-12-30T14:33:00"/>
    <d v="1899-12-30T16:48:00"/>
    <n v="135"/>
    <b v="0"/>
    <x v="0"/>
    <b v="1"/>
    <s v="Male"/>
    <n v="30"/>
    <x v="0"/>
    <n v="30"/>
    <x v="2"/>
    <n v="0.1"/>
    <n v="27"/>
    <s v="Weekdays Only"/>
    <s v="San Jose, Ca"/>
    <n v="37.338200000000001"/>
    <n v="-121.88630000000001"/>
    <d v="2024-02-13T00:00:00"/>
    <n v="0"/>
    <b v="0"/>
    <d v="2025-06-25T00:00:00"/>
    <x v="15"/>
    <n v="56"/>
    <x v="4"/>
    <n v="2.2000000000000002"/>
    <n v="3"/>
    <n v="0"/>
    <n v="0"/>
    <x v="0"/>
    <x v="0"/>
  </r>
  <r>
    <n v="47"/>
    <x v="2"/>
    <n v="2"/>
    <s v="Mon, Sat"/>
    <x v="1"/>
    <d v="1899-12-30T14:42:00"/>
    <d v="1899-12-30T16:08:00"/>
    <n v="86"/>
    <b v="0"/>
    <x v="1"/>
    <b v="1"/>
    <s v="Prefer not to say"/>
    <n v="20"/>
    <x v="2"/>
    <n v="18"/>
    <x v="1"/>
    <n v="0"/>
    <n v="18"/>
    <s v="Off-Peak Only"/>
    <s v="Bakersfield, Ca"/>
    <n v="35.3733"/>
    <n v="-119.0187"/>
    <d v="2025-04-19T00:00:00"/>
    <n v="2"/>
    <b v="0"/>
    <d v="2025-07-19T00:00:00"/>
    <x v="5"/>
    <n v="32"/>
    <x v="0"/>
    <n v="1.4"/>
    <n v="0"/>
    <n v="0"/>
    <n v="0"/>
    <x v="7"/>
    <x v="0"/>
  </r>
  <r>
    <n v="18"/>
    <x v="1"/>
    <n v="2"/>
    <s v="Thu, Tue"/>
    <x v="0"/>
    <d v="1899-12-30T16:41:00"/>
    <d v="1899-12-30T19:00:00"/>
    <n v="139"/>
    <b v="1"/>
    <x v="0"/>
    <b v="0"/>
    <s v="Female"/>
    <n v="30"/>
    <x v="1"/>
    <n v="22.5"/>
    <x v="1"/>
    <n v="0"/>
    <n v="22.5"/>
    <s v="Weekdays Only"/>
    <s v="Bakersfield, Ca"/>
    <n v="35.3733"/>
    <n v="-119.0187"/>
    <d v="2023-11-02T00:00:00"/>
    <n v="0"/>
    <b v="0"/>
    <d v="2025-06-19T00:00:00"/>
    <x v="28"/>
    <n v="62"/>
    <x v="0"/>
    <n v="2.2999999999999998"/>
    <n v="0"/>
    <n v="1"/>
    <n v="0"/>
    <x v="7"/>
    <x v="0"/>
  </r>
  <r>
    <n v="25"/>
    <x v="3"/>
    <n v="4"/>
    <s v="Fri, Thu, Tue, Wed"/>
    <x v="1"/>
    <d v="1899-12-30T09:25:00"/>
    <d v="1899-12-30T10:36:00"/>
    <n v="71"/>
    <b v="0"/>
    <x v="0"/>
    <b v="1"/>
    <s v="Male"/>
    <n v="70"/>
    <x v="2"/>
    <n v="63"/>
    <x v="1"/>
    <n v="0"/>
    <n v="63"/>
    <s v="All Hours + Priority Access"/>
    <s v="San Francisco, Ca"/>
    <n v="37.774900000000002"/>
    <n v="-122.4194"/>
    <d v="2022-09-07T00:00:00"/>
    <n v="0"/>
    <b v="1"/>
    <d v="2025-05-26T00:00:00"/>
    <x v="1"/>
    <n v="86"/>
    <x v="2"/>
    <n v="1.2"/>
    <n v="0"/>
    <n v="1"/>
    <n v="1"/>
    <x v="8"/>
    <x v="0"/>
  </r>
  <r>
    <n v="45"/>
    <x v="2"/>
    <n v="2"/>
    <s v="Fri, Wed"/>
    <x v="1"/>
    <d v="1899-12-30T18:26:00"/>
    <d v="1899-12-30T21:21:00"/>
    <n v="175"/>
    <b v="1"/>
    <x v="1"/>
    <b v="0"/>
    <s v="Male"/>
    <n v="20"/>
    <x v="1"/>
    <n v="15"/>
    <x v="3"/>
    <n v="0.15"/>
    <n v="12.75"/>
    <s v="Off-Peak Only"/>
    <s v="San Francisco, Ca"/>
    <n v="37.774900000000002"/>
    <n v="-122.4194"/>
    <d v="2024-12-18T00:00:00"/>
    <n v="6"/>
    <b v="1"/>
    <d v="2025-07-12T00:00:00"/>
    <x v="11"/>
    <n v="39"/>
    <x v="0"/>
    <n v="2.9"/>
    <n v="2.25"/>
    <n v="0"/>
    <n v="0"/>
    <x v="8"/>
    <x v="0"/>
  </r>
  <r>
    <n v="41"/>
    <x v="2"/>
    <n v="2"/>
    <s v="Sun, Tue"/>
    <x v="1"/>
    <d v="1899-12-30T14:06:00"/>
    <d v="1899-12-30T16:06:00"/>
    <n v="120"/>
    <b v="1"/>
    <x v="1"/>
    <b v="1"/>
    <s v="Prefer not to say"/>
    <n v="20"/>
    <x v="0"/>
    <n v="20"/>
    <x v="3"/>
    <n v="0.15"/>
    <n v="17"/>
    <s v="Off-Peak Only"/>
    <s v="Anaheim, Ca"/>
    <n v="33.836599999999997"/>
    <n v="-117.9143"/>
    <d v="2023-06-19T00:00:00"/>
    <n v="3"/>
    <b v="1"/>
    <d v="2025-06-11T00:00:00"/>
    <x v="21"/>
    <n v="70"/>
    <x v="0"/>
    <n v="2"/>
    <n v="3"/>
    <n v="1"/>
    <n v="0"/>
    <x v="3"/>
    <x v="0"/>
  </r>
  <r>
    <n v="33"/>
    <x v="3"/>
    <n v="3"/>
    <s v="Mon, Sat, Thu"/>
    <x v="0"/>
    <d v="1899-12-30T19:30:00"/>
    <d v="1899-12-30T21:59:00"/>
    <n v="149"/>
    <b v="1"/>
    <x v="0"/>
    <b v="1"/>
    <s v="Male"/>
    <n v="70"/>
    <x v="1"/>
    <n v="52.5"/>
    <x v="1"/>
    <n v="0"/>
    <n v="52.5"/>
    <s v="All Hours + Priority Access"/>
    <s v="Fresno, Ca"/>
    <n v="36.7378"/>
    <n v="-119.7871"/>
    <d v="2024-11-21T00:00:00"/>
    <n v="0"/>
    <b v="0"/>
    <d v="2025-07-10T00:00:00"/>
    <x v="10"/>
    <n v="41"/>
    <x v="4"/>
    <n v="2.5"/>
    <n v="0"/>
    <n v="0"/>
    <n v="1"/>
    <x v="1"/>
    <x v="0"/>
  </r>
  <r>
    <n v="18"/>
    <x v="3"/>
    <n v="2"/>
    <s v="Sat, Tue"/>
    <x v="1"/>
    <d v="1899-12-30T15:53:00"/>
    <d v="1899-12-30T16:42:00"/>
    <n v="49"/>
    <b v="0"/>
    <x v="1"/>
    <b v="0"/>
    <s v="Male"/>
    <n v="70"/>
    <x v="0"/>
    <n v="70"/>
    <x v="2"/>
    <n v="0.1"/>
    <n v="63"/>
    <s v="All Hours + Priority Access"/>
    <s v="Long Beach, Ca"/>
    <n v="33.770099999999999"/>
    <n v="-118.19370000000001"/>
    <d v="2023-11-30T00:00:00"/>
    <n v="5"/>
    <b v="0"/>
    <d v="2025-06-20T00:00:00"/>
    <x v="28"/>
    <n v="61"/>
    <x v="0"/>
    <n v="0.8"/>
    <n v="7"/>
    <n v="1"/>
    <n v="1"/>
    <x v="9"/>
    <x v="0"/>
  </r>
  <r>
    <n v="39"/>
    <x v="3"/>
    <n v="2"/>
    <s v="Fri, Sat"/>
    <x v="0"/>
    <d v="1899-12-30T20:04:00"/>
    <d v="1899-12-30T20:43:00"/>
    <n v="39"/>
    <b v="0"/>
    <x v="0"/>
    <b v="0"/>
    <s v="Female"/>
    <n v="70"/>
    <x v="2"/>
    <n v="63"/>
    <x v="3"/>
    <n v="0.15"/>
    <n v="53.55"/>
    <s v="All Hours + Priority Access"/>
    <s v="San Francisco, Ca"/>
    <n v="37.774900000000002"/>
    <n v="-122.4194"/>
    <d v="2025-03-12T00:00:00"/>
    <n v="0"/>
    <b v="1"/>
    <d v="2025-07-17T00:00:00"/>
    <x v="20"/>
    <n v="34"/>
    <x v="0"/>
    <n v="0.6"/>
    <n v="9.4499999999999993"/>
    <n v="0"/>
    <n v="1"/>
    <x v="8"/>
    <x v="0"/>
  </r>
  <r>
    <n v="32"/>
    <x v="0"/>
    <n v="5"/>
    <s v="Fri, Sat, Sun, Tue, Wed"/>
    <x v="1"/>
    <d v="1899-12-30T19:41:00"/>
    <d v="1899-12-30T21:35:00"/>
    <n v="114"/>
    <b v="1"/>
    <x v="1"/>
    <b v="0"/>
    <s v="Female"/>
    <n v="50"/>
    <x v="2"/>
    <n v="45"/>
    <x v="3"/>
    <n v="0.15"/>
    <n v="38.25"/>
    <s v="All Hours"/>
    <s v="San Diego, Ca"/>
    <n v="32.715699999999998"/>
    <n v="-117.1611"/>
    <d v="2024-02-29T00:00:00"/>
    <n v="7"/>
    <b v="1"/>
    <d v="2025-06-25T00:00:00"/>
    <x v="15"/>
    <n v="56"/>
    <x v="1"/>
    <n v="1.9"/>
    <n v="6.75"/>
    <n v="0"/>
    <n v="0"/>
    <x v="6"/>
    <x v="0"/>
  </r>
  <r>
    <n v="15"/>
    <x v="1"/>
    <n v="3"/>
    <s v="Fri, Sun, Thu"/>
    <x v="0"/>
    <d v="1899-12-30T14:33:00"/>
    <d v="1899-12-30T16:48:00"/>
    <n v="135"/>
    <b v="0"/>
    <x v="0"/>
    <b v="1"/>
    <s v="Male"/>
    <n v="30"/>
    <x v="0"/>
    <n v="30"/>
    <x v="2"/>
    <n v="0.1"/>
    <n v="27"/>
    <s v="Weekdays Only"/>
    <s v="San Jose, Ca"/>
    <n v="37.338200000000001"/>
    <n v="-121.88630000000001"/>
    <d v="2023-04-09T00:00:00"/>
    <n v="0"/>
    <b v="0"/>
    <d v="2025-06-07T00:00:00"/>
    <x v="32"/>
    <n v="74"/>
    <x v="4"/>
    <n v="2.2000000000000002"/>
    <n v="3"/>
    <n v="1"/>
    <n v="0"/>
    <x v="0"/>
    <x v="0"/>
  </r>
  <r>
    <n v="30"/>
    <x v="2"/>
    <n v="5"/>
    <s v="Fri, Mon, Sun, Thu, Wed"/>
    <x v="0"/>
    <d v="1899-12-30T17:29:00"/>
    <d v="1899-12-30T18:25:00"/>
    <n v="56"/>
    <b v="0"/>
    <x v="1"/>
    <b v="0"/>
    <s v="Non-binary"/>
    <n v="20"/>
    <x v="0"/>
    <n v="20"/>
    <x v="3"/>
    <n v="0.15"/>
    <n v="17"/>
    <s v="Off-Peak Only"/>
    <s v="Fresno, Ca"/>
    <n v="36.7378"/>
    <n v="-119.7871"/>
    <d v="2024-06-17T00:00:00"/>
    <n v="5"/>
    <b v="0"/>
    <d v="2025-07-02T00:00:00"/>
    <x v="30"/>
    <n v="49"/>
    <x v="1"/>
    <n v="0.9"/>
    <n v="3"/>
    <n v="0"/>
    <n v="0"/>
    <x v="1"/>
    <x v="0"/>
  </r>
  <r>
    <n v="47"/>
    <x v="2"/>
    <n v="5"/>
    <s v="Sat, Sun, Thu, Tue, Wed"/>
    <x v="0"/>
    <d v="1899-12-30T11:26:00"/>
    <d v="1899-12-30T12:55:00"/>
    <n v="89"/>
    <b v="0"/>
    <x v="0"/>
    <b v="1"/>
    <s v="Non-binary"/>
    <n v="20"/>
    <x v="0"/>
    <n v="20"/>
    <x v="3"/>
    <n v="0.15"/>
    <n v="17"/>
    <s v="Off-Peak Only"/>
    <s v="San Jose, Ca"/>
    <n v="37.338200000000001"/>
    <n v="-121.88630000000001"/>
    <d v="2023-07-15T00:00:00"/>
    <n v="0"/>
    <b v="0"/>
    <d v="2025-06-13T00:00:00"/>
    <x v="26"/>
    <n v="68"/>
    <x v="1"/>
    <n v="1.5"/>
    <n v="3"/>
    <n v="1"/>
    <n v="0"/>
    <x v="0"/>
    <x v="0"/>
  </r>
  <r>
    <n v="30"/>
    <x v="3"/>
    <n v="3"/>
    <s v="Sat, Thu, Wed"/>
    <x v="1"/>
    <d v="1899-12-30T14:55:00"/>
    <d v="1899-12-30T16:01:00"/>
    <n v="66"/>
    <b v="0"/>
    <x v="1"/>
    <b v="1"/>
    <s v="Female"/>
    <n v="70"/>
    <x v="0"/>
    <n v="70"/>
    <x v="1"/>
    <n v="0"/>
    <n v="70"/>
    <s v="All Hours + Priority Access"/>
    <s v="San Diego, Ca"/>
    <n v="32.715699999999998"/>
    <n v="-117.1611"/>
    <d v="2023-02-26T00:00:00"/>
    <n v="6"/>
    <b v="1"/>
    <d v="2025-06-05T00:00:00"/>
    <x v="19"/>
    <n v="76"/>
    <x v="4"/>
    <n v="1.1000000000000001"/>
    <n v="0"/>
    <n v="1"/>
    <n v="1"/>
    <x v="6"/>
    <x v="0"/>
  </r>
  <r>
    <n v="17"/>
    <x v="2"/>
    <n v="2"/>
    <s v="Tue, Wed"/>
    <x v="1"/>
    <d v="1899-12-30T12:09:00"/>
    <d v="1899-12-30T14:55:00"/>
    <n v="166"/>
    <b v="1"/>
    <x v="1"/>
    <b v="1"/>
    <s v="Prefer not to say"/>
    <n v="20"/>
    <x v="0"/>
    <n v="20"/>
    <x v="3"/>
    <n v="0.15"/>
    <n v="17"/>
    <s v="Off-Peak Only"/>
    <s v="Anaheim, Ca"/>
    <n v="33.836599999999997"/>
    <n v="-117.9143"/>
    <d v="2022-10-09T00:00:00"/>
    <n v="2"/>
    <b v="1"/>
    <d v="2025-05-28T00:00:00"/>
    <x v="24"/>
    <n v="84"/>
    <x v="0"/>
    <n v="2.8"/>
    <n v="3"/>
    <n v="1"/>
    <n v="0"/>
    <x v="3"/>
    <x v="0"/>
  </r>
  <r>
    <n v="48"/>
    <x v="1"/>
    <n v="3"/>
    <s v="Mon, Tue, Wed"/>
    <x v="0"/>
    <d v="1899-12-30T15:32:00"/>
    <d v="1899-12-30T16:25:00"/>
    <n v="53"/>
    <b v="1"/>
    <x v="1"/>
    <b v="1"/>
    <s v="Male"/>
    <n v="30"/>
    <x v="0"/>
    <n v="30"/>
    <x v="2"/>
    <n v="0.1"/>
    <n v="27"/>
    <s v="Weekdays Only"/>
    <s v="Fresno, Ca"/>
    <n v="36.7378"/>
    <n v="-119.7871"/>
    <d v="2024-10-16T00:00:00"/>
    <n v="5"/>
    <b v="0"/>
    <d v="2025-07-08T00:00:00"/>
    <x v="34"/>
    <n v="43"/>
    <x v="4"/>
    <n v="0.9"/>
    <n v="3"/>
    <n v="0"/>
    <n v="0"/>
    <x v="1"/>
    <x v="0"/>
  </r>
  <r>
    <n v="32"/>
    <x v="2"/>
    <n v="5"/>
    <s v="Sat, Sun, Thu, Tue, Wed"/>
    <x v="0"/>
    <d v="1899-12-30T11:08:00"/>
    <d v="1899-12-30T13:20:00"/>
    <n v="132"/>
    <b v="1"/>
    <x v="0"/>
    <b v="1"/>
    <s v="Female"/>
    <n v="20"/>
    <x v="2"/>
    <n v="18"/>
    <x v="1"/>
    <n v="0"/>
    <n v="18"/>
    <s v="Off-Peak Only"/>
    <s v="San Jose, Ca"/>
    <n v="37.338200000000001"/>
    <n v="-121.88630000000001"/>
    <d v="2024-04-23T00:00:00"/>
    <n v="0"/>
    <b v="0"/>
    <d v="2025-06-29T00:00:00"/>
    <x v="33"/>
    <n v="52"/>
    <x v="1"/>
    <n v="2.2000000000000002"/>
    <n v="0"/>
    <n v="0"/>
    <n v="0"/>
    <x v="0"/>
    <x v="0"/>
  </r>
  <r>
    <n v="12"/>
    <x v="0"/>
    <n v="3"/>
    <s v="Fri, Mon, Wed"/>
    <x v="1"/>
    <d v="1899-12-30T14:54:00"/>
    <d v="1899-12-30T16:52:00"/>
    <n v="118"/>
    <b v="0"/>
    <x v="0"/>
    <b v="0"/>
    <s v="Female"/>
    <n v="50"/>
    <x v="0"/>
    <n v="50"/>
    <x v="0"/>
    <n v="0.05"/>
    <n v="47.5"/>
    <s v="All Hours"/>
    <s v="Los Angeles, Ca"/>
    <n v="34.052199999999999"/>
    <n v="-118.2437"/>
    <d v="2025-01-11T00:00:00"/>
    <n v="0"/>
    <b v="1"/>
    <d v="2025-07-13T00:00:00"/>
    <x v="4"/>
    <n v="38"/>
    <x v="4"/>
    <n v="2"/>
    <n v="2.5"/>
    <n v="0"/>
    <n v="1"/>
    <x v="5"/>
    <x v="0"/>
  </r>
  <r>
    <n v="30"/>
    <x v="1"/>
    <n v="3"/>
    <s v="Fri, Thu, Tue"/>
    <x v="0"/>
    <d v="1899-12-30T08:05:00"/>
    <d v="1899-12-30T09:06:00"/>
    <n v="61"/>
    <b v="1"/>
    <x v="1"/>
    <b v="0"/>
    <s v="Prefer not to say"/>
    <n v="30"/>
    <x v="1"/>
    <n v="22.5"/>
    <x v="0"/>
    <n v="0.05"/>
    <n v="21.375"/>
    <s v="Weekdays Only"/>
    <s v="Long Beach, Ca"/>
    <n v="33.770099999999999"/>
    <n v="-118.19370000000001"/>
    <d v="2022-08-01T00:00:00"/>
    <n v="2"/>
    <b v="1"/>
    <d v="2025-05-24T00:00:00"/>
    <x v="8"/>
    <n v="88"/>
    <x v="4"/>
    <n v="1"/>
    <n v="1.1200000000000001"/>
    <n v="1"/>
    <n v="0"/>
    <x v="9"/>
    <x v="0"/>
  </r>
  <r>
    <n v="49"/>
    <x v="2"/>
    <n v="1"/>
    <s v="Fri"/>
    <x v="1"/>
    <d v="1899-12-30T15:17:00"/>
    <d v="1899-12-30T17:00:00"/>
    <n v="103"/>
    <b v="1"/>
    <x v="0"/>
    <b v="0"/>
    <s v="Non-binary"/>
    <n v="20"/>
    <x v="0"/>
    <n v="20"/>
    <x v="0"/>
    <n v="0.05"/>
    <n v="19"/>
    <s v="Off-Peak Only"/>
    <s v="San Francisco, Ca"/>
    <n v="37.774900000000002"/>
    <n v="-122.4194"/>
    <d v="2022-10-09T00:00:00"/>
    <n v="0"/>
    <b v="0"/>
    <d v="2025-05-28T00:00:00"/>
    <x v="24"/>
    <n v="84"/>
    <x v="3"/>
    <n v="1.7"/>
    <n v="1"/>
    <n v="1"/>
    <n v="0"/>
    <x v="8"/>
    <x v="0"/>
  </r>
  <r>
    <n v="35"/>
    <x v="1"/>
    <n v="3"/>
    <s v="Sun, Tue, Wed"/>
    <x v="0"/>
    <d v="1899-12-30T15:02:00"/>
    <d v="1899-12-30T16:29:00"/>
    <n v="87"/>
    <b v="0"/>
    <x v="0"/>
    <b v="0"/>
    <s v="Male"/>
    <n v="30"/>
    <x v="0"/>
    <n v="30"/>
    <x v="2"/>
    <n v="0.1"/>
    <n v="27"/>
    <s v="Weekdays Only"/>
    <s v="Bakersfield, Ca"/>
    <n v="35.3733"/>
    <n v="-119.0187"/>
    <d v="2023-11-25T00:00:00"/>
    <n v="0"/>
    <b v="0"/>
    <d v="2025-06-20T00:00:00"/>
    <x v="28"/>
    <n v="61"/>
    <x v="4"/>
    <n v="1.4"/>
    <n v="3"/>
    <n v="1"/>
    <n v="0"/>
    <x v="7"/>
    <x v="0"/>
  </r>
  <r>
    <n v="24"/>
    <x v="0"/>
    <n v="1"/>
    <s v="Sat"/>
    <x v="0"/>
    <d v="1899-12-30T16:51:00"/>
    <d v="1899-12-30T18:31:00"/>
    <n v="100"/>
    <b v="0"/>
    <x v="1"/>
    <b v="1"/>
    <s v="Female"/>
    <n v="50"/>
    <x v="0"/>
    <n v="50"/>
    <x v="1"/>
    <n v="0"/>
    <n v="50"/>
    <s v="All Hours"/>
    <s v="Sacramento, Ca"/>
    <n v="38.581600000000002"/>
    <n v="-121.4944"/>
    <d v="2023-01-08T00:00:00"/>
    <n v="5"/>
    <b v="0"/>
    <d v="2025-06-02T00:00:00"/>
    <x v="9"/>
    <n v="79"/>
    <x v="3"/>
    <n v="1.7"/>
    <n v="0"/>
    <n v="1"/>
    <n v="1"/>
    <x v="4"/>
    <x v="0"/>
  </r>
  <r>
    <n v="49"/>
    <x v="0"/>
    <n v="2"/>
    <s v="Tue, Wed"/>
    <x v="0"/>
    <d v="1899-12-30T10:11:00"/>
    <d v="1899-12-30T11:28:00"/>
    <n v="77"/>
    <b v="1"/>
    <x v="1"/>
    <b v="0"/>
    <s v="Female"/>
    <n v="50"/>
    <x v="0"/>
    <n v="50"/>
    <x v="1"/>
    <n v="0"/>
    <n v="50"/>
    <s v="All Hours"/>
    <s v="Bakersfield, Ca"/>
    <n v="35.3733"/>
    <n v="-119.0187"/>
    <d v="2023-12-16T00:00:00"/>
    <n v="5"/>
    <b v="1"/>
    <d v="2025-06-21T00:00:00"/>
    <x v="13"/>
    <n v="60"/>
    <x v="0"/>
    <n v="1.3"/>
    <n v="0"/>
    <n v="0"/>
    <n v="1"/>
    <x v="7"/>
    <x v="0"/>
  </r>
  <r>
    <n v="26"/>
    <x v="1"/>
    <n v="3"/>
    <s v="Fri, Mon, Sat"/>
    <x v="1"/>
    <d v="1899-12-30T15:06:00"/>
    <d v="1899-12-30T17:40:00"/>
    <n v="154"/>
    <b v="1"/>
    <x v="0"/>
    <b v="1"/>
    <s v="Male"/>
    <n v="30"/>
    <x v="0"/>
    <n v="30"/>
    <x v="2"/>
    <n v="0.1"/>
    <n v="27"/>
    <s v="Weekdays Only"/>
    <s v="Sacramento, Ca"/>
    <n v="38.581600000000002"/>
    <n v="-121.4944"/>
    <d v="2023-08-28T00:00:00"/>
    <n v="0"/>
    <b v="0"/>
    <d v="2025-06-15T00:00:00"/>
    <x v="31"/>
    <n v="66"/>
    <x v="4"/>
    <n v="2.6"/>
    <n v="3"/>
    <n v="1"/>
    <n v="0"/>
    <x v="4"/>
    <x v="0"/>
  </r>
  <r>
    <n v="21"/>
    <x v="2"/>
    <n v="5"/>
    <s v="Fri, Mon, Sat, Tue, Wed"/>
    <x v="1"/>
    <d v="1899-12-30T11:36:00"/>
    <d v="1899-12-30T14:23:00"/>
    <n v="167"/>
    <b v="0"/>
    <x v="0"/>
    <b v="0"/>
    <s v="Female"/>
    <n v="20"/>
    <x v="1"/>
    <n v="15"/>
    <x v="1"/>
    <n v="0"/>
    <n v="15"/>
    <s v="Off-Peak Only"/>
    <s v="Anaheim, Ca"/>
    <n v="33.836599999999997"/>
    <n v="-117.9143"/>
    <d v="2025-03-20T00:00:00"/>
    <n v="0"/>
    <b v="1"/>
    <d v="2025-07-17T00:00:00"/>
    <x v="20"/>
    <n v="34"/>
    <x v="1"/>
    <n v="2.8"/>
    <n v="0"/>
    <n v="0"/>
    <n v="0"/>
    <x v="3"/>
    <x v="0"/>
  </r>
  <r>
    <n v="45"/>
    <x v="1"/>
    <n v="2"/>
    <s v="Mon, Wed"/>
    <x v="1"/>
    <d v="1899-12-30T08:12:00"/>
    <d v="1899-12-30T10:09:00"/>
    <n v="117"/>
    <b v="1"/>
    <x v="0"/>
    <b v="0"/>
    <s v="Prefer not to say"/>
    <n v="30"/>
    <x v="0"/>
    <n v="30"/>
    <x v="3"/>
    <n v="0.15"/>
    <n v="25.5"/>
    <s v="Weekdays Only"/>
    <s v="Long Beach, Ca"/>
    <n v="33.770099999999999"/>
    <n v="-118.19370000000001"/>
    <d v="2023-04-10T00:00:00"/>
    <n v="0"/>
    <b v="0"/>
    <d v="2025-06-07T00:00:00"/>
    <x v="32"/>
    <n v="74"/>
    <x v="0"/>
    <n v="2"/>
    <n v="4.5"/>
    <n v="1"/>
    <n v="0"/>
    <x v="9"/>
    <x v="0"/>
  </r>
  <r>
    <n v="47"/>
    <x v="1"/>
    <n v="2"/>
    <s v="Fri, Sun"/>
    <x v="0"/>
    <d v="1899-12-30T09:58:00"/>
    <d v="1899-12-30T12:31:00"/>
    <n v="153"/>
    <b v="0"/>
    <x v="0"/>
    <b v="1"/>
    <s v="Female"/>
    <n v="30"/>
    <x v="1"/>
    <n v="22.5"/>
    <x v="0"/>
    <n v="0.05"/>
    <n v="21.375"/>
    <s v="Weekdays Only"/>
    <s v="Fresno, Ca"/>
    <n v="36.7378"/>
    <n v="-119.7871"/>
    <d v="2025-02-06T00:00:00"/>
    <n v="0"/>
    <b v="0"/>
    <d v="2025-07-15T00:00:00"/>
    <x v="22"/>
    <n v="36"/>
    <x v="0"/>
    <n v="2.6"/>
    <n v="1.1200000000000001"/>
    <n v="0"/>
    <n v="0"/>
    <x v="1"/>
    <x v="0"/>
  </r>
  <r>
    <n v="36"/>
    <x v="0"/>
    <n v="2"/>
    <s v="Mon, Sat"/>
    <x v="1"/>
    <d v="1899-12-30T09:08:00"/>
    <d v="1899-12-30T11:19:00"/>
    <n v="131"/>
    <b v="1"/>
    <x v="1"/>
    <b v="0"/>
    <s v="Female"/>
    <n v="50"/>
    <x v="0"/>
    <n v="50"/>
    <x v="3"/>
    <n v="0.15"/>
    <n v="42.5"/>
    <s v="All Hours"/>
    <s v="Anaheim, Ca"/>
    <n v="33.836599999999997"/>
    <n v="-117.9143"/>
    <d v="2023-01-25T00:00:00"/>
    <n v="2"/>
    <b v="1"/>
    <d v="2025-06-03T00:00:00"/>
    <x v="9"/>
    <n v="78"/>
    <x v="0"/>
    <n v="2.2000000000000002"/>
    <n v="7.5"/>
    <n v="1"/>
    <n v="0"/>
    <x v="3"/>
    <x v="0"/>
  </r>
  <r>
    <n v="25"/>
    <x v="0"/>
    <n v="2"/>
    <s v="Tue, Wed"/>
    <x v="0"/>
    <d v="1899-12-30T20:20:00"/>
    <d v="1899-12-30T23:10:00"/>
    <n v="170"/>
    <b v="1"/>
    <x v="0"/>
    <b v="0"/>
    <s v="Prefer not to say"/>
    <n v="50"/>
    <x v="2"/>
    <n v="45"/>
    <x v="0"/>
    <n v="0.05"/>
    <n v="42.75"/>
    <s v="All Hours"/>
    <s v="Fresno, Ca"/>
    <n v="36.7378"/>
    <n v="-119.7871"/>
    <d v="2023-03-13T00:00:00"/>
    <n v="0"/>
    <b v="1"/>
    <d v="2025-06-06T00:00:00"/>
    <x v="16"/>
    <n v="75"/>
    <x v="0"/>
    <n v="2.8"/>
    <n v="2.25"/>
    <n v="1"/>
    <n v="0"/>
    <x v="1"/>
    <x v="0"/>
  </r>
  <r>
    <n v="32"/>
    <x v="0"/>
    <n v="5"/>
    <s v="Fri, Sat, Sun, Tue, Wed"/>
    <x v="1"/>
    <d v="1899-12-30T19:41:00"/>
    <d v="1899-12-30T21:35:00"/>
    <n v="114"/>
    <b v="1"/>
    <x v="1"/>
    <b v="0"/>
    <s v="Female"/>
    <n v="50"/>
    <x v="2"/>
    <n v="45"/>
    <x v="3"/>
    <n v="0.15"/>
    <n v="38.25"/>
    <s v="All Hours"/>
    <s v="San Diego, Ca"/>
    <n v="32.715699999999998"/>
    <n v="-117.1611"/>
    <d v="2023-05-30T00:00:00"/>
    <n v="4"/>
    <b v="1"/>
    <d v="2025-06-10T00:00:00"/>
    <x v="2"/>
    <n v="71"/>
    <x v="1"/>
    <n v="1.9"/>
    <n v="6.75"/>
    <n v="1"/>
    <n v="0"/>
    <x v="6"/>
    <x v="0"/>
  </r>
  <r>
    <n v="19"/>
    <x v="2"/>
    <n v="2"/>
    <s v="Sat, Tue"/>
    <x v="0"/>
    <d v="1899-12-30T16:57:00"/>
    <d v="1899-12-30T18:54:00"/>
    <n v="117"/>
    <b v="1"/>
    <x v="1"/>
    <b v="0"/>
    <s v="Female"/>
    <n v="20"/>
    <x v="1"/>
    <n v="15"/>
    <x v="1"/>
    <n v="0"/>
    <n v="15"/>
    <s v="Off-Peak Only"/>
    <s v="Sacramento, Ca"/>
    <n v="38.581600000000002"/>
    <n v="-121.4944"/>
    <d v="2025-05-15T00:00:00"/>
    <n v="5"/>
    <b v="1"/>
    <d v="2025-07-20T00:00:00"/>
    <x v="18"/>
    <n v="31"/>
    <x v="0"/>
    <n v="2"/>
    <n v="0"/>
    <n v="0"/>
    <n v="0"/>
    <x v="4"/>
    <x v="0"/>
  </r>
  <r>
    <n v="13"/>
    <x v="1"/>
    <n v="3"/>
    <s v="Fri, Sat, Wed"/>
    <x v="1"/>
    <d v="1899-12-30T13:37:00"/>
    <d v="1899-12-30T14:09:00"/>
    <n v="32"/>
    <b v="1"/>
    <x v="0"/>
    <b v="0"/>
    <s v="Male"/>
    <n v="30"/>
    <x v="1"/>
    <n v="22.5"/>
    <x v="1"/>
    <n v="0"/>
    <n v="22.5"/>
    <s v="Weekdays Only"/>
    <s v="Long Beach, Ca"/>
    <n v="33.770099999999999"/>
    <n v="-118.19370000000001"/>
    <d v="2024-08-04T00:00:00"/>
    <n v="0"/>
    <b v="0"/>
    <d v="2025-07-04T00:00:00"/>
    <x v="12"/>
    <n v="47"/>
    <x v="4"/>
    <n v="0.5"/>
    <n v="0"/>
    <n v="0"/>
    <n v="0"/>
    <x v="9"/>
    <x v="0"/>
  </r>
  <r>
    <n v="20"/>
    <x v="3"/>
    <n v="3"/>
    <s v="Fri, Mon, Thu"/>
    <x v="1"/>
    <d v="1899-12-30T17:30:00"/>
    <d v="1899-12-30T19:17:00"/>
    <n v="107"/>
    <b v="0"/>
    <x v="1"/>
    <b v="1"/>
    <s v="Female"/>
    <n v="70"/>
    <x v="0"/>
    <n v="70"/>
    <x v="3"/>
    <n v="0.15"/>
    <n v="59.5"/>
    <s v="All Hours + Priority Access"/>
    <s v="Sacramento, Ca"/>
    <n v="38.581600000000002"/>
    <n v="-121.4944"/>
    <d v="2024-09-15T00:00:00"/>
    <n v="3"/>
    <b v="1"/>
    <d v="2025-07-07T00:00:00"/>
    <x v="25"/>
    <n v="44"/>
    <x v="4"/>
    <n v="1.8"/>
    <n v="10.5"/>
    <n v="0"/>
    <n v="1"/>
    <x v="4"/>
    <x v="0"/>
  </r>
  <r>
    <n v="43"/>
    <x v="2"/>
    <n v="2"/>
    <s v="Fri, Wed"/>
    <x v="0"/>
    <d v="1899-12-30T13:10:00"/>
    <d v="1899-12-30T14:25:00"/>
    <n v="75"/>
    <b v="0"/>
    <x v="1"/>
    <b v="1"/>
    <s v="Female"/>
    <n v="20"/>
    <x v="0"/>
    <n v="20"/>
    <x v="3"/>
    <n v="0.15"/>
    <n v="17"/>
    <s v="Off-Peak Only"/>
    <s v="Long Beach, Ca"/>
    <n v="33.770099999999999"/>
    <n v="-118.19370000000001"/>
    <d v="2024-06-04T00:00:00"/>
    <n v="7"/>
    <b v="1"/>
    <d v="2025-07-01T00:00:00"/>
    <x v="30"/>
    <n v="50"/>
    <x v="0"/>
    <n v="1.2"/>
    <n v="3"/>
    <n v="0"/>
    <n v="0"/>
    <x v="9"/>
    <x v="0"/>
  </r>
  <r>
    <n v="26"/>
    <x v="1"/>
    <n v="4"/>
    <s v="Mon, Sat, Thu, Wed"/>
    <x v="1"/>
    <d v="1899-12-30T13:03:00"/>
    <d v="1899-12-30T15:39:00"/>
    <n v="156"/>
    <b v="0"/>
    <x v="1"/>
    <b v="1"/>
    <s v="Prefer not to say"/>
    <n v="30"/>
    <x v="1"/>
    <n v="22.5"/>
    <x v="0"/>
    <n v="0.05"/>
    <n v="21.375"/>
    <s v="Weekdays Only"/>
    <s v="Sacramento, Ca"/>
    <n v="38.581600000000002"/>
    <n v="-121.4944"/>
    <d v="2025-03-21T00:00:00"/>
    <n v="6"/>
    <b v="0"/>
    <d v="2025-07-17T00:00:00"/>
    <x v="20"/>
    <n v="34"/>
    <x v="2"/>
    <n v="2.6"/>
    <n v="1.1200000000000001"/>
    <n v="0"/>
    <n v="0"/>
    <x v="4"/>
    <x v="0"/>
  </r>
  <r>
    <n v="35"/>
    <x v="0"/>
    <n v="1"/>
    <s v="Fri"/>
    <x v="1"/>
    <d v="1899-12-30T19:27:00"/>
    <d v="1899-12-30T22:03:00"/>
    <n v="156"/>
    <b v="0"/>
    <x v="0"/>
    <b v="0"/>
    <s v="Female"/>
    <n v="50"/>
    <x v="1"/>
    <n v="37.5"/>
    <x v="1"/>
    <n v="0"/>
    <n v="37.5"/>
    <s v="All Hours"/>
    <s v="San Francisco, Ca"/>
    <n v="37.774900000000002"/>
    <n v="-122.4194"/>
    <d v="2022-09-29T00:00:00"/>
    <n v="0"/>
    <b v="1"/>
    <d v="2025-05-27T00:00:00"/>
    <x v="1"/>
    <n v="85"/>
    <x v="3"/>
    <n v="2.6"/>
    <n v="0"/>
    <n v="1"/>
    <n v="0"/>
    <x v="8"/>
    <x v="0"/>
  </r>
  <r>
    <n v="19"/>
    <x v="2"/>
    <n v="4"/>
    <s v="Sat, Sun, Tue, Wed"/>
    <x v="1"/>
    <d v="1899-12-30T15:49:00"/>
    <d v="1899-12-30T17:10:00"/>
    <n v="81"/>
    <b v="1"/>
    <x v="0"/>
    <b v="0"/>
    <s v="Male"/>
    <n v="20"/>
    <x v="0"/>
    <n v="20"/>
    <x v="2"/>
    <n v="0.1"/>
    <n v="18"/>
    <s v="Off-Peak Only"/>
    <s v="San Jose, Ca"/>
    <n v="37.338200000000001"/>
    <n v="-121.88630000000001"/>
    <d v="2023-11-11T00:00:00"/>
    <n v="0"/>
    <b v="0"/>
    <d v="2025-06-19T00:00:00"/>
    <x v="28"/>
    <n v="62"/>
    <x v="2"/>
    <n v="1.4"/>
    <n v="2"/>
    <n v="1"/>
    <n v="0"/>
    <x v="0"/>
    <x v="0"/>
  </r>
  <r>
    <n v="16"/>
    <x v="2"/>
    <n v="3"/>
    <s v="Sat, Sun, Tue"/>
    <x v="0"/>
    <d v="1899-12-30T15:15:00"/>
    <d v="1899-12-30T15:46:00"/>
    <n v="31"/>
    <b v="1"/>
    <x v="1"/>
    <b v="0"/>
    <s v="Female"/>
    <n v="20"/>
    <x v="0"/>
    <n v="20"/>
    <x v="0"/>
    <n v="0.05"/>
    <n v="19"/>
    <s v="Off-Peak Only"/>
    <s v="Los Angeles, Ca"/>
    <n v="34.052199999999999"/>
    <n v="-118.2437"/>
    <d v="2024-08-01T00:00:00"/>
    <n v="4"/>
    <b v="0"/>
    <d v="2025-07-04T00:00:00"/>
    <x v="12"/>
    <n v="47"/>
    <x v="4"/>
    <n v="0.5"/>
    <n v="1"/>
    <n v="0"/>
    <n v="0"/>
    <x v="5"/>
    <x v="0"/>
  </r>
  <r>
    <n v="23"/>
    <x v="1"/>
    <n v="2"/>
    <s v="Mon, Wed"/>
    <x v="1"/>
    <d v="1899-12-30T18:01:00"/>
    <d v="1899-12-30T19:30:00"/>
    <n v="89"/>
    <b v="0"/>
    <x v="1"/>
    <b v="1"/>
    <s v="Non-binary"/>
    <n v="30"/>
    <x v="0"/>
    <n v="30"/>
    <x v="1"/>
    <n v="0"/>
    <n v="30"/>
    <s v="Weekdays Only"/>
    <s v="Oakland, Ca"/>
    <n v="37.804400000000001"/>
    <n v="-122.27119999999999"/>
    <d v="2024-04-26T00:00:00"/>
    <n v="2"/>
    <b v="0"/>
    <d v="2025-06-29T00:00:00"/>
    <x v="33"/>
    <n v="52"/>
    <x v="0"/>
    <n v="1.5"/>
    <n v="0"/>
    <n v="0"/>
    <n v="0"/>
    <x v="2"/>
    <x v="0"/>
  </r>
  <r>
    <n v="17"/>
    <x v="2"/>
    <n v="1"/>
    <s v="Fri"/>
    <x v="0"/>
    <d v="1899-12-30T16:59:00"/>
    <d v="1899-12-30T18:41:00"/>
    <n v="102"/>
    <b v="1"/>
    <x v="0"/>
    <b v="0"/>
    <s v="Male"/>
    <n v="20"/>
    <x v="0"/>
    <n v="20"/>
    <x v="0"/>
    <n v="0.05"/>
    <n v="19"/>
    <s v="Off-Peak Only"/>
    <s v="Fresno, Ca"/>
    <n v="36.7378"/>
    <n v="-119.7871"/>
    <d v="2024-03-03T00:00:00"/>
    <n v="0"/>
    <b v="0"/>
    <d v="2025-06-26T00:00:00"/>
    <x v="14"/>
    <n v="55"/>
    <x v="3"/>
    <n v="1.7"/>
    <n v="1"/>
    <n v="0"/>
    <n v="0"/>
    <x v="1"/>
    <x v="0"/>
  </r>
  <r>
    <n v="40"/>
    <x v="2"/>
    <n v="1"/>
    <s v="Sat"/>
    <x v="0"/>
    <d v="1899-12-30T10:28:00"/>
    <d v="1899-12-30T13:25:00"/>
    <n v="177"/>
    <b v="0"/>
    <x v="0"/>
    <b v="1"/>
    <s v="Female"/>
    <n v="20"/>
    <x v="1"/>
    <n v="15"/>
    <x v="3"/>
    <n v="0.15"/>
    <n v="12.75"/>
    <s v="Off-Peak Only"/>
    <s v="San Francisco, Ca"/>
    <n v="37.774900000000002"/>
    <n v="-122.4194"/>
    <d v="2023-09-22T00:00:00"/>
    <n v="0"/>
    <b v="0"/>
    <d v="2025-06-16T00:00:00"/>
    <x v="3"/>
    <n v="65"/>
    <x v="3"/>
    <n v="3"/>
    <n v="2.25"/>
    <n v="1"/>
    <n v="0"/>
    <x v="8"/>
    <x v="0"/>
  </r>
  <r>
    <n v="21"/>
    <x v="0"/>
    <n v="3"/>
    <s v="Fri, Mon, Thu"/>
    <x v="1"/>
    <d v="1899-12-30T20:15:00"/>
    <d v="1899-12-30T21:36:00"/>
    <n v="81"/>
    <b v="1"/>
    <x v="0"/>
    <b v="1"/>
    <s v="Male"/>
    <n v="50"/>
    <x v="1"/>
    <n v="37.5"/>
    <x v="3"/>
    <n v="0.15"/>
    <n v="31.875"/>
    <s v="All Hours"/>
    <s v="Fresno, Ca"/>
    <n v="36.7378"/>
    <n v="-119.7871"/>
    <d v="2023-12-21T00:00:00"/>
    <n v="0"/>
    <b v="1"/>
    <d v="2025-06-22T00:00:00"/>
    <x v="13"/>
    <n v="59"/>
    <x v="4"/>
    <n v="1.4"/>
    <n v="5.62"/>
    <n v="0"/>
    <n v="0"/>
    <x v="1"/>
    <x v="0"/>
  </r>
  <r>
    <n v="32"/>
    <x v="0"/>
    <n v="2"/>
    <s v="Sat, Wed"/>
    <x v="1"/>
    <d v="1899-12-30T17:04:00"/>
    <d v="1899-12-30T19:46:00"/>
    <n v="162"/>
    <b v="0"/>
    <x v="1"/>
    <b v="0"/>
    <s v="Female"/>
    <n v="50"/>
    <x v="0"/>
    <n v="50"/>
    <x v="3"/>
    <n v="0.15"/>
    <n v="42.5"/>
    <s v="All Hours"/>
    <s v="Bakersfield, Ca"/>
    <n v="35.3733"/>
    <n v="-119.0187"/>
    <d v="2022-10-17T00:00:00"/>
    <n v="4"/>
    <b v="1"/>
    <d v="2025-05-28T00:00:00"/>
    <x v="24"/>
    <n v="84"/>
    <x v="0"/>
    <n v="2.7"/>
    <n v="7.5"/>
    <n v="1"/>
    <n v="0"/>
    <x v="7"/>
    <x v="0"/>
  </r>
  <r>
    <n v="29"/>
    <x v="2"/>
    <n v="4"/>
    <s v="Fri, Mon, Sun, Wed"/>
    <x v="0"/>
    <d v="1899-12-30T10:43:00"/>
    <d v="1899-12-30T11:52:00"/>
    <n v="69"/>
    <b v="1"/>
    <x v="1"/>
    <b v="0"/>
    <s v="Non-binary"/>
    <n v="20"/>
    <x v="1"/>
    <n v="15"/>
    <x v="1"/>
    <n v="0"/>
    <n v="15"/>
    <s v="Off-Peak Only"/>
    <s v="Anaheim, Ca"/>
    <n v="33.836599999999997"/>
    <n v="-117.9143"/>
    <d v="2024-01-10T00:00:00"/>
    <n v="1"/>
    <b v="0"/>
    <d v="2025-06-23T00:00:00"/>
    <x v="23"/>
    <n v="58"/>
    <x v="2"/>
    <n v="1.2"/>
    <n v="0"/>
    <n v="0"/>
    <n v="0"/>
    <x v="3"/>
    <x v="0"/>
  </r>
  <r>
    <n v="38"/>
    <x v="3"/>
    <n v="3"/>
    <s v="Thu, Tue, Wed"/>
    <x v="1"/>
    <d v="1899-12-30T16:41:00"/>
    <d v="1899-12-30T17:48:00"/>
    <n v="67"/>
    <b v="1"/>
    <x v="0"/>
    <b v="1"/>
    <s v="Male"/>
    <n v="70"/>
    <x v="0"/>
    <n v="70"/>
    <x v="1"/>
    <n v="0"/>
    <n v="70"/>
    <s v="All Hours + Priority Access"/>
    <s v="San Jose, Ca"/>
    <n v="37.338200000000001"/>
    <n v="-121.88630000000001"/>
    <d v="2022-08-01T00:00:00"/>
    <n v="0"/>
    <b v="1"/>
    <d v="2025-05-24T00:00:00"/>
    <x v="8"/>
    <n v="88"/>
    <x v="4"/>
    <n v="1.1000000000000001"/>
    <n v="0"/>
    <n v="1"/>
    <n v="1"/>
    <x v="0"/>
    <x v="0"/>
  </r>
  <r>
    <n v="24"/>
    <x v="2"/>
    <n v="1"/>
    <s v="Sun"/>
    <x v="0"/>
    <d v="1899-12-30T14:59:00"/>
    <d v="1899-12-30T17:17:00"/>
    <n v="138"/>
    <b v="0"/>
    <x v="1"/>
    <b v="1"/>
    <s v="Other (self-described)"/>
    <n v="20"/>
    <x v="1"/>
    <n v="15"/>
    <x v="2"/>
    <n v="0.1"/>
    <n v="13.5"/>
    <s v="Off-Peak Only"/>
    <s v="San Diego, Ca"/>
    <n v="32.715699999999998"/>
    <n v="-117.1611"/>
    <d v="2022-12-29T00:00:00"/>
    <n v="1"/>
    <b v="0"/>
    <d v="2025-06-01T00:00:00"/>
    <x v="6"/>
    <n v="80"/>
    <x v="3"/>
    <n v="2.2999999999999998"/>
    <n v="1.5"/>
    <n v="1"/>
    <n v="0"/>
    <x v="6"/>
    <x v="0"/>
  </r>
  <r>
    <n v="37"/>
    <x v="1"/>
    <n v="1"/>
    <s v="Sat"/>
    <x v="1"/>
    <d v="1899-12-30T08:37:00"/>
    <d v="1899-12-30T10:12:00"/>
    <n v="95"/>
    <b v="1"/>
    <x v="1"/>
    <b v="0"/>
    <s v="Non-binary"/>
    <n v="30"/>
    <x v="0"/>
    <n v="30"/>
    <x v="3"/>
    <n v="0.15"/>
    <n v="25.5"/>
    <s v="Weekdays Only"/>
    <s v="Anaheim, Ca"/>
    <n v="33.836599999999997"/>
    <n v="-117.9143"/>
    <d v="2024-11-12T00:00:00"/>
    <n v="5"/>
    <b v="0"/>
    <d v="2025-07-10T00:00:00"/>
    <x v="10"/>
    <n v="41"/>
    <x v="3"/>
    <n v="1.6"/>
    <n v="4.5"/>
    <n v="0"/>
    <n v="0"/>
    <x v="3"/>
    <x v="0"/>
  </r>
  <r>
    <n v="30"/>
    <x v="0"/>
    <n v="2"/>
    <s v="Sat, Thu"/>
    <x v="0"/>
    <d v="1899-12-30T11:18:00"/>
    <d v="1899-12-30T13:15:00"/>
    <n v="117"/>
    <b v="0"/>
    <x v="1"/>
    <b v="0"/>
    <s v="Other (self-described)"/>
    <n v="50"/>
    <x v="0"/>
    <n v="50"/>
    <x v="3"/>
    <n v="0.15"/>
    <n v="42.5"/>
    <s v="All Hours"/>
    <s v="Anaheim, Ca"/>
    <n v="33.836599999999997"/>
    <n v="-117.9143"/>
    <d v="2022-10-05T00:00:00"/>
    <n v="5"/>
    <b v="1"/>
    <d v="2025-05-28T00:00:00"/>
    <x v="24"/>
    <n v="84"/>
    <x v="0"/>
    <n v="2"/>
    <n v="7.5"/>
    <n v="1"/>
    <n v="0"/>
    <x v="3"/>
    <x v="0"/>
  </r>
  <r>
    <n v="26"/>
    <x v="3"/>
    <n v="2"/>
    <s v="Fri, Sun"/>
    <x v="1"/>
    <d v="1899-12-30T20:45:00"/>
    <d v="1899-12-30T21:48:00"/>
    <n v="63"/>
    <b v="0"/>
    <x v="1"/>
    <b v="1"/>
    <s v="Female"/>
    <n v="70"/>
    <x v="0"/>
    <n v="70"/>
    <x v="2"/>
    <n v="0.1"/>
    <n v="63"/>
    <s v="All Hours + Priority Access"/>
    <s v="Long Beach, Ca"/>
    <n v="33.770099999999999"/>
    <n v="-118.19370000000001"/>
    <d v="2025-02-19T00:00:00"/>
    <n v="3"/>
    <b v="1"/>
    <d v="2025-07-16T00:00:00"/>
    <x v="22"/>
    <n v="35"/>
    <x v="0"/>
    <n v="1"/>
    <n v="7"/>
    <n v="0"/>
    <n v="1"/>
    <x v="9"/>
    <x v="0"/>
  </r>
  <r>
    <n v="12"/>
    <x v="1"/>
    <n v="2"/>
    <s v="Mon, Tue"/>
    <x v="1"/>
    <d v="1899-12-30T09:49:00"/>
    <d v="1899-12-30T11:30:00"/>
    <n v="101"/>
    <b v="0"/>
    <x v="1"/>
    <b v="0"/>
    <s v="Female"/>
    <n v="30"/>
    <x v="1"/>
    <n v="22.5"/>
    <x v="1"/>
    <n v="0"/>
    <n v="22.5"/>
    <s v="Weekdays Only"/>
    <s v="Fresno, Ca"/>
    <n v="36.7378"/>
    <n v="-119.7871"/>
    <d v="2023-02-03T00:00:00"/>
    <n v="7"/>
    <b v="1"/>
    <d v="2025-06-03T00:00:00"/>
    <x v="19"/>
    <n v="78"/>
    <x v="0"/>
    <n v="1.7"/>
    <n v="0"/>
    <n v="1"/>
    <n v="0"/>
    <x v="1"/>
    <x v="0"/>
  </r>
  <r>
    <n v="39"/>
    <x v="1"/>
    <n v="4"/>
    <s v="Sun, Thu, Tue, Wed"/>
    <x v="1"/>
    <d v="1899-12-30T13:35:00"/>
    <d v="1899-12-30T14:37:00"/>
    <n v="62"/>
    <b v="1"/>
    <x v="1"/>
    <b v="1"/>
    <s v="Male"/>
    <n v="30"/>
    <x v="0"/>
    <n v="30"/>
    <x v="2"/>
    <n v="0.1"/>
    <n v="27"/>
    <s v="Weekdays Only"/>
    <s v="Oakland, Ca"/>
    <n v="37.804400000000001"/>
    <n v="-122.27119999999999"/>
    <d v="2024-05-13T00:00:00"/>
    <n v="6"/>
    <b v="0"/>
    <d v="2025-06-30T00:00:00"/>
    <x v="0"/>
    <n v="51"/>
    <x v="2"/>
    <n v="1"/>
    <n v="3"/>
    <n v="0"/>
    <n v="0"/>
    <x v="2"/>
    <x v="0"/>
  </r>
  <r>
    <n v="33"/>
    <x v="0"/>
    <n v="2"/>
    <s v="Sat, Wed"/>
    <x v="1"/>
    <d v="1899-12-30T17:06:00"/>
    <d v="1899-12-30T19:09:00"/>
    <n v="123"/>
    <b v="1"/>
    <x v="1"/>
    <b v="0"/>
    <s v="Prefer not to say"/>
    <n v="50"/>
    <x v="0"/>
    <n v="50"/>
    <x v="2"/>
    <n v="0.1"/>
    <n v="45"/>
    <s v="All Hours"/>
    <s v="Fresno, Ca"/>
    <n v="36.7378"/>
    <n v="-119.7871"/>
    <d v="2022-11-30T00:00:00"/>
    <n v="4"/>
    <b v="1"/>
    <d v="2025-05-31T00:00:00"/>
    <x v="29"/>
    <n v="81"/>
    <x v="0"/>
    <n v="2"/>
    <n v="5"/>
    <n v="1"/>
    <n v="0"/>
    <x v="1"/>
    <x v="0"/>
  </r>
  <r>
    <n v="26"/>
    <x v="0"/>
    <n v="1"/>
    <s v="Sat"/>
    <x v="1"/>
    <d v="1899-12-30T12:44:00"/>
    <d v="1899-12-30T13:40:00"/>
    <n v="56"/>
    <b v="0"/>
    <x v="0"/>
    <b v="0"/>
    <s v="Female"/>
    <n v="50"/>
    <x v="0"/>
    <n v="50"/>
    <x v="2"/>
    <n v="0.1"/>
    <n v="45"/>
    <s v="All Hours"/>
    <s v="Anaheim, Ca"/>
    <n v="33.836599999999997"/>
    <n v="-117.9143"/>
    <d v="2022-12-11T00:00:00"/>
    <n v="0"/>
    <b v="1"/>
    <d v="2025-05-31T00:00:00"/>
    <x v="6"/>
    <n v="81"/>
    <x v="3"/>
    <n v="0.9"/>
    <n v="5"/>
    <n v="1"/>
    <n v="0"/>
    <x v="3"/>
    <x v="0"/>
  </r>
  <r>
    <n v="23"/>
    <x v="3"/>
    <n v="5"/>
    <s v="Mon, Sun, Thu, Tue, Wed"/>
    <x v="1"/>
    <d v="1899-12-30T20:57:00"/>
    <d v="1899-12-30T23:35:00"/>
    <n v="158"/>
    <b v="0"/>
    <x v="0"/>
    <b v="1"/>
    <s v="Non-binary"/>
    <n v="70"/>
    <x v="0"/>
    <n v="70"/>
    <x v="1"/>
    <n v="0"/>
    <n v="70"/>
    <s v="All Hours + Priority Access"/>
    <s v="Anaheim, Ca"/>
    <n v="33.836599999999997"/>
    <n v="-117.9143"/>
    <d v="2023-02-15T00:00:00"/>
    <n v="0"/>
    <b v="1"/>
    <d v="2025-06-04T00:00:00"/>
    <x v="19"/>
    <n v="77"/>
    <x v="1"/>
    <n v="2.6"/>
    <n v="0"/>
    <n v="1"/>
    <n v="1"/>
    <x v="3"/>
    <x v="0"/>
  </r>
  <r>
    <n v="20"/>
    <x v="0"/>
    <n v="3"/>
    <s v="Sat, Sun, Thu"/>
    <x v="0"/>
    <d v="1899-12-30T10:32:00"/>
    <d v="1899-12-30T11:09:00"/>
    <n v="37"/>
    <b v="0"/>
    <x v="0"/>
    <b v="1"/>
    <s v="Female"/>
    <n v="50"/>
    <x v="0"/>
    <n v="50"/>
    <x v="3"/>
    <n v="0.15"/>
    <n v="42.5"/>
    <s v="All Hours"/>
    <s v="San Francisco, Ca"/>
    <n v="37.774900000000002"/>
    <n v="-122.4194"/>
    <d v="2023-03-04T00:00:00"/>
    <n v="0"/>
    <b v="0"/>
    <d v="2025-06-05T00:00:00"/>
    <x v="16"/>
    <n v="76"/>
    <x v="4"/>
    <n v="0.6"/>
    <n v="7.5"/>
    <n v="1"/>
    <n v="0"/>
    <x v="8"/>
    <x v="0"/>
  </r>
  <r>
    <n v="40"/>
    <x v="0"/>
    <n v="2"/>
    <s v="Sun, Thu"/>
    <x v="0"/>
    <d v="1899-12-30T11:37:00"/>
    <d v="1899-12-30T14:23:00"/>
    <n v="166"/>
    <b v="0"/>
    <x v="1"/>
    <b v="1"/>
    <s v="Male"/>
    <n v="50"/>
    <x v="0"/>
    <n v="50"/>
    <x v="1"/>
    <n v="0"/>
    <n v="50"/>
    <s v="All Hours"/>
    <s v="San Jose, Ca"/>
    <n v="37.338200000000001"/>
    <n v="-121.88630000000001"/>
    <d v="2024-08-02T00:00:00"/>
    <n v="1"/>
    <b v="1"/>
    <d v="2025-07-04T00:00:00"/>
    <x v="12"/>
    <n v="47"/>
    <x v="0"/>
    <n v="2.8"/>
    <n v="0"/>
    <n v="0"/>
    <n v="1"/>
    <x v="0"/>
    <x v="0"/>
  </r>
  <r>
    <n v="14"/>
    <x v="3"/>
    <n v="3"/>
    <s v="Sat, Tue, Wed"/>
    <x v="0"/>
    <d v="1899-12-30T14:34:00"/>
    <d v="1899-12-30T16:33:00"/>
    <n v="119"/>
    <b v="1"/>
    <x v="1"/>
    <b v="1"/>
    <s v="Female"/>
    <n v="70"/>
    <x v="0"/>
    <n v="70"/>
    <x v="1"/>
    <n v="0"/>
    <n v="70"/>
    <s v="All Hours + Priority Access"/>
    <s v="Sacramento, Ca"/>
    <n v="38.581600000000002"/>
    <n v="-121.4944"/>
    <d v="2025-03-28T00:00:00"/>
    <n v="5"/>
    <b v="1"/>
    <d v="2025-07-18T00:00:00"/>
    <x v="20"/>
    <n v="33"/>
    <x v="4"/>
    <n v="2"/>
    <n v="0"/>
    <n v="0"/>
    <n v="1"/>
    <x v="4"/>
    <x v="0"/>
  </r>
  <r>
    <n v="40"/>
    <x v="0"/>
    <n v="3"/>
    <s v="Mon, Sat, Tue"/>
    <x v="0"/>
    <d v="1899-12-30T08:41:00"/>
    <d v="1899-12-30T09:35:00"/>
    <n v="54"/>
    <b v="1"/>
    <x v="0"/>
    <b v="1"/>
    <s v="Female"/>
    <n v="50"/>
    <x v="0"/>
    <n v="50"/>
    <x v="3"/>
    <n v="0.15"/>
    <n v="42.5"/>
    <s v="All Hours"/>
    <s v="Long Beach, Ca"/>
    <n v="33.770099999999999"/>
    <n v="-118.19370000000001"/>
    <d v="2024-04-19T00:00:00"/>
    <n v="0"/>
    <b v="1"/>
    <d v="2025-06-28T00:00:00"/>
    <x v="33"/>
    <n v="53"/>
    <x v="4"/>
    <n v="0.9"/>
    <n v="7.5"/>
    <n v="0"/>
    <n v="0"/>
    <x v="9"/>
    <x v="0"/>
  </r>
  <r>
    <n v="42"/>
    <x v="1"/>
    <n v="5"/>
    <s v="Fri, Sat, Sun, Thu, Wed"/>
    <x v="0"/>
    <d v="1899-12-30T09:49:00"/>
    <d v="1899-12-30T12:43:00"/>
    <n v="174"/>
    <b v="1"/>
    <x v="0"/>
    <b v="1"/>
    <s v="Male"/>
    <n v="30"/>
    <x v="1"/>
    <n v="22.5"/>
    <x v="1"/>
    <n v="0"/>
    <n v="22.5"/>
    <s v="Weekdays Only"/>
    <s v="Sacramento, Ca"/>
    <n v="38.581600000000002"/>
    <n v="-121.4944"/>
    <d v="2024-12-20T00:00:00"/>
    <n v="0"/>
    <b v="1"/>
    <d v="2025-07-12T00:00:00"/>
    <x v="11"/>
    <n v="39"/>
    <x v="1"/>
    <n v="2.9"/>
    <n v="0"/>
    <n v="0"/>
    <n v="0"/>
    <x v="4"/>
    <x v="0"/>
  </r>
  <r>
    <n v="43"/>
    <x v="0"/>
    <n v="3"/>
    <s v="Mon, Sun, Thu"/>
    <x v="0"/>
    <d v="1899-12-30T08:22:00"/>
    <d v="1899-12-30T10:40:00"/>
    <n v="138"/>
    <b v="0"/>
    <x v="1"/>
    <b v="0"/>
    <s v="Non-binary"/>
    <n v="50"/>
    <x v="0"/>
    <n v="50"/>
    <x v="1"/>
    <n v="0"/>
    <n v="50"/>
    <s v="All Hours"/>
    <s v="Fresno, Ca"/>
    <n v="36.7378"/>
    <n v="-119.7871"/>
    <d v="2023-06-13T00:00:00"/>
    <n v="8"/>
    <b v="1"/>
    <d v="2025-06-11T00:00:00"/>
    <x v="21"/>
    <n v="70"/>
    <x v="4"/>
    <n v="2.2999999999999998"/>
    <n v="0"/>
    <n v="1"/>
    <n v="1"/>
    <x v="1"/>
    <x v="0"/>
  </r>
  <r>
    <n v="32"/>
    <x v="1"/>
    <n v="5"/>
    <s v="Fri, Mon, Thu, Tue, Wed"/>
    <x v="1"/>
    <d v="1899-12-30T10:17:00"/>
    <d v="1899-12-30T13:05:00"/>
    <n v="168"/>
    <b v="1"/>
    <x v="0"/>
    <b v="0"/>
    <s v="Female"/>
    <n v="30"/>
    <x v="2"/>
    <n v="27"/>
    <x v="1"/>
    <n v="0"/>
    <n v="27"/>
    <s v="Weekdays Only"/>
    <s v="Sacramento, Ca"/>
    <n v="38.581600000000002"/>
    <n v="-121.4944"/>
    <d v="2024-06-19T00:00:00"/>
    <n v="0"/>
    <b v="1"/>
    <d v="2025-07-02T00:00:00"/>
    <x v="30"/>
    <n v="49"/>
    <x v="1"/>
    <n v="2.8"/>
    <n v="0"/>
    <n v="0"/>
    <n v="0"/>
    <x v="4"/>
    <x v="0"/>
  </r>
  <r>
    <n v="21"/>
    <x v="1"/>
    <n v="1"/>
    <s v="Wed"/>
    <x v="0"/>
    <d v="1899-12-30T18:11:00"/>
    <d v="1899-12-30T20:51:00"/>
    <n v="160"/>
    <b v="1"/>
    <x v="1"/>
    <b v="1"/>
    <s v="Male"/>
    <n v="30"/>
    <x v="0"/>
    <n v="30"/>
    <x v="0"/>
    <n v="0.05"/>
    <n v="28.5"/>
    <s v="Weekdays Only"/>
    <s v="Sacramento, Ca"/>
    <n v="38.581600000000002"/>
    <n v="-121.4944"/>
    <d v="2022-08-18T00:00:00"/>
    <n v="8"/>
    <b v="0"/>
    <d v="2025-05-25T00:00:00"/>
    <x v="8"/>
    <n v="87"/>
    <x v="3"/>
    <n v="2.7"/>
    <n v="1.5"/>
    <n v="1"/>
    <n v="0"/>
    <x v="4"/>
    <x v="0"/>
  </r>
  <r>
    <n v="22"/>
    <x v="0"/>
    <n v="5"/>
    <s v="Fri, Sat, Thu, Tue, Wed"/>
    <x v="1"/>
    <d v="1899-12-30T17:41:00"/>
    <d v="1899-12-30T19:31:00"/>
    <n v="110"/>
    <b v="0"/>
    <x v="0"/>
    <b v="0"/>
    <s v="Male"/>
    <n v="50"/>
    <x v="1"/>
    <n v="37.5"/>
    <x v="3"/>
    <n v="0.15"/>
    <n v="31.875"/>
    <s v="All Hours"/>
    <s v="Sacramento, Ca"/>
    <n v="38.581600000000002"/>
    <n v="-121.4944"/>
    <d v="2023-08-10T00:00:00"/>
    <n v="0"/>
    <b v="1"/>
    <d v="2025-06-14T00:00:00"/>
    <x v="31"/>
    <n v="67"/>
    <x v="1"/>
    <n v="1.8"/>
    <n v="5.62"/>
    <n v="1"/>
    <n v="0"/>
    <x v="4"/>
    <x v="0"/>
  </r>
  <r>
    <n v="12"/>
    <x v="0"/>
    <n v="2"/>
    <s v="Sat, Sun"/>
    <x v="0"/>
    <d v="1899-12-30T08:05:00"/>
    <d v="1899-12-30T10:14:00"/>
    <n v="129"/>
    <b v="0"/>
    <x v="0"/>
    <b v="0"/>
    <s v="Female"/>
    <n v="50"/>
    <x v="0"/>
    <n v="50"/>
    <x v="0"/>
    <n v="0.05"/>
    <n v="47.5"/>
    <s v="All Hours"/>
    <s v="San Jose, Ca"/>
    <n v="37.338200000000001"/>
    <n v="-121.88630000000001"/>
    <d v="2023-01-29T00:00:00"/>
    <n v="0"/>
    <b v="0"/>
    <d v="2025-06-03T00:00:00"/>
    <x v="9"/>
    <n v="78"/>
    <x v="0"/>
    <n v="2.2000000000000002"/>
    <n v="2.5"/>
    <n v="1"/>
    <n v="1"/>
    <x v="0"/>
    <x v="0"/>
  </r>
  <r>
    <n v="14"/>
    <x v="0"/>
    <n v="2"/>
    <s v="Fri, Tue"/>
    <x v="1"/>
    <d v="1899-12-30T13:45:00"/>
    <d v="1899-12-30T16:26:00"/>
    <n v="161"/>
    <b v="0"/>
    <x v="0"/>
    <b v="0"/>
    <s v="Male"/>
    <n v="50"/>
    <x v="1"/>
    <n v="37.5"/>
    <x v="1"/>
    <n v="0"/>
    <n v="37.5"/>
    <s v="All Hours"/>
    <s v="Sacramento, Ca"/>
    <n v="38.581600000000002"/>
    <n v="-121.4944"/>
    <d v="2025-02-01T00:00:00"/>
    <n v="0"/>
    <b v="1"/>
    <d v="2025-07-15T00:00:00"/>
    <x v="22"/>
    <n v="36"/>
    <x v="0"/>
    <n v="2.7"/>
    <n v="0"/>
    <n v="0"/>
    <n v="0"/>
    <x v="4"/>
    <x v="0"/>
  </r>
  <r>
    <n v="14"/>
    <x v="0"/>
    <n v="1"/>
    <s v="Mon"/>
    <x v="1"/>
    <d v="1899-12-30T11:56:00"/>
    <d v="1899-12-30T13:37:00"/>
    <n v="101"/>
    <b v="0"/>
    <x v="0"/>
    <b v="0"/>
    <s v="Male"/>
    <n v="50"/>
    <x v="1"/>
    <n v="37.5"/>
    <x v="1"/>
    <n v="0"/>
    <n v="37.5"/>
    <s v="All Hours"/>
    <s v="Sacramento, Ca"/>
    <n v="38.581600000000002"/>
    <n v="-121.4944"/>
    <d v="2022-12-17T00:00:00"/>
    <n v="0"/>
    <b v="1"/>
    <d v="2025-06-01T00:00:00"/>
    <x v="6"/>
    <n v="80"/>
    <x v="3"/>
    <n v="1.7"/>
    <n v="0"/>
    <n v="1"/>
    <n v="0"/>
    <x v="4"/>
    <x v="0"/>
  </r>
  <r>
    <n v="36"/>
    <x v="3"/>
    <n v="4"/>
    <s v="Mon, Thu, Tue, Wed"/>
    <x v="1"/>
    <d v="1899-12-30T17:28:00"/>
    <d v="1899-12-30T18:29:00"/>
    <n v="61"/>
    <b v="0"/>
    <x v="0"/>
    <b v="0"/>
    <s v="Male"/>
    <n v="70"/>
    <x v="0"/>
    <n v="70"/>
    <x v="1"/>
    <n v="0"/>
    <n v="70"/>
    <s v="All Hours + Priority Access"/>
    <s v="San Diego, Ca"/>
    <n v="32.715699999999998"/>
    <n v="-117.1611"/>
    <d v="2022-10-14T00:00:00"/>
    <n v="0"/>
    <b v="0"/>
    <d v="2025-05-28T00:00:00"/>
    <x v="24"/>
    <n v="84"/>
    <x v="2"/>
    <n v="1"/>
    <n v="0"/>
    <n v="1"/>
    <n v="1"/>
    <x v="6"/>
    <x v="0"/>
  </r>
  <r>
    <n v="21"/>
    <x v="0"/>
    <n v="2"/>
    <s v="Fri, Mon"/>
    <x v="1"/>
    <d v="1899-12-30T15:40:00"/>
    <d v="1899-12-30T16:47:00"/>
    <n v="67"/>
    <b v="0"/>
    <x v="1"/>
    <b v="1"/>
    <s v="Prefer not to say"/>
    <n v="50"/>
    <x v="0"/>
    <n v="50"/>
    <x v="2"/>
    <n v="0.1"/>
    <n v="45"/>
    <s v="All Hours"/>
    <s v="San Diego, Ca"/>
    <n v="32.715699999999998"/>
    <n v="-117.1611"/>
    <d v="2024-01-21T00:00:00"/>
    <n v="6"/>
    <b v="1"/>
    <d v="2025-06-23T00:00:00"/>
    <x v="23"/>
    <n v="58"/>
    <x v="0"/>
    <n v="1.1000000000000001"/>
    <n v="5"/>
    <n v="0"/>
    <n v="0"/>
    <x v="6"/>
    <x v="0"/>
  </r>
  <r>
    <n v="43"/>
    <x v="0"/>
    <n v="3"/>
    <s v="Mon, Sun, Thu"/>
    <x v="0"/>
    <d v="1899-12-30T08:22:00"/>
    <d v="1899-12-30T10:40:00"/>
    <n v="138"/>
    <b v="0"/>
    <x v="1"/>
    <b v="0"/>
    <s v="Non-binary"/>
    <n v="50"/>
    <x v="0"/>
    <n v="50"/>
    <x v="1"/>
    <n v="0"/>
    <n v="50"/>
    <s v="All Hours"/>
    <s v="Fresno, Ca"/>
    <n v="36.7378"/>
    <n v="-119.7871"/>
    <d v="2023-09-16T00:00:00"/>
    <n v="4"/>
    <b v="1"/>
    <d v="2025-06-16T00:00:00"/>
    <x v="3"/>
    <n v="65"/>
    <x v="4"/>
    <n v="2.2999999999999998"/>
    <n v="0"/>
    <n v="1"/>
    <n v="1"/>
    <x v="1"/>
    <x v="0"/>
  </r>
  <r>
    <n v="33"/>
    <x v="1"/>
    <n v="1"/>
    <s v="Sun"/>
    <x v="0"/>
    <d v="1899-12-30T16:29:00"/>
    <d v="1899-12-30T17:07:00"/>
    <n v="38"/>
    <b v="0"/>
    <x v="1"/>
    <b v="0"/>
    <s v="Prefer not to say"/>
    <n v="30"/>
    <x v="0"/>
    <n v="30"/>
    <x v="0"/>
    <n v="0.05"/>
    <n v="28.5"/>
    <s v="Weekdays Only"/>
    <s v="Long Beach, Ca"/>
    <n v="33.770099999999999"/>
    <n v="-118.19370000000001"/>
    <d v="2023-03-31T00:00:00"/>
    <n v="5"/>
    <b v="0"/>
    <d v="2025-06-07T00:00:00"/>
    <x v="16"/>
    <n v="74"/>
    <x v="3"/>
    <n v="0.6"/>
    <n v="1.5"/>
    <n v="1"/>
    <n v="0"/>
    <x v="9"/>
    <x v="0"/>
  </r>
  <r>
    <n v="21"/>
    <x v="1"/>
    <n v="2"/>
    <s v="Fri, Mon"/>
    <x v="0"/>
    <d v="1899-12-30T20:13:00"/>
    <d v="1899-12-30T21:48:00"/>
    <n v="95"/>
    <b v="1"/>
    <x v="0"/>
    <b v="0"/>
    <s v="Female"/>
    <n v="30"/>
    <x v="1"/>
    <n v="22.5"/>
    <x v="3"/>
    <n v="0.15"/>
    <n v="19.125"/>
    <s v="Weekdays Only"/>
    <s v="Fresno, Ca"/>
    <n v="36.7378"/>
    <n v="-119.7871"/>
    <d v="2024-12-18T00:00:00"/>
    <n v="0"/>
    <b v="0"/>
    <d v="2025-07-12T00:00:00"/>
    <x v="11"/>
    <n v="39"/>
    <x v="0"/>
    <n v="1.6"/>
    <n v="3.38"/>
    <n v="0"/>
    <n v="0"/>
    <x v="1"/>
    <x v="0"/>
  </r>
  <r>
    <n v="43"/>
    <x v="3"/>
    <n v="1"/>
    <s v="Fri"/>
    <x v="1"/>
    <d v="1899-12-30T20:09:00"/>
    <d v="1899-12-30T21:57:00"/>
    <n v="108"/>
    <b v="0"/>
    <x v="0"/>
    <b v="1"/>
    <s v="Prefer not to say"/>
    <n v="70"/>
    <x v="0"/>
    <n v="70"/>
    <x v="1"/>
    <n v="0"/>
    <n v="70"/>
    <s v="All Hours + Priority Access"/>
    <s v="Anaheim, Ca"/>
    <n v="33.836599999999997"/>
    <n v="-117.9143"/>
    <d v="2024-01-04T00:00:00"/>
    <n v="0"/>
    <b v="1"/>
    <d v="2025-06-22T00:00:00"/>
    <x v="23"/>
    <n v="59"/>
    <x v="3"/>
    <n v="1.8"/>
    <n v="0"/>
    <n v="0"/>
    <n v="1"/>
    <x v="3"/>
    <x v="0"/>
  </r>
  <r>
    <n v="12"/>
    <x v="2"/>
    <n v="1"/>
    <s v="Tue"/>
    <x v="1"/>
    <d v="1899-12-30T17:08:00"/>
    <d v="1899-12-30T19:26:00"/>
    <n v="138"/>
    <b v="0"/>
    <x v="0"/>
    <b v="0"/>
    <s v="Female"/>
    <n v="20"/>
    <x v="1"/>
    <n v="15"/>
    <x v="3"/>
    <n v="0.15"/>
    <n v="12.75"/>
    <s v="Off-Peak Only"/>
    <s v="San Diego, Ca"/>
    <n v="32.715699999999998"/>
    <n v="-117.1611"/>
    <d v="2024-04-24T00:00:00"/>
    <n v="0"/>
    <b v="1"/>
    <d v="2025-06-29T00:00:00"/>
    <x v="33"/>
    <n v="52"/>
    <x v="3"/>
    <n v="2.2999999999999998"/>
    <n v="2.25"/>
    <n v="0"/>
    <n v="0"/>
    <x v="6"/>
    <x v="0"/>
  </r>
  <r>
    <n v="36"/>
    <x v="0"/>
    <n v="1"/>
    <s v="Fri"/>
    <x v="1"/>
    <d v="1899-12-30T14:49:00"/>
    <d v="1899-12-30T16:32:00"/>
    <n v="103"/>
    <b v="1"/>
    <x v="1"/>
    <b v="0"/>
    <s v="Male"/>
    <n v="50"/>
    <x v="1"/>
    <n v="37.5"/>
    <x v="2"/>
    <n v="0.1"/>
    <n v="33.75"/>
    <s v="All Hours"/>
    <s v="Bakersfield, Ca"/>
    <n v="35.3733"/>
    <n v="-119.0187"/>
    <d v="2025-01-18T00:00:00"/>
    <n v="5"/>
    <b v="1"/>
    <d v="2025-07-14T00:00:00"/>
    <x v="4"/>
    <n v="37"/>
    <x v="3"/>
    <n v="1.7"/>
    <n v="3.75"/>
    <n v="0"/>
    <n v="0"/>
    <x v="7"/>
    <x v="0"/>
  </r>
  <r>
    <n v="21"/>
    <x v="1"/>
    <n v="5"/>
    <s v="Fri, Mon, Sat, Sun, Thu"/>
    <x v="1"/>
    <d v="1899-12-30T20:15:00"/>
    <d v="1899-12-30T23:14:00"/>
    <n v="179"/>
    <b v="1"/>
    <x v="0"/>
    <b v="1"/>
    <s v="Male"/>
    <n v="30"/>
    <x v="0"/>
    <n v="30"/>
    <x v="0"/>
    <n v="0.05"/>
    <n v="28.5"/>
    <s v="Weekdays Only"/>
    <s v="Fresno, Ca"/>
    <n v="36.7378"/>
    <n v="-119.7871"/>
    <d v="2024-05-27T00:00:00"/>
    <n v="0"/>
    <b v="0"/>
    <d v="2025-06-30T00:00:00"/>
    <x v="0"/>
    <n v="51"/>
    <x v="1"/>
    <n v="3"/>
    <n v="1.5"/>
    <n v="0"/>
    <n v="0"/>
    <x v="1"/>
    <x v="0"/>
  </r>
  <r>
    <n v="45"/>
    <x v="3"/>
    <n v="2"/>
    <s v="Thu, Wed"/>
    <x v="0"/>
    <d v="1899-12-30T15:36:00"/>
    <d v="1899-12-30T17:56:00"/>
    <n v="140"/>
    <b v="0"/>
    <x v="1"/>
    <b v="1"/>
    <s v="Female"/>
    <n v="70"/>
    <x v="0"/>
    <n v="70"/>
    <x v="2"/>
    <n v="0.1"/>
    <n v="63"/>
    <s v="All Hours + Priority Access"/>
    <s v="Fresno, Ca"/>
    <n v="36.7378"/>
    <n v="-119.7871"/>
    <d v="2025-04-11T00:00:00"/>
    <n v="1"/>
    <b v="1"/>
    <d v="2025-07-18T00:00:00"/>
    <x v="5"/>
    <n v="33"/>
    <x v="0"/>
    <n v="2.2999999999999998"/>
    <n v="7"/>
    <n v="0"/>
    <n v="1"/>
    <x v="1"/>
    <x v="0"/>
  </r>
  <r>
    <n v="45"/>
    <x v="0"/>
    <n v="1"/>
    <s v="Mon"/>
    <x v="1"/>
    <d v="1899-12-30T09:31:00"/>
    <d v="1899-12-30T10:42:00"/>
    <n v="71"/>
    <b v="1"/>
    <x v="0"/>
    <b v="1"/>
    <s v="Other (self-described)"/>
    <n v="50"/>
    <x v="2"/>
    <n v="45"/>
    <x v="3"/>
    <n v="0.15"/>
    <n v="38.25"/>
    <s v="All Hours"/>
    <s v="Bakersfield, Ca"/>
    <n v="35.3733"/>
    <n v="-119.0187"/>
    <d v="2025-05-26T00:00:00"/>
    <n v="0"/>
    <b v="1"/>
    <d v="2025-07-21T00:00:00"/>
    <x v="18"/>
    <n v="30"/>
    <x v="3"/>
    <n v="1.2"/>
    <n v="6.75"/>
    <n v="0"/>
    <n v="0"/>
    <x v="7"/>
    <x v="0"/>
  </r>
  <r>
    <n v="33"/>
    <x v="1"/>
    <n v="2"/>
    <s v="Sun, Tue"/>
    <x v="0"/>
    <d v="1899-12-30T12:42:00"/>
    <d v="1899-12-30T15:01:00"/>
    <n v="139"/>
    <b v="1"/>
    <x v="1"/>
    <b v="0"/>
    <s v="Other (self-described)"/>
    <n v="30"/>
    <x v="0"/>
    <n v="30"/>
    <x v="1"/>
    <n v="0"/>
    <n v="30"/>
    <s v="Weekdays Only"/>
    <s v="Bakersfield, Ca"/>
    <n v="35.3733"/>
    <n v="-119.0187"/>
    <d v="2025-01-30T00:00:00"/>
    <n v="1"/>
    <b v="0"/>
    <d v="2025-07-14T00:00:00"/>
    <x v="4"/>
    <n v="37"/>
    <x v="0"/>
    <n v="2.2999999999999998"/>
    <n v="0"/>
    <n v="0"/>
    <n v="0"/>
    <x v="7"/>
    <x v="0"/>
  </r>
  <r>
    <n v="20"/>
    <x v="0"/>
    <n v="5"/>
    <s v="Mon, Sat, Thu, Tue, Wed"/>
    <x v="0"/>
    <d v="1899-12-30T17:41:00"/>
    <d v="1899-12-30T20:22:00"/>
    <n v="161"/>
    <b v="0"/>
    <x v="0"/>
    <b v="0"/>
    <s v="Female"/>
    <n v="50"/>
    <x v="1"/>
    <n v="37.5"/>
    <x v="2"/>
    <n v="0.1"/>
    <n v="33.75"/>
    <s v="All Hours"/>
    <s v="Long Beach, Ca"/>
    <n v="33.770099999999999"/>
    <n v="-118.19370000000001"/>
    <d v="2022-09-01T00:00:00"/>
    <n v="0"/>
    <b v="0"/>
    <d v="2025-05-26T00:00:00"/>
    <x v="1"/>
    <n v="86"/>
    <x v="1"/>
    <n v="2.7"/>
    <n v="3.75"/>
    <n v="1"/>
    <n v="0"/>
    <x v="9"/>
    <x v="0"/>
  </r>
  <r>
    <n v="19"/>
    <x v="0"/>
    <n v="2"/>
    <s v="Sun, Tue"/>
    <x v="1"/>
    <d v="1899-12-30T19:22:00"/>
    <d v="1899-12-30T20:25:00"/>
    <n v="63"/>
    <b v="0"/>
    <x v="0"/>
    <b v="0"/>
    <s v="Female"/>
    <n v="50"/>
    <x v="1"/>
    <n v="37.5"/>
    <x v="1"/>
    <n v="0"/>
    <n v="37.5"/>
    <s v="All Hours"/>
    <s v="Bakersfield, Ca"/>
    <n v="35.3733"/>
    <n v="-119.0187"/>
    <d v="2023-11-15T00:00:00"/>
    <n v="0"/>
    <b v="1"/>
    <d v="2025-06-20T00:00:00"/>
    <x v="28"/>
    <n v="61"/>
    <x v="0"/>
    <n v="1"/>
    <n v="0"/>
    <n v="1"/>
    <n v="0"/>
    <x v="7"/>
    <x v="0"/>
  </r>
  <r>
    <n v="40"/>
    <x v="0"/>
    <n v="2"/>
    <s v="Mon, Sat"/>
    <x v="1"/>
    <d v="1899-12-30T14:58:00"/>
    <d v="1899-12-30T16:42:00"/>
    <n v="104"/>
    <b v="0"/>
    <x v="0"/>
    <b v="1"/>
    <s v="Male"/>
    <n v="50"/>
    <x v="1"/>
    <n v="37.5"/>
    <x v="1"/>
    <n v="0"/>
    <n v="37.5"/>
    <s v="All Hours"/>
    <s v="Fresno, Ca"/>
    <n v="36.7378"/>
    <n v="-119.7871"/>
    <d v="2022-08-29T00:00:00"/>
    <n v="0"/>
    <b v="1"/>
    <d v="2025-05-26T00:00:00"/>
    <x v="8"/>
    <n v="86"/>
    <x v="0"/>
    <n v="1.7"/>
    <n v="0"/>
    <n v="1"/>
    <n v="0"/>
    <x v="1"/>
    <x v="0"/>
  </r>
  <r>
    <n v="49"/>
    <x v="1"/>
    <n v="3"/>
    <s v="Fri, Mon, Wed"/>
    <x v="0"/>
    <d v="1899-12-30T12:37:00"/>
    <d v="1899-12-30T13:15:00"/>
    <n v="38"/>
    <b v="1"/>
    <x v="1"/>
    <b v="0"/>
    <s v="Male"/>
    <n v="30"/>
    <x v="0"/>
    <n v="30"/>
    <x v="1"/>
    <n v="0"/>
    <n v="30"/>
    <s v="Weekdays Only"/>
    <s v="San Jose, Ca"/>
    <n v="37.338200000000001"/>
    <n v="-121.88630000000001"/>
    <d v="2024-03-19T00:00:00"/>
    <n v="5"/>
    <b v="0"/>
    <d v="2025-06-27T00:00:00"/>
    <x v="14"/>
    <n v="54"/>
    <x v="4"/>
    <n v="0.6"/>
    <n v="0"/>
    <n v="0"/>
    <n v="0"/>
    <x v="0"/>
    <x v="0"/>
  </r>
  <r>
    <n v="19"/>
    <x v="2"/>
    <n v="4"/>
    <s v="Sat, Sun, Tue, Wed"/>
    <x v="1"/>
    <d v="1899-12-30T15:49:00"/>
    <d v="1899-12-30T17:10:00"/>
    <n v="81"/>
    <b v="1"/>
    <x v="0"/>
    <b v="0"/>
    <s v="Male"/>
    <n v="20"/>
    <x v="0"/>
    <n v="20"/>
    <x v="2"/>
    <n v="0.1"/>
    <n v="18"/>
    <s v="Off-Peak Only"/>
    <s v="San Jose, Ca"/>
    <n v="37.338200000000001"/>
    <n v="-121.88630000000001"/>
    <d v="2024-07-25T00:00:00"/>
    <n v="0"/>
    <b v="1"/>
    <d v="2025-07-04T00:00:00"/>
    <x v="27"/>
    <n v="47"/>
    <x v="2"/>
    <n v="1.4"/>
    <n v="2"/>
    <n v="0"/>
    <n v="0"/>
    <x v="0"/>
    <x v="0"/>
  </r>
  <r>
    <n v="23"/>
    <x v="1"/>
    <n v="2"/>
    <s v="Sat, Thu"/>
    <x v="0"/>
    <d v="1899-12-30T11:56:00"/>
    <d v="1899-12-30T13:42:00"/>
    <n v="106"/>
    <b v="0"/>
    <x v="1"/>
    <b v="1"/>
    <s v="Female"/>
    <n v="30"/>
    <x v="0"/>
    <n v="30"/>
    <x v="0"/>
    <n v="0.05"/>
    <n v="28.5"/>
    <s v="Weekdays Only"/>
    <s v="Fresno, Ca"/>
    <n v="36.7378"/>
    <n v="-119.7871"/>
    <d v="2023-12-31T00:00:00"/>
    <n v="2"/>
    <b v="0"/>
    <d v="2025-06-22T00:00:00"/>
    <x v="13"/>
    <n v="59"/>
    <x v="0"/>
    <n v="1.8"/>
    <n v="1.5"/>
    <n v="0"/>
    <n v="0"/>
    <x v="1"/>
    <x v="0"/>
  </r>
  <r>
    <n v="48"/>
    <x v="1"/>
    <n v="3"/>
    <s v="Fri, Sun, Wed"/>
    <x v="0"/>
    <d v="1899-12-30T11:07:00"/>
    <d v="1899-12-30T12:43:00"/>
    <n v="96"/>
    <b v="1"/>
    <x v="1"/>
    <b v="1"/>
    <s v="Male"/>
    <n v="30"/>
    <x v="0"/>
    <n v="30"/>
    <x v="1"/>
    <n v="0"/>
    <n v="30"/>
    <s v="Weekdays Only"/>
    <s v="San Diego, Ca"/>
    <n v="32.715699999999998"/>
    <n v="-117.1611"/>
    <d v="2024-03-11T00:00:00"/>
    <n v="5"/>
    <b v="0"/>
    <d v="2025-06-26T00:00:00"/>
    <x v="14"/>
    <n v="55"/>
    <x v="4"/>
    <n v="1.6"/>
    <n v="0"/>
    <n v="0"/>
    <n v="0"/>
    <x v="6"/>
    <x v="0"/>
  </r>
  <r>
    <n v="38"/>
    <x v="0"/>
    <n v="4"/>
    <s v="Fri, Mon, Sun, Thu"/>
    <x v="1"/>
    <d v="1899-12-30T12:50:00"/>
    <d v="1899-12-30T14:19:00"/>
    <n v="89"/>
    <b v="0"/>
    <x v="0"/>
    <b v="1"/>
    <s v="Female"/>
    <n v="50"/>
    <x v="0"/>
    <n v="50"/>
    <x v="1"/>
    <n v="0"/>
    <n v="50"/>
    <s v="All Hours"/>
    <s v="Los Angeles, Ca"/>
    <n v="34.052199999999999"/>
    <n v="-118.2437"/>
    <d v="2025-03-02T00:00:00"/>
    <n v="0"/>
    <b v="0"/>
    <d v="2025-07-16T00:00:00"/>
    <x v="20"/>
    <n v="35"/>
    <x v="2"/>
    <n v="1.5"/>
    <n v="0"/>
    <n v="0"/>
    <n v="1"/>
    <x v="5"/>
    <x v="0"/>
  </r>
  <r>
    <n v="49"/>
    <x v="3"/>
    <n v="3"/>
    <s v="Fri, Sun, Wed"/>
    <x v="0"/>
    <d v="1899-12-30T17:42:00"/>
    <d v="1899-12-30T19:00:00"/>
    <n v="78"/>
    <b v="1"/>
    <x v="1"/>
    <b v="1"/>
    <s v="Female"/>
    <n v="70"/>
    <x v="2"/>
    <n v="63"/>
    <x v="2"/>
    <n v="0.1"/>
    <n v="56.7"/>
    <s v="All Hours + Priority Access"/>
    <s v="Los Angeles, Ca"/>
    <n v="34.052199999999999"/>
    <n v="-118.2437"/>
    <d v="2023-08-10T00:00:00"/>
    <n v="6"/>
    <b v="0"/>
    <d v="2025-06-14T00:00:00"/>
    <x v="31"/>
    <n v="67"/>
    <x v="4"/>
    <n v="1.3"/>
    <n v="6.3"/>
    <n v="1"/>
    <n v="1"/>
    <x v="5"/>
    <x v="0"/>
  </r>
  <r>
    <n v="21"/>
    <x v="0"/>
    <n v="2"/>
    <s v="Fri, Mon"/>
    <x v="1"/>
    <d v="1899-12-30T15:40:00"/>
    <d v="1899-12-30T16:47:00"/>
    <n v="67"/>
    <b v="0"/>
    <x v="1"/>
    <b v="1"/>
    <s v="Prefer not to say"/>
    <n v="50"/>
    <x v="0"/>
    <n v="50"/>
    <x v="2"/>
    <n v="0.1"/>
    <n v="45"/>
    <s v="All Hours"/>
    <s v="San Diego, Ca"/>
    <n v="32.715699999999998"/>
    <n v="-117.1611"/>
    <d v="2024-11-04T00:00:00"/>
    <n v="5"/>
    <b v="1"/>
    <d v="2025-07-10T00:00:00"/>
    <x v="10"/>
    <n v="41"/>
    <x v="0"/>
    <n v="1.1000000000000001"/>
    <n v="5"/>
    <n v="0"/>
    <n v="0"/>
    <x v="6"/>
    <x v="0"/>
  </r>
  <r>
    <n v="42"/>
    <x v="1"/>
    <n v="4"/>
    <s v="Mon, Sat, Sun, Tue"/>
    <x v="1"/>
    <d v="1899-12-30T19:21:00"/>
    <d v="1899-12-30T21:49:00"/>
    <n v="148"/>
    <b v="0"/>
    <x v="1"/>
    <b v="1"/>
    <s v="Female"/>
    <n v="30"/>
    <x v="1"/>
    <n v="22.5"/>
    <x v="0"/>
    <n v="0.05"/>
    <n v="21.375"/>
    <s v="Weekdays Only"/>
    <s v="Los Angeles, Ca"/>
    <n v="34.052199999999999"/>
    <n v="-118.2437"/>
    <d v="2023-09-02T00:00:00"/>
    <n v="3"/>
    <b v="0"/>
    <d v="2025-06-15T00:00:00"/>
    <x v="3"/>
    <n v="66"/>
    <x v="2"/>
    <n v="2.5"/>
    <n v="1.1200000000000001"/>
    <n v="1"/>
    <n v="0"/>
    <x v="5"/>
    <x v="0"/>
  </r>
  <r>
    <n v="17"/>
    <x v="0"/>
    <n v="3"/>
    <s v="Fri, Mon, Tue"/>
    <x v="1"/>
    <d v="1899-12-30T11:51:00"/>
    <d v="1899-12-30T14:30:00"/>
    <n v="159"/>
    <b v="0"/>
    <x v="0"/>
    <b v="1"/>
    <s v="Female"/>
    <n v="50"/>
    <x v="0"/>
    <n v="50"/>
    <x v="0"/>
    <n v="0.05"/>
    <n v="47.5"/>
    <s v="All Hours"/>
    <s v="Los Angeles, Ca"/>
    <n v="34.052199999999999"/>
    <n v="-118.2437"/>
    <d v="2023-07-31T00:00:00"/>
    <n v="0"/>
    <b v="1"/>
    <d v="2025-06-13T00:00:00"/>
    <x v="26"/>
    <n v="68"/>
    <x v="4"/>
    <n v="2.6"/>
    <n v="2.5"/>
    <n v="1"/>
    <n v="1"/>
    <x v="5"/>
    <x v="0"/>
  </r>
  <r>
    <n v="29"/>
    <x v="1"/>
    <n v="3"/>
    <s v="Mon, Sat, Thu"/>
    <x v="0"/>
    <d v="1899-12-30T15:05:00"/>
    <d v="1899-12-30T16:19:00"/>
    <n v="74"/>
    <b v="0"/>
    <x v="1"/>
    <b v="1"/>
    <s v="Non-binary"/>
    <n v="30"/>
    <x v="0"/>
    <n v="30"/>
    <x v="1"/>
    <n v="0"/>
    <n v="30"/>
    <s v="Weekdays Only"/>
    <s v="San Diego, Ca"/>
    <n v="32.715699999999998"/>
    <n v="-117.1611"/>
    <d v="2025-01-12T00:00:00"/>
    <n v="7"/>
    <b v="0"/>
    <d v="2025-07-13T00:00:00"/>
    <x v="4"/>
    <n v="38"/>
    <x v="4"/>
    <n v="1.2"/>
    <n v="0"/>
    <n v="0"/>
    <n v="0"/>
    <x v="6"/>
    <x v="0"/>
  </r>
  <r>
    <n v="33"/>
    <x v="0"/>
    <n v="1"/>
    <s v="Fri"/>
    <x v="1"/>
    <d v="1899-12-30T16:06:00"/>
    <d v="1899-12-30T17:02:00"/>
    <n v="56"/>
    <b v="0"/>
    <x v="0"/>
    <b v="0"/>
    <s v="Female"/>
    <n v="50"/>
    <x v="0"/>
    <n v="50"/>
    <x v="2"/>
    <n v="0.1"/>
    <n v="45"/>
    <s v="All Hours"/>
    <s v="Fresno, Ca"/>
    <n v="36.7378"/>
    <n v="-119.7871"/>
    <d v="2025-04-18T00:00:00"/>
    <n v="0"/>
    <b v="1"/>
    <d v="2025-07-19T00:00:00"/>
    <x v="5"/>
    <n v="32"/>
    <x v="3"/>
    <n v="0.9"/>
    <n v="5"/>
    <n v="0"/>
    <n v="0"/>
    <x v="1"/>
    <x v="0"/>
  </r>
  <r>
    <n v="29"/>
    <x v="0"/>
    <n v="3"/>
    <s v="Fri, Sat, Thu"/>
    <x v="1"/>
    <d v="1899-12-30T13:02:00"/>
    <d v="1899-12-30T14:08:00"/>
    <n v="66"/>
    <b v="0"/>
    <x v="0"/>
    <b v="1"/>
    <s v="Non-binary"/>
    <n v="50"/>
    <x v="1"/>
    <n v="37.5"/>
    <x v="2"/>
    <n v="0.1"/>
    <n v="33.75"/>
    <s v="All Hours"/>
    <s v="Fresno, Ca"/>
    <n v="36.7378"/>
    <n v="-119.7871"/>
    <d v="2023-03-14T00:00:00"/>
    <n v="0"/>
    <b v="1"/>
    <d v="2025-06-06T00:00:00"/>
    <x v="16"/>
    <n v="75"/>
    <x v="4"/>
    <n v="1.1000000000000001"/>
    <n v="3.75"/>
    <n v="1"/>
    <n v="0"/>
    <x v="1"/>
    <x v="0"/>
  </r>
  <r>
    <n v="39"/>
    <x v="0"/>
    <n v="5"/>
    <s v="Fri, Mon, Sat, Thu, Wed"/>
    <x v="0"/>
    <d v="1899-12-30T20:01:00"/>
    <d v="1899-12-30T21:08:00"/>
    <n v="67"/>
    <b v="1"/>
    <x v="1"/>
    <b v="0"/>
    <s v="Male"/>
    <n v="50"/>
    <x v="0"/>
    <n v="50"/>
    <x v="2"/>
    <n v="0.1"/>
    <n v="45"/>
    <s v="All Hours"/>
    <s v="Bakersfield, Ca"/>
    <n v="35.3733"/>
    <n v="-119.0187"/>
    <d v="2024-02-19T00:00:00"/>
    <n v="3"/>
    <b v="1"/>
    <d v="2025-06-25T00:00:00"/>
    <x v="15"/>
    <n v="56"/>
    <x v="1"/>
    <n v="1.1000000000000001"/>
    <n v="5"/>
    <n v="0"/>
    <n v="0"/>
    <x v="7"/>
    <x v="0"/>
  </r>
  <r>
    <n v="28"/>
    <x v="2"/>
    <n v="2"/>
    <s v="Fri, Sun"/>
    <x v="0"/>
    <d v="1899-12-30T20:17:00"/>
    <d v="1899-12-30T23:03:00"/>
    <n v="166"/>
    <b v="1"/>
    <x v="0"/>
    <b v="1"/>
    <s v="Non-binary"/>
    <n v="20"/>
    <x v="1"/>
    <n v="15"/>
    <x v="1"/>
    <n v="0"/>
    <n v="15"/>
    <s v="Off-Peak Only"/>
    <s v="San Francisco, Ca"/>
    <n v="37.774900000000002"/>
    <n v="-122.4194"/>
    <d v="2025-04-22T00:00:00"/>
    <n v="0"/>
    <b v="0"/>
    <d v="2025-07-19T00:00:00"/>
    <x v="5"/>
    <n v="32"/>
    <x v="0"/>
    <n v="2.8"/>
    <n v="0"/>
    <n v="0"/>
    <n v="0"/>
    <x v="8"/>
    <x v="0"/>
  </r>
  <r>
    <n v="19"/>
    <x v="0"/>
    <n v="2"/>
    <s v="Mon, Tue"/>
    <x v="1"/>
    <d v="1899-12-30T14:01:00"/>
    <d v="1899-12-30T15:56:00"/>
    <n v="115"/>
    <b v="0"/>
    <x v="0"/>
    <b v="0"/>
    <s v="Female"/>
    <n v="50"/>
    <x v="0"/>
    <n v="50"/>
    <x v="1"/>
    <n v="0"/>
    <n v="50"/>
    <s v="All Hours"/>
    <s v="Los Angeles, Ca"/>
    <n v="34.052199999999999"/>
    <n v="-118.2437"/>
    <d v="2022-07-29T00:00:00"/>
    <n v="0"/>
    <b v="1"/>
    <d v="2025-05-24T00:00:00"/>
    <x v="35"/>
    <n v="88"/>
    <x v="0"/>
    <n v="1.9"/>
    <n v="0"/>
    <n v="1"/>
    <n v="1"/>
    <x v="5"/>
    <x v="0"/>
  </r>
  <r>
    <n v="27"/>
    <x v="0"/>
    <n v="2"/>
    <s v="Mon, Sun"/>
    <x v="1"/>
    <d v="1899-12-30T16:35:00"/>
    <d v="1899-12-30T18:56:00"/>
    <n v="141"/>
    <b v="1"/>
    <x v="1"/>
    <b v="0"/>
    <s v="Male"/>
    <n v="50"/>
    <x v="1"/>
    <n v="37.5"/>
    <x v="3"/>
    <n v="0.15"/>
    <n v="31.875"/>
    <s v="All Hours"/>
    <s v="San Francisco, Ca"/>
    <n v="37.774900000000002"/>
    <n v="-122.4194"/>
    <d v="2025-04-22T00:00:00"/>
    <n v="3"/>
    <b v="0"/>
    <d v="2025-07-19T00:00:00"/>
    <x v="5"/>
    <n v="32"/>
    <x v="0"/>
    <n v="2.4"/>
    <n v="5.62"/>
    <n v="0"/>
    <n v="0"/>
    <x v="8"/>
    <x v="0"/>
  </r>
  <r>
    <n v="26"/>
    <x v="0"/>
    <n v="5"/>
    <s v="Mon, Sat, Sun, Thu, Wed"/>
    <x v="1"/>
    <d v="1899-12-30T17:11:00"/>
    <d v="1899-12-30T18:02:00"/>
    <n v="51"/>
    <b v="0"/>
    <x v="1"/>
    <b v="1"/>
    <s v="Female"/>
    <n v="50"/>
    <x v="1"/>
    <n v="37.5"/>
    <x v="3"/>
    <n v="0.15"/>
    <n v="31.875"/>
    <s v="All Hours"/>
    <s v="Long Beach, Ca"/>
    <n v="33.770099999999999"/>
    <n v="-118.19370000000001"/>
    <d v="2023-06-13T00:00:00"/>
    <n v="2"/>
    <b v="1"/>
    <d v="2025-06-11T00:00:00"/>
    <x v="21"/>
    <n v="70"/>
    <x v="1"/>
    <n v="0.8"/>
    <n v="5.62"/>
    <n v="1"/>
    <n v="0"/>
    <x v="9"/>
    <x v="0"/>
  </r>
  <r>
    <n v="43"/>
    <x v="0"/>
    <n v="3"/>
    <s v="Mon, Sun, Thu"/>
    <x v="0"/>
    <d v="1899-12-30T08:22:00"/>
    <d v="1899-12-30T10:40:00"/>
    <n v="138"/>
    <b v="0"/>
    <x v="1"/>
    <b v="0"/>
    <s v="Non-binary"/>
    <n v="50"/>
    <x v="0"/>
    <n v="50"/>
    <x v="1"/>
    <n v="0"/>
    <n v="50"/>
    <s v="All Hours"/>
    <s v="Fresno, Ca"/>
    <n v="36.7378"/>
    <n v="-119.7871"/>
    <d v="2022-08-10T00:00:00"/>
    <n v="2"/>
    <b v="1"/>
    <d v="2025-05-24T00:00:00"/>
    <x v="8"/>
    <n v="88"/>
    <x v="4"/>
    <n v="2.2999999999999998"/>
    <n v="0"/>
    <n v="1"/>
    <n v="1"/>
    <x v="1"/>
    <x v="0"/>
  </r>
  <r>
    <n v="30"/>
    <x v="3"/>
    <n v="2"/>
    <s v="Sun, Wed"/>
    <x v="1"/>
    <d v="1899-12-30T17:04:00"/>
    <d v="1899-12-30T19:42:00"/>
    <n v="158"/>
    <b v="1"/>
    <x v="0"/>
    <b v="1"/>
    <s v="Non-binary"/>
    <n v="70"/>
    <x v="2"/>
    <n v="63"/>
    <x v="1"/>
    <n v="0"/>
    <n v="63"/>
    <s v="All Hours + Priority Access"/>
    <s v="San Jose, Ca"/>
    <n v="37.338200000000001"/>
    <n v="-121.88630000000001"/>
    <d v="2024-10-11T00:00:00"/>
    <n v="0"/>
    <b v="1"/>
    <d v="2025-07-08T00:00:00"/>
    <x v="34"/>
    <n v="43"/>
    <x v="0"/>
    <n v="2.6"/>
    <n v="0"/>
    <n v="0"/>
    <n v="1"/>
    <x v="0"/>
    <x v="0"/>
  </r>
  <r>
    <n v="45"/>
    <x v="0"/>
    <n v="3"/>
    <s v="Sun, Tue, Wed"/>
    <x v="0"/>
    <d v="1899-12-30T11:20:00"/>
    <d v="1899-12-30T14:08:00"/>
    <n v="168"/>
    <b v="0"/>
    <x v="1"/>
    <b v="1"/>
    <s v="Male"/>
    <n v="50"/>
    <x v="0"/>
    <n v="50"/>
    <x v="1"/>
    <n v="0"/>
    <n v="50"/>
    <s v="All Hours"/>
    <s v="San Francisco, Ca"/>
    <n v="37.774900000000002"/>
    <n v="-122.4194"/>
    <d v="2025-01-22T00:00:00"/>
    <n v="8"/>
    <b v="1"/>
    <d v="2025-07-14T00:00:00"/>
    <x v="4"/>
    <n v="37"/>
    <x v="4"/>
    <n v="2.8"/>
    <n v="0"/>
    <n v="0"/>
    <n v="1"/>
    <x v="8"/>
    <x v="0"/>
  </r>
  <r>
    <n v="25"/>
    <x v="0"/>
    <n v="1"/>
    <s v="Tue"/>
    <x v="0"/>
    <d v="1899-12-30T08:37:00"/>
    <d v="1899-12-30T10:52:00"/>
    <n v="135"/>
    <b v="1"/>
    <x v="1"/>
    <b v="0"/>
    <s v="Male"/>
    <n v="50"/>
    <x v="0"/>
    <n v="50"/>
    <x v="1"/>
    <n v="0"/>
    <n v="50"/>
    <s v="All Hours"/>
    <s v="Long Beach, Ca"/>
    <n v="33.770099999999999"/>
    <n v="-118.19370000000001"/>
    <d v="2025-02-13T00:00:00"/>
    <n v="5"/>
    <b v="1"/>
    <d v="2025-07-15T00:00:00"/>
    <x v="22"/>
    <n v="36"/>
    <x v="3"/>
    <n v="2.2000000000000002"/>
    <n v="0"/>
    <n v="0"/>
    <n v="1"/>
    <x v="9"/>
    <x v="0"/>
  </r>
  <r>
    <n v="19"/>
    <x v="2"/>
    <n v="2"/>
    <s v="Sat, Tue"/>
    <x v="0"/>
    <d v="1899-12-30T16:57:00"/>
    <d v="1899-12-30T18:54:00"/>
    <n v="117"/>
    <b v="1"/>
    <x v="1"/>
    <b v="0"/>
    <s v="Female"/>
    <n v="20"/>
    <x v="1"/>
    <n v="15"/>
    <x v="1"/>
    <n v="0"/>
    <n v="15"/>
    <s v="Off-Peak Only"/>
    <s v="Sacramento, Ca"/>
    <n v="38.581600000000002"/>
    <n v="-121.4944"/>
    <d v="2024-08-04T00:00:00"/>
    <n v="3"/>
    <b v="0"/>
    <d v="2025-07-04T00:00:00"/>
    <x v="12"/>
    <n v="47"/>
    <x v="0"/>
    <n v="2"/>
    <n v="0"/>
    <n v="0"/>
    <n v="0"/>
    <x v="4"/>
    <x v="0"/>
  </r>
  <r>
    <n v="48"/>
    <x v="1"/>
    <n v="3"/>
    <s v="Mon, Sat, Tue"/>
    <x v="1"/>
    <d v="1899-12-30T20:37:00"/>
    <d v="1899-12-30T21:48:00"/>
    <n v="71"/>
    <b v="0"/>
    <x v="1"/>
    <b v="1"/>
    <s v="Other (self-described)"/>
    <n v="30"/>
    <x v="0"/>
    <n v="30"/>
    <x v="1"/>
    <n v="0"/>
    <n v="30"/>
    <s v="Weekdays Only"/>
    <s v="San Jose, Ca"/>
    <n v="37.338200000000001"/>
    <n v="-121.88630000000001"/>
    <d v="2025-03-07T00:00:00"/>
    <n v="2"/>
    <b v="0"/>
    <d v="2025-07-16T00:00:00"/>
    <x v="20"/>
    <n v="35"/>
    <x v="4"/>
    <n v="1.2"/>
    <n v="0"/>
    <n v="0"/>
    <n v="0"/>
    <x v="0"/>
    <x v="0"/>
  </r>
  <r>
    <n v="28"/>
    <x v="0"/>
    <n v="4"/>
    <s v="Fri, Mon, Tue, Wed"/>
    <x v="1"/>
    <d v="1899-12-30T11:10:00"/>
    <d v="1899-12-30T13:56:00"/>
    <n v="166"/>
    <b v="0"/>
    <x v="1"/>
    <b v="1"/>
    <s v="Male"/>
    <n v="50"/>
    <x v="1"/>
    <n v="37.5"/>
    <x v="3"/>
    <n v="0.15"/>
    <n v="31.875"/>
    <s v="All Hours"/>
    <s v="Long Beach, Ca"/>
    <n v="33.770099999999999"/>
    <n v="-118.19370000000001"/>
    <d v="2023-06-16T00:00:00"/>
    <n v="1"/>
    <b v="1"/>
    <d v="2025-06-11T00:00:00"/>
    <x v="21"/>
    <n v="70"/>
    <x v="2"/>
    <n v="2.8"/>
    <n v="5.62"/>
    <n v="1"/>
    <n v="0"/>
    <x v="9"/>
    <x v="0"/>
  </r>
  <r>
    <n v="14"/>
    <x v="0"/>
    <n v="2"/>
    <s v="Mon, Wed"/>
    <x v="1"/>
    <d v="1899-12-30T10:33:00"/>
    <d v="1899-12-30T12:57:00"/>
    <n v="144"/>
    <b v="1"/>
    <x v="0"/>
    <b v="1"/>
    <s v="Other (self-described)"/>
    <n v="50"/>
    <x v="1"/>
    <n v="37.5"/>
    <x v="1"/>
    <n v="0"/>
    <n v="37.5"/>
    <s v="All Hours"/>
    <s v="Long Beach, Ca"/>
    <n v="33.770099999999999"/>
    <n v="-118.19370000000001"/>
    <d v="2025-04-17T00:00:00"/>
    <n v="0"/>
    <b v="1"/>
    <d v="2025-07-19T00:00:00"/>
    <x v="5"/>
    <n v="32"/>
    <x v="0"/>
    <n v="2.4"/>
    <n v="0"/>
    <n v="0"/>
    <n v="0"/>
    <x v="9"/>
    <x v="0"/>
  </r>
  <r>
    <n v="39"/>
    <x v="1"/>
    <n v="3"/>
    <s v="Mon, Tue, Wed"/>
    <x v="0"/>
    <d v="1899-12-30T16:51:00"/>
    <d v="1899-12-30T18:36:00"/>
    <n v="105"/>
    <b v="0"/>
    <x v="0"/>
    <b v="1"/>
    <s v="Female"/>
    <n v="30"/>
    <x v="1"/>
    <n v="22.5"/>
    <x v="1"/>
    <n v="0"/>
    <n v="22.5"/>
    <s v="Weekdays Only"/>
    <s v="Anaheim, Ca"/>
    <n v="33.836599999999997"/>
    <n v="-117.9143"/>
    <d v="2023-12-28T00:00:00"/>
    <n v="0"/>
    <b v="0"/>
    <d v="2025-06-22T00:00:00"/>
    <x v="13"/>
    <n v="59"/>
    <x v="4"/>
    <n v="1.8"/>
    <n v="0"/>
    <n v="0"/>
    <n v="0"/>
    <x v="3"/>
    <x v="0"/>
  </r>
  <r>
    <n v="33"/>
    <x v="0"/>
    <n v="1"/>
    <s v="Fri"/>
    <x v="1"/>
    <d v="1899-12-30T16:06:00"/>
    <d v="1899-12-30T17:02:00"/>
    <n v="56"/>
    <b v="0"/>
    <x v="0"/>
    <b v="0"/>
    <s v="Female"/>
    <n v="50"/>
    <x v="0"/>
    <n v="50"/>
    <x v="2"/>
    <n v="0.1"/>
    <n v="45"/>
    <s v="All Hours"/>
    <s v="Fresno, Ca"/>
    <n v="36.7378"/>
    <n v="-119.7871"/>
    <d v="2022-07-27T00:00:00"/>
    <n v="0"/>
    <b v="1"/>
    <d v="2025-05-24T00:00:00"/>
    <x v="35"/>
    <n v="88"/>
    <x v="3"/>
    <n v="0.9"/>
    <n v="5"/>
    <n v="1"/>
    <n v="0"/>
    <x v="1"/>
    <x v="0"/>
  </r>
  <r>
    <n v="17"/>
    <x v="0"/>
    <n v="5"/>
    <s v="Fri, Mon, Sat, Sun, Wed"/>
    <x v="1"/>
    <d v="1899-12-30T13:50:00"/>
    <d v="1899-12-30T14:29:00"/>
    <n v="39"/>
    <b v="1"/>
    <x v="1"/>
    <b v="1"/>
    <s v="Female"/>
    <n v="50"/>
    <x v="2"/>
    <n v="45"/>
    <x v="3"/>
    <n v="0.15"/>
    <n v="38.25"/>
    <s v="All Hours"/>
    <s v="Sacramento, Ca"/>
    <n v="38.581600000000002"/>
    <n v="-121.4944"/>
    <d v="2023-02-07T00:00:00"/>
    <n v="5"/>
    <b v="0"/>
    <d v="2025-06-04T00:00:00"/>
    <x v="19"/>
    <n v="77"/>
    <x v="1"/>
    <n v="0.6"/>
    <n v="6.75"/>
    <n v="1"/>
    <n v="0"/>
    <x v="4"/>
    <x v="0"/>
  </r>
  <r>
    <n v="24"/>
    <x v="3"/>
    <n v="2"/>
    <s v="Sun, Thu"/>
    <x v="1"/>
    <d v="1899-12-30T15:49:00"/>
    <d v="1899-12-30T18:31:00"/>
    <n v="162"/>
    <b v="1"/>
    <x v="1"/>
    <b v="1"/>
    <s v="Female"/>
    <n v="70"/>
    <x v="1"/>
    <n v="52.5"/>
    <x v="3"/>
    <n v="0.15"/>
    <n v="44.625"/>
    <s v="All Hours + Priority Access"/>
    <s v="San Jose, Ca"/>
    <n v="37.338200000000001"/>
    <n v="-121.88630000000001"/>
    <d v="2023-09-06T00:00:00"/>
    <n v="6"/>
    <b v="1"/>
    <d v="2025-06-16T00:00:00"/>
    <x v="3"/>
    <n v="65"/>
    <x v="0"/>
    <n v="2.7"/>
    <n v="7.88"/>
    <n v="1"/>
    <n v="0"/>
    <x v="0"/>
    <x v="0"/>
  </r>
  <r>
    <n v="12"/>
    <x v="0"/>
    <n v="5"/>
    <s v="Mon, Sun, Thu, Tue, Wed"/>
    <x v="1"/>
    <d v="1899-12-30T18:32:00"/>
    <d v="1899-12-30T19:28:00"/>
    <n v="56"/>
    <b v="1"/>
    <x v="0"/>
    <b v="1"/>
    <s v="Male"/>
    <n v="50"/>
    <x v="0"/>
    <n v="50"/>
    <x v="2"/>
    <n v="0.1"/>
    <n v="45"/>
    <s v="All Hours"/>
    <s v="San Jose, Ca"/>
    <n v="37.338200000000001"/>
    <n v="-121.88630000000001"/>
    <d v="2024-07-31T00:00:00"/>
    <n v="0"/>
    <b v="1"/>
    <d v="2025-07-04T00:00:00"/>
    <x v="27"/>
    <n v="47"/>
    <x v="1"/>
    <n v="0.9"/>
    <n v="5"/>
    <n v="0"/>
    <n v="0"/>
    <x v="0"/>
    <x v="0"/>
  </r>
  <r>
    <n v="26"/>
    <x v="2"/>
    <n v="1"/>
    <s v="Thu"/>
    <x v="0"/>
    <d v="1899-12-30T14:21:00"/>
    <d v="1899-12-30T17:17:00"/>
    <n v="176"/>
    <b v="1"/>
    <x v="0"/>
    <b v="0"/>
    <s v="Male"/>
    <n v="20"/>
    <x v="0"/>
    <n v="20"/>
    <x v="2"/>
    <n v="0.1"/>
    <n v="18"/>
    <s v="Off-Peak Only"/>
    <s v="Long Beach, Ca"/>
    <n v="33.770099999999999"/>
    <n v="-118.19370000000001"/>
    <d v="2023-08-28T00:00:00"/>
    <n v="0"/>
    <b v="0"/>
    <d v="2025-06-15T00:00:00"/>
    <x v="31"/>
    <n v="66"/>
    <x v="3"/>
    <n v="2.9"/>
    <n v="2"/>
    <n v="1"/>
    <n v="0"/>
    <x v="9"/>
    <x v="0"/>
  </r>
  <r>
    <n v="23"/>
    <x v="0"/>
    <n v="2"/>
    <s v="Thu, Tue"/>
    <x v="1"/>
    <d v="1899-12-30T14:42:00"/>
    <d v="1899-12-30T16:56:00"/>
    <n v="134"/>
    <b v="1"/>
    <x v="1"/>
    <b v="0"/>
    <s v="Female"/>
    <n v="50"/>
    <x v="0"/>
    <n v="50"/>
    <x v="0"/>
    <n v="0.05"/>
    <n v="47.5"/>
    <s v="All Hours"/>
    <s v="San Francisco, Ca"/>
    <n v="37.774900000000002"/>
    <n v="-122.4194"/>
    <d v="2023-12-09T00:00:00"/>
    <n v="7"/>
    <b v="0"/>
    <d v="2025-06-21T00:00:00"/>
    <x v="13"/>
    <n v="60"/>
    <x v="0"/>
    <n v="2.2000000000000002"/>
    <n v="2.5"/>
    <n v="0"/>
    <n v="1"/>
    <x v="8"/>
    <x v="0"/>
  </r>
  <r>
    <n v="13"/>
    <x v="1"/>
    <n v="3"/>
    <s v="Mon, Thu, Tue"/>
    <x v="0"/>
    <d v="1899-12-30T20:25:00"/>
    <d v="1899-12-30T22:44:00"/>
    <n v="139"/>
    <b v="0"/>
    <x v="1"/>
    <b v="0"/>
    <s v="Male"/>
    <n v="30"/>
    <x v="0"/>
    <n v="30"/>
    <x v="1"/>
    <n v="0"/>
    <n v="30"/>
    <s v="Weekdays Only"/>
    <s v="Anaheim, Ca"/>
    <n v="33.836599999999997"/>
    <n v="-117.9143"/>
    <d v="2024-03-26T00:00:00"/>
    <n v="4"/>
    <b v="0"/>
    <d v="2025-06-27T00:00:00"/>
    <x v="14"/>
    <n v="54"/>
    <x v="4"/>
    <n v="2.2999999999999998"/>
    <n v="0"/>
    <n v="0"/>
    <n v="0"/>
    <x v="3"/>
    <x v="0"/>
  </r>
  <r>
    <n v="25"/>
    <x v="0"/>
    <n v="2"/>
    <s v="Thu, Tue"/>
    <x v="0"/>
    <d v="1899-12-30T10:55:00"/>
    <d v="1899-12-30T13:51:00"/>
    <n v="176"/>
    <b v="1"/>
    <x v="0"/>
    <b v="1"/>
    <s v="Female"/>
    <n v="50"/>
    <x v="1"/>
    <n v="37.5"/>
    <x v="1"/>
    <n v="0"/>
    <n v="37.5"/>
    <s v="All Hours"/>
    <s v="Sacramento, Ca"/>
    <n v="38.581600000000002"/>
    <n v="-121.4944"/>
    <d v="2025-02-03T00:00:00"/>
    <n v="0"/>
    <b v="1"/>
    <d v="2025-07-15T00:00:00"/>
    <x v="22"/>
    <n v="36"/>
    <x v="0"/>
    <n v="2.9"/>
    <n v="0"/>
    <n v="0"/>
    <n v="0"/>
    <x v="4"/>
    <x v="0"/>
  </r>
  <r>
    <n v="34"/>
    <x v="1"/>
    <n v="2"/>
    <s v="Fri, Tue"/>
    <x v="0"/>
    <d v="1899-12-30T17:02:00"/>
    <d v="1899-12-30T18:36:00"/>
    <n v="94"/>
    <b v="1"/>
    <x v="1"/>
    <b v="1"/>
    <s v="Male"/>
    <n v="30"/>
    <x v="0"/>
    <n v="30"/>
    <x v="3"/>
    <n v="0.15"/>
    <n v="25.5"/>
    <s v="Weekdays Only"/>
    <s v="San Jose, Ca"/>
    <n v="37.338200000000001"/>
    <n v="-121.88630000000001"/>
    <d v="2022-11-21T00:00:00"/>
    <n v="5"/>
    <b v="0"/>
    <d v="2025-05-30T00:00:00"/>
    <x v="29"/>
    <n v="82"/>
    <x v="0"/>
    <n v="1.6"/>
    <n v="4.5"/>
    <n v="1"/>
    <n v="0"/>
    <x v="0"/>
    <x v="0"/>
  </r>
  <r>
    <n v="30"/>
    <x v="2"/>
    <n v="5"/>
    <s v="Fri, Mon, Sun, Thu, Wed"/>
    <x v="0"/>
    <d v="1899-12-30T17:29:00"/>
    <d v="1899-12-30T18:25:00"/>
    <n v="56"/>
    <b v="0"/>
    <x v="1"/>
    <b v="0"/>
    <s v="Non-binary"/>
    <n v="20"/>
    <x v="0"/>
    <n v="20"/>
    <x v="3"/>
    <n v="0.15"/>
    <n v="17"/>
    <s v="Off-Peak Only"/>
    <s v="Fresno, Ca"/>
    <n v="36.7378"/>
    <n v="-119.7871"/>
    <d v="2024-02-29T00:00:00"/>
    <n v="4"/>
    <b v="0"/>
    <d v="2025-06-26T00:00:00"/>
    <x v="15"/>
    <n v="55"/>
    <x v="1"/>
    <n v="0.9"/>
    <n v="3"/>
    <n v="0"/>
    <n v="0"/>
    <x v="1"/>
    <x v="0"/>
  </r>
  <r>
    <n v="49"/>
    <x v="1"/>
    <n v="2"/>
    <s v="Mon, Sun"/>
    <x v="0"/>
    <d v="1899-12-30T18:40:00"/>
    <d v="1899-12-30T20:46:00"/>
    <n v="126"/>
    <b v="0"/>
    <x v="1"/>
    <b v="1"/>
    <s v="Female"/>
    <n v="30"/>
    <x v="1"/>
    <n v="22.5"/>
    <x v="0"/>
    <n v="0.05"/>
    <n v="21.375"/>
    <s v="Weekdays Only"/>
    <s v="Anaheim, Ca"/>
    <n v="33.836599999999997"/>
    <n v="-117.9143"/>
    <d v="2024-11-27T00:00:00"/>
    <n v="3"/>
    <b v="1"/>
    <d v="2025-07-11T00:00:00"/>
    <x v="10"/>
    <n v="40"/>
    <x v="0"/>
    <n v="2.1"/>
    <n v="1.1200000000000001"/>
    <n v="0"/>
    <n v="0"/>
    <x v="3"/>
    <x v="0"/>
  </r>
  <r>
    <n v="33"/>
    <x v="2"/>
    <n v="3"/>
    <s v="Fri, Sat, Tue"/>
    <x v="1"/>
    <d v="1899-12-30T10:24:00"/>
    <d v="1899-12-30T12:48:00"/>
    <n v="144"/>
    <b v="0"/>
    <x v="1"/>
    <b v="0"/>
    <s v="Female"/>
    <n v="20"/>
    <x v="1"/>
    <n v="15"/>
    <x v="1"/>
    <n v="0"/>
    <n v="15"/>
    <s v="Off-Peak Only"/>
    <s v="Long Beach, Ca"/>
    <n v="33.770099999999999"/>
    <n v="-118.19370000000001"/>
    <d v="2024-05-27T00:00:00"/>
    <n v="7"/>
    <b v="0"/>
    <d v="2025-06-30T00:00:00"/>
    <x v="0"/>
    <n v="51"/>
    <x v="4"/>
    <n v="2.4"/>
    <n v="0"/>
    <n v="0"/>
    <n v="0"/>
    <x v="9"/>
    <x v="0"/>
  </r>
  <r>
    <n v="31"/>
    <x v="0"/>
    <n v="2"/>
    <s v="Sun, Thu"/>
    <x v="1"/>
    <d v="1899-12-30T20:28:00"/>
    <d v="1899-12-30T21:26:00"/>
    <n v="58"/>
    <b v="0"/>
    <x v="1"/>
    <b v="0"/>
    <s v="Non-binary"/>
    <n v="50"/>
    <x v="0"/>
    <n v="50"/>
    <x v="3"/>
    <n v="0.15"/>
    <n v="42.5"/>
    <s v="All Hours"/>
    <s v="Sacramento, Ca"/>
    <n v="38.581600000000002"/>
    <n v="-121.4944"/>
    <d v="2024-04-07T00:00:00"/>
    <n v="4"/>
    <b v="0"/>
    <d v="2025-06-28T00:00:00"/>
    <x v="33"/>
    <n v="53"/>
    <x v="0"/>
    <n v="1"/>
    <n v="7.5"/>
    <n v="0"/>
    <n v="0"/>
    <x v="4"/>
    <x v="0"/>
  </r>
  <r>
    <n v="24"/>
    <x v="2"/>
    <n v="3"/>
    <s v="Sat, Thu, Wed"/>
    <x v="1"/>
    <d v="1899-12-30T12:00:00"/>
    <d v="1899-12-30T14:08:00"/>
    <n v="128"/>
    <b v="1"/>
    <x v="0"/>
    <b v="1"/>
    <s v="Other (self-described)"/>
    <n v="20"/>
    <x v="0"/>
    <n v="20"/>
    <x v="2"/>
    <n v="0.1"/>
    <n v="18"/>
    <s v="Off-Peak Only"/>
    <s v="San Francisco, Ca"/>
    <n v="37.774900000000002"/>
    <n v="-122.4194"/>
    <d v="2023-01-23T00:00:00"/>
    <n v="0"/>
    <b v="0"/>
    <d v="2025-06-03T00:00:00"/>
    <x v="9"/>
    <n v="78"/>
    <x v="4"/>
    <n v="2.1"/>
    <n v="2"/>
    <n v="1"/>
    <n v="0"/>
    <x v="8"/>
    <x v="0"/>
  </r>
  <r>
    <n v="49"/>
    <x v="1"/>
    <n v="2"/>
    <s v="Sat, Wed"/>
    <x v="0"/>
    <d v="1899-12-30T15:41:00"/>
    <d v="1899-12-30T17:45:00"/>
    <n v="124"/>
    <b v="1"/>
    <x v="0"/>
    <b v="0"/>
    <s v="Male"/>
    <n v="30"/>
    <x v="0"/>
    <n v="30"/>
    <x v="2"/>
    <n v="0.1"/>
    <n v="27"/>
    <s v="Weekdays Only"/>
    <s v="Los Angeles, Ca"/>
    <n v="34.052199999999999"/>
    <n v="-118.2437"/>
    <d v="2023-05-03T00:00:00"/>
    <n v="0"/>
    <b v="0"/>
    <d v="2025-06-08T00:00:00"/>
    <x v="2"/>
    <n v="73"/>
    <x v="0"/>
    <n v="2.1"/>
    <n v="3"/>
    <n v="1"/>
    <n v="0"/>
    <x v="5"/>
    <x v="0"/>
  </r>
  <r>
    <n v="34"/>
    <x v="2"/>
    <n v="3"/>
    <s v="Fri, Sun, Wed"/>
    <x v="0"/>
    <d v="1899-12-30T09:21:00"/>
    <d v="1899-12-30T11:11:00"/>
    <n v="110"/>
    <b v="1"/>
    <x v="0"/>
    <b v="0"/>
    <s v="Prefer not to say"/>
    <n v="20"/>
    <x v="0"/>
    <n v="20"/>
    <x v="2"/>
    <n v="0.1"/>
    <n v="18"/>
    <s v="Off-Peak Only"/>
    <s v="Sacramento, Ca"/>
    <n v="38.581600000000002"/>
    <n v="-121.4944"/>
    <d v="2023-03-26T00:00:00"/>
    <n v="0"/>
    <b v="0"/>
    <d v="2025-06-06T00:00:00"/>
    <x v="16"/>
    <n v="75"/>
    <x v="4"/>
    <n v="1.8"/>
    <n v="2"/>
    <n v="1"/>
    <n v="0"/>
    <x v="4"/>
    <x v="0"/>
  </r>
  <r>
    <n v="40"/>
    <x v="0"/>
    <n v="3"/>
    <s v="Mon, Sat, Tue"/>
    <x v="0"/>
    <d v="1899-12-30T08:41:00"/>
    <d v="1899-12-30T09:35:00"/>
    <n v="54"/>
    <b v="1"/>
    <x v="0"/>
    <b v="1"/>
    <s v="Female"/>
    <n v="50"/>
    <x v="0"/>
    <n v="50"/>
    <x v="3"/>
    <n v="0.15"/>
    <n v="42.5"/>
    <s v="All Hours"/>
    <s v="Long Beach, Ca"/>
    <n v="33.770099999999999"/>
    <n v="-118.19370000000001"/>
    <d v="2025-06-11T00:00:00"/>
    <n v="0"/>
    <b v="1"/>
    <d v="2025-07-22T00:00:00"/>
    <x v="7"/>
    <n v="29"/>
    <x v="4"/>
    <n v="0.9"/>
    <n v="7.5"/>
    <n v="0"/>
    <n v="0"/>
    <x v="9"/>
    <x v="0"/>
  </r>
  <r>
    <n v="49"/>
    <x v="0"/>
    <n v="3"/>
    <s v="Sat, Sun, Tue"/>
    <x v="1"/>
    <d v="1899-12-30T10:53:00"/>
    <d v="1899-12-30T13:29:00"/>
    <n v="156"/>
    <b v="0"/>
    <x v="1"/>
    <b v="0"/>
    <s v="Female"/>
    <n v="50"/>
    <x v="0"/>
    <n v="50"/>
    <x v="1"/>
    <n v="0"/>
    <n v="50"/>
    <s v="All Hours"/>
    <s v="Los Angeles, Ca"/>
    <n v="34.052199999999999"/>
    <n v="-118.2437"/>
    <d v="2024-04-05T00:00:00"/>
    <n v="3"/>
    <b v="0"/>
    <d v="2025-06-28T00:00:00"/>
    <x v="33"/>
    <n v="53"/>
    <x v="4"/>
    <n v="2.6"/>
    <n v="0"/>
    <n v="0"/>
    <n v="1"/>
    <x v="5"/>
    <x v="0"/>
  </r>
  <r>
    <n v="16"/>
    <x v="3"/>
    <n v="3"/>
    <s v="Sat, Tue, Wed"/>
    <x v="0"/>
    <d v="1899-12-30T18:39:00"/>
    <d v="1899-12-30T20:54:00"/>
    <n v="135"/>
    <b v="0"/>
    <x v="0"/>
    <b v="0"/>
    <s v="Male"/>
    <n v="70"/>
    <x v="2"/>
    <n v="63"/>
    <x v="1"/>
    <n v="0"/>
    <n v="63"/>
    <s v="All Hours + Priority Access"/>
    <s v="Bakersfield, Ca"/>
    <n v="35.3733"/>
    <n v="-119.0187"/>
    <d v="2024-01-27T00:00:00"/>
    <n v="0"/>
    <b v="1"/>
    <d v="2025-06-24T00:00:00"/>
    <x v="23"/>
    <n v="57"/>
    <x v="4"/>
    <n v="2.2000000000000002"/>
    <n v="0"/>
    <n v="0"/>
    <n v="1"/>
    <x v="7"/>
    <x v="0"/>
  </r>
  <r>
    <n v="47"/>
    <x v="2"/>
    <n v="2"/>
    <s v="Mon, Sat"/>
    <x v="1"/>
    <d v="1899-12-30T14:42:00"/>
    <d v="1899-12-30T16:08:00"/>
    <n v="86"/>
    <b v="0"/>
    <x v="1"/>
    <b v="1"/>
    <s v="Prefer not to say"/>
    <n v="20"/>
    <x v="2"/>
    <n v="18"/>
    <x v="1"/>
    <n v="0"/>
    <n v="18"/>
    <s v="Off-Peak Only"/>
    <s v="Bakersfield, Ca"/>
    <n v="35.3733"/>
    <n v="-119.0187"/>
    <d v="2025-06-02T00:00:00"/>
    <n v="1"/>
    <b v="0"/>
    <d v="2025-07-21T00:00:00"/>
    <x v="7"/>
    <n v="30"/>
    <x v="0"/>
    <n v="1.4"/>
    <n v="0"/>
    <n v="0"/>
    <n v="0"/>
    <x v="7"/>
    <x v="0"/>
  </r>
  <r>
    <n v="37"/>
    <x v="2"/>
    <n v="5"/>
    <s v="Fri, Mon, Sat, Sun, Thu"/>
    <x v="1"/>
    <d v="1899-12-30T18:48:00"/>
    <d v="1899-12-30T21:03:00"/>
    <n v="135"/>
    <b v="0"/>
    <x v="1"/>
    <b v="1"/>
    <s v="Male"/>
    <n v="20"/>
    <x v="1"/>
    <n v="15"/>
    <x v="3"/>
    <n v="0.15"/>
    <n v="12.75"/>
    <s v="Off-Peak Only"/>
    <s v="San Francisco, Ca"/>
    <n v="37.774900000000002"/>
    <n v="-122.4194"/>
    <d v="2024-09-19T00:00:00"/>
    <n v="4"/>
    <b v="0"/>
    <d v="2025-07-07T00:00:00"/>
    <x v="25"/>
    <n v="44"/>
    <x v="1"/>
    <n v="2.2000000000000002"/>
    <n v="2.25"/>
    <n v="0"/>
    <n v="0"/>
    <x v="8"/>
    <x v="0"/>
  </r>
  <r>
    <n v="34"/>
    <x v="1"/>
    <n v="1"/>
    <s v="Sun"/>
    <x v="1"/>
    <d v="1899-12-30T09:14:00"/>
    <d v="1899-12-30T11:52:00"/>
    <n v="158"/>
    <b v="0"/>
    <x v="1"/>
    <b v="0"/>
    <s v="Male"/>
    <n v="30"/>
    <x v="1"/>
    <n v="22.5"/>
    <x v="1"/>
    <n v="0"/>
    <n v="22.5"/>
    <s v="Weekdays Only"/>
    <s v="Anaheim, Ca"/>
    <n v="33.836599999999997"/>
    <n v="-117.9143"/>
    <d v="2023-04-05T00:00:00"/>
    <n v="7"/>
    <b v="0"/>
    <d v="2025-06-07T00:00:00"/>
    <x v="32"/>
    <n v="74"/>
    <x v="3"/>
    <n v="2.6"/>
    <n v="0"/>
    <n v="1"/>
    <n v="0"/>
    <x v="3"/>
    <x v="0"/>
  </r>
  <r>
    <n v="16"/>
    <x v="1"/>
    <n v="2"/>
    <s v="Fri, Thu"/>
    <x v="0"/>
    <d v="1899-12-30T11:43:00"/>
    <d v="1899-12-30T12:52:00"/>
    <n v="69"/>
    <b v="0"/>
    <x v="0"/>
    <b v="1"/>
    <s v="Female"/>
    <n v="30"/>
    <x v="0"/>
    <n v="30"/>
    <x v="3"/>
    <n v="0.15"/>
    <n v="25.5"/>
    <s v="Weekdays Only"/>
    <s v="Bakersfield, Ca"/>
    <n v="35.3733"/>
    <n v="-119.0187"/>
    <d v="2025-01-27T00:00:00"/>
    <n v="0"/>
    <b v="0"/>
    <d v="2025-07-14T00:00:00"/>
    <x v="4"/>
    <n v="37"/>
    <x v="0"/>
    <n v="1.2"/>
    <n v="4.5"/>
    <n v="0"/>
    <n v="0"/>
    <x v="7"/>
    <x v="0"/>
  </r>
  <r>
    <n v="27"/>
    <x v="0"/>
    <n v="2"/>
    <s v="Mon, Sun"/>
    <x v="1"/>
    <d v="1899-12-30T16:35:00"/>
    <d v="1899-12-30T18:56:00"/>
    <n v="141"/>
    <b v="1"/>
    <x v="1"/>
    <b v="0"/>
    <s v="Male"/>
    <n v="50"/>
    <x v="1"/>
    <n v="37.5"/>
    <x v="3"/>
    <n v="0.15"/>
    <n v="31.875"/>
    <s v="All Hours"/>
    <s v="San Francisco, Ca"/>
    <n v="37.774900000000002"/>
    <n v="-122.4194"/>
    <d v="2023-11-30T00:00:00"/>
    <n v="8"/>
    <b v="1"/>
    <d v="2025-06-20T00:00:00"/>
    <x v="28"/>
    <n v="61"/>
    <x v="0"/>
    <n v="2.4"/>
    <n v="5.62"/>
    <n v="1"/>
    <n v="0"/>
    <x v="8"/>
    <x v="0"/>
  </r>
  <r>
    <n v="24"/>
    <x v="1"/>
    <n v="3"/>
    <s v="Mon, Sat, Sun"/>
    <x v="1"/>
    <d v="1899-12-30T20:53:00"/>
    <d v="1899-12-30T21:33:00"/>
    <n v="40"/>
    <b v="0"/>
    <x v="0"/>
    <b v="1"/>
    <s v="Female"/>
    <n v="30"/>
    <x v="0"/>
    <n v="30"/>
    <x v="1"/>
    <n v="0"/>
    <n v="30"/>
    <s v="Weekdays Only"/>
    <s v="Sacramento, Ca"/>
    <n v="38.581600000000002"/>
    <n v="-121.4944"/>
    <d v="2024-11-05T00:00:00"/>
    <n v="0"/>
    <b v="0"/>
    <d v="2025-07-10T00:00:00"/>
    <x v="10"/>
    <n v="41"/>
    <x v="4"/>
    <n v="0.7"/>
    <n v="0"/>
    <n v="0"/>
    <n v="0"/>
    <x v="4"/>
    <x v="0"/>
  </r>
  <r>
    <n v="24"/>
    <x v="3"/>
    <n v="2"/>
    <s v="Mon, Thu"/>
    <x v="1"/>
    <d v="1899-12-30T20:25:00"/>
    <d v="1899-12-30T20:55:00"/>
    <n v="30"/>
    <b v="0"/>
    <x v="0"/>
    <b v="1"/>
    <s v="Female"/>
    <n v="70"/>
    <x v="0"/>
    <n v="70"/>
    <x v="2"/>
    <n v="0.1"/>
    <n v="63"/>
    <s v="All Hours + Priority Access"/>
    <s v="San Francisco, Ca"/>
    <n v="37.774900000000002"/>
    <n v="-122.4194"/>
    <d v="2025-06-10T00:00:00"/>
    <n v="0"/>
    <b v="0"/>
    <d v="2025-07-22T00:00:00"/>
    <x v="7"/>
    <n v="29"/>
    <x v="0"/>
    <n v="0.5"/>
    <n v="7"/>
    <n v="0"/>
    <n v="1"/>
    <x v="8"/>
    <x v="0"/>
  </r>
  <r>
    <n v="49"/>
    <x v="1"/>
    <n v="1"/>
    <s v="Fri"/>
    <x v="1"/>
    <d v="1899-12-30T08:06:00"/>
    <d v="1899-12-30T10:41:00"/>
    <n v="155"/>
    <b v="0"/>
    <x v="1"/>
    <b v="0"/>
    <s v="Female"/>
    <n v="30"/>
    <x v="0"/>
    <n v="30"/>
    <x v="1"/>
    <n v="0"/>
    <n v="30"/>
    <s v="Weekdays Only"/>
    <s v="Anaheim, Ca"/>
    <n v="33.836599999999997"/>
    <n v="-117.9143"/>
    <d v="2024-10-09T00:00:00"/>
    <n v="5"/>
    <b v="0"/>
    <d v="2025-07-08T00:00:00"/>
    <x v="34"/>
    <n v="43"/>
    <x v="3"/>
    <n v="2.6"/>
    <n v="0"/>
    <n v="0"/>
    <n v="0"/>
    <x v="3"/>
    <x v="0"/>
  </r>
  <r>
    <n v="30"/>
    <x v="1"/>
    <n v="3"/>
    <s v="Fri, Thu, Wed"/>
    <x v="1"/>
    <d v="1899-12-30T19:16:00"/>
    <d v="1899-12-30T20:15:00"/>
    <n v="59"/>
    <b v="0"/>
    <x v="1"/>
    <b v="1"/>
    <s v="Male"/>
    <n v="30"/>
    <x v="0"/>
    <n v="30"/>
    <x v="2"/>
    <n v="0.1"/>
    <n v="27"/>
    <s v="Weekdays Only"/>
    <s v="Bakersfield, Ca"/>
    <n v="35.3733"/>
    <n v="-119.0187"/>
    <d v="2022-08-18T00:00:00"/>
    <n v="3"/>
    <b v="0"/>
    <d v="2025-05-25T00:00:00"/>
    <x v="8"/>
    <n v="87"/>
    <x v="4"/>
    <n v="1"/>
    <n v="3"/>
    <n v="1"/>
    <n v="0"/>
    <x v="7"/>
    <x v="0"/>
  </r>
  <r>
    <n v="15"/>
    <x v="2"/>
    <n v="1"/>
    <s v="Thu"/>
    <x v="1"/>
    <d v="1899-12-30T08:01:00"/>
    <d v="1899-12-30T10:30:00"/>
    <n v="149"/>
    <b v="1"/>
    <x v="1"/>
    <b v="1"/>
    <s v="Male"/>
    <n v="20"/>
    <x v="0"/>
    <n v="20"/>
    <x v="2"/>
    <n v="0.1"/>
    <n v="18"/>
    <s v="Off-Peak Only"/>
    <s v="Sacramento, Ca"/>
    <n v="38.581600000000002"/>
    <n v="-121.4944"/>
    <d v="2023-02-20T00:00:00"/>
    <n v="5"/>
    <b v="1"/>
    <d v="2025-06-04T00:00:00"/>
    <x v="19"/>
    <n v="77"/>
    <x v="3"/>
    <n v="2.5"/>
    <n v="2"/>
    <n v="1"/>
    <n v="0"/>
    <x v="4"/>
    <x v="0"/>
  </r>
  <r>
    <n v="36"/>
    <x v="3"/>
    <n v="2"/>
    <s v="Fri, Tue"/>
    <x v="1"/>
    <d v="1899-12-30T18:19:00"/>
    <d v="1899-12-30T20:02:00"/>
    <n v="103"/>
    <b v="0"/>
    <x v="1"/>
    <b v="1"/>
    <s v="Male"/>
    <n v="70"/>
    <x v="1"/>
    <n v="52.5"/>
    <x v="0"/>
    <n v="0.05"/>
    <n v="49.875"/>
    <s v="All Hours + Priority Access"/>
    <s v="Long Beach, Ca"/>
    <n v="33.770099999999999"/>
    <n v="-118.19370000000001"/>
    <d v="2022-09-05T00:00:00"/>
    <n v="7"/>
    <b v="1"/>
    <d v="2025-05-26T00:00:00"/>
    <x v="1"/>
    <n v="86"/>
    <x v="0"/>
    <n v="1.7"/>
    <n v="2.62"/>
    <n v="1"/>
    <n v="1"/>
    <x v="9"/>
    <x v="0"/>
  </r>
  <r>
    <n v="24"/>
    <x v="0"/>
    <n v="3"/>
    <s v="Fri, Sat, Wed"/>
    <x v="0"/>
    <d v="1899-12-30T19:13:00"/>
    <d v="1899-12-30T20:02:00"/>
    <n v="49"/>
    <b v="0"/>
    <x v="1"/>
    <b v="1"/>
    <s v="Male"/>
    <n v="50"/>
    <x v="0"/>
    <n v="50"/>
    <x v="0"/>
    <n v="0.05"/>
    <n v="47.5"/>
    <s v="All Hours"/>
    <s v="San Francisco, Ca"/>
    <n v="37.774900000000002"/>
    <n v="-122.4194"/>
    <d v="2024-01-20T00:00:00"/>
    <n v="2"/>
    <b v="1"/>
    <d v="2025-06-23T00:00:00"/>
    <x v="23"/>
    <n v="58"/>
    <x v="4"/>
    <n v="0.8"/>
    <n v="2.5"/>
    <n v="0"/>
    <n v="1"/>
    <x v="8"/>
    <x v="0"/>
  </r>
  <r>
    <n v="48"/>
    <x v="0"/>
    <n v="4"/>
    <s v="Fri, Thu, Tue, Wed"/>
    <x v="0"/>
    <d v="1899-12-30T09:34:00"/>
    <d v="1899-12-30T10:11:00"/>
    <n v="37"/>
    <b v="0"/>
    <x v="0"/>
    <b v="0"/>
    <s v="Male"/>
    <n v="50"/>
    <x v="1"/>
    <n v="37.5"/>
    <x v="1"/>
    <n v="0"/>
    <n v="37.5"/>
    <s v="All Hours"/>
    <s v="Bakersfield, Ca"/>
    <n v="35.3733"/>
    <n v="-119.0187"/>
    <d v="2025-02-26T00:00:00"/>
    <n v="0"/>
    <b v="1"/>
    <d v="2025-07-16T00:00:00"/>
    <x v="22"/>
    <n v="35"/>
    <x v="2"/>
    <n v="0.6"/>
    <n v="0"/>
    <n v="0"/>
    <n v="0"/>
    <x v="7"/>
    <x v="0"/>
  </r>
  <r>
    <n v="16"/>
    <x v="2"/>
    <n v="1"/>
    <s v="Mon"/>
    <x v="1"/>
    <d v="1899-12-30T20:02:00"/>
    <d v="1899-12-30T22:37:00"/>
    <n v="155"/>
    <b v="0"/>
    <x v="1"/>
    <b v="0"/>
    <s v="Male"/>
    <n v="20"/>
    <x v="0"/>
    <n v="20"/>
    <x v="0"/>
    <n v="0.05"/>
    <n v="19"/>
    <s v="Off-Peak Only"/>
    <s v="Fresno, Ca"/>
    <n v="36.7378"/>
    <n v="-119.7871"/>
    <d v="2023-11-17T00:00:00"/>
    <n v="3"/>
    <b v="0"/>
    <d v="2025-06-20T00:00:00"/>
    <x v="28"/>
    <n v="61"/>
    <x v="3"/>
    <n v="2.6"/>
    <n v="1"/>
    <n v="1"/>
    <n v="0"/>
    <x v="1"/>
    <x v="0"/>
  </r>
  <r>
    <n v="14"/>
    <x v="2"/>
    <n v="3"/>
    <s v="Fri, Mon, Sun"/>
    <x v="0"/>
    <d v="1899-12-30T16:05:00"/>
    <d v="1899-12-30T19:05:00"/>
    <n v="180"/>
    <b v="1"/>
    <x v="1"/>
    <b v="0"/>
    <s v="Female"/>
    <n v="20"/>
    <x v="0"/>
    <n v="20"/>
    <x v="2"/>
    <n v="0.1"/>
    <n v="18"/>
    <s v="Off-Peak Only"/>
    <s v="Fresno, Ca"/>
    <n v="36.7378"/>
    <n v="-119.7871"/>
    <d v="2024-02-25T00:00:00"/>
    <n v="4"/>
    <b v="0"/>
    <d v="2025-06-25T00:00:00"/>
    <x v="15"/>
    <n v="56"/>
    <x v="4"/>
    <n v="3"/>
    <n v="2"/>
    <n v="0"/>
    <n v="0"/>
    <x v="1"/>
    <x v="0"/>
  </r>
  <r>
    <n v="49"/>
    <x v="0"/>
    <n v="3"/>
    <s v="Fri, Sun, Thu"/>
    <x v="0"/>
    <d v="1899-12-30T17:16:00"/>
    <d v="1899-12-30T19:52:00"/>
    <n v="156"/>
    <b v="1"/>
    <x v="0"/>
    <b v="0"/>
    <s v="Prefer not to say"/>
    <n v="50"/>
    <x v="0"/>
    <n v="50"/>
    <x v="1"/>
    <n v="0"/>
    <n v="50"/>
    <s v="All Hours"/>
    <s v="Bakersfield, Ca"/>
    <n v="35.3733"/>
    <n v="-119.0187"/>
    <d v="2023-01-05T00:00:00"/>
    <n v="0"/>
    <b v="1"/>
    <d v="2025-06-02T00:00:00"/>
    <x v="9"/>
    <n v="79"/>
    <x v="4"/>
    <n v="2.6"/>
    <n v="0"/>
    <n v="1"/>
    <n v="1"/>
    <x v="7"/>
    <x v="0"/>
  </r>
  <r>
    <n v="27"/>
    <x v="0"/>
    <n v="2"/>
    <s v="Mon, Sun"/>
    <x v="1"/>
    <d v="1899-12-30T16:35:00"/>
    <d v="1899-12-30T18:56:00"/>
    <n v="141"/>
    <b v="1"/>
    <x v="1"/>
    <b v="0"/>
    <s v="Male"/>
    <n v="50"/>
    <x v="1"/>
    <n v="37.5"/>
    <x v="3"/>
    <n v="0.15"/>
    <n v="31.875"/>
    <s v="All Hours"/>
    <s v="San Francisco, Ca"/>
    <n v="37.774900000000002"/>
    <n v="-122.4194"/>
    <d v="2025-03-10T00:00:00"/>
    <n v="3"/>
    <b v="1"/>
    <d v="2025-07-17T00:00:00"/>
    <x v="20"/>
    <n v="34"/>
    <x v="0"/>
    <n v="2.4"/>
    <n v="5.62"/>
    <n v="0"/>
    <n v="0"/>
    <x v="8"/>
    <x v="0"/>
  </r>
  <r>
    <n v="44"/>
    <x v="0"/>
    <n v="5"/>
    <s v="Fri, Sat, Sun, Thu, Tue"/>
    <x v="1"/>
    <d v="1899-12-30T15:27:00"/>
    <d v="1899-12-30T17:39:00"/>
    <n v="132"/>
    <b v="0"/>
    <x v="1"/>
    <b v="1"/>
    <s v="Prefer not to say"/>
    <n v="50"/>
    <x v="0"/>
    <n v="50"/>
    <x v="1"/>
    <n v="0"/>
    <n v="50"/>
    <s v="All Hours"/>
    <s v="Los Angeles, Ca"/>
    <n v="34.052199999999999"/>
    <n v="-118.2437"/>
    <d v="2024-01-20T00:00:00"/>
    <n v="5"/>
    <b v="1"/>
    <d v="2025-06-23T00:00:00"/>
    <x v="23"/>
    <n v="58"/>
    <x v="1"/>
    <n v="2.2000000000000002"/>
    <n v="0"/>
    <n v="0"/>
    <n v="1"/>
    <x v="5"/>
    <x v="0"/>
  </r>
  <r>
    <n v="37"/>
    <x v="2"/>
    <n v="1"/>
    <s v="Sat"/>
    <x v="1"/>
    <d v="1899-12-30T08:21:00"/>
    <d v="1899-12-30T08:55:00"/>
    <n v="34"/>
    <b v="1"/>
    <x v="0"/>
    <b v="0"/>
    <s v="Female"/>
    <n v="20"/>
    <x v="1"/>
    <n v="15"/>
    <x v="1"/>
    <n v="0"/>
    <n v="15"/>
    <s v="Off-Peak Only"/>
    <s v="Fresno, Ca"/>
    <n v="36.7378"/>
    <n v="-119.7871"/>
    <d v="2025-01-14T00:00:00"/>
    <n v="0"/>
    <b v="0"/>
    <d v="2025-07-13T00:00:00"/>
    <x v="4"/>
    <n v="38"/>
    <x v="3"/>
    <n v="0.6"/>
    <n v="0"/>
    <n v="0"/>
    <n v="0"/>
    <x v="1"/>
    <x v="0"/>
  </r>
  <r>
    <n v="21"/>
    <x v="2"/>
    <n v="5"/>
    <s v="Fri, Mon, Sat, Tue, Wed"/>
    <x v="1"/>
    <d v="1899-12-30T11:36:00"/>
    <d v="1899-12-30T14:23:00"/>
    <n v="167"/>
    <b v="0"/>
    <x v="0"/>
    <b v="0"/>
    <s v="Female"/>
    <n v="20"/>
    <x v="1"/>
    <n v="15"/>
    <x v="1"/>
    <n v="0"/>
    <n v="15"/>
    <s v="Off-Peak Only"/>
    <s v="Anaheim, Ca"/>
    <n v="33.836599999999997"/>
    <n v="-117.9143"/>
    <d v="2024-07-12T00:00:00"/>
    <n v="0"/>
    <b v="1"/>
    <d v="2025-07-03T00:00:00"/>
    <x v="27"/>
    <n v="48"/>
    <x v="1"/>
    <n v="2.8"/>
    <n v="0"/>
    <n v="0"/>
    <n v="0"/>
    <x v="3"/>
    <x v="0"/>
  </r>
  <r>
    <n v="28"/>
    <x v="0"/>
    <n v="4"/>
    <s v="Fri, Mon, Tue, Wed"/>
    <x v="1"/>
    <d v="1899-12-30T11:10:00"/>
    <d v="1899-12-30T13:56:00"/>
    <n v="166"/>
    <b v="0"/>
    <x v="1"/>
    <b v="1"/>
    <s v="Male"/>
    <n v="50"/>
    <x v="1"/>
    <n v="37.5"/>
    <x v="3"/>
    <n v="0.15"/>
    <n v="31.875"/>
    <s v="All Hours"/>
    <s v="Long Beach, Ca"/>
    <n v="33.770099999999999"/>
    <n v="-118.19370000000001"/>
    <d v="2023-04-29T00:00:00"/>
    <n v="1"/>
    <b v="1"/>
    <d v="2025-06-08T00:00:00"/>
    <x v="32"/>
    <n v="73"/>
    <x v="2"/>
    <n v="2.8"/>
    <n v="5.62"/>
    <n v="1"/>
    <n v="0"/>
    <x v="9"/>
    <x v="0"/>
  </r>
  <r>
    <n v="33"/>
    <x v="0"/>
    <n v="1"/>
    <s v="Fri"/>
    <x v="1"/>
    <d v="1899-12-30T16:06:00"/>
    <d v="1899-12-30T17:02:00"/>
    <n v="56"/>
    <b v="0"/>
    <x v="0"/>
    <b v="0"/>
    <s v="Female"/>
    <n v="50"/>
    <x v="0"/>
    <n v="50"/>
    <x v="2"/>
    <n v="0.1"/>
    <n v="45"/>
    <s v="All Hours"/>
    <s v="Fresno, Ca"/>
    <n v="36.7378"/>
    <n v="-119.7871"/>
    <d v="2024-02-02T00:00:00"/>
    <n v="0"/>
    <b v="1"/>
    <d v="2025-06-24T00:00:00"/>
    <x v="15"/>
    <n v="57"/>
    <x v="3"/>
    <n v="0.9"/>
    <n v="5"/>
    <n v="0"/>
    <n v="0"/>
    <x v="1"/>
    <x v="0"/>
  </r>
  <r>
    <n v="16"/>
    <x v="1"/>
    <n v="1"/>
    <s v="Tue"/>
    <x v="1"/>
    <d v="1899-12-30T08:38:00"/>
    <d v="1899-12-30T10:25:00"/>
    <n v="107"/>
    <b v="0"/>
    <x v="1"/>
    <b v="1"/>
    <s v="Non-binary"/>
    <n v="30"/>
    <x v="2"/>
    <n v="27"/>
    <x v="1"/>
    <n v="0"/>
    <n v="27"/>
    <s v="Weekdays Only"/>
    <s v="San Diego, Ca"/>
    <n v="32.715699999999998"/>
    <n v="-117.1611"/>
    <d v="2024-05-18T00:00:00"/>
    <n v="3"/>
    <b v="0"/>
    <d v="2025-06-30T00:00:00"/>
    <x v="0"/>
    <n v="51"/>
    <x v="3"/>
    <n v="1.8"/>
    <n v="0"/>
    <n v="0"/>
    <n v="0"/>
    <x v="6"/>
    <x v="0"/>
  </r>
  <r>
    <n v="33"/>
    <x v="0"/>
    <n v="3"/>
    <s v="Fri, Mon, Wed"/>
    <x v="1"/>
    <d v="1899-12-30T13:11:00"/>
    <d v="1899-12-30T15:56:00"/>
    <n v="165"/>
    <b v="1"/>
    <x v="0"/>
    <b v="0"/>
    <s v="Male"/>
    <n v="50"/>
    <x v="0"/>
    <n v="50"/>
    <x v="0"/>
    <n v="0.05"/>
    <n v="47.5"/>
    <s v="All Hours"/>
    <s v="Sacramento, Ca"/>
    <n v="38.581600000000002"/>
    <n v="-121.4944"/>
    <d v="2024-04-28T00:00:00"/>
    <n v="0"/>
    <b v="0"/>
    <d v="2025-06-29T00:00:00"/>
    <x v="33"/>
    <n v="52"/>
    <x v="4"/>
    <n v="2.8"/>
    <n v="2.5"/>
    <n v="0"/>
    <n v="1"/>
    <x v="4"/>
    <x v="0"/>
  </r>
  <r>
    <n v="36"/>
    <x v="3"/>
    <n v="2"/>
    <s v="Fri, Tue"/>
    <x v="1"/>
    <d v="1899-12-30T18:19:00"/>
    <d v="1899-12-30T20:02:00"/>
    <n v="103"/>
    <b v="0"/>
    <x v="1"/>
    <b v="1"/>
    <s v="Male"/>
    <n v="70"/>
    <x v="1"/>
    <n v="52.5"/>
    <x v="0"/>
    <n v="0.05"/>
    <n v="49.875"/>
    <s v="All Hours + Priority Access"/>
    <s v="Long Beach, Ca"/>
    <n v="33.770099999999999"/>
    <n v="-118.19370000000001"/>
    <d v="2024-02-19T00:00:00"/>
    <n v="4"/>
    <b v="1"/>
    <d v="2025-06-25T00:00:00"/>
    <x v="15"/>
    <n v="56"/>
    <x v="0"/>
    <n v="1.7"/>
    <n v="2.62"/>
    <n v="0"/>
    <n v="1"/>
    <x v="9"/>
    <x v="0"/>
  </r>
  <r>
    <n v="15"/>
    <x v="0"/>
    <n v="1"/>
    <s v="Fri"/>
    <x v="1"/>
    <d v="1899-12-30T19:06:00"/>
    <d v="1899-12-30T21:17:00"/>
    <n v="131"/>
    <b v="1"/>
    <x v="1"/>
    <b v="0"/>
    <s v="Other (self-described)"/>
    <n v="50"/>
    <x v="0"/>
    <n v="50"/>
    <x v="3"/>
    <n v="0.15"/>
    <n v="42.5"/>
    <s v="All Hours"/>
    <s v="Los Angeles, Ca"/>
    <n v="34.052199999999999"/>
    <n v="-118.2437"/>
    <d v="2023-03-09T00:00:00"/>
    <n v="2"/>
    <b v="1"/>
    <d v="2025-06-05T00:00:00"/>
    <x v="16"/>
    <n v="76"/>
    <x v="3"/>
    <n v="2.2000000000000002"/>
    <n v="7.5"/>
    <n v="1"/>
    <n v="0"/>
    <x v="5"/>
    <x v="0"/>
  </r>
  <r>
    <n v="35"/>
    <x v="1"/>
    <n v="3"/>
    <s v="Mon, Sat, Thu"/>
    <x v="1"/>
    <d v="1899-12-30T10:36:00"/>
    <d v="1899-12-30T11:46:00"/>
    <n v="70"/>
    <b v="1"/>
    <x v="1"/>
    <b v="1"/>
    <s v="Female"/>
    <n v="30"/>
    <x v="1"/>
    <n v="22.5"/>
    <x v="1"/>
    <n v="0"/>
    <n v="22.5"/>
    <s v="Weekdays Only"/>
    <s v="Bakersfield, Ca"/>
    <n v="35.3733"/>
    <n v="-119.0187"/>
    <d v="2022-11-15T00:00:00"/>
    <n v="8"/>
    <b v="0"/>
    <d v="2025-05-30T00:00:00"/>
    <x v="29"/>
    <n v="82"/>
    <x v="4"/>
    <n v="1.2"/>
    <n v="0"/>
    <n v="1"/>
    <n v="0"/>
    <x v="7"/>
    <x v="0"/>
  </r>
  <r>
    <n v="15"/>
    <x v="3"/>
    <n v="3"/>
    <s v="Fri, Sat, Sun"/>
    <x v="1"/>
    <d v="1899-12-30T18:06:00"/>
    <d v="1899-12-30T20:42:00"/>
    <n v="156"/>
    <b v="0"/>
    <x v="1"/>
    <b v="1"/>
    <s v="Male"/>
    <n v="70"/>
    <x v="1"/>
    <n v="52.5"/>
    <x v="0"/>
    <n v="0.05"/>
    <n v="49.875"/>
    <s v="All Hours + Priority Access"/>
    <s v="Oakland, Ca"/>
    <n v="37.804400000000001"/>
    <n v="-122.27119999999999"/>
    <d v="2022-09-09T00:00:00"/>
    <n v="6"/>
    <b v="1"/>
    <d v="2025-05-26T00:00:00"/>
    <x v="1"/>
    <n v="86"/>
    <x v="4"/>
    <n v="2.6"/>
    <n v="2.62"/>
    <n v="1"/>
    <n v="1"/>
    <x v="2"/>
    <x v="0"/>
  </r>
  <r>
    <n v="15"/>
    <x v="1"/>
    <n v="3"/>
    <s v="Fri, Sun, Thu"/>
    <x v="0"/>
    <d v="1899-12-30T14:33:00"/>
    <d v="1899-12-30T16:48:00"/>
    <n v="135"/>
    <b v="0"/>
    <x v="0"/>
    <b v="1"/>
    <s v="Male"/>
    <n v="30"/>
    <x v="0"/>
    <n v="30"/>
    <x v="2"/>
    <n v="0.1"/>
    <n v="27"/>
    <s v="Weekdays Only"/>
    <s v="San Jose, Ca"/>
    <n v="37.338200000000001"/>
    <n v="-121.88630000000001"/>
    <d v="2023-03-07T00:00:00"/>
    <n v="0"/>
    <b v="1"/>
    <d v="2025-06-05T00:00:00"/>
    <x v="16"/>
    <n v="76"/>
    <x v="4"/>
    <n v="2.2000000000000002"/>
    <n v="3"/>
    <n v="1"/>
    <n v="0"/>
    <x v="0"/>
    <x v="0"/>
  </r>
  <r>
    <n v="16"/>
    <x v="2"/>
    <n v="2"/>
    <s v="Fri, Wed"/>
    <x v="1"/>
    <d v="1899-12-30T12:40:00"/>
    <d v="1899-12-30T13:52:00"/>
    <n v="72"/>
    <b v="1"/>
    <x v="1"/>
    <b v="0"/>
    <s v="Prefer not to say"/>
    <n v="20"/>
    <x v="1"/>
    <n v="15"/>
    <x v="1"/>
    <n v="0"/>
    <n v="15"/>
    <s v="Off-Peak Only"/>
    <s v="San Diego, Ca"/>
    <n v="32.715699999999998"/>
    <n v="-117.1611"/>
    <d v="2024-07-22T00:00:00"/>
    <n v="1"/>
    <b v="0"/>
    <d v="2025-07-04T00:00:00"/>
    <x v="27"/>
    <n v="47"/>
    <x v="0"/>
    <n v="1.2"/>
    <n v="0"/>
    <n v="0"/>
    <n v="0"/>
    <x v="6"/>
    <x v="0"/>
  </r>
  <r>
    <n v="46"/>
    <x v="2"/>
    <n v="2"/>
    <s v="Thu, Tue"/>
    <x v="0"/>
    <d v="1899-12-30T08:22:00"/>
    <d v="1899-12-30T10:52:00"/>
    <n v="150"/>
    <b v="0"/>
    <x v="1"/>
    <b v="1"/>
    <s v="Female"/>
    <n v="20"/>
    <x v="0"/>
    <n v="20"/>
    <x v="1"/>
    <n v="0"/>
    <n v="20"/>
    <s v="Off-Peak Only"/>
    <s v="Fresno, Ca"/>
    <n v="36.7378"/>
    <n v="-119.7871"/>
    <d v="2023-06-21T00:00:00"/>
    <n v="8"/>
    <b v="0"/>
    <d v="2025-06-11T00:00:00"/>
    <x v="21"/>
    <n v="70"/>
    <x v="0"/>
    <n v="2.5"/>
    <n v="0"/>
    <n v="1"/>
    <n v="0"/>
    <x v="1"/>
    <x v="0"/>
  </r>
  <r>
    <n v="46"/>
    <x v="0"/>
    <n v="5"/>
    <s v="Mon, Sat, Thu, Tue, Wed"/>
    <x v="0"/>
    <d v="1899-12-30T20:46:00"/>
    <d v="1899-12-30T22:09:00"/>
    <n v="83"/>
    <b v="1"/>
    <x v="1"/>
    <b v="1"/>
    <s v="Female"/>
    <n v="50"/>
    <x v="1"/>
    <n v="37.5"/>
    <x v="3"/>
    <n v="0.15"/>
    <n v="31.875"/>
    <s v="All Hours"/>
    <s v="Bakersfield, Ca"/>
    <n v="35.3733"/>
    <n v="-119.0187"/>
    <d v="2024-03-13T00:00:00"/>
    <n v="2"/>
    <b v="1"/>
    <d v="2025-06-26T00:00:00"/>
    <x v="14"/>
    <n v="55"/>
    <x v="1"/>
    <n v="1.4"/>
    <n v="5.62"/>
    <n v="0"/>
    <n v="0"/>
    <x v="7"/>
    <x v="0"/>
  </r>
  <r>
    <n v="40"/>
    <x v="0"/>
    <n v="3"/>
    <s v="Mon, Thu, Tue"/>
    <x v="0"/>
    <d v="1899-12-30T19:38:00"/>
    <d v="1899-12-30T21:10:00"/>
    <n v="92"/>
    <b v="1"/>
    <x v="1"/>
    <b v="1"/>
    <s v="Male"/>
    <n v="50"/>
    <x v="0"/>
    <n v="50"/>
    <x v="1"/>
    <n v="0"/>
    <n v="50"/>
    <s v="All Hours"/>
    <s v="Long Beach, Ca"/>
    <n v="33.770099999999999"/>
    <n v="-118.19370000000001"/>
    <d v="2024-09-24T00:00:00"/>
    <n v="3"/>
    <b v="1"/>
    <d v="2025-07-07T00:00:00"/>
    <x v="25"/>
    <n v="44"/>
    <x v="4"/>
    <n v="1.5"/>
    <n v="0"/>
    <n v="0"/>
    <n v="1"/>
    <x v="9"/>
    <x v="0"/>
  </r>
  <r>
    <n v="27"/>
    <x v="1"/>
    <n v="1"/>
    <s v="Mon"/>
    <x v="1"/>
    <d v="1899-12-30T18:22:00"/>
    <d v="1899-12-30T21:20:00"/>
    <n v="178"/>
    <b v="1"/>
    <x v="0"/>
    <b v="1"/>
    <s v="Male"/>
    <n v="30"/>
    <x v="1"/>
    <n v="22.5"/>
    <x v="0"/>
    <n v="0.05"/>
    <n v="21.375"/>
    <s v="Weekdays Only"/>
    <s v="Los Angeles, Ca"/>
    <n v="34.052199999999999"/>
    <n v="-118.2437"/>
    <d v="2023-01-09T00:00:00"/>
    <n v="0"/>
    <b v="1"/>
    <d v="2025-06-02T00:00:00"/>
    <x v="9"/>
    <n v="79"/>
    <x v="3"/>
    <n v="3"/>
    <n v="1.1200000000000001"/>
    <n v="1"/>
    <n v="0"/>
    <x v="5"/>
    <x v="0"/>
  </r>
  <r>
    <n v="27"/>
    <x v="0"/>
    <n v="5"/>
    <s v="Fri, Mon, Sat, Tue, Wed"/>
    <x v="1"/>
    <d v="1899-12-30T14:42:00"/>
    <d v="1899-12-30T15:53:00"/>
    <n v="71"/>
    <b v="0"/>
    <x v="0"/>
    <b v="0"/>
    <s v="Female"/>
    <n v="50"/>
    <x v="0"/>
    <n v="50"/>
    <x v="2"/>
    <n v="0.1"/>
    <n v="45"/>
    <s v="All Hours"/>
    <s v="Los Angeles, Ca"/>
    <n v="34.052199999999999"/>
    <n v="-118.2437"/>
    <d v="2025-05-13T00:00:00"/>
    <n v="0"/>
    <b v="1"/>
    <d v="2025-07-20T00:00:00"/>
    <x v="18"/>
    <n v="31"/>
    <x v="1"/>
    <n v="1.2"/>
    <n v="5"/>
    <n v="0"/>
    <n v="0"/>
    <x v="5"/>
    <x v="0"/>
  </r>
  <r>
    <n v="38"/>
    <x v="0"/>
    <n v="5"/>
    <s v="Fri, Sat, Sun, Thu, Tue"/>
    <x v="0"/>
    <d v="1899-12-30T17:59:00"/>
    <d v="1899-12-30T20:54:00"/>
    <n v="175"/>
    <b v="1"/>
    <x v="0"/>
    <b v="1"/>
    <s v="Female"/>
    <n v="50"/>
    <x v="0"/>
    <n v="50"/>
    <x v="1"/>
    <n v="0"/>
    <n v="50"/>
    <s v="All Hours"/>
    <s v="Sacramento, Ca"/>
    <n v="38.581600000000002"/>
    <n v="-121.4944"/>
    <d v="2022-11-05T00:00:00"/>
    <n v="0"/>
    <b v="1"/>
    <d v="2025-05-29T00:00:00"/>
    <x v="29"/>
    <n v="83"/>
    <x v="1"/>
    <n v="2.9"/>
    <n v="0"/>
    <n v="1"/>
    <n v="1"/>
    <x v="4"/>
    <x v="0"/>
  </r>
  <r>
    <n v="34"/>
    <x v="3"/>
    <n v="5"/>
    <s v="Fri, Mon, Sun, Thu, Tue"/>
    <x v="0"/>
    <d v="1899-12-30T08:33:00"/>
    <d v="1899-12-30T10:29:00"/>
    <n v="116"/>
    <b v="0"/>
    <x v="0"/>
    <b v="0"/>
    <s v="Male"/>
    <n v="70"/>
    <x v="1"/>
    <n v="52.5"/>
    <x v="2"/>
    <n v="0.1"/>
    <n v="47.25"/>
    <s v="All Hours + Priority Access"/>
    <s v="Bakersfield, Ca"/>
    <n v="35.3733"/>
    <n v="-119.0187"/>
    <d v="2024-02-17T00:00:00"/>
    <n v="0"/>
    <b v="1"/>
    <d v="2025-06-25T00:00:00"/>
    <x v="15"/>
    <n v="56"/>
    <x v="1"/>
    <n v="1.9"/>
    <n v="5.25"/>
    <n v="0"/>
    <n v="1"/>
    <x v="7"/>
    <x v="0"/>
  </r>
  <r>
    <n v="26"/>
    <x v="2"/>
    <n v="1"/>
    <s v="Mon"/>
    <x v="1"/>
    <d v="1899-12-30T11:42:00"/>
    <d v="1899-12-30T13:39:00"/>
    <n v="117"/>
    <b v="0"/>
    <x v="1"/>
    <b v="0"/>
    <s v="Non-binary"/>
    <n v="20"/>
    <x v="1"/>
    <n v="15"/>
    <x v="1"/>
    <n v="0"/>
    <n v="15"/>
    <s v="Off-Peak Only"/>
    <s v="Fresno, Ca"/>
    <n v="36.7378"/>
    <n v="-119.7871"/>
    <d v="2023-08-14T00:00:00"/>
    <n v="5"/>
    <b v="1"/>
    <d v="2025-06-14T00:00:00"/>
    <x v="31"/>
    <n v="67"/>
    <x v="3"/>
    <n v="2"/>
    <n v="0"/>
    <n v="1"/>
    <n v="0"/>
    <x v="1"/>
    <x v="0"/>
  </r>
  <r>
    <n v="49"/>
    <x v="2"/>
    <n v="1"/>
    <s v="Tue"/>
    <x v="1"/>
    <d v="1899-12-30T18:02:00"/>
    <d v="1899-12-30T18:44:00"/>
    <n v="42"/>
    <b v="1"/>
    <x v="0"/>
    <b v="0"/>
    <s v="Non-binary"/>
    <n v="20"/>
    <x v="0"/>
    <n v="20"/>
    <x v="3"/>
    <n v="0.15"/>
    <n v="17"/>
    <s v="Off-Peak Only"/>
    <s v="Anaheim, Ca"/>
    <n v="33.836599999999997"/>
    <n v="-117.9143"/>
    <d v="2023-07-21T00:00:00"/>
    <n v="0"/>
    <b v="0"/>
    <d v="2025-06-13T00:00:00"/>
    <x v="26"/>
    <n v="68"/>
    <x v="3"/>
    <n v="0.7"/>
    <n v="3"/>
    <n v="1"/>
    <n v="0"/>
    <x v="3"/>
    <x v="0"/>
  </r>
  <r>
    <n v="32"/>
    <x v="0"/>
    <n v="5"/>
    <s v="Fri, Sat, Sun, Tue, Wed"/>
    <x v="1"/>
    <d v="1899-12-30T19:41:00"/>
    <d v="1899-12-30T21:35:00"/>
    <n v="114"/>
    <b v="1"/>
    <x v="1"/>
    <b v="0"/>
    <s v="Female"/>
    <n v="50"/>
    <x v="2"/>
    <n v="45"/>
    <x v="3"/>
    <n v="0.15"/>
    <n v="38.25"/>
    <s v="All Hours"/>
    <s v="San Diego, Ca"/>
    <n v="32.715699999999998"/>
    <n v="-117.1611"/>
    <d v="2022-11-12T00:00:00"/>
    <n v="7"/>
    <b v="1"/>
    <d v="2025-05-30T00:00:00"/>
    <x v="29"/>
    <n v="82"/>
    <x v="1"/>
    <n v="1.9"/>
    <n v="6.75"/>
    <n v="1"/>
    <n v="0"/>
    <x v="6"/>
    <x v="0"/>
  </r>
  <r>
    <n v="41"/>
    <x v="1"/>
    <n v="2"/>
    <s v="Fri, Thu"/>
    <x v="1"/>
    <d v="1899-12-30T10:29:00"/>
    <d v="1899-12-30T12:37:00"/>
    <n v="128"/>
    <b v="1"/>
    <x v="1"/>
    <b v="1"/>
    <s v="Non-binary"/>
    <n v="30"/>
    <x v="0"/>
    <n v="30"/>
    <x v="3"/>
    <n v="0.15"/>
    <n v="25.5"/>
    <s v="Weekdays Only"/>
    <s v="Fresno, Ca"/>
    <n v="36.7378"/>
    <n v="-119.7871"/>
    <d v="2023-08-14T00:00:00"/>
    <n v="5"/>
    <b v="0"/>
    <d v="2025-06-14T00:00:00"/>
    <x v="31"/>
    <n v="67"/>
    <x v="0"/>
    <n v="2.1"/>
    <n v="4.5"/>
    <n v="1"/>
    <n v="0"/>
    <x v="1"/>
    <x v="0"/>
  </r>
  <r>
    <n v="22"/>
    <x v="1"/>
    <n v="5"/>
    <s v="Fri, Mon, Sat, Sun, Wed"/>
    <x v="1"/>
    <d v="1899-12-30T15:44:00"/>
    <d v="1899-12-30T17:05:00"/>
    <n v="81"/>
    <b v="0"/>
    <x v="1"/>
    <b v="0"/>
    <s v="Female"/>
    <n v="30"/>
    <x v="2"/>
    <n v="27"/>
    <x v="1"/>
    <n v="0"/>
    <n v="27"/>
    <s v="Weekdays Only"/>
    <s v="Fresno, Ca"/>
    <n v="36.7378"/>
    <n v="-119.7871"/>
    <d v="2023-09-08T00:00:00"/>
    <n v="8"/>
    <b v="0"/>
    <d v="2025-06-16T00:00:00"/>
    <x v="3"/>
    <n v="65"/>
    <x v="1"/>
    <n v="1.4"/>
    <n v="0"/>
    <n v="1"/>
    <n v="0"/>
    <x v="1"/>
    <x v="0"/>
  </r>
  <r>
    <n v="44"/>
    <x v="1"/>
    <n v="2"/>
    <s v="Sun, Wed"/>
    <x v="1"/>
    <d v="1899-12-30T14:41:00"/>
    <d v="1899-12-30T16:35:00"/>
    <n v="114"/>
    <b v="0"/>
    <x v="0"/>
    <b v="0"/>
    <s v="Other (self-described)"/>
    <n v="30"/>
    <x v="1"/>
    <n v="22.5"/>
    <x v="0"/>
    <n v="0.05"/>
    <n v="21.375"/>
    <s v="Weekdays Only"/>
    <s v="San Jose, Ca"/>
    <n v="37.338200000000001"/>
    <n v="-121.88630000000001"/>
    <d v="2025-04-13T00:00:00"/>
    <n v="0"/>
    <b v="1"/>
    <d v="2025-07-19T00:00:00"/>
    <x v="5"/>
    <n v="32"/>
    <x v="0"/>
    <n v="1.9"/>
    <n v="1.1200000000000001"/>
    <n v="0"/>
    <n v="0"/>
    <x v="0"/>
    <x v="0"/>
  </r>
  <r>
    <n v="30"/>
    <x v="0"/>
    <n v="3"/>
    <s v="Sat, Sun, Wed"/>
    <x v="1"/>
    <d v="1899-12-30T18:36:00"/>
    <d v="1899-12-30T20:33:00"/>
    <n v="117"/>
    <b v="1"/>
    <x v="1"/>
    <b v="0"/>
    <s v="Female"/>
    <n v="50"/>
    <x v="0"/>
    <n v="50"/>
    <x v="3"/>
    <n v="0.15"/>
    <n v="42.5"/>
    <s v="All Hours"/>
    <s v="San Diego, Ca"/>
    <n v="32.715699999999998"/>
    <n v="-117.1611"/>
    <d v="2023-12-18T00:00:00"/>
    <n v="4"/>
    <b v="1"/>
    <d v="2025-06-21T00:00:00"/>
    <x v="13"/>
    <n v="60"/>
    <x v="4"/>
    <n v="2"/>
    <n v="7.5"/>
    <n v="0"/>
    <n v="0"/>
    <x v="6"/>
    <x v="0"/>
  </r>
  <r>
    <n v="41"/>
    <x v="1"/>
    <n v="2"/>
    <s v="Fri, Thu"/>
    <x v="1"/>
    <d v="1899-12-30T10:29:00"/>
    <d v="1899-12-30T12:37:00"/>
    <n v="128"/>
    <b v="1"/>
    <x v="1"/>
    <b v="1"/>
    <s v="Non-binary"/>
    <n v="30"/>
    <x v="0"/>
    <n v="30"/>
    <x v="3"/>
    <n v="0.15"/>
    <n v="25.5"/>
    <s v="Weekdays Only"/>
    <s v="Fresno, Ca"/>
    <n v="36.7378"/>
    <n v="-119.7871"/>
    <d v="2025-01-14T00:00:00"/>
    <n v="5"/>
    <b v="0"/>
    <d v="2025-07-13T00:00:00"/>
    <x v="4"/>
    <n v="38"/>
    <x v="0"/>
    <n v="2.1"/>
    <n v="4.5"/>
    <n v="0"/>
    <n v="0"/>
    <x v="1"/>
    <x v="0"/>
  </r>
  <r>
    <n v="31"/>
    <x v="1"/>
    <n v="2"/>
    <s v="Sun, Tue"/>
    <x v="1"/>
    <d v="1899-12-30T16:01:00"/>
    <d v="1899-12-30T18:11:00"/>
    <n v="130"/>
    <b v="1"/>
    <x v="0"/>
    <b v="1"/>
    <s v="Male"/>
    <n v="30"/>
    <x v="1"/>
    <n v="22.5"/>
    <x v="2"/>
    <n v="0.1"/>
    <n v="20.25"/>
    <s v="Weekdays Only"/>
    <s v="Bakersfield, Ca"/>
    <n v="35.3733"/>
    <n v="-119.0187"/>
    <d v="2023-04-29T00:00:00"/>
    <n v="0"/>
    <b v="0"/>
    <d v="2025-06-08T00:00:00"/>
    <x v="32"/>
    <n v="73"/>
    <x v="0"/>
    <n v="2.2000000000000002"/>
    <n v="2.25"/>
    <n v="1"/>
    <n v="0"/>
    <x v="7"/>
    <x v="0"/>
  </r>
  <r>
    <n v="23"/>
    <x v="1"/>
    <n v="4"/>
    <s v="Fri, Sun, Thu, Wed"/>
    <x v="0"/>
    <d v="1899-12-30T10:17:00"/>
    <d v="1899-12-30T12:21:00"/>
    <n v="124"/>
    <b v="1"/>
    <x v="0"/>
    <b v="1"/>
    <s v="Female"/>
    <n v="30"/>
    <x v="0"/>
    <n v="30"/>
    <x v="1"/>
    <n v="0"/>
    <n v="30"/>
    <s v="Weekdays Only"/>
    <s v="Anaheim, Ca"/>
    <n v="33.836599999999997"/>
    <n v="-117.9143"/>
    <d v="2023-12-25T00:00:00"/>
    <n v="0"/>
    <b v="0"/>
    <d v="2025-06-22T00:00:00"/>
    <x v="13"/>
    <n v="59"/>
    <x v="2"/>
    <n v="2.1"/>
    <n v="0"/>
    <n v="0"/>
    <n v="0"/>
    <x v="3"/>
    <x v="0"/>
  </r>
  <r>
    <n v="22"/>
    <x v="1"/>
    <n v="1"/>
    <s v="Sun"/>
    <x v="1"/>
    <d v="1899-12-30T08:18:00"/>
    <d v="1899-12-30T11:08:00"/>
    <n v="170"/>
    <b v="0"/>
    <x v="0"/>
    <b v="0"/>
    <s v="Male"/>
    <n v="30"/>
    <x v="0"/>
    <n v="30"/>
    <x v="1"/>
    <n v="0"/>
    <n v="30"/>
    <s v="Weekdays Only"/>
    <s v="Oakland, Ca"/>
    <n v="37.804400000000001"/>
    <n v="-122.27119999999999"/>
    <d v="2023-06-29T00:00:00"/>
    <n v="0"/>
    <b v="1"/>
    <d v="2025-06-12T00:00:00"/>
    <x v="21"/>
    <n v="69"/>
    <x v="3"/>
    <n v="2.8"/>
    <n v="0"/>
    <n v="1"/>
    <n v="0"/>
    <x v="2"/>
    <x v="0"/>
  </r>
  <r>
    <n v="15"/>
    <x v="3"/>
    <n v="3"/>
    <s v="Mon, Sat, Sun"/>
    <x v="0"/>
    <d v="1899-12-30T17:29:00"/>
    <d v="1899-12-30T18:03:00"/>
    <n v="34"/>
    <b v="0"/>
    <x v="0"/>
    <b v="1"/>
    <s v="Male"/>
    <n v="70"/>
    <x v="1"/>
    <n v="52.5"/>
    <x v="1"/>
    <n v="0"/>
    <n v="52.5"/>
    <s v="All Hours + Priority Access"/>
    <s v="Bakersfield, Ca"/>
    <n v="35.3733"/>
    <n v="-119.0187"/>
    <d v="2025-05-09T00:00:00"/>
    <n v="0"/>
    <b v="0"/>
    <d v="2025-07-20T00:00:00"/>
    <x v="18"/>
    <n v="31"/>
    <x v="4"/>
    <n v="0.6"/>
    <n v="0"/>
    <n v="0"/>
    <n v="1"/>
    <x v="7"/>
    <x v="0"/>
  </r>
  <r>
    <n v="48"/>
    <x v="0"/>
    <n v="3"/>
    <s v="Mon, Sun, Tue"/>
    <x v="0"/>
    <d v="1899-12-30T14:29:00"/>
    <d v="1899-12-30T15:10:00"/>
    <n v="41"/>
    <b v="0"/>
    <x v="1"/>
    <b v="0"/>
    <s v="Non-binary"/>
    <n v="50"/>
    <x v="1"/>
    <n v="37.5"/>
    <x v="3"/>
    <n v="0.15"/>
    <n v="31.875"/>
    <s v="All Hours"/>
    <s v="San Francisco, Ca"/>
    <n v="37.774900000000002"/>
    <n v="-122.4194"/>
    <d v="2025-03-24T00:00:00"/>
    <n v="1"/>
    <b v="1"/>
    <d v="2025-07-17T00:00:00"/>
    <x v="20"/>
    <n v="34"/>
    <x v="4"/>
    <n v="0.7"/>
    <n v="5.62"/>
    <n v="0"/>
    <n v="0"/>
    <x v="8"/>
    <x v="0"/>
  </r>
  <r>
    <n v="47"/>
    <x v="0"/>
    <n v="1"/>
    <s v="Fri"/>
    <x v="0"/>
    <d v="1899-12-30T14:41:00"/>
    <d v="1899-12-30T15:21:00"/>
    <n v="40"/>
    <b v="1"/>
    <x v="1"/>
    <b v="0"/>
    <s v="Other (self-described)"/>
    <n v="50"/>
    <x v="0"/>
    <n v="50"/>
    <x v="2"/>
    <n v="0.1"/>
    <n v="45"/>
    <s v="All Hours"/>
    <s v="Sacramento, Ca"/>
    <n v="38.581600000000002"/>
    <n v="-121.4944"/>
    <d v="2023-05-22T00:00:00"/>
    <n v="5"/>
    <b v="0"/>
    <d v="2025-06-10T00:00:00"/>
    <x v="2"/>
    <n v="71"/>
    <x v="3"/>
    <n v="0.7"/>
    <n v="5"/>
    <n v="1"/>
    <n v="0"/>
    <x v="4"/>
    <x v="0"/>
  </r>
  <r>
    <n v="33"/>
    <x v="0"/>
    <n v="1"/>
    <s v="Fri"/>
    <x v="1"/>
    <d v="1899-12-30T16:06:00"/>
    <d v="1899-12-30T17:02:00"/>
    <n v="56"/>
    <b v="0"/>
    <x v="0"/>
    <b v="0"/>
    <s v="Female"/>
    <n v="50"/>
    <x v="0"/>
    <n v="50"/>
    <x v="2"/>
    <n v="0.1"/>
    <n v="45"/>
    <s v="All Hours"/>
    <s v="Fresno, Ca"/>
    <n v="36.7378"/>
    <n v="-119.7871"/>
    <d v="2025-04-07T00:00:00"/>
    <n v="0"/>
    <b v="0"/>
    <d v="2025-07-18T00:00:00"/>
    <x v="5"/>
    <n v="33"/>
    <x v="3"/>
    <n v="0.9"/>
    <n v="5"/>
    <n v="0"/>
    <n v="0"/>
    <x v="1"/>
    <x v="0"/>
  </r>
  <r>
    <n v="17"/>
    <x v="3"/>
    <n v="5"/>
    <s v="Mon, Sat, Sun, Tue, Wed"/>
    <x v="1"/>
    <d v="1899-12-30T10:00:00"/>
    <d v="1899-12-30T11:55:00"/>
    <n v="115"/>
    <b v="1"/>
    <x v="0"/>
    <b v="0"/>
    <s v="Female"/>
    <n v="70"/>
    <x v="1"/>
    <n v="52.5"/>
    <x v="1"/>
    <n v="0"/>
    <n v="52.5"/>
    <s v="All Hours + Priority Access"/>
    <s v="San Diego, Ca"/>
    <n v="32.715699999999998"/>
    <n v="-117.1611"/>
    <d v="2025-04-08T00:00:00"/>
    <n v="0"/>
    <b v="1"/>
    <d v="2025-07-18T00:00:00"/>
    <x v="5"/>
    <n v="33"/>
    <x v="1"/>
    <n v="1.9"/>
    <n v="0"/>
    <n v="0"/>
    <n v="1"/>
    <x v="6"/>
    <x v="0"/>
  </r>
  <r>
    <n v="17"/>
    <x v="2"/>
    <n v="2"/>
    <s v="Fri, Thu"/>
    <x v="1"/>
    <d v="1899-12-30T16:58:00"/>
    <d v="1899-12-30T19:40:00"/>
    <n v="162"/>
    <b v="1"/>
    <x v="0"/>
    <b v="1"/>
    <s v="Prefer not to say"/>
    <n v="20"/>
    <x v="0"/>
    <n v="20"/>
    <x v="1"/>
    <n v="0"/>
    <n v="20"/>
    <s v="Off-Peak Only"/>
    <s v="Long Beach, Ca"/>
    <n v="33.770099999999999"/>
    <n v="-118.19370000000001"/>
    <d v="2025-06-10T00:00:00"/>
    <n v="0"/>
    <b v="0"/>
    <d v="2025-07-22T00:00:00"/>
    <x v="7"/>
    <n v="29"/>
    <x v="0"/>
    <n v="2.7"/>
    <n v="0"/>
    <n v="0"/>
    <n v="0"/>
    <x v="9"/>
    <x v="0"/>
  </r>
  <r>
    <n v="44"/>
    <x v="0"/>
    <n v="3"/>
    <s v="Sun, Tue, Wed"/>
    <x v="0"/>
    <d v="1899-12-30T19:40:00"/>
    <d v="1899-12-30T22:29:00"/>
    <n v="169"/>
    <b v="0"/>
    <x v="1"/>
    <b v="0"/>
    <s v="Male"/>
    <n v="50"/>
    <x v="0"/>
    <n v="50"/>
    <x v="3"/>
    <n v="0.15"/>
    <n v="42.5"/>
    <s v="All Hours"/>
    <s v="Anaheim, Ca"/>
    <n v="33.836599999999997"/>
    <n v="-117.9143"/>
    <d v="2022-09-08T00:00:00"/>
    <n v="4"/>
    <b v="1"/>
    <d v="2025-05-26T00:00:00"/>
    <x v="1"/>
    <n v="86"/>
    <x v="4"/>
    <n v="2.8"/>
    <n v="7.5"/>
    <n v="1"/>
    <n v="0"/>
    <x v="3"/>
    <x v="0"/>
  </r>
  <r>
    <n v="27"/>
    <x v="1"/>
    <n v="2"/>
    <s v="Fri, Sun"/>
    <x v="0"/>
    <d v="1899-12-30T17:22:00"/>
    <d v="1899-12-30T18:50:00"/>
    <n v="88"/>
    <b v="1"/>
    <x v="1"/>
    <b v="0"/>
    <s v="Non-binary"/>
    <n v="30"/>
    <x v="1"/>
    <n v="22.5"/>
    <x v="1"/>
    <n v="0"/>
    <n v="22.5"/>
    <s v="Weekdays Only"/>
    <s v="Fresno, Ca"/>
    <n v="36.7378"/>
    <n v="-119.7871"/>
    <d v="2023-04-29T00:00:00"/>
    <n v="6"/>
    <b v="0"/>
    <d v="2025-06-08T00:00:00"/>
    <x v="32"/>
    <n v="73"/>
    <x v="0"/>
    <n v="1.5"/>
    <n v="0"/>
    <n v="1"/>
    <n v="0"/>
    <x v="1"/>
    <x v="0"/>
  </r>
  <r>
    <n v="49"/>
    <x v="1"/>
    <n v="1"/>
    <s v="Sat"/>
    <x v="0"/>
    <d v="1899-12-30T11:21:00"/>
    <d v="1899-12-30T12:46:00"/>
    <n v="85"/>
    <b v="0"/>
    <x v="0"/>
    <b v="1"/>
    <s v="Male"/>
    <n v="30"/>
    <x v="1"/>
    <n v="22.5"/>
    <x v="1"/>
    <n v="0"/>
    <n v="22.5"/>
    <s v="Weekdays Only"/>
    <s v="Long Beach, Ca"/>
    <n v="33.770099999999999"/>
    <n v="-118.19370000000001"/>
    <d v="2024-06-11T00:00:00"/>
    <n v="0"/>
    <b v="0"/>
    <d v="2025-07-01T00:00:00"/>
    <x v="30"/>
    <n v="50"/>
    <x v="3"/>
    <n v="1.4"/>
    <n v="0"/>
    <n v="0"/>
    <n v="0"/>
    <x v="9"/>
    <x v="0"/>
  </r>
  <r>
    <n v="38"/>
    <x v="3"/>
    <n v="3"/>
    <s v="Fri, Tue, Wed"/>
    <x v="1"/>
    <d v="1899-12-30T12:46:00"/>
    <d v="1899-12-30T13:49:00"/>
    <n v="63"/>
    <b v="1"/>
    <x v="1"/>
    <b v="1"/>
    <s v="Female"/>
    <n v="70"/>
    <x v="2"/>
    <n v="63"/>
    <x v="1"/>
    <n v="0"/>
    <n v="63"/>
    <s v="All Hours + Priority Access"/>
    <s v="Sacramento, Ca"/>
    <n v="38.581600000000002"/>
    <n v="-121.4944"/>
    <d v="2024-08-11T00:00:00"/>
    <n v="3"/>
    <b v="1"/>
    <d v="2025-07-05T00:00:00"/>
    <x v="12"/>
    <n v="46"/>
    <x v="4"/>
    <n v="1"/>
    <n v="0"/>
    <n v="0"/>
    <n v="1"/>
    <x v="4"/>
    <x v="0"/>
  </r>
  <r>
    <n v="26"/>
    <x v="1"/>
    <n v="4"/>
    <s v="Mon, Sat, Thu, Wed"/>
    <x v="1"/>
    <d v="1899-12-30T13:03:00"/>
    <d v="1899-12-30T15:39:00"/>
    <n v="156"/>
    <b v="0"/>
    <x v="1"/>
    <b v="1"/>
    <s v="Prefer not to say"/>
    <n v="30"/>
    <x v="1"/>
    <n v="22.5"/>
    <x v="0"/>
    <n v="0.05"/>
    <n v="21.375"/>
    <s v="Weekdays Only"/>
    <s v="Sacramento, Ca"/>
    <n v="38.581600000000002"/>
    <n v="-121.4944"/>
    <d v="2024-06-15T00:00:00"/>
    <n v="7"/>
    <b v="0"/>
    <d v="2025-07-02T00:00:00"/>
    <x v="30"/>
    <n v="49"/>
    <x v="2"/>
    <n v="2.6"/>
    <n v="1.1200000000000001"/>
    <n v="0"/>
    <n v="0"/>
    <x v="4"/>
    <x v="0"/>
  </r>
  <r>
    <n v="19"/>
    <x v="2"/>
    <n v="4"/>
    <s v="Sat, Sun, Tue, Wed"/>
    <x v="1"/>
    <d v="1899-12-30T15:49:00"/>
    <d v="1899-12-30T17:10:00"/>
    <n v="81"/>
    <b v="1"/>
    <x v="0"/>
    <b v="0"/>
    <s v="Male"/>
    <n v="20"/>
    <x v="0"/>
    <n v="20"/>
    <x v="2"/>
    <n v="0.1"/>
    <n v="18"/>
    <s v="Off-Peak Only"/>
    <s v="San Jose, Ca"/>
    <n v="37.338200000000001"/>
    <n v="-121.88630000000001"/>
    <d v="2023-03-20T00:00:00"/>
    <n v="0"/>
    <b v="0"/>
    <d v="2025-06-06T00:00:00"/>
    <x v="16"/>
    <n v="75"/>
    <x v="2"/>
    <n v="1.4"/>
    <n v="2"/>
    <n v="1"/>
    <n v="0"/>
    <x v="0"/>
    <x v="0"/>
  </r>
  <r>
    <n v="45"/>
    <x v="0"/>
    <n v="3"/>
    <s v="Fri, Sat, Tue"/>
    <x v="1"/>
    <d v="1899-12-30T19:59:00"/>
    <d v="1899-12-30T20:57:00"/>
    <n v="58"/>
    <b v="1"/>
    <x v="0"/>
    <b v="1"/>
    <s v="Prefer not to say"/>
    <n v="50"/>
    <x v="2"/>
    <n v="45"/>
    <x v="2"/>
    <n v="0.1"/>
    <n v="40.5"/>
    <s v="All Hours"/>
    <s v="San Diego, Ca"/>
    <n v="32.715699999999998"/>
    <n v="-117.1611"/>
    <d v="2023-07-19T00:00:00"/>
    <n v="0"/>
    <b v="1"/>
    <d v="2025-06-13T00:00:00"/>
    <x v="26"/>
    <n v="68"/>
    <x v="4"/>
    <n v="1"/>
    <n v="4.5"/>
    <n v="1"/>
    <n v="0"/>
    <x v="6"/>
    <x v="0"/>
  </r>
  <r>
    <n v="22"/>
    <x v="2"/>
    <n v="5"/>
    <s v="Fri, Sat, Sun, Tue, Wed"/>
    <x v="1"/>
    <d v="1899-12-30T10:31:00"/>
    <d v="1899-12-30T11:48:00"/>
    <n v="77"/>
    <b v="1"/>
    <x v="1"/>
    <b v="0"/>
    <s v="Male"/>
    <n v="20"/>
    <x v="1"/>
    <n v="15"/>
    <x v="0"/>
    <n v="0.05"/>
    <n v="14.25"/>
    <s v="Off-Peak Only"/>
    <s v="Anaheim, Ca"/>
    <n v="33.836599999999997"/>
    <n v="-117.9143"/>
    <d v="2024-12-07T00:00:00"/>
    <n v="8"/>
    <b v="0"/>
    <d v="2025-07-11T00:00:00"/>
    <x v="11"/>
    <n v="40"/>
    <x v="1"/>
    <n v="1.3"/>
    <n v="0.75"/>
    <n v="0"/>
    <n v="0"/>
    <x v="3"/>
    <x v="0"/>
  </r>
  <r>
    <n v="26"/>
    <x v="2"/>
    <n v="2"/>
    <s v="Sun, Tue"/>
    <x v="1"/>
    <d v="1899-12-30T15:52:00"/>
    <d v="1899-12-30T18:05:00"/>
    <n v="133"/>
    <b v="0"/>
    <x v="0"/>
    <b v="0"/>
    <s v="Female"/>
    <n v="20"/>
    <x v="0"/>
    <n v="20"/>
    <x v="1"/>
    <n v="0"/>
    <n v="20"/>
    <s v="Off-Peak Only"/>
    <s v="Bakersfield, Ca"/>
    <n v="35.3733"/>
    <n v="-119.0187"/>
    <d v="2024-12-19T00:00:00"/>
    <n v="0"/>
    <b v="0"/>
    <d v="2025-07-12T00:00:00"/>
    <x v="11"/>
    <n v="39"/>
    <x v="0"/>
    <n v="2.2000000000000002"/>
    <n v="0"/>
    <n v="0"/>
    <n v="0"/>
    <x v="7"/>
    <x v="0"/>
  </r>
  <r>
    <n v="16"/>
    <x v="3"/>
    <n v="3"/>
    <s v="Sat, Sun, Wed"/>
    <x v="1"/>
    <d v="1899-12-30T14:06:00"/>
    <d v="1899-12-30T16:15:00"/>
    <n v="129"/>
    <b v="1"/>
    <x v="0"/>
    <b v="0"/>
    <s v="Prefer not to say"/>
    <n v="70"/>
    <x v="2"/>
    <n v="63"/>
    <x v="3"/>
    <n v="0.15"/>
    <n v="53.55"/>
    <s v="All Hours + Priority Access"/>
    <s v="Anaheim, Ca"/>
    <n v="33.836599999999997"/>
    <n v="-117.9143"/>
    <d v="2025-03-10T00:00:00"/>
    <n v="0"/>
    <b v="1"/>
    <d v="2025-07-17T00:00:00"/>
    <x v="20"/>
    <n v="34"/>
    <x v="4"/>
    <n v="2.2000000000000002"/>
    <n v="9.4499999999999993"/>
    <n v="0"/>
    <n v="1"/>
    <x v="3"/>
    <x v="0"/>
  </r>
  <r>
    <n v="43"/>
    <x v="0"/>
    <n v="3"/>
    <s v="Fri, Sat, Thu"/>
    <x v="1"/>
    <d v="1899-12-30T13:40:00"/>
    <d v="1899-12-30T16:26:00"/>
    <n v="166"/>
    <b v="1"/>
    <x v="1"/>
    <b v="1"/>
    <s v="Other (self-described)"/>
    <n v="50"/>
    <x v="2"/>
    <n v="45"/>
    <x v="2"/>
    <n v="0.1"/>
    <n v="40.5"/>
    <s v="All Hours"/>
    <s v="Los Angeles, Ca"/>
    <n v="34.052199999999999"/>
    <n v="-118.2437"/>
    <d v="2023-07-20T00:00:00"/>
    <n v="3"/>
    <b v="0"/>
    <d v="2025-06-13T00:00:00"/>
    <x v="26"/>
    <n v="68"/>
    <x v="4"/>
    <n v="2.8"/>
    <n v="4.5"/>
    <n v="1"/>
    <n v="0"/>
    <x v="5"/>
    <x v="0"/>
  </r>
  <r>
    <n v="26"/>
    <x v="0"/>
    <n v="3"/>
    <s v="Fri, Thu, Wed"/>
    <x v="1"/>
    <d v="1899-12-30T18:41:00"/>
    <d v="1899-12-30T21:00:00"/>
    <n v="139"/>
    <b v="1"/>
    <x v="1"/>
    <b v="1"/>
    <s v="Female"/>
    <n v="50"/>
    <x v="2"/>
    <n v="45"/>
    <x v="1"/>
    <n v="0"/>
    <n v="45"/>
    <s v="All Hours"/>
    <s v="Anaheim, Ca"/>
    <n v="33.836599999999997"/>
    <n v="-117.9143"/>
    <d v="2023-03-31T00:00:00"/>
    <n v="5"/>
    <b v="1"/>
    <d v="2025-06-07T00:00:00"/>
    <x v="16"/>
    <n v="74"/>
    <x v="4"/>
    <n v="2.2999999999999998"/>
    <n v="0"/>
    <n v="1"/>
    <n v="0"/>
    <x v="3"/>
    <x v="0"/>
  </r>
  <r>
    <n v="21"/>
    <x v="2"/>
    <n v="1"/>
    <s v="Mon"/>
    <x v="0"/>
    <d v="1899-12-30T08:29:00"/>
    <d v="1899-12-30T09:53:00"/>
    <n v="84"/>
    <b v="1"/>
    <x v="0"/>
    <b v="0"/>
    <s v="Male"/>
    <n v="20"/>
    <x v="1"/>
    <n v="15"/>
    <x v="0"/>
    <n v="0.05"/>
    <n v="14.25"/>
    <s v="Off-Peak Only"/>
    <s v="Oakland, Ca"/>
    <n v="37.804400000000001"/>
    <n v="-122.27119999999999"/>
    <d v="2024-09-13T00:00:00"/>
    <n v="0"/>
    <b v="0"/>
    <d v="2025-07-07T00:00:00"/>
    <x v="25"/>
    <n v="44"/>
    <x v="3"/>
    <n v="1.4"/>
    <n v="0.75"/>
    <n v="0"/>
    <n v="0"/>
    <x v="2"/>
    <x v="0"/>
  </r>
  <r>
    <n v="15"/>
    <x v="1"/>
    <n v="2"/>
    <s v="Fri, Mon"/>
    <x v="0"/>
    <d v="1899-12-30T13:37:00"/>
    <d v="1899-12-30T14:50:00"/>
    <n v="73"/>
    <b v="1"/>
    <x v="1"/>
    <b v="1"/>
    <s v="Female"/>
    <n v="30"/>
    <x v="1"/>
    <n v="22.5"/>
    <x v="0"/>
    <n v="0.05"/>
    <n v="21.375"/>
    <s v="Weekdays Only"/>
    <s v="San Diego, Ca"/>
    <n v="32.715699999999998"/>
    <n v="-117.1611"/>
    <d v="2025-05-31T00:00:00"/>
    <n v="2"/>
    <b v="1"/>
    <d v="2025-07-21T00:00:00"/>
    <x v="18"/>
    <n v="30"/>
    <x v="0"/>
    <n v="1.2"/>
    <n v="1.1200000000000001"/>
    <n v="0"/>
    <n v="0"/>
    <x v="6"/>
    <x v="0"/>
  </r>
  <r>
    <n v="39"/>
    <x v="1"/>
    <n v="3"/>
    <s v="Mon, Tue, Wed"/>
    <x v="0"/>
    <d v="1899-12-30T16:51:00"/>
    <d v="1899-12-30T18:36:00"/>
    <n v="105"/>
    <b v="0"/>
    <x v="0"/>
    <b v="1"/>
    <s v="Female"/>
    <n v="30"/>
    <x v="1"/>
    <n v="22.5"/>
    <x v="1"/>
    <n v="0"/>
    <n v="22.5"/>
    <s v="Weekdays Only"/>
    <s v="Anaheim, Ca"/>
    <n v="33.836599999999997"/>
    <n v="-117.9143"/>
    <d v="2025-03-27T00:00:00"/>
    <n v="0"/>
    <b v="1"/>
    <d v="2025-07-18T00:00:00"/>
    <x v="20"/>
    <n v="33"/>
    <x v="4"/>
    <n v="1.8"/>
    <n v="0"/>
    <n v="0"/>
    <n v="0"/>
    <x v="3"/>
    <x v="0"/>
  </r>
  <r>
    <n v="18"/>
    <x v="0"/>
    <n v="3"/>
    <s v="Sun, Thu, Tue"/>
    <x v="1"/>
    <d v="1899-12-30T09:15:00"/>
    <d v="1899-12-30T10:04:00"/>
    <n v="49"/>
    <b v="1"/>
    <x v="0"/>
    <b v="0"/>
    <s v="Male"/>
    <n v="50"/>
    <x v="2"/>
    <n v="45"/>
    <x v="2"/>
    <n v="0.1"/>
    <n v="40.5"/>
    <s v="All Hours"/>
    <s v="Sacramento, Ca"/>
    <n v="38.581600000000002"/>
    <n v="-121.4944"/>
    <d v="2022-08-27T00:00:00"/>
    <n v="0"/>
    <b v="1"/>
    <d v="2025-05-25T00:00:00"/>
    <x v="8"/>
    <n v="87"/>
    <x v="4"/>
    <n v="0.8"/>
    <n v="4.5"/>
    <n v="1"/>
    <n v="0"/>
    <x v="4"/>
    <x v="0"/>
  </r>
  <r>
    <n v="43"/>
    <x v="0"/>
    <n v="1"/>
    <s v="Mon"/>
    <x v="0"/>
    <d v="1899-12-30T15:04:00"/>
    <d v="1899-12-30T17:05:00"/>
    <n v="121"/>
    <b v="0"/>
    <x v="1"/>
    <b v="0"/>
    <s v="Prefer not to say"/>
    <n v="50"/>
    <x v="1"/>
    <n v="37.5"/>
    <x v="3"/>
    <n v="0.15"/>
    <n v="31.875"/>
    <s v="All Hours"/>
    <s v="Oakland, Ca"/>
    <n v="37.804400000000001"/>
    <n v="-122.27119999999999"/>
    <d v="2024-08-12T00:00:00"/>
    <n v="3"/>
    <b v="1"/>
    <d v="2025-07-05T00:00:00"/>
    <x v="12"/>
    <n v="46"/>
    <x v="3"/>
    <n v="2"/>
    <n v="5.62"/>
    <n v="0"/>
    <n v="0"/>
    <x v="2"/>
    <x v="0"/>
  </r>
  <r>
    <n v="44"/>
    <x v="1"/>
    <n v="2"/>
    <s v="Tue, Wed"/>
    <x v="0"/>
    <d v="1899-12-30T11:53:00"/>
    <d v="1899-12-30T12:48:00"/>
    <n v="55"/>
    <b v="0"/>
    <x v="0"/>
    <b v="0"/>
    <s v="Male"/>
    <n v="30"/>
    <x v="1"/>
    <n v="22.5"/>
    <x v="2"/>
    <n v="0.1"/>
    <n v="20.25"/>
    <s v="Weekdays Only"/>
    <s v="San Diego, Ca"/>
    <n v="32.715699999999998"/>
    <n v="-117.1611"/>
    <d v="2023-03-26T00:00:00"/>
    <n v="0"/>
    <b v="0"/>
    <d v="2025-06-06T00:00:00"/>
    <x v="16"/>
    <n v="75"/>
    <x v="0"/>
    <n v="0.9"/>
    <n v="2.25"/>
    <n v="1"/>
    <n v="0"/>
    <x v="6"/>
    <x v="0"/>
  </r>
  <r>
    <n v="46"/>
    <x v="2"/>
    <n v="5"/>
    <s v="Fri, Sun, Thu, Tue, Wed"/>
    <x v="1"/>
    <d v="1899-12-30T11:18:00"/>
    <d v="1899-12-30T14:06:00"/>
    <n v="168"/>
    <b v="1"/>
    <x v="1"/>
    <b v="1"/>
    <s v="Male"/>
    <n v="20"/>
    <x v="1"/>
    <n v="15"/>
    <x v="2"/>
    <n v="0.1"/>
    <n v="13.5"/>
    <s v="Off-Peak Only"/>
    <s v="San Francisco, Ca"/>
    <n v="37.774900000000002"/>
    <n v="-122.4194"/>
    <d v="2023-08-27T00:00:00"/>
    <n v="6"/>
    <b v="1"/>
    <d v="2025-06-15T00:00:00"/>
    <x v="31"/>
    <n v="66"/>
    <x v="1"/>
    <n v="2.8"/>
    <n v="1.5"/>
    <n v="1"/>
    <n v="0"/>
    <x v="8"/>
    <x v="0"/>
  </r>
  <r>
    <n v="34"/>
    <x v="1"/>
    <n v="2"/>
    <s v="Fri, Mon"/>
    <x v="0"/>
    <d v="1899-12-30T17:01:00"/>
    <d v="1899-12-30T19:09:00"/>
    <n v="128"/>
    <b v="0"/>
    <x v="1"/>
    <b v="0"/>
    <s v="Prefer not to say"/>
    <n v="30"/>
    <x v="0"/>
    <n v="30"/>
    <x v="1"/>
    <n v="0"/>
    <n v="30"/>
    <s v="Weekdays Only"/>
    <s v="Fresno, Ca"/>
    <n v="36.7378"/>
    <n v="-119.7871"/>
    <d v="2024-05-12T00:00:00"/>
    <n v="5"/>
    <b v="0"/>
    <d v="2025-06-30T00:00:00"/>
    <x v="0"/>
    <n v="51"/>
    <x v="0"/>
    <n v="2.1"/>
    <n v="0"/>
    <n v="0"/>
    <n v="0"/>
    <x v="1"/>
    <x v="0"/>
  </r>
  <r>
    <n v="22"/>
    <x v="1"/>
    <n v="3"/>
    <s v="Fri, Sun, Tue"/>
    <x v="0"/>
    <d v="1899-12-30T17:13:00"/>
    <d v="1899-12-30T18:24:00"/>
    <n v="71"/>
    <b v="0"/>
    <x v="0"/>
    <b v="1"/>
    <s v="Prefer not to say"/>
    <n v="30"/>
    <x v="1"/>
    <n v="22.5"/>
    <x v="0"/>
    <n v="0.05"/>
    <n v="21.375"/>
    <s v="Weekdays Only"/>
    <s v="San Diego, Ca"/>
    <n v="32.715699999999998"/>
    <n v="-117.1611"/>
    <d v="2024-11-15T00:00:00"/>
    <n v="0"/>
    <b v="0"/>
    <d v="2025-07-10T00:00:00"/>
    <x v="10"/>
    <n v="41"/>
    <x v="4"/>
    <n v="1.2"/>
    <n v="1.1200000000000001"/>
    <n v="0"/>
    <n v="0"/>
    <x v="6"/>
    <x v="0"/>
  </r>
  <r>
    <n v="20"/>
    <x v="0"/>
    <n v="2"/>
    <s v="Mon, Wed"/>
    <x v="1"/>
    <d v="1899-12-30T17:45:00"/>
    <d v="1899-12-30T19:20:00"/>
    <n v="95"/>
    <b v="1"/>
    <x v="0"/>
    <b v="1"/>
    <s v="Prefer not to say"/>
    <n v="50"/>
    <x v="1"/>
    <n v="37.5"/>
    <x v="1"/>
    <n v="0"/>
    <n v="37.5"/>
    <s v="All Hours"/>
    <s v="Fresno, Ca"/>
    <n v="36.7378"/>
    <n v="-119.7871"/>
    <d v="2025-02-13T00:00:00"/>
    <n v="0"/>
    <b v="1"/>
    <d v="2025-07-15T00:00:00"/>
    <x v="22"/>
    <n v="36"/>
    <x v="0"/>
    <n v="1.6"/>
    <n v="0"/>
    <n v="0"/>
    <n v="0"/>
    <x v="1"/>
    <x v="0"/>
  </r>
  <r>
    <n v="21"/>
    <x v="0"/>
    <n v="3"/>
    <s v="Fri, Sat, Tue"/>
    <x v="0"/>
    <d v="1899-12-30T09:22:00"/>
    <d v="1899-12-30T10:52:00"/>
    <n v="90"/>
    <b v="1"/>
    <x v="1"/>
    <b v="0"/>
    <s v="Male"/>
    <n v="50"/>
    <x v="0"/>
    <n v="50"/>
    <x v="1"/>
    <n v="0"/>
    <n v="50"/>
    <s v="All Hours"/>
    <s v="Bakersfield, Ca"/>
    <n v="35.3733"/>
    <n v="-119.0187"/>
    <d v="2023-09-07T00:00:00"/>
    <n v="7"/>
    <b v="1"/>
    <d v="2025-06-16T00:00:00"/>
    <x v="3"/>
    <n v="65"/>
    <x v="4"/>
    <n v="1.5"/>
    <n v="0"/>
    <n v="1"/>
    <n v="1"/>
    <x v="7"/>
    <x v="0"/>
  </r>
  <r>
    <n v="19"/>
    <x v="1"/>
    <n v="4"/>
    <s v="Fri, Sat, Sun, Thu"/>
    <x v="0"/>
    <d v="1899-12-30T11:16:00"/>
    <d v="1899-12-30T12:38:00"/>
    <n v="82"/>
    <b v="0"/>
    <x v="0"/>
    <b v="1"/>
    <s v="Female"/>
    <n v="30"/>
    <x v="0"/>
    <n v="30"/>
    <x v="2"/>
    <n v="0.1"/>
    <n v="27"/>
    <s v="Weekdays Only"/>
    <s v="San Diego, Ca"/>
    <n v="32.715699999999998"/>
    <n v="-117.1611"/>
    <d v="2023-03-21T00:00:00"/>
    <n v="0"/>
    <b v="0"/>
    <d v="2025-06-06T00:00:00"/>
    <x v="16"/>
    <n v="75"/>
    <x v="2"/>
    <n v="1.4"/>
    <n v="3"/>
    <n v="1"/>
    <n v="0"/>
    <x v="6"/>
    <x v="0"/>
  </r>
  <r>
    <n v="24"/>
    <x v="2"/>
    <n v="3"/>
    <s v="Mon, Thu, Wed"/>
    <x v="1"/>
    <d v="1899-12-30T15:17:00"/>
    <d v="1899-12-30T16:04:00"/>
    <n v="47"/>
    <b v="0"/>
    <x v="1"/>
    <b v="1"/>
    <s v="Non-binary"/>
    <n v="20"/>
    <x v="1"/>
    <n v="15"/>
    <x v="1"/>
    <n v="0"/>
    <n v="15"/>
    <s v="Off-Peak Only"/>
    <s v="Sacramento, Ca"/>
    <n v="38.581600000000002"/>
    <n v="-121.4944"/>
    <d v="2023-08-07T00:00:00"/>
    <n v="4"/>
    <b v="1"/>
    <d v="2025-06-14T00:00:00"/>
    <x v="31"/>
    <n v="67"/>
    <x v="4"/>
    <n v="0.8"/>
    <n v="0"/>
    <n v="1"/>
    <n v="0"/>
    <x v="4"/>
    <x v="0"/>
  </r>
  <r>
    <n v="24"/>
    <x v="2"/>
    <n v="3"/>
    <s v="Sat, Thu, Wed"/>
    <x v="1"/>
    <d v="1899-12-30T12:00:00"/>
    <d v="1899-12-30T14:08:00"/>
    <n v="128"/>
    <b v="1"/>
    <x v="0"/>
    <b v="1"/>
    <s v="Other (self-described)"/>
    <n v="20"/>
    <x v="0"/>
    <n v="20"/>
    <x v="2"/>
    <n v="0.1"/>
    <n v="18"/>
    <s v="Off-Peak Only"/>
    <s v="San Francisco, Ca"/>
    <n v="37.774900000000002"/>
    <n v="-122.4194"/>
    <d v="2023-12-06T00:00:00"/>
    <n v="0"/>
    <b v="0"/>
    <d v="2025-06-21T00:00:00"/>
    <x v="13"/>
    <n v="60"/>
    <x v="4"/>
    <n v="2.1"/>
    <n v="2"/>
    <n v="0"/>
    <n v="0"/>
    <x v="8"/>
    <x v="0"/>
  </r>
  <r>
    <n v="34"/>
    <x v="1"/>
    <n v="1"/>
    <s v="Sun"/>
    <x v="1"/>
    <d v="1899-12-30T09:14:00"/>
    <d v="1899-12-30T11:52:00"/>
    <n v="158"/>
    <b v="0"/>
    <x v="1"/>
    <b v="0"/>
    <s v="Male"/>
    <n v="30"/>
    <x v="1"/>
    <n v="22.5"/>
    <x v="1"/>
    <n v="0"/>
    <n v="22.5"/>
    <s v="Weekdays Only"/>
    <s v="Anaheim, Ca"/>
    <n v="33.836599999999997"/>
    <n v="-117.9143"/>
    <d v="2025-05-09T00:00:00"/>
    <n v="6"/>
    <b v="0"/>
    <d v="2025-07-20T00:00:00"/>
    <x v="18"/>
    <n v="31"/>
    <x v="3"/>
    <n v="2.6"/>
    <n v="0"/>
    <n v="0"/>
    <n v="0"/>
    <x v="3"/>
    <x v="0"/>
  </r>
  <r>
    <n v="15"/>
    <x v="1"/>
    <n v="2"/>
    <s v="Mon, Thu"/>
    <x v="1"/>
    <d v="1899-12-30T19:07:00"/>
    <d v="1899-12-30T22:02:00"/>
    <n v="175"/>
    <b v="1"/>
    <x v="0"/>
    <b v="1"/>
    <s v="Male"/>
    <n v="30"/>
    <x v="2"/>
    <n v="27"/>
    <x v="1"/>
    <n v="0"/>
    <n v="27"/>
    <s v="Weekdays Only"/>
    <s v="Anaheim, Ca"/>
    <n v="33.836599999999997"/>
    <n v="-117.9143"/>
    <d v="2022-08-26T00:00:00"/>
    <n v="0"/>
    <b v="0"/>
    <d v="2025-05-25T00:00:00"/>
    <x v="8"/>
    <n v="87"/>
    <x v="0"/>
    <n v="2.9"/>
    <n v="0"/>
    <n v="1"/>
    <n v="0"/>
    <x v="3"/>
    <x v="0"/>
  </r>
  <r>
    <n v="40"/>
    <x v="0"/>
    <n v="3"/>
    <s v="Sun, Thu, Wed"/>
    <x v="0"/>
    <d v="1899-12-30T11:58:00"/>
    <d v="1899-12-30T14:31:00"/>
    <n v="153"/>
    <b v="1"/>
    <x v="1"/>
    <b v="0"/>
    <s v="Female"/>
    <n v="50"/>
    <x v="0"/>
    <n v="50"/>
    <x v="1"/>
    <n v="0"/>
    <n v="50"/>
    <s v="All Hours"/>
    <s v="Long Beach, Ca"/>
    <n v="33.770099999999999"/>
    <n v="-118.19370000000001"/>
    <d v="2023-02-23T00:00:00"/>
    <n v="5"/>
    <b v="1"/>
    <d v="2025-06-05T00:00:00"/>
    <x v="19"/>
    <n v="76"/>
    <x v="4"/>
    <n v="2.6"/>
    <n v="0"/>
    <n v="1"/>
    <n v="1"/>
    <x v="9"/>
    <x v="0"/>
  </r>
  <r>
    <n v="40"/>
    <x v="1"/>
    <n v="3"/>
    <s v="Fri, Sun, Thu"/>
    <x v="1"/>
    <d v="1899-12-30T17:05:00"/>
    <d v="1899-12-30T19:39:00"/>
    <n v="154"/>
    <b v="0"/>
    <x v="1"/>
    <b v="0"/>
    <s v="Male"/>
    <n v="30"/>
    <x v="0"/>
    <n v="30"/>
    <x v="1"/>
    <n v="0"/>
    <n v="30"/>
    <s v="Weekdays Only"/>
    <s v="Fresno, Ca"/>
    <n v="36.7378"/>
    <n v="-119.7871"/>
    <d v="2024-08-15T00:00:00"/>
    <n v="6"/>
    <b v="0"/>
    <d v="2025-07-05T00:00:00"/>
    <x v="12"/>
    <n v="46"/>
    <x v="4"/>
    <n v="2.6"/>
    <n v="0"/>
    <n v="0"/>
    <n v="0"/>
    <x v="1"/>
    <x v="0"/>
  </r>
  <r>
    <n v="15"/>
    <x v="0"/>
    <n v="3"/>
    <s v="Mon, Thu, Tue"/>
    <x v="0"/>
    <d v="1899-12-30T09:55:00"/>
    <d v="1899-12-30T11:07:00"/>
    <n v="72"/>
    <b v="1"/>
    <x v="1"/>
    <b v="1"/>
    <s v="Prefer not to say"/>
    <n v="50"/>
    <x v="0"/>
    <n v="50"/>
    <x v="1"/>
    <n v="0"/>
    <n v="50"/>
    <s v="All Hours"/>
    <s v="San Jose, Ca"/>
    <n v="37.338200000000001"/>
    <n v="-121.88630000000001"/>
    <d v="2022-08-14T00:00:00"/>
    <n v="3"/>
    <b v="1"/>
    <d v="2025-05-25T00:00:00"/>
    <x v="8"/>
    <n v="87"/>
    <x v="4"/>
    <n v="1.2"/>
    <n v="0"/>
    <n v="1"/>
    <n v="1"/>
    <x v="0"/>
    <x v="0"/>
  </r>
  <r>
    <n v="49"/>
    <x v="1"/>
    <n v="3"/>
    <s v="Fri, Sat, Thu"/>
    <x v="1"/>
    <d v="1899-12-30T20:40:00"/>
    <d v="1899-12-30T21:24:00"/>
    <n v="44"/>
    <b v="0"/>
    <x v="1"/>
    <b v="0"/>
    <s v="Female"/>
    <n v="30"/>
    <x v="0"/>
    <n v="30"/>
    <x v="1"/>
    <n v="0"/>
    <n v="30"/>
    <s v="Weekdays Only"/>
    <s v="San Diego, Ca"/>
    <n v="32.715699999999998"/>
    <n v="-117.1611"/>
    <d v="2023-09-20T00:00:00"/>
    <n v="7"/>
    <b v="0"/>
    <d v="2025-06-16T00:00:00"/>
    <x v="3"/>
    <n v="65"/>
    <x v="4"/>
    <n v="0.7"/>
    <n v="0"/>
    <n v="1"/>
    <n v="0"/>
    <x v="6"/>
    <x v="0"/>
  </r>
  <r>
    <n v="38"/>
    <x v="0"/>
    <n v="5"/>
    <s v="Fri, Sat, Sun, Thu, Tue"/>
    <x v="0"/>
    <d v="1899-12-30T17:59:00"/>
    <d v="1899-12-30T20:54:00"/>
    <n v="175"/>
    <b v="1"/>
    <x v="0"/>
    <b v="1"/>
    <s v="Female"/>
    <n v="50"/>
    <x v="0"/>
    <n v="50"/>
    <x v="1"/>
    <n v="0"/>
    <n v="50"/>
    <s v="All Hours"/>
    <s v="Sacramento, Ca"/>
    <n v="38.581600000000002"/>
    <n v="-121.4944"/>
    <d v="2023-10-11T00:00:00"/>
    <n v="0"/>
    <b v="1"/>
    <d v="2025-06-18T00:00:00"/>
    <x v="17"/>
    <n v="63"/>
    <x v="1"/>
    <n v="2.9"/>
    <n v="0"/>
    <n v="1"/>
    <n v="1"/>
    <x v="4"/>
    <x v="0"/>
  </r>
  <r>
    <n v="40"/>
    <x v="0"/>
    <n v="4"/>
    <s v="Mon, Sat, Sun, Wed"/>
    <x v="1"/>
    <d v="1899-12-30T09:55:00"/>
    <d v="1899-12-30T10:43:00"/>
    <n v="48"/>
    <b v="0"/>
    <x v="0"/>
    <b v="1"/>
    <s v="Non-binary"/>
    <n v="50"/>
    <x v="0"/>
    <n v="50"/>
    <x v="1"/>
    <n v="0"/>
    <n v="50"/>
    <s v="All Hours"/>
    <s v="Fresno, Ca"/>
    <n v="36.7378"/>
    <n v="-119.7871"/>
    <d v="2023-04-18T00:00:00"/>
    <n v="0"/>
    <b v="1"/>
    <d v="2025-06-08T00:00:00"/>
    <x v="32"/>
    <n v="73"/>
    <x v="2"/>
    <n v="0.8"/>
    <n v="0"/>
    <n v="1"/>
    <n v="1"/>
    <x v="1"/>
    <x v="0"/>
  </r>
  <r>
    <n v="37"/>
    <x v="1"/>
    <n v="1"/>
    <s v="Mon"/>
    <x v="1"/>
    <d v="1899-12-30T16:45:00"/>
    <d v="1899-12-30T18:58:00"/>
    <n v="133"/>
    <b v="0"/>
    <x v="0"/>
    <b v="0"/>
    <s v="Male"/>
    <n v="30"/>
    <x v="1"/>
    <n v="22.5"/>
    <x v="1"/>
    <n v="0"/>
    <n v="22.5"/>
    <s v="Weekdays Only"/>
    <s v="Oakland, Ca"/>
    <n v="37.804400000000001"/>
    <n v="-122.27119999999999"/>
    <d v="2023-02-09T00:00:00"/>
    <n v="0"/>
    <b v="0"/>
    <d v="2025-06-04T00:00:00"/>
    <x v="19"/>
    <n v="77"/>
    <x v="3"/>
    <n v="2.2000000000000002"/>
    <n v="0"/>
    <n v="1"/>
    <n v="0"/>
    <x v="2"/>
    <x v="0"/>
  </r>
  <r>
    <n v="23"/>
    <x v="3"/>
    <n v="5"/>
    <s v="Mon, Sun, Thu, Tue, Wed"/>
    <x v="1"/>
    <d v="1899-12-30T20:57:00"/>
    <d v="1899-12-30T23:35:00"/>
    <n v="158"/>
    <b v="0"/>
    <x v="0"/>
    <b v="1"/>
    <s v="Non-binary"/>
    <n v="70"/>
    <x v="0"/>
    <n v="70"/>
    <x v="1"/>
    <n v="0"/>
    <n v="70"/>
    <s v="All Hours + Priority Access"/>
    <s v="Anaheim, Ca"/>
    <n v="33.836599999999997"/>
    <n v="-117.9143"/>
    <d v="2023-07-24T00:00:00"/>
    <n v="0"/>
    <b v="1"/>
    <d v="2025-06-13T00:00:00"/>
    <x v="26"/>
    <n v="68"/>
    <x v="1"/>
    <n v="2.6"/>
    <n v="0"/>
    <n v="1"/>
    <n v="1"/>
    <x v="3"/>
    <x v="0"/>
  </r>
  <r>
    <n v="35"/>
    <x v="0"/>
    <n v="1"/>
    <s v="Wed"/>
    <x v="0"/>
    <d v="1899-12-30T08:34:00"/>
    <d v="1899-12-30T09:27:00"/>
    <n v="53"/>
    <b v="0"/>
    <x v="1"/>
    <b v="0"/>
    <s v="Male"/>
    <n v="50"/>
    <x v="2"/>
    <n v="45"/>
    <x v="3"/>
    <n v="0.15"/>
    <n v="38.25"/>
    <s v="All Hours"/>
    <s v="Los Angeles, Ca"/>
    <n v="34.052199999999999"/>
    <n v="-118.2437"/>
    <d v="2025-02-06T00:00:00"/>
    <n v="4"/>
    <b v="0"/>
    <d v="2025-07-15T00:00:00"/>
    <x v="22"/>
    <n v="36"/>
    <x v="3"/>
    <n v="0.9"/>
    <n v="6.75"/>
    <n v="0"/>
    <n v="0"/>
    <x v="5"/>
    <x v="0"/>
  </r>
  <r>
    <n v="27"/>
    <x v="3"/>
    <n v="5"/>
    <s v="Fri, Mon, Sat, Thu, Tue"/>
    <x v="0"/>
    <d v="1899-12-30T09:57:00"/>
    <d v="1899-12-30T12:22:00"/>
    <n v="145"/>
    <b v="0"/>
    <x v="0"/>
    <b v="0"/>
    <s v="Non-binary"/>
    <n v="70"/>
    <x v="1"/>
    <n v="52.5"/>
    <x v="2"/>
    <n v="0.1"/>
    <n v="47.25"/>
    <s v="All Hours + Priority Access"/>
    <s v="Los Angeles, Ca"/>
    <n v="34.052199999999999"/>
    <n v="-118.2437"/>
    <d v="2024-06-27T00:00:00"/>
    <n v="0"/>
    <b v="1"/>
    <d v="2025-07-02T00:00:00"/>
    <x v="30"/>
    <n v="49"/>
    <x v="1"/>
    <n v="2.4"/>
    <n v="5.25"/>
    <n v="0"/>
    <n v="1"/>
    <x v="5"/>
    <x v="0"/>
  </r>
  <r>
    <n v="29"/>
    <x v="0"/>
    <n v="3"/>
    <s v="Fri, Sat, Thu"/>
    <x v="1"/>
    <d v="1899-12-30T13:02:00"/>
    <d v="1899-12-30T14:08:00"/>
    <n v="66"/>
    <b v="0"/>
    <x v="0"/>
    <b v="1"/>
    <s v="Non-binary"/>
    <n v="50"/>
    <x v="1"/>
    <n v="37.5"/>
    <x v="2"/>
    <n v="0.1"/>
    <n v="33.75"/>
    <s v="All Hours"/>
    <s v="Fresno, Ca"/>
    <n v="36.7378"/>
    <n v="-119.7871"/>
    <d v="2022-10-08T00:00:00"/>
    <n v="0"/>
    <b v="1"/>
    <d v="2025-05-28T00:00:00"/>
    <x v="24"/>
    <n v="84"/>
    <x v="4"/>
    <n v="1.1000000000000001"/>
    <n v="3.75"/>
    <n v="1"/>
    <n v="0"/>
    <x v="1"/>
    <x v="0"/>
  </r>
  <r>
    <n v="21"/>
    <x v="1"/>
    <n v="5"/>
    <s v="Fri, Mon, Sat, Sun, Tue"/>
    <x v="0"/>
    <d v="1899-12-30T14:29:00"/>
    <d v="1899-12-30T16:01:00"/>
    <n v="92"/>
    <b v="1"/>
    <x v="1"/>
    <b v="1"/>
    <s v="Male"/>
    <n v="30"/>
    <x v="0"/>
    <n v="30"/>
    <x v="3"/>
    <n v="0.15"/>
    <n v="25.5"/>
    <s v="Weekdays Only"/>
    <s v="Sacramento, Ca"/>
    <n v="38.581600000000002"/>
    <n v="-121.4944"/>
    <d v="2024-10-26T00:00:00"/>
    <n v="5"/>
    <b v="1"/>
    <d v="2025-07-09T00:00:00"/>
    <x v="34"/>
    <n v="42"/>
    <x v="1"/>
    <n v="1.5"/>
    <n v="4.5"/>
    <n v="0"/>
    <n v="0"/>
    <x v="4"/>
    <x v="0"/>
  </r>
  <r>
    <n v="16"/>
    <x v="0"/>
    <n v="3"/>
    <s v="Fri, Sun, Wed"/>
    <x v="0"/>
    <d v="1899-12-30T17:21:00"/>
    <d v="1899-12-30T18:46:00"/>
    <n v="85"/>
    <b v="0"/>
    <x v="1"/>
    <b v="0"/>
    <s v="Female"/>
    <n v="50"/>
    <x v="1"/>
    <n v="37.5"/>
    <x v="2"/>
    <n v="0.1"/>
    <n v="33.75"/>
    <s v="All Hours"/>
    <s v="Anaheim, Ca"/>
    <n v="33.836599999999997"/>
    <n v="-117.9143"/>
    <d v="2024-05-22T00:00:00"/>
    <n v="1"/>
    <b v="1"/>
    <d v="2025-06-30T00:00:00"/>
    <x v="0"/>
    <n v="51"/>
    <x v="4"/>
    <n v="1.4"/>
    <n v="3.75"/>
    <n v="0"/>
    <n v="0"/>
    <x v="3"/>
    <x v="0"/>
  </r>
  <r>
    <n v="31"/>
    <x v="0"/>
    <n v="2"/>
    <s v="Mon, Wed"/>
    <x v="1"/>
    <d v="1899-12-30T20:28:00"/>
    <d v="1899-12-30T21:52:00"/>
    <n v="84"/>
    <b v="1"/>
    <x v="1"/>
    <b v="0"/>
    <s v="Prefer not to say"/>
    <n v="50"/>
    <x v="1"/>
    <n v="37.5"/>
    <x v="3"/>
    <n v="0.15"/>
    <n v="31.875"/>
    <s v="All Hours"/>
    <s v="Oakland, Ca"/>
    <n v="37.804400000000001"/>
    <n v="-122.27119999999999"/>
    <d v="2024-03-19T00:00:00"/>
    <n v="8"/>
    <b v="1"/>
    <d v="2025-06-27T00:00:00"/>
    <x v="14"/>
    <n v="54"/>
    <x v="0"/>
    <n v="1.4"/>
    <n v="5.62"/>
    <n v="0"/>
    <n v="0"/>
    <x v="2"/>
    <x v="0"/>
  </r>
  <r>
    <n v="49"/>
    <x v="1"/>
    <n v="3"/>
    <s v="Fri, Mon, Wed"/>
    <x v="0"/>
    <d v="1899-12-30T12:37:00"/>
    <d v="1899-12-30T13:15:00"/>
    <n v="38"/>
    <b v="1"/>
    <x v="1"/>
    <b v="0"/>
    <s v="Male"/>
    <n v="30"/>
    <x v="0"/>
    <n v="30"/>
    <x v="1"/>
    <n v="0"/>
    <n v="30"/>
    <s v="Weekdays Only"/>
    <s v="San Jose, Ca"/>
    <n v="37.338200000000001"/>
    <n v="-121.88630000000001"/>
    <d v="2024-03-12T00:00:00"/>
    <n v="4"/>
    <b v="1"/>
    <d v="2025-06-26T00:00:00"/>
    <x v="14"/>
    <n v="55"/>
    <x v="4"/>
    <n v="0.6"/>
    <n v="0"/>
    <n v="0"/>
    <n v="0"/>
    <x v="0"/>
    <x v="0"/>
  </r>
  <r>
    <n v="47"/>
    <x v="0"/>
    <n v="3"/>
    <s v="Mon, Sat, Wed"/>
    <x v="0"/>
    <d v="1899-12-30T19:31:00"/>
    <d v="1899-12-30T20:19:00"/>
    <n v="48"/>
    <b v="0"/>
    <x v="1"/>
    <b v="0"/>
    <s v="Other (self-described)"/>
    <n v="50"/>
    <x v="0"/>
    <n v="50"/>
    <x v="3"/>
    <n v="0.15"/>
    <n v="42.5"/>
    <s v="All Hours"/>
    <s v="San Jose, Ca"/>
    <n v="37.338200000000001"/>
    <n v="-121.88630000000001"/>
    <d v="2023-09-09T00:00:00"/>
    <n v="1"/>
    <b v="1"/>
    <d v="2025-06-16T00:00:00"/>
    <x v="3"/>
    <n v="65"/>
    <x v="4"/>
    <n v="0.8"/>
    <n v="7.5"/>
    <n v="1"/>
    <n v="0"/>
    <x v="0"/>
    <x v="0"/>
  </r>
  <r>
    <n v="32"/>
    <x v="2"/>
    <n v="3"/>
    <s v="Fri, Sun, Wed"/>
    <x v="1"/>
    <d v="1899-12-30T14:52:00"/>
    <d v="1899-12-30T17:32:00"/>
    <n v="160"/>
    <b v="0"/>
    <x v="0"/>
    <b v="0"/>
    <s v="Male"/>
    <n v="20"/>
    <x v="0"/>
    <n v="20"/>
    <x v="0"/>
    <n v="0.05"/>
    <n v="19"/>
    <s v="Off-Peak Only"/>
    <s v="Sacramento, Ca"/>
    <n v="38.581600000000002"/>
    <n v="-121.4944"/>
    <d v="2022-09-22T00:00:00"/>
    <n v="0"/>
    <b v="0"/>
    <d v="2025-05-27T00:00:00"/>
    <x v="1"/>
    <n v="85"/>
    <x v="4"/>
    <n v="2.7"/>
    <n v="1"/>
    <n v="1"/>
    <n v="0"/>
    <x v="4"/>
    <x v="0"/>
  </r>
  <r>
    <n v="29"/>
    <x v="3"/>
    <n v="4"/>
    <s v="Fri, Mon, Sun, Thu"/>
    <x v="1"/>
    <d v="1899-12-30T18:15:00"/>
    <d v="1899-12-30T18:54:00"/>
    <n v="39"/>
    <b v="0"/>
    <x v="1"/>
    <b v="1"/>
    <s v="Prefer not to say"/>
    <n v="70"/>
    <x v="0"/>
    <n v="70"/>
    <x v="1"/>
    <n v="0"/>
    <n v="70"/>
    <s v="All Hours + Priority Access"/>
    <s v="San Diego, Ca"/>
    <n v="32.715699999999998"/>
    <n v="-117.1611"/>
    <d v="2024-10-09T00:00:00"/>
    <n v="6"/>
    <b v="1"/>
    <d v="2025-07-08T00:00:00"/>
    <x v="34"/>
    <n v="43"/>
    <x v="2"/>
    <n v="0.6"/>
    <n v="0"/>
    <n v="0"/>
    <n v="1"/>
    <x v="6"/>
    <x v="0"/>
  </r>
  <r>
    <n v="40"/>
    <x v="1"/>
    <n v="3"/>
    <s v="Fri, Sun, Tue"/>
    <x v="0"/>
    <d v="1899-12-30T11:18:00"/>
    <d v="1899-12-30T14:09:00"/>
    <n v="171"/>
    <b v="0"/>
    <x v="1"/>
    <b v="1"/>
    <s v="Male"/>
    <n v="30"/>
    <x v="1"/>
    <n v="22.5"/>
    <x v="1"/>
    <n v="0"/>
    <n v="22.5"/>
    <s v="Weekdays Only"/>
    <s v="Anaheim, Ca"/>
    <n v="33.836599999999997"/>
    <n v="-117.9143"/>
    <d v="2025-02-13T00:00:00"/>
    <n v="2"/>
    <b v="0"/>
    <d v="2025-07-15T00:00:00"/>
    <x v="22"/>
    <n v="36"/>
    <x v="4"/>
    <n v="2.8"/>
    <n v="0"/>
    <n v="0"/>
    <n v="0"/>
    <x v="3"/>
    <x v="0"/>
  </r>
  <r>
    <n v="19"/>
    <x v="2"/>
    <n v="4"/>
    <s v="Sat, Sun, Tue, Wed"/>
    <x v="1"/>
    <d v="1899-12-30T15:49:00"/>
    <d v="1899-12-30T17:10:00"/>
    <n v="81"/>
    <b v="1"/>
    <x v="0"/>
    <b v="0"/>
    <s v="Male"/>
    <n v="20"/>
    <x v="0"/>
    <n v="20"/>
    <x v="2"/>
    <n v="0.1"/>
    <n v="18"/>
    <s v="Off-Peak Only"/>
    <s v="San Jose, Ca"/>
    <n v="37.338200000000001"/>
    <n v="-121.88630000000001"/>
    <d v="2024-11-24T00:00:00"/>
    <n v="0"/>
    <b v="1"/>
    <d v="2025-07-11T00:00:00"/>
    <x v="10"/>
    <n v="40"/>
    <x v="2"/>
    <n v="1.4"/>
    <n v="2"/>
    <n v="0"/>
    <n v="0"/>
    <x v="0"/>
    <x v="0"/>
  </r>
  <r>
    <n v="45"/>
    <x v="0"/>
    <n v="5"/>
    <s v="Fri, Mon, Sun, Thu, Wed"/>
    <x v="0"/>
    <d v="1899-12-30T19:04:00"/>
    <d v="1899-12-30T20:44:00"/>
    <n v="100"/>
    <b v="1"/>
    <x v="1"/>
    <b v="1"/>
    <s v="Female"/>
    <n v="50"/>
    <x v="0"/>
    <n v="50"/>
    <x v="1"/>
    <n v="0"/>
    <n v="50"/>
    <s v="All Hours"/>
    <s v="San Francisco, Ca"/>
    <n v="37.774900000000002"/>
    <n v="-122.4194"/>
    <d v="2022-11-21T00:00:00"/>
    <n v="4"/>
    <b v="1"/>
    <d v="2025-05-30T00:00:00"/>
    <x v="29"/>
    <n v="82"/>
    <x v="1"/>
    <n v="1.7"/>
    <n v="0"/>
    <n v="1"/>
    <n v="1"/>
    <x v="8"/>
    <x v="0"/>
  </r>
  <r>
    <n v="17"/>
    <x v="1"/>
    <n v="3"/>
    <s v="Fri, Sat, Sun"/>
    <x v="0"/>
    <d v="1899-12-30T18:02:00"/>
    <d v="1899-12-30T19:49:00"/>
    <n v="107"/>
    <b v="0"/>
    <x v="0"/>
    <b v="1"/>
    <s v="Female"/>
    <n v="30"/>
    <x v="0"/>
    <n v="30"/>
    <x v="3"/>
    <n v="0.15"/>
    <n v="25.5"/>
    <s v="Weekdays Only"/>
    <s v="Anaheim, Ca"/>
    <n v="33.836599999999997"/>
    <n v="-117.9143"/>
    <d v="2023-08-05T00:00:00"/>
    <n v="0"/>
    <b v="1"/>
    <d v="2025-06-14T00:00:00"/>
    <x v="31"/>
    <n v="67"/>
    <x v="4"/>
    <n v="1.8"/>
    <n v="4.5"/>
    <n v="1"/>
    <n v="0"/>
    <x v="3"/>
    <x v="0"/>
  </r>
  <r>
    <n v="30"/>
    <x v="0"/>
    <n v="3"/>
    <s v="Fri, Sun, Thu"/>
    <x v="0"/>
    <d v="1899-12-30T17:22:00"/>
    <d v="1899-12-30T17:57:00"/>
    <n v="35"/>
    <b v="1"/>
    <x v="0"/>
    <b v="1"/>
    <s v="Non-binary"/>
    <n v="50"/>
    <x v="1"/>
    <n v="37.5"/>
    <x v="2"/>
    <n v="0.1"/>
    <n v="33.75"/>
    <s v="All Hours"/>
    <s v="Oakland, Ca"/>
    <n v="37.804400000000001"/>
    <n v="-122.27119999999999"/>
    <d v="2024-08-22T00:00:00"/>
    <n v="0"/>
    <b v="1"/>
    <d v="2025-07-05T00:00:00"/>
    <x v="12"/>
    <n v="46"/>
    <x v="4"/>
    <n v="0.6"/>
    <n v="3.75"/>
    <n v="0"/>
    <n v="0"/>
    <x v="2"/>
    <x v="0"/>
  </r>
  <r>
    <n v="43"/>
    <x v="1"/>
    <n v="3"/>
    <s v="Thu, Tue, Wed"/>
    <x v="0"/>
    <d v="1899-12-30T10:47:00"/>
    <d v="1899-12-30T13:15:00"/>
    <n v="148"/>
    <b v="0"/>
    <x v="1"/>
    <b v="0"/>
    <s v="Female"/>
    <n v="30"/>
    <x v="1"/>
    <n v="22.5"/>
    <x v="0"/>
    <n v="0.05"/>
    <n v="21.375"/>
    <s v="Weekdays Only"/>
    <s v="San Diego, Ca"/>
    <n v="32.715699999999998"/>
    <n v="-117.1611"/>
    <d v="2023-02-05T00:00:00"/>
    <n v="6"/>
    <b v="1"/>
    <d v="2025-06-04T00:00:00"/>
    <x v="19"/>
    <n v="77"/>
    <x v="4"/>
    <n v="2.5"/>
    <n v="1.1200000000000001"/>
    <n v="1"/>
    <n v="0"/>
    <x v="6"/>
    <x v="0"/>
  </r>
  <r>
    <n v="14"/>
    <x v="0"/>
    <n v="3"/>
    <s v="Sat, Sun, Wed"/>
    <x v="0"/>
    <d v="1899-12-30T19:16:00"/>
    <d v="1899-12-30T22:13:00"/>
    <n v="177"/>
    <b v="1"/>
    <x v="1"/>
    <b v="0"/>
    <s v="Male"/>
    <n v="50"/>
    <x v="0"/>
    <n v="50"/>
    <x v="1"/>
    <n v="0"/>
    <n v="50"/>
    <s v="All Hours"/>
    <s v="San Francisco, Ca"/>
    <n v="37.774900000000002"/>
    <n v="-122.4194"/>
    <d v="2022-12-18T00:00:00"/>
    <n v="1"/>
    <b v="1"/>
    <d v="2025-06-01T00:00:00"/>
    <x v="6"/>
    <n v="80"/>
    <x v="4"/>
    <n v="3"/>
    <n v="0"/>
    <n v="1"/>
    <n v="1"/>
    <x v="8"/>
    <x v="0"/>
  </r>
  <r>
    <n v="29"/>
    <x v="1"/>
    <n v="3"/>
    <s v="Mon, Sat, Thu"/>
    <x v="0"/>
    <d v="1899-12-30T15:05:00"/>
    <d v="1899-12-30T16:19:00"/>
    <n v="74"/>
    <b v="0"/>
    <x v="1"/>
    <b v="1"/>
    <s v="Non-binary"/>
    <n v="30"/>
    <x v="0"/>
    <n v="30"/>
    <x v="1"/>
    <n v="0"/>
    <n v="30"/>
    <s v="Weekdays Only"/>
    <s v="San Diego, Ca"/>
    <n v="32.715699999999998"/>
    <n v="-117.1611"/>
    <d v="2023-01-03T00:00:00"/>
    <n v="3"/>
    <b v="1"/>
    <d v="2025-06-02T00:00:00"/>
    <x v="9"/>
    <n v="79"/>
    <x v="4"/>
    <n v="1.2"/>
    <n v="0"/>
    <n v="1"/>
    <n v="0"/>
    <x v="6"/>
    <x v="0"/>
  </r>
  <r>
    <n v="48"/>
    <x v="1"/>
    <n v="4"/>
    <s v="Mon, Sun, Thu, Wed"/>
    <x v="0"/>
    <d v="1899-12-30T13:33:00"/>
    <d v="1899-12-30T14:08:00"/>
    <n v="35"/>
    <b v="1"/>
    <x v="0"/>
    <b v="0"/>
    <s v="Female"/>
    <n v="30"/>
    <x v="0"/>
    <n v="30"/>
    <x v="2"/>
    <n v="0.1"/>
    <n v="27"/>
    <s v="Weekdays Only"/>
    <s v="Oakland, Ca"/>
    <n v="37.804400000000001"/>
    <n v="-122.27119999999999"/>
    <d v="2022-10-18T00:00:00"/>
    <n v="0"/>
    <b v="0"/>
    <d v="2025-05-28T00:00:00"/>
    <x v="24"/>
    <n v="84"/>
    <x v="2"/>
    <n v="0.6"/>
    <n v="3"/>
    <n v="1"/>
    <n v="0"/>
    <x v="2"/>
    <x v="0"/>
  </r>
  <r>
    <n v="44"/>
    <x v="0"/>
    <n v="3"/>
    <s v="Sun, Tue, Wed"/>
    <x v="0"/>
    <d v="1899-12-30T19:40:00"/>
    <d v="1899-12-30T22:29:00"/>
    <n v="169"/>
    <b v="0"/>
    <x v="1"/>
    <b v="0"/>
    <s v="Male"/>
    <n v="50"/>
    <x v="0"/>
    <n v="50"/>
    <x v="3"/>
    <n v="0.15"/>
    <n v="42.5"/>
    <s v="All Hours"/>
    <s v="Anaheim, Ca"/>
    <n v="33.836599999999997"/>
    <n v="-117.9143"/>
    <d v="2024-09-27T00:00:00"/>
    <n v="3"/>
    <b v="1"/>
    <d v="2025-07-07T00:00:00"/>
    <x v="25"/>
    <n v="44"/>
    <x v="4"/>
    <n v="2.8"/>
    <n v="7.5"/>
    <n v="0"/>
    <n v="0"/>
    <x v="3"/>
    <x v="0"/>
  </r>
  <r>
    <n v="36"/>
    <x v="0"/>
    <n v="3"/>
    <s v="Fri, Thu, Wed"/>
    <x v="0"/>
    <d v="1899-12-30T15:28:00"/>
    <d v="1899-12-30T17:57:00"/>
    <n v="149"/>
    <b v="1"/>
    <x v="0"/>
    <b v="0"/>
    <s v="Male"/>
    <n v="50"/>
    <x v="0"/>
    <n v="50"/>
    <x v="0"/>
    <n v="0.05"/>
    <n v="47.5"/>
    <s v="All Hours"/>
    <s v="Long Beach, Ca"/>
    <n v="33.770099999999999"/>
    <n v="-118.19370000000001"/>
    <d v="2023-04-10T00:00:00"/>
    <n v="0"/>
    <b v="1"/>
    <d v="2025-06-07T00:00:00"/>
    <x v="32"/>
    <n v="74"/>
    <x v="4"/>
    <n v="2.5"/>
    <n v="2.5"/>
    <n v="1"/>
    <n v="1"/>
    <x v="9"/>
    <x v="0"/>
  </r>
  <r>
    <n v="26"/>
    <x v="0"/>
    <n v="2"/>
    <s v="Sat, Thu"/>
    <x v="0"/>
    <d v="1899-12-30T17:57:00"/>
    <d v="1899-12-30T20:08:00"/>
    <n v="131"/>
    <b v="0"/>
    <x v="0"/>
    <b v="0"/>
    <s v="Male"/>
    <n v="50"/>
    <x v="0"/>
    <n v="50"/>
    <x v="3"/>
    <n v="0.15"/>
    <n v="42.5"/>
    <s v="All Hours"/>
    <s v="Fresno, Ca"/>
    <n v="36.7378"/>
    <n v="-119.7871"/>
    <d v="2024-02-18T00:00:00"/>
    <n v="0"/>
    <b v="1"/>
    <d v="2025-06-25T00:00:00"/>
    <x v="15"/>
    <n v="56"/>
    <x v="0"/>
    <n v="2.2000000000000002"/>
    <n v="7.5"/>
    <n v="0"/>
    <n v="0"/>
    <x v="1"/>
    <x v="0"/>
  </r>
  <r>
    <n v="34"/>
    <x v="0"/>
    <n v="2"/>
    <s v="Mon, Thu"/>
    <x v="1"/>
    <d v="1899-12-30T14:03:00"/>
    <d v="1899-12-30T16:10:00"/>
    <n v="127"/>
    <b v="1"/>
    <x v="0"/>
    <b v="1"/>
    <s v="Female"/>
    <n v="50"/>
    <x v="0"/>
    <n v="50"/>
    <x v="0"/>
    <n v="0.05"/>
    <n v="47.5"/>
    <s v="All Hours"/>
    <s v="San Francisco, Ca"/>
    <n v="37.774900000000002"/>
    <n v="-122.4194"/>
    <d v="2023-01-08T00:00:00"/>
    <n v="0"/>
    <b v="1"/>
    <d v="2025-06-02T00:00:00"/>
    <x v="9"/>
    <n v="79"/>
    <x v="0"/>
    <n v="2.1"/>
    <n v="2.5"/>
    <n v="1"/>
    <n v="1"/>
    <x v="8"/>
    <x v="0"/>
  </r>
  <r>
    <n v="48"/>
    <x v="0"/>
    <n v="3"/>
    <s v="Fri, Sat, Thu"/>
    <x v="1"/>
    <d v="1899-12-30T08:33:00"/>
    <d v="1899-12-30T10:13:00"/>
    <n v="100"/>
    <b v="1"/>
    <x v="1"/>
    <b v="1"/>
    <s v="Male"/>
    <n v="50"/>
    <x v="0"/>
    <n v="50"/>
    <x v="3"/>
    <n v="0.15"/>
    <n v="42.5"/>
    <s v="All Hours"/>
    <s v="Sacramento, Ca"/>
    <n v="38.581600000000002"/>
    <n v="-121.4944"/>
    <d v="2023-05-09T00:00:00"/>
    <n v="2"/>
    <b v="1"/>
    <d v="2025-06-09T00:00:00"/>
    <x v="2"/>
    <n v="72"/>
    <x v="4"/>
    <n v="1.7"/>
    <n v="7.5"/>
    <n v="1"/>
    <n v="0"/>
    <x v="4"/>
    <x v="0"/>
  </r>
  <r>
    <n v="30"/>
    <x v="0"/>
    <n v="3"/>
    <s v="Sat, Sun, Wed"/>
    <x v="1"/>
    <d v="1899-12-30T17:43:00"/>
    <d v="1899-12-30T18:23:00"/>
    <n v="40"/>
    <b v="0"/>
    <x v="0"/>
    <b v="0"/>
    <s v="Male"/>
    <n v="50"/>
    <x v="0"/>
    <n v="50"/>
    <x v="3"/>
    <n v="0.15"/>
    <n v="42.5"/>
    <s v="All Hours"/>
    <s v="Fresno, Ca"/>
    <n v="36.7378"/>
    <n v="-119.7871"/>
    <d v="2023-03-19T00:00:00"/>
    <n v="0"/>
    <b v="0"/>
    <d v="2025-06-06T00:00:00"/>
    <x v="16"/>
    <n v="75"/>
    <x v="4"/>
    <n v="0.7"/>
    <n v="7.5"/>
    <n v="1"/>
    <n v="0"/>
    <x v="1"/>
    <x v="0"/>
  </r>
  <r>
    <n v="16"/>
    <x v="2"/>
    <n v="5"/>
    <s v="Fri, Sat, Sun, Thu, Wed"/>
    <x v="1"/>
    <d v="1899-12-30T17:04:00"/>
    <d v="1899-12-30T17:45:00"/>
    <n v="41"/>
    <b v="1"/>
    <x v="0"/>
    <b v="1"/>
    <s v="Non-binary"/>
    <n v="20"/>
    <x v="2"/>
    <n v="18"/>
    <x v="2"/>
    <n v="0.1"/>
    <n v="16.2"/>
    <s v="Off-Peak Only"/>
    <s v="Bakersfield, Ca"/>
    <n v="35.3733"/>
    <n v="-119.0187"/>
    <d v="2023-07-25T00:00:00"/>
    <n v="0"/>
    <b v="1"/>
    <d v="2025-06-13T00:00:00"/>
    <x v="26"/>
    <n v="68"/>
    <x v="1"/>
    <n v="0.7"/>
    <n v="1.8"/>
    <n v="1"/>
    <n v="0"/>
    <x v="7"/>
    <x v="0"/>
  </r>
  <r>
    <n v="35"/>
    <x v="0"/>
    <n v="1"/>
    <s v="Fri"/>
    <x v="1"/>
    <d v="1899-12-30T19:27:00"/>
    <d v="1899-12-30T22:03:00"/>
    <n v="156"/>
    <b v="0"/>
    <x v="0"/>
    <b v="0"/>
    <s v="Female"/>
    <n v="50"/>
    <x v="1"/>
    <n v="37.5"/>
    <x v="1"/>
    <n v="0"/>
    <n v="37.5"/>
    <s v="All Hours"/>
    <s v="San Francisco, Ca"/>
    <n v="37.774900000000002"/>
    <n v="-122.4194"/>
    <d v="2024-12-16T00:00:00"/>
    <n v="0"/>
    <b v="1"/>
    <d v="2025-07-12T00:00:00"/>
    <x v="11"/>
    <n v="39"/>
    <x v="3"/>
    <n v="2.6"/>
    <n v="0"/>
    <n v="0"/>
    <n v="0"/>
    <x v="8"/>
    <x v="0"/>
  </r>
  <r>
    <n v="18"/>
    <x v="3"/>
    <n v="3"/>
    <s v="Fri, Thu, Wed"/>
    <x v="1"/>
    <d v="1899-12-30T18:43:00"/>
    <d v="1899-12-30T21:06:00"/>
    <n v="143"/>
    <b v="1"/>
    <x v="0"/>
    <b v="1"/>
    <s v="Female"/>
    <n v="70"/>
    <x v="0"/>
    <n v="70"/>
    <x v="2"/>
    <n v="0.1"/>
    <n v="63"/>
    <s v="All Hours + Priority Access"/>
    <s v="Long Beach, Ca"/>
    <n v="33.770099999999999"/>
    <n v="-118.19370000000001"/>
    <d v="2023-11-20T00:00:00"/>
    <n v="0"/>
    <b v="1"/>
    <d v="2025-06-20T00:00:00"/>
    <x v="28"/>
    <n v="61"/>
    <x v="4"/>
    <n v="2.4"/>
    <n v="7"/>
    <n v="1"/>
    <n v="1"/>
    <x v="9"/>
    <x v="0"/>
  </r>
  <r>
    <n v="34"/>
    <x v="1"/>
    <n v="3"/>
    <s v="Mon, Tue, Wed"/>
    <x v="0"/>
    <d v="1899-12-30T11:15:00"/>
    <d v="1899-12-30T13:24:00"/>
    <n v="129"/>
    <b v="1"/>
    <x v="1"/>
    <b v="1"/>
    <s v="Female"/>
    <n v="30"/>
    <x v="0"/>
    <n v="30"/>
    <x v="0"/>
    <n v="0.05"/>
    <n v="28.5"/>
    <s v="Weekdays Only"/>
    <s v="San Francisco, Ca"/>
    <n v="37.774900000000002"/>
    <n v="-122.4194"/>
    <d v="2022-08-09T00:00:00"/>
    <n v="8"/>
    <b v="1"/>
    <d v="2025-05-24T00:00:00"/>
    <x v="8"/>
    <n v="88"/>
    <x v="4"/>
    <n v="2.2000000000000002"/>
    <n v="1.5"/>
    <n v="1"/>
    <n v="0"/>
    <x v="8"/>
    <x v="0"/>
  </r>
  <r>
    <n v="19"/>
    <x v="2"/>
    <n v="2"/>
    <s v="Fri, Tue"/>
    <x v="1"/>
    <d v="1899-12-30T12:50:00"/>
    <d v="1899-12-30T14:56:00"/>
    <n v="126"/>
    <b v="1"/>
    <x v="0"/>
    <b v="0"/>
    <s v="Female"/>
    <n v="20"/>
    <x v="1"/>
    <n v="15"/>
    <x v="2"/>
    <n v="0.1"/>
    <n v="13.5"/>
    <s v="Off-Peak Only"/>
    <s v="Los Angeles, Ca"/>
    <n v="34.052199999999999"/>
    <n v="-118.2437"/>
    <d v="2022-09-28T00:00:00"/>
    <n v="0"/>
    <b v="0"/>
    <d v="2025-05-27T00:00:00"/>
    <x v="1"/>
    <n v="85"/>
    <x v="0"/>
    <n v="2.1"/>
    <n v="1.5"/>
    <n v="1"/>
    <n v="0"/>
    <x v="5"/>
    <x v="0"/>
  </r>
  <r>
    <n v="29"/>
    <x v="1"/>
    <n v="3"/>
    <s v="Mon, Sat, Thu"/>
    <x v="0"/>
    <d v="1899-12-30T15:05:00"/>
    <d v="1899-12-30T16:19:00"/>
    <n v="74"/>
    <b v="0"/>
    <x v="1"/>
    <b v="1"/>
    <s v="Non-binary"/>
    <n v="30"/>
    <x v="0"/>
    <n v="30"/>
    <x v="1"/>
    <n v="0"/>
    <n v="30"/>
    <s v="Weekdays Only"/>
    <s v="San Diego, Ca"/>
    <n v="32.715699999999998"/>
    <n v="-117.1611"/>
    <d v="2025-05-08T00:00:00"/>
    <n v="4"/>
    <b v="0"/>
    <d v="2025-07-20T00:00:00"/>
    <x v="18"/>
    <n v="31"/>
    <x v="4"/>
    <n v="1.2"/>
    <n v="0"/>
    <n v="0"/>
    <n v="0"/>
    <x v="6"/>
    <x v="0"/>
  </r>
  <r>
    <n v="48"/>
    <x v="0"/>
    <n v="2"/>
    <s v="Tue, Wed"/>
    <x v="0"/>
    <d v="1899-12-30T09:57:00"/>
    <d v="1899-12-30T12:35:00"/>
    <n v="158"/>
    <b v="0"/>
    <x v="1"/>
    <b v="1"/>
    <s v="Male"/>
    <n v="50"/>
    <x v="1"/>
    <n v="37.5"/>
    <x v="3"/>
    <n v="0.15"/>
    <n v="31.875"/>
    <s v="All Hours"/>
    <s v="San Francisco, Ca"/>
    <n v="37.774900000000002"/>
    <n v="-122.4194"/>
    <d v="2024-12-29T00:00:00"/>
    <n v="4"/>
    <b v="0"/>
    <d v="2025-07-13T00:00:00"/>
    <x v="11"/>
    <n v="38"/>
    <x v="0"/>
    <n v="2.6"/>
    <n v="5.62"/>
    <n v="0"/>
    <n v="0"/>
    <x v="8"/>
    <x v="0"/>
  </r>
  <r>
    <n v="20"/>
    <x v="0"/>
    <n v="2"/>
    <s v="Mon, Wed"/>
    <x v="0"/>
    <d v="1899-12-30T08:50:00"/>
    <d v="1899-12-30T10:13:00"/>
    <n v="83"/>
    <b v="0"/>
    <x v="0"/>
    <b v="0"/>
    <s v="Male"/>
    <n v="50"/>
    <x v="0"/>
    <n v="50"/>
    <x v="0"/>
    <n v="0.05"/>
    <n v="47.5"/>
    <s v="All Hours"/>
    <s v="Long Beach, Ca"/>
    <n v="33.770099999999999"/>
    <n v="-118.19370000000001"/>
    <d v="2025-02-02T00:00:00"/>
    <n v="0"/>
    <b v="1"/>
    <d v="2025-07-15T00:00:00"/>
    <x v="22"/>
    <n v="36"/>
    <x v="0"/>
    <n v="1.4"/>
    <n v="2.5"/>
    <n v="0"/>
    <n v="1"/>
    <x v="9"/>
    <x v="0"/>
  </r>
  <r>
    <n v="32"/>
    <x v="1"/>
    <n v="3"/>
    <s v="Mon, Sat, Wed"/>
    <x v="1"/>
    <d v="1899-12-30T17:29:00"/>
    <d v="1899-12-30T18:47:00"/>
    <n v="78"/>
    <b v="1"/>
    <x v="0"/>
    <b v="1"/>
    <s v="Male"/>
    <n v="30"/>
    <x v="1"/>
    <n v="22.5"/>
    <x v="0"/>
    <n v="0.05"/>
    <n v="21.375"/>
    <s v="Weekdays Only"/>
    <s v="Long Beach, Ca"/>
    <n v="33.770099999999999"/>
    <n v="-118.19370000000001"/>
    <d v="2023-05-11T00:00:00"/>
    <n v="0"/>
    <b v="0"/>
    <d v="2025-06-09T00:00:00"/>
    <x v="2"/>
    <n v="72"/>
    <x v="4"/>
    <n v="1.3"/>
    <n v="1.1200000000000001"/>
    <n v="1"/>
    <n v="0"/>
    <x v="9"/>
    <x v="0"/>
  </r>
  <r>
    <n v="44"/>
    <x v="2"/>
    <n v="3"/>
    <s v="Fri, Mon, Tue"/>
    <x v="0"/>
    <d v="1899-12-30T10:31:00"/>
    <d v="1899-12-30T12:28:00"/>
    <n v="117"/>
    <b v="1"/>
    <x v="1"/>
    <b v="0"/>
    <s v="Female"/>
    <n v="20"/>
    <x v="0"/>
    <n v="20"/>
    <x v="3"/>
    <n v="0.15"/>
    <n v="17"/>
    <s v="Off-Peak Only"/>
    <s v="Long Beach, Ca"/>
    <n v="33.770099999999999"/>
    <n v="-118.19370000000001"/>
    <d v="2023-02-03T00:00:00"/>
    <n v="4"/>
    <b v="1"/>
    <d v="2025-06-03T00:00:00"/>
    <x v="19"/>
    <n v="78"/>
    <x v="4"/>
    <n v="2"/>
    <n v="3"/>
    <n v="1"/>
    <n v="0"/>
    <x v="9"/>
    <x v="0"/>
  </r>
  <r>
    <n v="20"/>
    <x v="2"/>
    <n v="2"/>
    <s v="Fri, Wed"/>
    <x v="1"/>
    <d v="1899-12-30T17:52:00"/>
    <d v="1899-12-30T20:41:00"/>
    <n v="169"/>
    <b v="0"/>
    <x v="0"/>
    <b v="1"/>
    <s v="Male"/>
    <n v="20"/>
    <x v="2"/>
    <n v="18"/>
    <x v="3"/>
    <n v="0.15"/>
    <n v="15.3"/>
    <s v="Off-Peak Only"/>
    <s v="Fresno, Ca"/>
    <n v="36.7378"/>
    <n v="-119.7871"/>
    <d v="2024-11-07T00:00:00"/>
    <n v="0"/>
    <b v="1"/>
    <d v="2025-07-10T00:00:00"/>
    <x v="10"/>
    <n v="41"/>
    <x v="0"/>
    <n v="2.8"/>
    <n v="2.7"/>
    <n v="0"/>
    <n v="0"/>
    <x v="1"/>
    <x v="0"/>
  </r>
  <r>
    <n v="32"/>
    <x v="1"/>
    <n v="5"/>
    <s v="Fri, Mon, Thu, Tue, Wed"/>
    <x v="1"/>
    <d v="1899-12-30T10:17:00"/>
    <d v="1899-12-30T13:05:00"/>
    <n v="168"/>
    <b v="1"/>
    <x v="0"/>
    <b v="0"/>
    <s v="Female"/>
    <n v="30"/>
    <x v="2"/>
    <n v="27"/>
    <x v="1"/>
    <n v="0"/>
    <n v="27"/>
    <s v="Weekdays Only"/>
    <s v="Sacramento, Ca"/>
    <n v="38.581600000000002"/>
    <n v="-121.4944"/>
    <d v="2024-01-01T00:00:00"/>
    <n v="0"/>
    <b v="1"/>
    <d v="2025-06-22T00:00:00"/>
    <x v="23"/>
    <n v="59"/>
    <x v="1"/>
    <n v="2.8"/>
    <n v="0"/>
    <n v="0"/>
    <n v="0"/>
    <x v="4"/>
    <x v="0"/>
  </r>
  <r>
    <n v="23"/>
    <x v="0"/>
    <n v="3"/>
    <s v="Mon, Sun, Thu"/>
    <x v="1"/>
    <d v="1899-12-30T10:03:00"/>
    <d v="1899-12-30T12:22:00"/>
    <n v="139"/>
    <b v="1"/>
    <x v="1"/>
    <b v="0"/>
    <s v="Male"/>
    <n v="50"/>
    <x v="1"/>
    <n v="37.5"/>
    <x v="3"/>
    <n v="0.15"/>
    <n v="31.875"/>
    <s v="All Hours"/>
    <s v="San Francisco, Ca"/>
    <n v="37.774900000000002"/>
    <n v="-122.4194"/>
    <d v="2023-01-09T00:00:00"/>
    <n v="8"/>
    <b v="1"/>
    <d v="2025-06-02T00:00:00"/>
    <x v="9"/>
    <n v="79"/>
    <x v="4"/>
    <n v="2.2999999999999998"/>
    <n v="5.62"/>
    <n v="1"/>
    <n v="0"/>
    <x v="8"/>
    <x v="0"/>
  </r>
  <r>
    <n v="16"/>
    <x v="0"/>
    <n v="3"/>
    <s v="Sat, Sun, Wed"/>
    <x v="1"/>
    <d v="1899-12-30T13:30:00"/>
    <d v="1899-12-30T14:20:00"/>
    <n v="50"/>
    <b v="1"/>
    <x v="0"/>
    <b v="1"/>
    <s v="Female"/>
    <n v="50"/>
    <x v="1"/>
    <n v="37.5"/>
    <x v="1"/>
    <n v="0"/>
    <n v="37.5"/>
    <s v="All Hours"/>
    <s v="San Diego, Ca"/>
    <n v="32.715699999999998"/>
    <n v="-117.1611"/>
    <d v="2023-05-04T00:00:00"/>
    <n v="0"/>
    <b v="1"/>
    <d v="2025-06-09T00:00:00"/>
    <x v="2"/>
    <n v="72"/>
    <x v="4"/>
    <n v="0.8"/>
    <n v="0"/>
    <n v="1"/>
    <n v="0"/>
    <x v="6"/>
    <x v="0"/>
  </r>
  <r>
    <n v="15"/>
    <x v="3"/>
    <n v="3"/>
    <s v="Fri, Mon, Sun"/>
    <x v="1"/>
    <d v="1899-12-30T09:14:00"/>
    <d v="1899-12-30T11:28:00"/>
    <n v="134"/>
    <b v="1"/>
    <x v="0"/>
    <b v="1"/>
    <s v="Prefer not to say"/>
    <n v="70"/>
    <x v="0"/>
    <n v="70"/>
    <x v="1"/>
    <n v="0"/>
    <n v="70"/>
    <s v="All Hours + Priority Access"/>
    <s v="Oakland, Ca"/>
    <n v="37.804400000000001"/>
    <n v="-122.27119999999999"/>
    <d v="2023-11-23T00:00:00"/>
    <n v="0"/>
    <b v="1"/>
    <d v="2025-06-20T00:00:00"/>
    <x v="28"/>
    <n v="61"/>
    <x v="4"/>
    <n v="2.2000000000000002"/>
    <n v="0"/>
    <n v="1"/>
    <n v="1"/>
    <x v="2"/>
    <x v="0"/>
  </r>
  <r>
    <n v="30"/>
    <x v="1"/>
    <n v="1"/>
    <s v="Fri"/>
    <x v="0"/>
    <d v="1899-12-30T17:59:00"/>
    <d v="1899-12-30T20:47:00"/>
    <n v="168"/>
    <b v="0"/>
    <x v="1"/>
    <b v="1"/>
    <s v="Other (self-described)"/>
    <n v="30"/>
    <x v="0"/>
    <n v="30"/>
    <x v="1"/>
    <n v="0"/>
    <n v="30"/>
    <s v="Weekdays Only"/>
    <s v="San Francisco, Ca"/>
    <n v="37.774900000000002"/>
    <n v="-122.4194"/>
    <d v="2023-10-03T00:00:00"/>
    <n v="6"/>
    <b v="1"/>
    <d v="2025-06-17T00:00:00"/>
    <x v="17"/>
    <n v="64"/>
    <x v="3"/>
    <n v="2.8"/>
    <n v="0"/>
    <n v="1"/>
    <n v="0"/>
    <x v="8"/>
    <x v="0"/>
  </r>
  <r>
    <n v="43"/>
    <x v="0"/>
    <n v="4"/>
    <s v="Fri, Mon, Sat, Tue"/>
    <x v="1"/>
    <d v="1899-12-30T18:41:00"/>
    <d v="1899-12-30T21:36:00"/>
    <n v="175"/>
    <b v="0"/>
    <x v="1"/>
    <b v="0"/>
    <s v="Female"/>
    <n v="50"/>
    <x v="1"/>
    <n v="37.5"/>
    <x v="3"/>
    <n v="0.15"/>
    <n v="31.875"/>
    <s v="All Hours"/>
    <s v="Anaheim, Ca"/>
    <n v="33.836599999999997"/>
    <n v="-117.9143"/>
    <d v="2023-12-29T00:00:00"/>
    <n v="7"/>
    <b v="0"/>
    <d v="2025-06-22T00:00:00"/>
    <x v="13"/>
    <n v="59"/>
    <x v="2"/>
    <n v="2.9"/>
    <n v="5.62"/>
    <n v="0"/>
    <n v="0"/>
    <x v="3"/>
    <x v="0"/>
  </r>
  <r>
    <n v="34"/>
    <x v="2"/>
    <n v="1"/>
    <s v="Sun"/>
    <x v="0"/>
    <d v="1899-12-30T12:42:00"/>
    <d v="1899-12-30T13:21:00"/>
    <n v="39"/>
    <b v="1"/>
    <x v="1"/>
    <b v="1"/>
    <s v="Male"/>
    <n v="20"/>
    <x v="1"/>
    <n v="15"/>
    <x v="1"/>
    <n v="0"/>
    <n v="15"/>
    <s v="Off-Peak Only"/>
    <s v="Los Angeles, Ca"/>
    <n v="34.052199999999999"/>
    <n v="-118.2437"/>
    <d v="2024-08-10T00:00:00"/>
    <n v="7"/>
    <b v="0"/>
    <d v="2025-07-05T00:00:00"/>
    <x v="12"/>
    <n v="46"/>
    <x v="3"/>
    <n v="0.6"/>
    <n v="0"/>
    <n v="0"/>
    <n v="0"/>
    <x v="5"/>
    <x v="0"/>
  </r>
  <r>
    <n v="39"/>
    <x v="0"/>
    <n v="5"/>
    <s v="Fri, Mon, Sun, Thu, Wed"/>
    <x v="1"/>
    <d v="1899-12-30T12:50:00"/>
    <d v="1899-12-30T14:58:00"/>
    <n v="128"/>
    <b v="0"/>
    <x v="1"/>
    <b v="1"/>
    <s v="Male"/>
    <n v="50"/>
    <x v="1"/>
    <n v="37.5"/>
    <x v="0"/>
    <n v="0.05"/>
    <n v="35.625"/>
    <s v="All Hours"/>
    <s v="Anaheim, Ca"/>
    <n v="33.836599999999997"/>
    <n v="-117.9143"/>
    <d v="2023-10-30T00:00:00"/>
    <n v="2"/>
    <b v="1"/>
    <d v="2025-06-19T00:00:00"/>
    <x v="17"/>
    <n v="62"/>
    <x v="1"/>
    <n v="2.1"/>
    <n v="1.88"/>
    <n v="1"/>
    <n v="0"/>
    <x v="3"/>
    <x v="0"/>
  </r>
  <r>
    <n v="47"/>
    <x v="3"/>
    <n v="2"/>
    <s v="Sat, Tue"/>
    <x v="0"/>
    <d v="1899-12-30T13:19:00"/>
    <d v="1899-12-30T14:50:00"/>
    <n v="91"/>
    <b v="1"/>
    <x v="1"/>
    <b v="1"/>
    <s v="Female"/>
    <n v="70"/>
    <x v="1"/>
    <n v="52.5"/>
    <x v="2"/>
    <n v="0.1"/>
    <n v="47.25"/>
    <s v="All Hours + Priority Access"/>
    <s v="Los Angeles, Ca"/>
    <n v="34.052199999999999"/>
    <n v="-118.2437"/>
    <d v="2023-06-20T00:00:00"/>
    <n v="4"/>
    <b v="1"/>
    <d v="2025-06-11T00:00:00"/>
    <x v="21"/>
    <n v="70"/>
    <x v="0"/>
    <n v="1.5"/>
    <n v="5.25"/>
    <n v="1"/>
    <n v="1"/>
    <x v="5"/>
    <x v="0"/>
  </r>
  <r>
    <n v="45"/>
    <x v="2"/>
    <n v="2"/>
    <s v="Fri, Wed"/>
    <x v="1"/>
    <d v="1899-12-30T18:26:00"/>
    <d v="1899-12-30T21:21:00"/>
    <n v="175"/>
    <b v="1"/>
    <x v="1"/>
    <b v="0"/>
    <s v="Male"/>
    <n v="20"/>
    <x v="1"/>
    <n v="15"/>
    <x v="3"/>
    <n v="0.15"/>
    <n v="12.75"/>
    <s v="Off-Peak Only"/>
    <s v="San Francisco, Ca"/>
    <n v="37.774900000000002"/>
    <n v="-122.4194"/>
    <d v="2022-12-05T00:00:00"/>
    <n v="6"/>
    <b v="1"/>
    <d v="2025-05-31T00:00:00"/>
    <x v="6"/>
    <n v="81"/>
    <x v="0"/>
    <n v="2.9"/>
    <n v="2.25"/>
    <n v="1"/>
    <n v="0"/>
    <x v="8"/>
    <x v="0"/>
  </r>
  <r>
    <n v="14"/>
    <x v="0"/>
    <n v="3"/>
    <s v="Fri, Tue, Wed"/>
    <x v="0"/>
    <d v="1899-12-30T20:52:00"/>
    <d v="1899-12-30T22:02:00"/>
    <n v="70"/>
    <b v="1"/>
    <x v="1"/>
    <b v="1"/>
    <s v="Female"/>
    <n v="50"/>
    <x v="0"/>
    <n v="50"/>
    <x v="3"/>
    <n v="0.15"/>
    <n v="42.5"/>
    <s v="All Hours"/>
    <s v="Fresno, Ca"/>
    <n v="36.7378"/>
    <n v="-119.7871"/>
    <d v="2023-08-15T00:00:00"/>
    <n v="3"/>
    <b v="1"/>
    <d v="2025-06-14T00:00:00"/>
    <x v="31"/>
    <n v="67"/>
    <x v="4"/>
    <n v="1.2"/>
    <n v="7.5"/>
    <n v="1"/>
    <n v="0"/>
    <x v="1"/>
    <x v="0"/>
  </r>
  <r>
    <n v="22"/>
    <x v="3"/>
    <n v="3"/>
    <s v="Fri, Thu, Wed"/>
    <x v="1"/>
    <d v="1899-12-30T11:46:00"/>
    <d v="1899-12-30T13:47:00"/>
    <n v="121"/>
    <b v="0"/>
    <x v="1"/>
    <b v="1"/>
    <s v="Female"/>
    <n v="70"/>
    <x v="0"/>
    <n v="70"/>
    <x v="1"/>
    <n v="0"/>
    <n v="70"/>
    <s v="All Hours + Priority Access"/>
    <s v="San Diego, Ca"/>
    <n v="32.715699999999998"/>
    <n v="-117.1611"/>
    <d v="2023-04-04T00:00:00"/>
    <n v="1"/>
    <b v="1"/>
    <d v="2025-06-07T00:00:00"/>
    <x v="32"/>
    <n v="74"/>
    <x v="4"/>
    <n v="2"/>
    <n v="0"/>
    <n v="1"/>
    <n v="1"/>
    <x v="6"/>
    <x v="0"/>
  </r>
  <r>
    <n v="49"/>
    <x v="0"/>
    <n v="1"/>
    <s v="Tue"/>
    <x v="1"/>
    <d v="1899-12-30T20:23:00"/>
    <d v="1899-12-30T21:08:00"/>
    <n v="45"/>
    <b v="1"/>
    <x v="0"/>
    <b v="1"/>
    <s v="Male"/>
    <n v="50"/>
    <x v="0"/>
    <n v="50"/>
    <x v="3"/>
    <n v="0.15"/>
    <n v="42.5"/>
    <s v="All Hours"/>
    <s v="San Jose, Ca"/>
    <n v="37.338200000000001"/>
    <n v="-121.88630000000001"/>
    <d v="2025-01-03T00:00:00"/>
    <n v="0"/>
    <b v="1"/>
    <d v="2025-07-13T00:00:00"/>
    <x v="4"/>
    <n v="38"/>
    <x v="3"/>
    <n v="0.8"/>
    <n v="7.5"/>
    <n v="0"/>
    <n v="0"/>
    <x v="0"/>
    <x v="0"/>
  </r>
  <r>
    <n v="32"/>
    <x v="1"/>
    <n v="3"/>
    <s v="Mon, Sat, Wed"/>
    <x v="1"/>
    <d v="1899-12-30T17:29:00"/>
    <d v="1899-12-30T18:47:00"/>
    <n v="78"/>
    <b v="1"/>
    <x v="0"/>
    <b v="1"/>
    <s v="Male"/>
    <n v="30"/>
    <x v="1"/>
    <n v="22.5"/>
    <x v="0"/>
    <n v="0.05"/>
    <n v="21.375"/>
    <s v="Weekdays Only"/>
    <s v="Long Beach, Ca"/>
    <n v="33.770099999999999"/>
    <n v="-118.19370000000001"/>
    <d v="2024-02-17T00:00:00"/>
    <n v="0"/>
    <b v="1"/>
    <d v="2025-06-25T00:00:00"/>
    <x v="15"/>
    <n v="56"/>
    <x v="4"/>
    <n v="1.3"/>
    <n v="1.1200000000000001"/>
    <n v="0"/>
    <n v="0"/>
    <x v="9"/>
    <x v="0"/>
  </r>
  <r>
    <n v="47"/>
    <x v="0"/>
    <n v="2"/>
    <s v="Mon, Sat"/>
    <x v="1"/>
    <d v="1899-12-30T08:39:00"/>
    <d v="1899-12-30T09:38:00"/>
    <n v="59"/>
    <b v="1"/>
    <x v="1"/>
    <b v="1"/>
    <s v="Other (self-described)"/>
    <n v="50"/>
    <x v="1"/>
    <n v="37.5"/>
    <x v="2"/>
    <n v="0.1"/>
    <n v="33.75"/>
    <s v="All Hours"/>
    <s v="San Diego, Ca"/>
    <n v="32.715699999999998"/>
    <n v="-117.1611"/>
    <d v="2025-06-13T00:00:00"/>
    <n v="6"/>
    <b v="1"/>
    <d v="2025-07-22T00:00:00"/>
    <x v="7"/>
    <n v="29"/>
    <x v="0"/>
    <n v="1"/>
    <n v="3.75"/>
    <n v="0"/>
    <n v="0"/>
    <x v="6"/>
    <x v="0"/>
  </r>
  <r>
    <n v="17"/>
    <x v="1"/>
    <n v="3"/>
    <s v="Fri, Mon, Sun"/>
    <x v="0"/>
    <d v="1899-12-30T15:24:00"/>
    <d v="1899-12-30T17:42:00"/>
    <n v="138"/>
    <b v="0"/>
    <x v="0"/>
    <b v="1"/>
    <s v="Male"/>
    <n v="30"/>
    <x v="1"/>
    <n v="22.5"/>
    <x v="1"/>
    <n v="0"/>
    <n v="22.5"/>
    <s v="Weekdays Only"/>
    <s v="Long Beach, Ca"/>
    <n v="33.770099999999999"/>
    <n v="-118.19370000000001"/>
    <d v="2024-10-03T00:00:00"/>
    <n v="0"/>
    <b v="0"/>
    <d v="2025-07-08T00:00:00"/>
    <x v="34"/>
    <n v="43"/>
    <x v="4"/>
    <n v="2.2999999999999998"/>
    <n v="0"/>
    <n v="0"/>
    <n v="0"/>
    <x v="9"/>
    <x v="0"/>
  </r>
  <r>
    <n v="29"/>
    <x v="3"/>
    <n v="2"/>
    <s v="Sun, Wed"/>
    <x v="0"/>
    <d v="1899-12-30T17:09:00"/>
    <d v="1899-12-30T18:06:00"/>
    <n v="57"/>
    <b v="0"/>
    <x v="1"/>
    <b v="1"/>
    <s v="Male"/>
    <n v="70"/>
    <x v="0"/>
    <n v="70"/>
    <x v="1"/>
    <n v="0"/>
    <n v="70"/>
    <s v="All Hours + Priority Access"/>
    <s v="Los Angeles, Ca"/>
    <n v="34.052199999999999"/>
    <n v="-118.2437"/>
    <d v="2023-05-11T00:00:00"/>
    <n v="8"/>
    <b v="1"/>
    <d v="2025-06-09T00:00:00"/>
    <x v="2"/>
    <n v="72"/>
    <x v="0"/>
    <n v="1"/>
    <n v="0"/>
    <n v="1"/>
    <n v="1"/>
    <x v="5"/>
    <x v="0"/>
  </r>
  <r>
    <n v="35"/>
    <x v="2"/>
    <n v="5"/>
    <s v="Sat, Sun, Thu, Tue, Wed"/>
    <x v="0"/>
    <d v="1899-12-30T10:41:00"/>
    <d v="1899-12-30T13:41:00"/>
    <n v="180"/>
    <b v="0"/>
    <x v="0"/>
    <b v="1"/>
    <s v="Female"/>
    <n v="20"/>
    <x v="0"/>
    <n v="20"/>
    <x v="3"/>
    <n v="0.15"/>
    <n v="17"/>
    <s v="Off-Peak Only"/>
    <s v="Anaheim, Ca"/>
    <n v="33.836599999999997"/>
    <n v="-117.9143"/>
    <d v="2022-08-01T00:00:00"/>
    <n v="0"/>
    <b v="0"/>
    <d v="2025-05-24T00:00:00"/>
    <x v="8"/>
    <n v="88"/>
    <x v="1"/>
    <n v="3"/>
    <n v="3"/>
    <n v="1"/>
    <n v="0"/>
    <x v="3"/>
    <x v="0"/>
  </r>
  <r>
    <n v="43"/>
    <x v="1"/>
    <n v="4"/>
    <s v="Mon, Sat, Tue, Wed"/>
    <x v="1"/>
    <d v="1899-12-30T10:38:00"/>
    <d v="1899-12-30T11:41:00"/>
    <n v="63"/>
    <b v="1"/>
    <x v="1"/>
    <b v="1"/>
    <s v="Male"/>
    <n v="30"/>
    <x v="1"/>
    <n v="22.5"/>
    <x v="0"/>
    <n v="0.05"/>
    <n v="21.375"/>
    <s v="Weekdays Only"/>
    <s v="Bakersfield, Ca"/>
    <n v="35.3733"/>
    <n v="-119.0187"/>
    <d v="2025-03-09T00:00:00"/>
    <n v="7"/>
    <b v="1"/>
    <d v="2025-07-17T00:00:00"/>
    <x v="20"/>
    <n v="34"/>
    <x v="2"/>
    <n v="1"/>
    <n v="1.1200000000000001"/>
    <n v="0"/>
    <n v="0"/>
    <x v="7"/>
    <x v="0"/>
  </r>
  <r>
    <n v="43"/>
    <x v="0"/>
    <n v="5"/>
    <s v="Fri, Sat, Sun, Tue, Wed"/>
    <x v="0"/>
    <d v="1899-12-30T12:31:00"/>
    <d v="1899-12-30T14:11:00"/>
    <n v="100"/>
    <b v="1"/>
    <x v="1"/>
    <b v="0"/>
    <s v="Female"/>
    <n v="50"/>
    <x v="0"/>
    <n v="50"/>
    <x v="1"/>
    <n v="0"/>
    <n v="50"/>
    <s v="All Hours"/>
    <s v="Long Beach, Ca"/>
    <n v="33.770099999999999"/>
    <n v="-118.19370000000001"/>
    <d v="2024-04-21T00:00:00"/>
    <n v="7"/>
    <b v="1"/>
    <d v="2025-06-28T00:00:00"/>
    <x v="33"/>
    <n v="53"/>
    <x v="1"/>
    <n v="1.7"/>
    <n v="0"/>
    <n v="0"/>
    <n v="1"/>
    <x v="9"/>
    <x v="0"/>
  </r>
  <r>
    <n v="25"/>
    <x v="1"/>
    <n v="2"/>
    <s v="Thu, Wed"/>
    <x v="0"/>
    <d v="1899-12-30T10:38:00"/>
    <d v="1899-12-30T12:32:00"/>
    <n v="114"/>
    <b v="1"/>
    <x v="1"/>
    <b v="0"/>
    <s v="Non-binary"/>
    <n v="30"/>
    <x v="1"/>
    <n v="22.5"/>
    <x v="0"/>
    <n v="0.05"/>
    <n v="21.375"/>
    <s v="Weekdays Only"/>
    <s v="Sacramento, Ca"/>
    <n v="38.581600000000002"/>
    <n v="-121.4944"/>
    <d v="2023-02-21T00:00:00"/>
    <n v="3"/>
    <b v="0"/>
    <d v="2025-06-04T00:00:00"/>
    <x v="19"/>
    <n v="77"/>
    <x v="0"/>
    <n v="1.9"/>
    <n v="1.1200000000000001"/>
    <n v="1"/>
    <n v="0"/>
    <x v="4"/>
    <x v="0"/>
  </r>
  <r>
    <n v="33"/>
    <x v="0"/>
    <n v="3"/>
    <s v="Fri, Mon, Wed"/>
    <x v="1"/>
    <d v="1899-12-30T13:11:00"/>
    <d v="1899-12-30T15:56:00"/>
    <n v="165"/>
    <b v="1"/>
    <x v="0"/>
    <b v="0"/>
    <s v="Male"/>
    <n v="50"/>
    <x v="0"/>
    <n v="50"/>
    <x v="0"/>
    <n v="0.05"/>
    <n v="47.5"/>
    <s v="All Hours"/>
    <s v="Sacramento, Ca"/>
    <n v="38.581600000000002"/>
    <n v="-121.4944"/>
    <d v="2024-11-17T00:00:00"/>
    <n v="0"/>
    <b v="1"/>
    <d v="2025-07-10T00:00:00"/>
    <x v="10"/>
    <n v="41"/>
    <x v="4"/>
    <n v="2.8"/>
    <n v="2.5"/>
    <n v="0"/>
    <n v="1"/>
    <x v="4"/>
    <x v="0"/>
  </r>
  <r>
    <n v="39"/>
    <x v="3"/>
    <n v="4"/>
    <s v="Fri, Mon, Sat, Wed"/>
    <x v="1"/>
    <d v="1899-12-30T10:34:00"/>
    <d v="1899-12-30T11:27:00"/>
    <n v="53"/>
    <b v="0"/>
    <x v="0"/>
    <b v="1"/>
    <s v="Prefer not to say"/>
    <n v="70"/>
    <x v="1"/>
    <n v="52.5"/>
    <x v="2"/>
    <n v="0.1"/>
    <n v="47.25"/>
    <s v="All Hours + Priority Access"/>
    <s v="San Diego, Ca"/>
    <n v="32.715699999999998"/>
    <n v="-117.1611"/>
    <d v="2023-11-09T00:00:00"/>
    <n v="0"/>
    <b v="1"/>
    <d v="2025-06-19T00:00:00"/>
    <x v="28"/>
    <n v="62"/>
    <x v="2"/>
    <n v="0.9"/>
    <n v="5.25"/>
    <n v="1"/>
    <n v="1"/>
    <x v="6"/>
    <x v="0"/>
  </r>
  <r>
    <n v="14"/>
    <x v="0"/>
    <n v="1"/>
    <s v="Mon"/>
    <x v="1"/>
    <d v="1899-12-30T11:56:00"/>
    <d v="1899-12-30T13:37:00"/>
    <n v="101"/>
    <b v="0"/>
    <x v="0"/>
    <b v="0"/>
    <s v="Male"/>
    <n v="50"/>
    <x v="1"/>
    <n v="37.5"/>
    <x v="1"/>
    <n v="0"/>
    <n v="37.5"/>
    <s v="All Hours"/>
    <s v="Sacramento, Ca"/>
    <n v="38.581600000000002"/>
    <n v="-121.4944"/>
    <d v="2023-05-04T00:00:00"/>
    <n v="0"/>
    <b v="1"/>
    <d v="2025-06-09T00:00:00"/>
    <x v="2"/>
    <n v="72"/>
    <x v="3"/>
    <n v="1.7"/>
    <n v="0"/>
    <n v="1"/>
    <n v="0"/>
    <x v="4"/>
    <x v="0"/>
  </r>
  <r>
    <n v="13"/>
    <x v="1"/>
    <n v="2"/>
    <s v="Fri, Tue"/>
    <x v="0"/>
    <d v="1899-12-30T09:38:00"/>
    <d v="1899-12-30T10:11:00"/>
    <n v="33"/>
    <b v="0"/>
    <x v="0"/>
    <b v="1"/>
    <s v="Female"/>
    <n v="30"/>
    <x v="2"/>
    <n v="27"/>
    <x v="0"/>
    <n v="0.05"/>
    <n v="25.65"/>
    <s v="Weekdays Only"/>
    <s v="Long Beach, Ca"/>
    <n v="33.770099999999999"/>
    <n v="-118.19370000000001"/>
    <d v="2023-09-05T00:00:00"/>
    <n v="0"/>
    <b v="0"/>
    <d v="2025-06-16T00:00:00"/>
    <x v="3"/>
    <n v="65"/>
    <x v="0"/>
    <n v="0.6"/>
    <n v="1.35"/>
    <n v="1"/>
    <n v="0"/>
    <x v="9"/>
    <x v="0"/>
  </r>
  <r>
    <n v="40"/>
    <x v="0"/>
    <n v="4"/>
    <s v="Mon, Sat, Sun, Wed"/>
    <x v="1"/>
    <d v="1899-12-30T09:55:00"/>
    <d v="1899-12-30T10:43:00"/>
    <n v="48"/>
    <b v="0"/>
    <x v="0"/>
    <b v="1"/>
    <s v="Non-binary"/>
    <n v="50"/>
    <x v="0"/>
    <n v="50"/>
    <x v="1"/>
    <n v="0"/>
    <n v="50"/>
    <s v="All Hours"/>
    <s v="Fresno, Ca"/>
    <n v="36.7378"/>
    <n v="-119.7871"/>
    <d v="2024-12-04T00:00:00"/>
    <n v="0"/>
    <b v="1"/>
    <d v="2025-07-11T00:00:00"/>
    <x v="11"/>
    <n v="40"/>
    <x v="2"/>
    <n v="0.8"/>
    <n v="0"/>
    <n v="0"/>
    <n v="1"/>
    <x v="1"/>
    <x v="0"/>
  </r>
  <r>
    <n v="29"/>
    <x v="0"/>
    <n v="5"/>
    <s v="Mon, Sat, Sun, Thu, Tue"/>
    <x v="0"/>
    <d v="1899-12-30T18:14:00"/>
    <d v="1899-12-30T21:04:00"/>
    <n v="170"/>
    <b v="0"/>
    <x v="0"/>
    <b v="0"/>
    <s v="Male"/>
    <n v="50"/>
    <x v="0"/>
    <n v="50"/>
    <x v="2"/>
    <n v="0.1"/>
    <n v="45"/>
    <s v="All Hours"/>
    <s v="Long Beach, Ca"/>
    <n v="33.770099999999999"/>
    <n v="-118.19370000000001"/>
    <d v="2024-06-09T00:00:00"/>
    <n v="0"/>
    <b v="1"/>
    <d v="2025-07-01T00:00:00"/>
    <x v="30"/>
    <n v="50"/>
    <x v="1"/>
    <n v="2.8"/>
    <n v="5"/>
    <n v="0"/>
    <n v="0"/>
    <x v="9"/>
    <x v="0"/>
  </r>
  <r>
    <n v="25"/>
    <x v="1"/>
    <n v="3"/>
    <s v="Sat, Sun, Tue"/>
    <x v="0"/>
    <d v="1899-12-30T17:21:00"/>
    <d v="1899-12-30T18:17:00"/>
    <n v="56"/>
    <b v="0"/>
    <x v="0"/>
    <b v="1"/>
    <s v="Female"/>
    <n v="30"/>
    <x v="1"/>
    <n v="22.5"/>
    <x v="3"/>
    <n v="0.15"/>
    <n v="19.125"/>
    <s v="Weekdays Only"/>
    <s v="Sacramento, Ca"/>
    <n v="38.581600000000002"/>
    <n v="-121.4944"/>
    <d v="2023-03-11T00:00:00"/>
    <n v="0"/>
    <b v="0"/>
    <d v="2025-06-05T00:00:00"/>
    <x v="16"/>
    <n v="76"/>
    <x v="4"/>
    <n v="0.9"/>
    <n v="3.38"/>
    <n v="1"/>
    <n v="0"/>
    <x v="4"/>
    <x v="0"/>
  </r>
  <r>
    <n v="49"/>
    <x v="0"/>
    <n v="3"/>
    <s v="Fri, Thu, Wed"/>
    <x v="1"/>
    <d v="1899-12-30T20:30:00"/>
    <d v="1899-12-30T21:24:00"/>
    <n v="54"/>
    <b v="1"/>
    <x v="1"/>
    <b v="1"/>
    <s v="Male"/>
    <n v="50"/>
    <x v="0"/>
    <n v="50"/>
    <x v="2"/>
    <n v="0.1"/>
    <n v="45"/>
    <s v="All Hours"/>
    <s v="San Jose, Ca"/>
    <n v="37.338200000000001"/>
    <n v="-121.88630000000001"/>
    <d v="2023-11-10T00:00:00"/>
    <n v="3"/>
    <b v="1"/>
    <d v="2025-06-19T00:00:00"/>
    <x v="28"/>
    <n v="62"/>
    <x v="4"/>
    <n v="0.9"/>
    <n v="5"/>
    <n v="1"/>
    <n v="0"/>
    <x v="0"/>
    <x v="0"/>
  </r>
  <r>
    <n v="45"/>
    <x v="0"/>
    <n v="3"/>
    <s v="Fri, Sat, Tue"/>
    <x v="1"/>
    <d v="1899-12-30T19:59:00"/>
    <d v="1899-12-30T20:57:00"/>
    <n v="58"/>
    <b v="1"/>
    <x v="0"/>
    <b v="1"/>
    <s v="Prefer not to say"/>
    <n v="50"/>
    <x v="2"/>
    <n v="45"/>
    <x v="2"/>
    <n v="0.1"/>
    <n v="40.5"/>
    <s v="All Hours"/>
    <s v="San Diego, Ca"/>
    <n v="32.715699999999998"/>
    <n v="-117.1611"/>
    <d v="2025-06-17T00:00:00"/>
    <n v="0"/>
    <b v="1"/>
    <d v="2025-07-22T00:00:00"/>
    <x v="7"/>
    <n v="29"/>
    <x v="4"/>
    <n v="1"/>
    <n v="4.5"/>
    <n v="0"/>
    <n v="0"/>
    <x v="6"/>
    <x v="0"/>
  </r>
  <r>
    <n v="13"/>
    <x v="0"/>
    <n v="4"/>
    <s v="Sat, Sun, Thu, Tue"/>
    <x v="0"/>
    <d v="1899-12-30T14:47:00"/>
    <d v="1899-12-30T15:21:00"/>
    <n v="34"/>
    <b v="0"/>
    <x v="0"/>
    <b v="0"/>
    <s v="Male"/>
    <n v="50"/>
    <x v="1"/>
    <n v="37.5"/>
    <x v="3"/>
    <n v="0.15"/>
    <n v="31.875"/>
    <s v="All Hours"/>
    <s v="Oakland, Ca"/>
    <n v="37.804400000000001"/>
    <n v="-122.27119999999999"/>
    <d v="2023-04-04T00:00:00"/>
    <n v="0"/>
    <b v="1"/>
    <d v="2025-06-07T00:00:00"/>
    <x v="32"/>
    <n v="74"/>
    <x v="2"/>
    <n v="0.6"/>
    <n v="5.62"/>
    <n v="1"/>
    <n v="0"/>
    <x v="2"/>
    <x v="0"/>
  </r>
  <r>
    <n v="15"/>
    <x v="2"/>
    <n v="2"/>
    <s v="Mon, Tue"/>
    <x v="0"/>
    <d v="1899-12-30T16:51:00"/>
    <d v="1899-12-30T19:45:00"/>
    <n v="174"/>
    <b v="1"/>
    <x v="0"/>
    <b v="0"/>
    <s v="Male"/>
    <n v="20"/>
    <x v="1"/>
    <n v="15"/>
    <x v="3"/>
    <n v="0.15"/>
    <n v="12.75"/>
    <s v="Off-Peak Only"/>
    <s v="Bakersfield, Ca"/>
    <n v="35.3733"/>
    <n v="-119.0187"/>
    <d v="2025-05-16T00:00:00"/>
    <n v="0"/>
    <b v="1"/>
    <d v="2025-07-20T00:00:00"/>
    <x v="18"/>
    <n v="31"/>
    <x v="0"/>
    <n v="2.9"/>
    <n v="2.25"/>
    <n v="0"/>
    <n v="0"/>
    <x v="7"/>
    <x v="0"/>
  </r>
  <r>
    <n v="40"/>
    <x v="0"/>
    <n v="2"/>
    <s v="Sat, Tue"/>
    <x v="1"/>
    <d v="1899-12-30T20:33:00"/>
    <d v="1899-12-30T21:52:00"/>
    <n v="79"/>
    <b v="1"/>
    <x v="1"/>
    <b v="1"/>
    <s v="Non-binary"/>
    <n v="50"/>
    <x v="1"/>
    <n v="37.5"/>
    <x v="3"/>
    <n v="0.15"/>
    <n v="31.875"/>
    <s v="All Hours"/>
    <s v="Bakersfield, Ca"/>
    <n v="35.3733"/>
    <n v="-119.0187"/>
    <d v="2023-04-20T00:00:00"/>
    <n v="8"/>
    <b v="0"/>
    <d v="2025-06-08T00:00:00"/>
    <x v="32"/>
    <n v="73"/>
    <x v="0"/>
    <n v="1.3"/>
    <n v="5.62"/>
    <n v="1"/>
    <n v="0"/>
    <x v="7"/>
    <x v="0"/>
  </r>
  <r>
    <n v="43"/>
    <x v="0"/>
    <n v="5"/>
    <s v="Fri, Mon, Sat, Thu, Wed"/>
    <x v="0"/>
    <d v="1899-12-30T17:52:00"/>
    <d v="1899-12-30T20:52:00"/>
    <n v="180"/>
    <b v="0"/>
    <x v="1"/>
    <b v="0"/>
    <s v="Male"/>
    <n v="50"/>
    <x v="1"/>
    <n v="37.5"/>
    <x v="1"/>
    <n v="0"/>
    <n v="37.5"/>
    <s v="All Hours"/>
    <s v="San Francisco, Ca"/>
    <n v="37.774900000000002"/>
    <n v="-122.4194"/>
    <d v="2024-11-19T00:00:00"/>
    <n v="1"/>
    <b v="1"/>
    <d v="2025-07-10T00:00:00"/>
    <x v="10"/>
    <n v="41"/>
    <x v="1"/>
    <n v="3"/>
    <n v="0"/>
    <n v="0"/>
    <n v="0"/>
    <x v="8"/>
    <x v="0"/>
  </r>
  <r>
    <n v="33"/>
    <x v="2"/>
    <n v="4"/>
    <s v="Fri, Mon, Sun, Thu"/>
    <x v="0"/>
    <d v="1899-12-30T10:24:00"/>
    <d v="1899-12-30T11:48:00"/>
    <n v="84"/>
    <b v="1"/>
    <x v="0"/>
    <b v="0"/>
    <s v="Male"/>
    <n v="20"/>
    <x v="0"/>
    <n v="20"/>
    <x v="2"/>
    <n v="0.1"/>
    <n v="18"/>
    <s v="Off-Peak Only"/>
    <s v="San Diego, Ca"/>
    <n v="32.715699999999998"/>
    <n v="-117.1611"/>
    <d v="2022-09-06T00:00:00"/>
    <n v="0"/>
    <b v="0"/>
    <d v="2025-05-26T00:00:00"/>
    <x v="1"/>
    <n v="86"/>
    <x v="2"/>
    <n v="1.4"/>
    <n v="2"/>
    <n v="1"/>
    <n v="0"/>
    <x v="6"/>
    <x v="0"/>
  </r>
  <r>
    <n v="22"/>
    <x v="1"/>
    <n v="3"/>
    <s v="Fri, Sun, Tue"/>
    <x v="0"/>
    <d v="1899-12-30T17:13:00"/>
    <d v="1899-12-30T18:24:00"/>
    <n v="71"/>
    <b v="0"/>
    <x v="0"/>
    <b v="1"/>
    <s v="Prefer not to say"/>
    <n v="30"/>
    <x v="1"/>
    <n v="22.5"/>
    <x v="0"/>
    <n v="0.05"/>
    <n v="21.375"/>
    <s v="Weekdays Only"/>
    <s v="San Diego, Ca"/>
    <n v="32.715699999999998"/>
    <n v="-117.1611"/>
    <d v="2024-05-27T00:00:00"/>
    <n v="0"/>
    <b v="0"/>
    <d v="2025-06-30T00:00:00"/>
    <x v="0"/>
    <n v="51"/>
    <x v="4"/>
    <n v="1.2"/>
    <n v="1.1200000000000001"/>
    <n v="0"/>
    <n v="0"/>
    <x v="6"/>
    <x v="0"/>
  </r>
  <r>
    <n v="34"/>
    <x v="0"/>
    <n v="3"/>
    <s v="Fri, Thu, Tue"/>
    <x v="0"/>
    <d v="1899-12-30T15:41:00"/>
    <d v="1899-12-30T17:04:00"/>
    <n v="83"/>
    <b v="1"/>
    <x v="1"/>
    <b v="0"/>
    <s v="Female"/>
    <n v="50"/>
    <x v="0"/>
    <n v="50"/>
    <x v="0"/>
    <n v="0.05"/>
    <n v="47.5"/>
    <s v="All Hours"/>
    <s v="San Diego, Ca"/>
    <n v="32.715699999999998"/>
    <n v="-117.1611"/>
    <d v="2024-07-09T00:00:00"/>
    <n v="3"/>
    <b v="1"/>
    <d v="2025-07-03T00:00:00"/>
    <x v="27"/>
    <n v="48"/>
    <x v="4"/>
    <n v="1.4"/>
    <n v="2.5"/>
    <n v="0"/>
    <n v="1"/>
    <x v="6"/>
    <x v="0"/>
  </r>
  <r>
    <n v="23"/>
    <x v="1"/>
    <n v="2"/>
    <s v="Sat, Thu"/>
    <x v="0"/>
    <d v="1899-12-30T11:56:00"/>
    <d v="1899-12-30T13:42:00"/>
    <n v="106"/>
    <b v="0"/>
    <x v="1"/>
    <b v="1"/>
    <s v="Female"/>
    <n v="30"/>
    <x v="0"/>
    <n v="30"/>
    <x v="0"/>
    <n v="0.05"/>
    <n v="28.5"/>
    <s v="Weekdays Only"/>
    <s v="Fresno, Ca"/>
    <n v="36.7378"/>
    <n v="-119.7871"/>
    <d v="2025-01-15T00:00:00"/>
    <n v="2"/>
    <b v="1"/>
    <d v="2025-07-14T00:00:00"/>
    <x v="4"/>
    <n v="37"/>
    <x v="0"/>
    <n v="1.8"/>
    <n v="1.5"/>
    <n v="0"/>
    <n v="0"/>
    <x v="1"/>
    <x v="0"/>
  </r>
  <r>
    <n v="19"/>
    <x v="0"/>
    <n v="3"/>
    <s v="Mon, Sun, Wed"/>
    <x v="0"/>
    <d v="1899-12-30T14:34:00"/>
    <d v="1899-12-30T15:34:00"/>
    <n v="60"/>
    <b v="1"/>
    <x v="0"/>
    <b v="1"/>
    <s v="Other (self-described)"/>
    <n v="50"/>
    <x v="0"/>
    <n v="50"/>
    <x v="3"/>
    <n v="0.15"/>
    <n v="42.5"/>
    <s v="All Hours"/>
    <s v="San Francisco, Ca"/>
    <n v="37.774900000000002"/>
    <n v="-122.4194"/>
    <d v="2024-08-01T00:00:00"/>
    <n v="0"/>
    <b v="1"/>
    <d v="2025-07-04T00:00:00"/>
    <x v="12"/>
    <n v="47"/>
    <x v="4"/>
    <n v="1"/>
    <n v="7.5"/>
    <n v="0"/>
    <n v="0"/>
    <x v="8"/>
    <x v="0"/>
  </r>
  <r>
    <n v="27"/>
    <x v="2"/>
    <n v="2"/>
    <s v="Fri, Tue"/>
    <x v="1"/>
    <d v="1899-12-30T11:35:00"/>
    <d v="1899-12-30T13:34:00"/>
    <n v="119"/>
    <b v="1"/>
    <x v="0"/>
    <b v="1"/>
    <s v="Male"/>
    <n v="20"/>
    <x v="0"/>
    <n v="20"/>
    <x v="0"/>
    <n v="0.05"/>
    <n v="19"/>
    <s v="Off-Peak Only"/>
    <s v="Oakland, Ca"/>
    <n v="37.804400000000001"/>
    <n v="-122.27119999999999"/>
    <d v="2022-12-02T00:00:00"/>
    <n v="0"/>
    <b v="1"/>
    <d v="2025-05-31T00:00:00"/>
    <x v="6"/>
    <n v="81"/>
    <x v="0"/>
    <n v="2"/>
    <n v="1"/>
    <n v="1"/>
    <n v="0"/>
    <x v="2"/>
    <x v="0"/>
  </r>
  <r>
    <n v="37"/>
    <x v="2"/>
    <n v="3"/>
    <s v="Fri, Sat, Sun"/>
    <x v="0"/>
    <d v="1899-12-30T09:25:00"/>
    <d v="1899-12-30T12:06:00"/>
    <n v="161"/>
    <b v="0"/>
    <x v="1"/>
    <b v="1"/>
    <s v="Male"/>
    <n v="20"/>
    <x v="0"/>
    <n v="20"/>
    <x v="3"/>
    <n v="0.15"/>
    <n v="17"/>
    <s v="Off-Peak Only"/>
    <s v="Long Beach, Ca"/>
    <n v="33.770099999999999"/>
    <n v="-118.19370000000001"/>
    <d v="2022-07-27T00:00:00"/>
    <n v="1"/>
    <b v="0"/>
    <d v="2025-05-24T00:00:00"/>
    <x v="35"/>
    <n v="88"/>
    <x v="4"/>
    <n v="2.7"/>
    <n v="3"/>
    <n v="1"/>
    <n v="0"/>
    <x v="9"/>
    <x v="0"/>
  </r>
  <r>
    <n v="25"/>
    <x v="0"/>
    <n v="2"/>
    <s v="Thu, Tue"/>
    <x v="0"/>
    <d v="1899-12-30T10:55:00"/>
    <d v="1899-12-30T13:51:00"/>
    <n v="176"/>
    <b v="1"/>
    <x v="0"/>
    <b v="1"/>
    <s v="Female"/>
    <n v="50"/>
    <x v="1"/>
    <n v="37.5"/>
    <x v="1"/>
    <n v="0"/>
    <n v="37.5"/>
    <s v="All Hours"/>
    <s v="Sacramento, Ca"/>
    <n v="38.581600000000002"/>
    <n v="-121.4944"/>
    <d v="2024-05-26T00:00:00"/>
    <n v="0"/>
    <b v="1"/>
    <d v="2025-06-30T00:00:00"/>
    <x v="0"/>
    <n v="51"/>
    <x v="0"/>
    <n v="2.9"/>
    <n v="0"/>
    <n v="0"/>
    <n v="0"/>
    <x v="4"/>
    <x v="0"/>
  </r>
  <r>
    <n v="49"/>
    <x v="1"/>
    <n v="3"/>
    <s v="Mon, Sat, Sun"/>
    <x v="0"/>
    <d v="1899-12-30T15:25:00"/>
    <d v="1899-12-30T18:05:00"/>
    <n v="160"/>
    <b v="1"/>
    <x v="0"/>
    <b v="1"/>
    <s v="Female"/>
    <n v="30"/>
    <x v="0"/>
    <n v="30"/>
    <x v="2"/>
    <n v="0.1"/>
    <n v="27"/>
    <s v="Weekdays Only"/>
    <s v="Los Angeles, Ca"/>
    <n v="34.052199999999999"/>
    <n v="-118.2437"/>
    <d v="2024-03-02T00:00:00"/>
    <n v="0"/>
    <b v="0"/>
    <d v="2025-06-26T00:00:00"/>
    <x v="14"/>
    <n v="55"/>
    <x v="4"/>
    <n v="2.7"/>
    <n v="3"/>
    <n v="0"/>
    <n v="0"/>
    <x v="5"/>
    <x v="0"/>
  </r>
  <r>
    <n v="37"/>
    <x v="2"/>
    <n v="2"/>
    <s v="Fri, Thu"/>
    <x v="1"/>
    <d v="1899-12-30T19:39:00"/>
    <d v="1899-12-30T20:39:00"/>
    <n v="60"/>
    <b v="0"/>
    <x v="0"/>
    <b v="1"/>
    <s v="Female"/>
    <n v="20"/>
    <x v="2"/>
    <n v="18"/>
    <x v="1"/>
    <n v="0"/>
    <n v="18"/>
    <s v="Off-Peak Only"/>
    <s v="Bakersfield, Ca"/>
    <n v="35.3733"/>
    <n v="-119.0187"/>
    <d v="2023-05-15T00:00:00"/>
    <n v="0"/>
    <b v="0"/>
    <d v="2025-06-09T00:00:00"/>
    <x v="2"/>
    <n v="72"/>
    <x v="0"/>
    <n v="1"/>
    <n v="0"/>
    <n v="1"/>
    <n v="0"/>
    <x v="7"/>
    <x v="0"/>
  </r>
  <r>
    <n v="20"/>
    <x v="3"/>
    <n v="2"/>
    <s v="Sun, Thu"/>
    <x v="1"/>
    <d v="1899-12-30T09:26:00"/>
    <d v="1899-12-30T10:35:00"/>
    <n v="69"/>
    <b v="0"/>
    <x v="0"/>
    <b v="0"/>
    <s v="Prefer not to say"/>
    <n v="70"/>
    <x v="0"/>
    <n v="70"/>
    <x v="1"/>
    <n v="0"/>
    <n v="70"/>
    <s v="All Hours + Priority Access"/>
    <s v="San Diego, Ca"/>
    <n v="32.715699999999998"/>
    <n v="-117.1611"/>
    <d v="2022-11-22T00:00:00"/>
    <n v="0"/>
    <b v="0"/>
    <d v="2025-05-30T00:00:00"/>
    <x v="29"/>
    <n v="82"/>
    <x v="0"/>
    <n v="1.2"/>
    <n v="0"/>
    <n v="1"/>
    <n v="1"/>
    <x v="6"/>
    <x v="0"/>
  </r>
  <r>
    <n v="32"/>
    <x v="2"/>
    <n v="3"/>
    <s v="Fri, Sun, Wed"/>
    <x v="1"/>
    <d v="1899-12-30T14:52:00"/>
    <d v="1899-12-30T17:32:00"/>
    <n v="160"/>
    <b v="0"/>
    <x v="0"/>
    <b v="0"/>
    <s v="Male"/>
    <n v="20"/>
    <x v="0"/>
    <n v="20"/>
    <x v="0"/>
    <n v="0.05"/>
    <n v="19"/>
    <s v="Off-Peak Only"/>
    <s v="Sacramento, Ca"/>
    <n v="38.581600000000002"/>
    <n v="-121.4944"/>
    <d v="2023-09-30T00:00:00"/>
    <n v="0"/>
    <b v="1"/>
    <d v="2025-06-17T00:00:00"/>
    <x v="3"/>
    <n v="64"/>
    <x v="4"/>
    <n v="2.7"/>
    <n v="1"/>
    <n v="1"/>
    <n v="0"/>
    <x v="4"/>
    <x v="0"/>
  </r>
  <r>
    <n v="26"/>
    <x v="1"/>
    <n v="3"/>
    <s v="Thu, Tue, Wed"/>
    <x v="0"/>
    <d v="1899-12-30T14:54:00"/>
    <d v="1899-12-30T16:46:00"/>
    <n v="112"/>
    <b v="1"/>
    <x v="1"/>
    <b v="1"/>
    <s v="Non-binary"/>
    <n v="30"/>
    <x v="0"/>
    <n v="30"/>
    <x v="3"/>
    <n v="0.15"/>
    <n v="25.5"/>
    <s v="Weekdays Only"/>
    <s v="Sacramento, Ca"/>
    <n v="38.581600000000002"/>
    <n v="-121.4944"/>
    <d v="2024-05-02T00:00:00"/>
    <n v="3"/>
    <b v="1"/>
    <d v="2025-06-29T00:00:00"/>
    <x v="0"/>
    <n v="52"/>
    <x v="4"/>
    <n v="1.9"/>
    <n v="4.5"/>
    <n v="0"/>
    <n v="0"/>
    <x v="4"/>
    <x v="0"/>
  </r>
  <r>
    <n v="37"/>
    <x v="1"/>
    <n v="1"/>
    <s v="Mon"/>
    <x v="1"/>
    <d v="1899-12-30T16:45:00"/>
    <d v="1899-12-30T18:58:00"/>
    <n v="133"/>
    <b v="0"/>
    <x v="0"/>
    <b v="0"/>
    <s v="Male"/>
    <n v="30"/>
    <x v="1"/>
    <n v="22.5"/>
    <x v="1"/>
    <n v="0"/>
    <n v="22.5"/>
    <s v="Weekdays Only"/>
    <s v="Oakland, Ca"/>
    <n v="37.804400000000001"/>
    <n v="-122.27119999999999"/>
    <d v="2024-04-09T00:00:00"/>
    <n v="0"/>
    <b v="0"/>
    <d v="2025-06-28T00:00:00"/>
    <x v="33"/>
    <n v="53"/>
    <x v="3"/>
    <n v="2.2000000000000002"/>
    <n v="0"/>
    <n v="0"/>
    <n v="0"/>
    <x v="2"/>
    <x v="0"/>
  </r>
  <r>
    <n v="16"/>
    <x v="3"/>
    <n v="3"/>
    <s v="Sat, Tue, Wed"/>
    <x v="0"/>
    <d v="1899-12-30T18:39:00"/>
    <d v="1899-12-30T20:54:00"/>
    <n v="135"/>
    <b v="0"/>
    <x v="0"/>
    <b v="0"/>
    <s v="Male"/>
    <n v="70"/>
    <x v="2"/>
    <n v="63"/>
    <x v="1"/>
    <n v="0"/>
    <n v="63"/>
    <s v="All Hours + Priority Access"/>
    <s v="Bakersfield, Ca"/>
    <n v="35.3733"/>
    <n v="-119.0187"/>
    <d v="2025-06-19T00:00:00"/>
    <n v="0"/>
    <b v="0"/>
    <d v="2025-07-22T00:00:00"/>
    <x v="7"/>
    <n v="29"/>
    <x v="4"/>
    <n v="2.2000000000000002"/>
    <n v="0"/>
    <n v="0"/>
    <n v="1"/>
    <x v="7"/>
    <x v="0"/>
  </r>
  <r>
    <n v="15"/>
    <x v="0"/>
    <n v="2"/>
    <s v="Mon, Sun"/>
    <x v="1"/>
    <d v="1899-12-30T20:07:00"/>
    <d v="1899-12-30T21:39:00"/>
    <n v="92"/>
    <b v="1"/>
    <x v="0"/>
    <b v="0"/>
    <s v="Female"/>
    <n v="50"/>
    <x v="0"/>
    <n v="50"/>
    <x v="0"/>
    <n v="0.05"/>
    <n v="47.5"/>
    <s v="All Hours"/>
    <s v="Oakland, Ca"/>
    <n v="37.804400000000001"/>
    <n v="-122.27119999999999"/>
    <d v="2023-09-02T00:00:00"/>
    <n v="0"/>
    <b v="1"/>
    <d v="2025-06-15T00:00:00"/>
    <x v="3"/>
    <n v="66"/>
    <x v="0"/>
    <n v="1.5"/>
    <n v="2.5"/>
    <n v="1"/>
    <n v="1"/>
    <x v="2"/>
    <x v="0"/>
  </r>
  <r>
    <n v="12"/>
    <x v="1"/>
    <n v="2"/>
    <s v="Mon, Tue"/>
    <x v="1"/>
    <d v="1899-12-30T09:49:00"/>
    <d v="1899-12-30T11:30:00"/>
    <n v="101"/>
    <b v="0"/>
    <x v="1"/>
    <b v="0"/>
    <s v="Female"/>
    <n v="30"/>
    <x v="1"/>
    <n v="22.5"/>
    <x v="1"/>
    <n v="0"/>
    <n v="22.5"/>
    <s v="Weekdays Only"/>
    <s v="Fresno, Ca"/>
    <n v="36.7378"/>
    <n v="-119.7871"/>
    <d v="2024-06-09T00:00:00"/>
    <n v="5"/>
    <b v="0"/>
    <d v="2025-07-01T00:00:00"/>
    <x v="30"/>
    <n v="50"/>
    <x v="0"/>
    <n v="1.7"/>
    <n v="0"/>
    <n v="0"/>
    <n v="0"/>
    <x v="1"/>
    <x v="0"/>
  </r>
  <r>
    <n v="21"/>
    <x v="0"/>
    <n v="2"/>
    <s v="Mon, Wed"/>
    <x v="1"/>
    <d v="1899-12-30T18:40:00"/>
    <d v="1899-12-30T21:21:00"/>
    <n v="161"/>
    <b v="1"/>
    <x v="1"/>
    <b v="1"/>
    <s v="Prefer not to say"/>
    <n v="50"/>
    <x v="0"/>
    <n v="50"/>
    <x v="0"/>
    <n v="0.05"/>
    <n v="47.5"/>
    <s v="All Hours"/>
    <s v="Los Angeles, Ca"/>
    <n v="34.052199999999999"/>
    <n v="-118.2437"/>
    <d v="2023-02-28T00:00:00"/>
    <n v="6"/>
    <b v="0"/>
    <d v="2025-06-05T00:00:00"/>
    <x v="19"/>
    <n v="76"/>
    <x v="0"/>
    <n v="2.7"/>
    <n v="2.5"/>
    <n v="1"/>
    <n v="1"/>
    <x v="5"/>
    <x v="0"/>
  </r>
  <r>
    <n v="27"/>
    <x v="0"/>
    <n v="3"/>
    <s v="Fri, Sat, Thu"/>
    <x v="1"/>
    <d v="1899-12-30T10:48:00"/>
    <d v="1899-12-30T13:15:00"/>
    <n v="147"/>
    <b v="1"/>
    <x v="0"/>
    <b v="0"/>
    <s v="Non-binary"/>
    <n v="50"/>
    <x v="1"/>
    <n v="37.5"/>
    <x v="1"/>
    <n v="0"/>
    <n v="37.5"/>
    <s v="All Hours"/>
    <s v="Anaheim, Ca"/>
    <n v="33.836599999999997"/>
    <n v="-117.9143"/>
    <d v="2025-03-15T00:00:00"/>
    <n v="0"/>
    <b v="1"/>
    <d v="2025-07-17T00:00:00"/>
    <x v="20"/>
    <n v="34"/>
    <x v="4"/>
    <n v="2.4"/>
    <n v="0"/>
    <n v="0"/>
    <n v="0"/>
    <x v="3"/>
    <x v="0"/>
  </r>
  <r>
    <n v="17"/>
    <x v="0"/>
    <n v="3"/>
    <s v="Sat, Thu, Tue"/>
    <x v="1"/>
    <d v="1899-12-30T15:41:00"/>
    <d v="1899-12-30T16:58:00"/>
    <n v="77"/>
    <b v="1"/>
    <x v="1"/>
    <b v="0"/>
    <s v="Female"/>
    <n v="50"/>
    <x v="1"/>
    <n v="37.5"/>
    <x v="2"/>
    <n v="0.1"/>
    <n v="33.75"/>
    <s v="All Hours"/>
    <s v="San Francisco, Ca"/>
    <n v="37.774900000000002"/>
    <n v="-122.4194"/>
    <d v="2023-10-05T00:00:00"/>
    <n v="3"/>
    <b v="1"/>
    <d v="2025-06-17T00:00:00"/>
    <x v="17"/>
    <n v="64"/>
    <x v="4"/>
    <n v="1.3"/>
    <n v="3.75"/>
    <n v="1"/>
    <n v="0"/>
    <x v="8"/>
    <x v="0"/>
  </r>
  <r>
    <n v="20"/>
    <x v="0"/>
    <n v="3"/>
    <s v="Fri, Thu, Tue"/>
    <x v="0"/>
    <d v="1899-12-30T08:23:00"/>
    <d v="1899-12-30T11:22:00"/>
    <n v="179"/>
    <b v="0"/>
    <x v="0"/>
    <b v="0"/>
    <s v="Male"/>
    <n v="50"/>
    <x v="0"/>
    <n v="50"/>
    <x v="0"/>
    <n v="0.05"/>
    <n v="47.5"/>
    <s v="All Hours"/>
    <s v="San Diego, Ca"/>
    <n v="32.715699999999998"/>
    <n v="-117.1611"/>
    <d v="2024-01-27T00:00:00"/>
    <n v="0"/>
    <b v="1"/>
    <d v="2025-06-24T00:00:00"/>
    <x v="23"/>
    <n v="57"/>
    <x v="4"/>
    <n v="3"/>
    <n v="2.5"/>
    <n v="0"/>
    <n v="1"/>
    <x v="6"/>
    <x v="0"/>
  </r>
  <r>
    <n v="31"/>
    <x v="0"/>
    <n v="4"/>
    <s v="Fri, Mon, Sat, Thu"/>
    <x v="0"/>
    <d v="1899-12-30T11:54:00"/>
    <d v="1899-12-30T13:21:00"/>
    <n v="87"/>
    <b v="0"/>
    <x v="0"/>
    <b v="1"/>
    <s v="Male"/>
    <n v="50"/>
    <x v="1"/>
    <n v="37.5"/>
    <x v="1"/>
    <n v="0"/>
    <n v="37.5"/>
    <s v="All Hours"/>
    <s v="Sacramento, Ca"/>
    <n v="38.581600000000002"/>
    <n v="-121.4944"/>
    <d v="2023-08-08T00:00:00"/>
    <n v="0"/>
    <b v="0"/>
    <d v="2025-06-14T00:00:00"/>
    <x v="31"/>
    <n v="67"/>
    <x v="2"/>
    <n v="1.4"/>
    <n v="0"/>
    <n v="1"/>
    <n v="0"/>
    <x v="4"/>
    <x v="0"/>
  </r>
  <r>
    <n v="15"/>
    <x v="0"/>
    <n v="1"/>
    <s v="Mon"/>
    <x v="0"/>
    <d v="1899-12-30T17:19:00"/>
    <d v="1899-12-30T20:19:00"/>
    <n v="180"/>
    <b v="0"/>
    <x v="0"/>
    <b v="1"/>
    <s v="Male"/>
    <n v="50"/>
    <x v="1"/>
    <n v="37.5"/>
    <x v="0"/>
    <n v="0.05"/>
    <n v="35.625"/>
    <s v="All Hours"/>
    <s v="Sacramento, Ca"/>
    <n v="38.581600000000002"/>
    <n v="-121.4944"/>
    <d v="2025-04-14T00:00:00"/>
    <n v="0"/>
    <b v="1"/>
    <d v="2025-07-19T00:00:00"/>
    <x v="5"/>
    <n v="32"/>
    <x v="3"/>
    <n v="3"/>
    <n v="1.88"/>
    <n v="0"/>
    <n v="0"/>
    <x v="4"/>
    <x v="0"/>
  </r>
  <r>
    <n v="26"/>
    <x v="2"/>
    <n v="2"/>
    <s v="Sun, Tue"/>
    <x v="1"/>
    <d v="1899-12-30T15:52:00"/>
    <d v="1899-12-30T18:05:00"/>
    <n v="133"/>
    <b v="0"/>
    <x v="0"/>
    <b v="0"/>
    <s v="Female"/>
    <n v="20"/>
    <x v="0"/>
    <n v="20"/>
    <x v="1"/>
    <n v="0"/>
    <n v="20"/>
    <s v="Off-Peak Only"/>
    <s v="Bakersfield, Ca"/>
    <n v="35.3733"/>
    <n v="-119.0187"/>
    <d v="2023-10-14T00:00:00"/>
    <n v="0"/>
    <b v="0"/>
    <d v="2025-06-18T00:00:00"/>
    <x v="17"/>
    <n v="63"/>
    <x v="0"/>
    <n v="2.2000000000000002"/>
    <n v="0"/>
    <n v="1"/>
    <n v="0"/>
    <x v="7"/>
    <x v="0"/>
  </r>
  <r>
    <n v="47"/>
    <x v="1"/>
    <n v="1"/>
    <s v="Sun"/>
    <x v="1"/>
    <d v="1899-12-30T12:24:00"/>
    <d v="1899-12-30T13:14:00"/>
    <n v="50"/>
    <b v="0"/>
    <x v="1"/>
    <b v="1"/>
    <s v="Male"/>
    <n v="30"/>
    <x v="1"/>
    <n v="22.5"/>
    <x v="0"/>
    <n v="0.05"/>
    <n v="21.375"/>
    <s v="Weekdays Only"/>
    <s v="San Francisco, Ca"/>
    <n v="37.774900000000002"/>
    <n v="-122.4194"/>
    <d v="2023-11-03T00:00:00"/>
    <n v="2"/>
    <b v="0"/>
    <d v="2025-06-19T00:00:00"/>
    <x v="28"/>
    <n v="62"/>
    <x v="3"/>
    <n v="0.8"/>
    <n v="1.1200000000000001"/>
    <n v="1"/>
    <n v="0"/>
    <x v="8"/>
    <x v="0"/>
  </r>
  <r>
    <n v="37"/>
    <x v="2"/>
    <n v="3"/>
    <s v="Mon, Tue, Wed"/>
    <x v="1"/>
    <d v="1899-12-30T18:07:00"/>
    <d v="1899-12-30T20:01:00"/>
    <n v="114"/>
    <b v="0"/>
    <x v="0"/>
    <b v="1"/>
    <s v="Non-binary"/>
    <n v="20"/>
    <x v="1"/>
    <n v="15"/>
    <x v="1"/>
    <n v="0"/>
    <n v="15"/>
    <s v="Off-Peak Only"/>
    <s v="Los Angeles, Ca"/>
    <n v="34.052199999999999"/>
    <n v="-118.2437"/>
    <d v="2023-11-03T00:00:00"/>
    <n v="0"/>
    <b v="0"/>
    <d v="2025-06-19T00:00:00"/>
    <x v="28"/>
    <n v="62"/>
    <x v="4"/>
    <n v="1.9"/>
    <n v="0"/>
    <n v="1"/>
    <n v="0"/>
    <x v="5"/>
    <x v="0"/>
  </r>
  <r>
    <n v="12"/>
    <x v="1"/>
    <n v="2"/>
    <s v="Mon, Tue"/>
    <x v="1"/>
    <d v="1899-12-30T09:49:00"/>
    <d v="1899-12-30T11:30:00"/>
    <n v="101"/>
    <b v="0"/>
    <x v="1"/>
    <b v="0"/>
    <s v="Female"/>
    <n v="30"/>
    <x v="1"/>
    <n v="22.5"/>
    <x v="1"/>
    <n v="0"/>
    <n v="22.5"/>
    <s v="Weekdays Only"/>
    <s v="Fresno, Ca"/>
    <n v="36.7378"/>
    <n v="-119.7871"/>
    <d v="2023-09-19T00:00:00"/>
    <n v="4"/>
    <b v="0"/>
    <d v="2025-06-16T00:00:00"/>
    <x v="3"/>
    <n v="65"/>
    <x v="0"/>
    <n v="1.7"/>
    <n v="0"/>
    <n v="1"/>
    <n v="0"/>
    <x v="1"/>
    <x v="0"/>
  </r>
  <r>
    <n v="27"/>
    <x v="0"/>
    <n v="3"/>
    <s v="Fri, Sat, Thu"/>
    <x v="1"/>
    <d v="1899-12-30T10:48:00"/>
    <d v="1899-12-30T13:15:00"/>
    <n v="147"/>
    <b v="1"/>
    <x v="0"/>
    <b v="0"/>
    <s v="Non-binary"/>
    <n v="50"/>
    <x v="1"/>
    <n v="37.5"/>
    <x v="1"/>
    <n v="0"/>
    <n v="37.5"/>
    <s v="All Hours"/>
    <s v="Anaheim, Ca"/>
    <n v="33.836599999999997"/>
    <n v="-117.9143"/>
    <d v="2023-07-03T00:00:00"/>
    <n v="0"/>
    <b v="1"/>
    <d v="2025-06-12T00:00:00"/>
    <x v="26"/>
    <n v="69"/>
    <x v="4"/>
    <n v="2.4"/>
    <n v="0"/>
    <n v="1"/>
    <n v="0"/>
    <x v="3"/>
    <x v="0"/>
  </r>
  <r>
    <n v="25"/>
    <x v="0"/>
    <n v="1"/>
    <s v="Sat"/>
    <x v="0"/>
    <d v="1899-12-30T15:55:00"/>
    <d v="1899-12-30T16:50:00"/>
    <n v="55"/>
    <b v="1"/>
    <x v="0"/>
    <b v="1"/>
    <s v="Male"/>
    <n v="50"/>
    <x v="0"/>
    <n v="50"/>
    <x v="1"/>
    <n v="0"/>
    <n v="50"/>
    <s v="All Hours"/>
    <s v="San Francisco, Ca"/>
    <n v="37.774900000000002"/>
    <n v="-122.4194"/>
    <d v="2023-02-16T00:00:00"/>
    <n v="0"/>
    <b v="0"/>
    <d v="2025-06-04T00:00:00"/>
    <x v="19"/>
    <n v="77"/>
    <x v="3"/>
    <n v="0.9"/>
    <n v="0"/>
    <n v="1"/>
    <n v="1"/>
    <x v="8"/>
    <x v="0"/>
  </r>
  <r>
    <n v="19"/>
    <x v="0"/>
    <n v="3"/>
    <s v="Sat, Sun, Thu"/>
    <x v="0"/>
    <d v="1899-12-30T17:43:00"/>
    <d v="1899-12-30T18:34:00"/>
    <n v="51"/>
    <b v="0"/>
    <x v="1"/>
    <b v="1"/>
    <s v="Female"/>
    <n v="50"/>
    <x v="1"/>
    <n v="37.5"/>
    <x v="0"/>
    <n v="0.05"/>
    <n v="35.625"/>
    <s v="All Hours"/>
    <s v="San Jose, Ca"/>
    <n v="37.338200000000001"/>
    <n v="-121.88630000000001"/>
    <d v="2024-09-08T00:00:00"/>
    <n v="3"/>
    <b v="0"/>
    <d v="2025-07-06T00:00:00"/>
    <x v="25"/>
    <n v="45"/>
    <x v="4"/>
    <n v="0.8"/>
    <n v="1.88"/>
    <n v="0"/>
    <n v="0"/>
    <x v="0"/>
    <x v="0"/>
  </r>
  <r>
    <n v="36"/>
    <x v="3"/>
    <n v="2"/>
    <s v="Mon, Sun"/>
    <x v="0"/>
    <d v="1899-12-30T15:38:00"/>
    <d v="1899-12-30T17:36:00"/>
    <n v="118"/>
    <b v="0"/>
    <x v="1"/>
    <b v="0"/>
    <s v="Female"/>
    <n v="70"/>
    <x v="0"/>
    <n v="70"/>
    <x v="0"/>
    <n v="0.05"/>
    <n v="66.5"/>
    <s v="All Hours + Priority Access"/>
    <s v="Los Angeles, Ca"/>
    <n v="34.052199999999999"/>
    <n v="-118.2437"/>
    <d v="2023-01-26T00:00:00"/>
    <n v="7"/>
    <b v="0"/>
    <d v="2025-06-03T00:00:00"/>
    <x v="9"/>
    <n v="78"/>
    <x v="0"/>
    <n v="2"/>
    <n v="3.5"/>
    <n v="1"/>
    <n v="1"/>
    <x v="5"/>
    <x v="0"/>
  </r>
  <r>
    <n v="18"/>
    <x v="1"/>
    <n v="3"/>
    <s v="Mon, Sat, Sun"/>
    <x v="0"/>
    <d v="1899-12-30T11:06:00"/>
    <d v="1899-12-30T13:25:00"/>
    <n v="139"/>
    <b v="0"/>
    <x v="0"/>
    <b v="0"/>
    <s v="Female"/>
    <n v="30"/>
    <x v="0"/>
    <n v="30"/>
    <x v="1"/>
    <n v="0"/>
    <n v="30"/>
    <s v="Weekdays Only"/>
    <s v="Oakland, Ca"/>
    <n v="37.804400000000001"/>
    <n v="-122.27119999999999"/>
    <d v="2024-01-09T00:00:00"/>
    <n v="0"/>
    <b v="1"/>
    <d v="2025-06-23T00:00:00"/>
    <x v="23"/>
    <n v="58"/>
    <x v="4"/>
    <n v="2.2999999999999998"/>
    <n v="0"/>
    <n v="0"/>
    <n v="0"/>
    <x v="2"/>
    <x v="0"/>
  </r>
  <r>
    <n v="23"/>
    <x v="2"/>
    <n v="3"/>
    <s v="Fri, Sat, Thu"/>
    <x v="1"/>
    <d v="1899-12-30T13:06:00"/>
    <d v="1899-12-30T14:35:00"/>
    <n v="89"/>
    <b v="1"/>
    <x v="1"/>
    <b v="0"/>
    <s v="Male"/>
    <n v="20"/>
    <x v="1"/>
    <n v="15"/>
    <x v="2"/>
    <n v="0.1"/>
    <n v="13.5"/>
    <s v="Off-Peak Only"/>
    <s v="San Francisco, Ca"/>
    <n v="37.774900000000002"/>
    <n v="-122.4194"/>
    <d v="2025-04-01T00:00:00"/>
    <n v="7"/>
    <b v="0"/>
    <d v="2025-07-18T00:00:00"/>
    <x v="5"/>
    <n v="33"/>
    <x v="4"/>
    <n v="1.5"/>
    <n v="1.5"/>
    <n v="0"/>
    <n v="0"/>
    <x v="8"/>
    <x v="0"/>
  </r>
  <r>
    <n v="49"/>
    <x v="3"/>
    <n v="5"/>
    <s v="Sat, Sun, Thu, Tue, Wed"/>
    <x v="1"/>
    <d v="1899-12-30T08:15:00"/>
    <d v="1899-12-30T08:50:00"/>
    <n v="35"/>
    <b v="0"/>
    <x v="0"/>
    <b v="0"/>
    <s v="Male"/>
    <n v="70"/>
    <x v="0"/>
    <n v="70"/>
    <x v="1"/>
    <n v="0"/>
    <n v="70"/>
    <s v="All Hours + Priority Access"/>
    <s v="Los Angeles, Ca"/>
    <n v="34.052199999999999"/>
    <n v="-118.2437"/>
    <d v="2025-04-21T00:00:00"/>
    <n v="0"/>
    <b v="1"/>
    <d v="2025-07-19T00:00:00"/>
    <x v="5"/>
    <n v="32"/>
    <x v="1"/>
    <n v="0.6"/>
    <n v="0"/>
    <n v="0"/>
    <n v="1"/>
    <x v="5"/>
    <x v="0"/>
  </r>
  <r>
    <n v="34"/>
    <x v="1"/>
    <n v="2"/>
    <s v="Mon, Sat"/>
    <x v="0"/>
    <d v="1899-12-30T18:44:00"/>
    <d v="1899-12-30T19:47:00"/>
    <n v="63"/>
    <b v="1"/>
    <x v="0"/>
    <b v="1"/>
    <s v="Male"/>
    <n v="30"/>
    <x v="0"/>
    <n v="30"/>
    <x v="0"/>
    <n v="0.05"/>
    <n v="28.5"/>
    <s v="Weekdays Only"/>
    <s v="Long Beach, Ca"/>
    <n v="33.770099999999999"/>
    <n v="-118.19370000000001"/>
    <d v="2024-07-02T00:00:00"/>
    <n v="0"/>
    <b v="0"/>
    <d v="2025-07-02T00:00:00"/>
    <x v="27"/>
    <n v="49"/>
    <x v="0"/>
    <n v="1"/>
    <n v="1.5"/>
    <n v="0"/>
    <n v="0"/>
    <x v="9"/>
    <x v="0"/>
  </r>
  <r>
    <n v="21"/>
    <x v="0"/>
    <n v="3"/>
    <s v="Fri, Sat, Tue"/>
    <x v="0"/>
    <d v="1899-12-30T09:22:00"/>
    <d v="1899-12-30T10:52:00"/>
    <n v="90"/>
    <b v="1"/>
    <x v="1"/>
    <b v="0"/>
    <s v="Male"/>
    <n v="50"/>
    <x v="0"/>
    <n v="50"/>
    <x v="1"/>
    <n v="0"/>
    <n v="50"/>
    <s v="All Hours"/>
    <s v="Bakersfield, Ca"/>
    <n v="35.3733"/>
    <n v="-119.0187"/>
    <d v="2023-03-10T00:00:00"/>
    <n v="7"/>
    <b v="1"/>
    <d v="2025-06-05T00:00:00"/>
    <x v="16"/>
    <n v="76"/>
    <x v="4"/>
    <n v="1.5"/>
    <n v="0"/>
    <n v="1"/>
    <n v="1"/>
    <x v="7"/>
    <x v="0"/>
  </r>
  <r>
    <n v="47"/>
    <x v="1"/>
    <n v="1"/>
    <s v="Sun"/>
    <x v="0"/>
    <d v="1899-12-30T16:23:00"/>
    <d v="1899-12-30T18:07:00"/>
    <n v="104"/>
    <b v="0"/>
    <x v="1"/>
    <b v="0"/>
    <s v="Prefer not to say"/>
    <n v="30"/>
    <x v="0"/>
    <n v="30"/>
    <x v="3"/>
    <n v="0.15"/>
    <n v="25.5"/>
    <s v="Weekdays Only"/>
    <s v="Sacramento, Ca"/>
    <n v="38.581600000000002"/>
    <n v="-121.4944"/>
    <d v="2023-05-31T00:00:00"/>
    <n v="4"/>
    <b v="0"/>
    <d v="2025-06-10T00:00:00"/>
    <x v="2"/>
    <n v="71"/>
    <x v="3"/>
    <n v="1.7"/>
    <n v="4.5"/>
    <n v="1"/>
    <n v="0"/>
    <x v="4"/>
    <x v="0"/>
  </r>
  <r>
    <n v="47"/>
    <x v="0"/>
    <n v="2"/>
    <s v="Mon, Wed"/>
    <x v="1"/>
    <d v="1899-12-30T18:47:00"/>
    <d v="1899-12-30T21:35:00"/>
    <n v="168"/>
    <b v="1"/>
    <x v="0"/>
    <b v="0"/>
    <s v="Male"/>
    <n v="50"/>
    <x v="1"/>
    <n v="37.5"/>
    <x v="0"/>
    <n v="0.05"/>
    <n v="35.625"/>
    <s v="All Hours"/>
    <s v="Sacramento, Ca"/>
    <n v="38.581600000000002"/>
    <n v="-121.4944"/>
    <d v="2023-03-06T00:00:00"/>
    <n v="0"/>
    <b v="1"/>
    <d v="2025-06-05T00:00:00"/>
    <x v="16"/>
    <n v="76"/>
    <x v="0"/>
    <n v="2.8"/>
    <n v="1.88"/>
    <n v="1"/>
    <n v="0"/>
    <x v="4"/>
    <x v="0"/>
  </r>
  <r>
    <n v="36"/>
    <x v="1"/>
    <n v="3"/>
    <s v="Fri, Thu, Tue"/>
    <x v="1"/>
    <d v="1899-12-30T17:33:00"/>
    <d v="1899-12-30T19:16:00"/>
    <n v="103"/>
    <b v="0"/>
    <x v="0"/>
    <b v="1"/>
    <s v="Female"/>
    <n v="30"/>
    <x v="1"/>
    <n v="22.5"/>
    <x v="0"/>
    <n v="0.05"/>
    <n v="21.375"/>
    <s v="Weekdays Only"/>
    <s v="Bakersfield, Ca"/>
    <n v="35.3733"/>
    <n v="-119.0187"/>
    <d v="2023-12-20T00:00:00"/>
    <n v="0"/>
    <b v="0"/>
    <d v="2025-06-21T00:00:00"/>
    <x v="13"/>
    <n v="60"/>
    <x v="4"/>
    <n v="1.7"/>
    <n v="1.1200000000000001"/>
    <n v="0"/>
    <n v="0"/>
    <x v="7"/>
    <x v="0"/>
  </r>
  <r>
    <n v="35"/>
    <x v="2"/>
    <n v="2"/>
    <s v="Fri, Mon"/>
    <x v="1"/>
    <d v="1899-12-30T16:20:00"/>
    <d v="1899-12-30T17:21:00"/>
    <n v="61"/>
    <b v="1"/>
    <x v="1"/>
    <b v="0"/>
    <s v="Female"/>
    <n v="20"/>
    <x v="0"/>
    <n v="20"/>
    <x v="1"/>
    <n v="0"/>
    <n v="20"/>
    <s v="Off-Peak Only"/>
    <s v="Long Beach, Ca"/>
    <n v="33.770099999999999"/>
    <n v="-118.19370000000001"/>
    <d v="2024-03-11T00:00:00"/>
    <n v="7"/>
    <b v="1"/>
    <d v="2025-06-26T00:00:00"/>
    <x v="14"/>
    <n v="55"/>
    <x v="0"/>
    <n v="1"/>
    <n v="0"/>
    <n v="0"/>
    <n v="0"/>
    <x v="9"/>
    <x v="0"/>
  </r>
  <r>
    <n v="27"/>
    <x v="1"/>
    <n v="2"/>
    <s v="Fri, Thu"/>
    <x v="1"/>
    <d v="1899-12-30T16:29:00"/>
    <d v="1899-12-30T19:08:00"/>
    <n v="159"/>
    <b v="1"/>
    <x v="0"/>
    <b v="1"/>
    <s v="Male"/>
    <n v="30"/>
    <x v="0"/>
    <n v="30"/>
    <x v="1"/>
    <n v="0"/>
    <n v="30"/>
    <s v="Weekdays Only"/>
    <s v="Los Angeles, Ca"/>
    <n v="34.052199999999999"/>
    <n v="-118.2437"/>
    <d v="2025-01-16T00:00:00"/>
    <n v="0"/>
    <b v="0"/>
    <d v="2025-07-14T00:00:00"/>
    <x v="4"/>
    <n v="37"/>
    <x v="0"/>
    <n v="2.6"/>
    <n v="0"/>
    <n v="0"/>
    <n v="0"/>
    <x v="5"/>
    <x v="0"/>
  </r>
  <r>
    <n v="44"/>
    <x v="3"/>
    <n v="5"/>
    <s v="Fri, Sun, Thu, Tue, Wed"/>
    <x v="1"/>
    <d v="1899-12-30T20:04:00"/>
    <d v="1899-12-30T22:29:00"/>
    <n v="145"/>
    <b v="0"/>
    <x v="1"/>
    <b v="1"/>
    <s v="Female"/>
    <n v="70"/>
    <x v="0"/>
    <n v="70"/>
    <x v="3"/>
    <n v="0.15"/>
    <n v="59.5"/>
    <s v="All Hours + Priority Access"/>
    <s v="San Francisco, Ca"/>
    <n v="37.774900000000002"/>
    <n v="-122.4194"/>
    <d v="2024-07-08T00:00:00"/>
    <n v="5"/>
    <b v="1"/>
    <d v="2025-07-03T00:00:00"/>
    <x v="27"/>
    <n v="48"/>
    <x v="1"/>
    <n v="2.4"/>
    <n v="10.5"/>
    <n v="0"/>
    <n v="1"/>
    <x v="8"/>
    <x v="0"/>
  </r>
  <r>
    <n v="41"/>
    <x v="3"/>
    <n v="1"/>
    <s v="Fri"/>
    <x v="1"/>
    <d v="1899-12-30T11:45:00"/>
    <d v="1899-12-30T12:38:00"/>
    <n v="53"/>
    <b v="1"/>
    <x v="1"/>
    <b v="0"/>
    <s v="Male"/>
    <n v="70"/>
    <x v="1"/>
    <n v="52.5"/>
    <x v="2"/>
    <n v="0.1"/>
    <n v="47.25"/>
    <s v="All Hours + Priority Access"/>
    <s v="Bakersfield, Ca"/>
    <n v="35.3733"/>
    <n v="-119.0187"/>
    <d v="2024-03-17T00:00:00"/>
    <n v="3"/>
    <b v="1"/>
    <d v="2025-06-26T00:00:00"/>
    <x v="14"/>
    <n v="55"/>
    <x v="3"/>
    <n v="0.9"/>
    <n v="5.25"/>
    <n v="0"/>
    <n v="1"/>
    <x v="7"/>
    <x v="0"/>
  </r>
  <r>
    <n v="19"/>
    <x v="0"/>
    <n v="1"/>
    <s v="Wed"/>
    <x v="1"/>
    <d v="1899-12-30T14:30:00"/>
    <d v="1899-12-30T17:29:00"/>
    <n v="179"/>
    <b v="0"/>
    <x v="1"/>
    <b v="1"/>
    <s v="Non-binary"/>
    <n v="50"/>
    <x v="1"/>
    <n v="37.5"/>
    <x v="2"/>
    <n v="0.1"/>
    <n v="33.75"/>
    <s v="All Hours"/>
    <s v="San Jose, Ca"/>
    <n v="37.338200000000001"/>
    <n v="-121.88630000000001"/>
    <d v="2025-03-20T00:00:00"/>
    <n v="8"/>
    <b v="1"/>
    <d v="2025-07-17T00:00:00"/>
    <x v="20"/>
    <n v="34"/>
    <x v="3"/>
    <n v="3"/>
    <n v="3.75"/>
    <n v="0"/>
    <n v="0"/>
    <x v="0"/>
    <x v="0"/>
  </r>
  <r>
    <n v="16"/>
    <x v="0"/>
    <n v="4"/>
    <s v="Mon, Sun, Thu, Tue"/>
    <x v="1"/>
    <d v="1899-12-30T16:21:00"/>
    <d v="1899-12-30T17:38:00"/>
    <n v="77"/>
    <b v="0"/>
    <x v="1"/>
    <b v="0"/>
    <s v="Female"/>
    <n v="50"/>
    <x v="0"/>
    <n v="50"/>
    <x v="2"/>
    <n v="0.1"/>
    <n v="45"/>
    <s v="All Hours"/>
    <s v="San Diego, Ca"/>
    <n v="32.715699999999998"/>
    <n v="-117.1611"/>
    <d v="2024-10-31T00:00:00"/>
    <n v="7"/>
    <b v="0"/>
    <d v="2025-07-09T00:00:00"/>
    <x v="34"/>
    <n v="42"/>
    <x v="2"/>
    <n v="1.3"/>
    <n v="5"/>
    <n v="0"/>
    <n v="0"/>
    <x v="6"/>
    <x v="0"/>
  </r>
  <r>
    <n v="36"/>
    <x v="1"/>
    <n v="5"/>
    <s v="Fri, Mon, Sat, Sun, Tue"/>
    <x v="0"/>
    <d v="1899-12-30T11:33:00"/>
    <d v="1899-12-30T12:40:00"/>
    <n v="67"/>
    <b v="1"/>
    <x v="0"/>
    <b v="1"/>
    <s v="Female"/>
    <n v="30"/>
    <x v="0"/>
    <n v="30"/>
    <x v="2"/>
    <n v="0.1"/>
    <n v="27"/>
    <s v="Weekdays Only"/>
    <s v="Anaheim, Ca"/>
    <n v="33.836599999999997"/>
    <n v="-117.9143"/>
    <d v="2023-09-24T00:00:00"/>
    <n v="0"/>
    <b v="0"/>
    <d v="2025-06-17T00:00:00"/>
    <x v="3"/>
    <n v="64"/>
    <x v="1"/>
    <n v="1.1000000000000001"/>
    <n v="3"/>
    <n v="1"/>
    <n v="0"/>
    <x v="3"/>
    <x v="0"/>
  </r>
  <r>
    <n v="12"/>
    <x v="1"/>
    <n v="3"/>
    <s v="Fri, Thu, Wed"/>
    <x v="1"/>
    <d v="1899-12-30T10:10:00"/>
    <d v="1899-12-30T12:50:00"/>
    <n v="160"/>
    <b v="1"/>
    <x v="0"/>
    <b v="1"/>
    <s v="Non-binary"/>
    <n v="30"/>
    <x v="0"/>
    <n v="30"/>
    <x v="1"/>
    <n v="0"/>
    <n v="30"/>
    <s v="Weekdays Only"/>
    <s v="Los Angeles, Ca"/>
    <n v="34.052199999999999"/>
    <n v="-118.2437"/>
    <d v="2023-05-01T00:00:00"/>
    <n v="0"/>
    <b v="0"/>
    <d v="2025-06-08T00:00:00"/>
    <x v="2"/>
    <n v="73"/>
    <x v="4"/>
    <n v="2.7"/>
    <n v="0"/>
    <n v="1"/>
    <n v="0"/>
    <x v="5"/>
    <x v="0"/>
  </r>
  <r>
    <n v="38"/>
    <x v="1"/>
    <n v="1"/>
    <s v="Tue"/>
    <x v="1"/>
    <d v="1899-12-30T12:52:00"/>
    <d v="1899-12-30T15:23:00"/>
    <n v="151"/>
    <b v="1"/>
    <x v="0"/>
    <b v="0"/>
    <s v="Male"/>
    <n v="30"/>
    <x v="1"/>
    <n v="22.5"/>
    <x v="0"/>
    <n v="0.05"/>
    <n v="21.375"/>
    <s v="Weekdays Only"/>
    <s v="San Diego, Ca"/>
    <n v="32.715699999999998"/>
    <n v="-117.1611"/>
    <d v="2022-07-25T00:00:00"/>
    <n v="0"/>
    <b v="0"/>
    <d v="2025-05-24T00:00:00"/>
    <x v="35"/>
    <n v="88"/>
    <x v="3"/>
    <n v="2.5"/>
    <n v="1.1200000000000001"/>
    <n v="1"/>
    <n v="0"/>
    <x v="6"/>
    <x v="0"/>
  </r>
  <r>
    <n v="20"/>
    <x v="0"/>
    <n v="1"/>
    <s v="Fri"/>
    <x v="0"/>
    <d v="1899-12-30T11:35:00"/>
    <d v="1899-12-30T13:30:00"/>
    <n v="115"/>
    <b v="0"/>
    <x v="0"/>
    <b v="1"/>
    <s v="Female"/>
    <n v="50"/>
    <x v="2"/>
    <n v="45"/>
    <x v="2"/>
    <n v="0.1"/>
    <n v="40.5"/>
    <s v="All Hours"/>
    <s v="Fresno, Ca"/>
    <n v="36.7378"/>
    <n v="-119.7871"/>
    <d v="2022-10-03T00:00:00"/>
    <n v="0"/>
    <b v="1"/>
    <d v="2025-05-28T00:00:00"/>
    <x v="24"/>
    <n v="84"/>
    <x v="3"/>
    <n v="1.9"/>
    <n v="4.5"/>
    <n v="1"/>
    <n v="0"/>
    <x v="1"/>
    <x v="0"/>
  </r>
  <r>
    <n v="14"/>
    <x v="0"/>
    <n v="3"/>
    <s v="Sat, Sun, Tue"/>
    <x v="0"/>
    <d v="1899-12-30T14:09:00"/>
    <d v="1899-12-30T16:34:00"/>
    <n v="145"/>
    <b v="0"/>
    <x v="1"/>
    <b v="0"/>
    <s v="Male"/>
    <n v="50"/>
    <x v="2"/>
    <n v="45"/>
    <x v="3"/>
    <n v="0.15"/>
    <n v="38.25"/>
    <s v="All Hours"/>
    <s v="Bakersfield, Ca"/>
    <n v="35.3733"/>
    <n v="-119.0187"/>
    <d v="2023-08-08T00:00:00"/>
    <n v="1"/>
    <b v="1"/>
    <d v="2025-06-14T00:00:00"/>
    <x v="31"/>
    <n v="67"/>
    <x v="4"/>
    <n v="2.4"/>
    <n v="6.75"/>
    <n v="1"/>
    <n v="0"/>
    <x v="7"/>
    <x v="0"/>
  </r>
  <r>
    <n v="31"/>
    <x v="1"/>
    <n v="5"/>
    <s v="Fri, Sun, Thu, Tue, Wed"/>
    <x v="0"/>
    <d v="1899-12-30T19:28:00"/>
    <d v="1899-12-30T20:10:00"/>
    <n v="42"/>
    <b v="0"/>
    <x v="0"/>
    <b v="0"/>
    <s v="Female"/>
    <n v="30"/>
    <x v="0"/>
    <n v="30"/>
    <x v="2"/>
    <n v="0.1"/>
    <n v="27"/>
    <s v="Weekdays Only"/>
    <s v="Sacramento, Ca"/>
    <n v="38.581600000000002"/>
    <n v="-121.4944"/>
    <d v="2024-03-31T00:00:00"/>
    <n v="0"/>
    <b v="0"/>
    <d v="2025-06-27T00:00:00"/>
    <x v="14"/>
    <n v="54"/>
    <x v="1"/>
    <n v="0.7"/>
    <n v="3"/>
    <n v="0"/>
    <n v="0"/>
    <x v="4"/>
    <x v="0"/>
  </r>
  <r>
    <n v="29"/>
    <x v="3"/>
    <n v="3"/>
    <s v="Sat, Tue, Wed"/>
    <x v="0"/>
    <d v="1899-12-30T10:28:00"/>
    <d v="1899-12-30T11:36:00"/>
    <n v="68"/>
    <b v="0"/>
    <x v="1"/>
    <b v="1"/>
    <s v="Male"/>
    <n v="70"/>
    <x v="0"/>
    <n v="70"/>
    <x v="1"/>
    <n v="0"/>
    <n v="70"/>
    <s v="All Hours + Priority Access"/>
    <s v="San Francisco, Ca"/>
    <n v="37.774900000000002"/>
    <n v="-122.4194"/>
    <d v="2023-08-15T00:00:00"/>
    <n v="8"/>
    <b v="1"/>
    <d v="2025-06-14T00:00:00"/>
    <x v="31"/>
    <n v="67"/>
    <x v="4"/>
    <n v="1.1000000000000001"/>
    <n v="0"/>
    <n v="1"/>
    <n v="1"/>
    <x v="8"/>
    <x v="0"/>
  </r>
  <r>
    <n v="13"/>
    <x v="0"/>
    <n v="3"/>
    <s v="Mon, Thu, Wed"/>
    <x v="1"/>
    <d v="1899-12-30T15:31:00"/>
    <d v="1899-12-30T16:07:00"/>
    <n v="36"/>
    <b v="1"/>
    <x v="0"/>
    <b v="1"/>
    <s v="Male"/>
    <n v="50"/>
    <x v="0"/>
    <n v="50"/>
    <x v="2"/>
    <n v="0.1"/>
    <n v="45"/>
    <s v="All Hours"/>
    <s v="Fresno, Ca"/>
    <n v="36.7378"/>
    <n v="-119.7871"/>
    <d v="2023-03-09T00:00:00"/>
    <n v="0"/>
    <b v="1"/>
    <d v="2025-06-05T00:00:00"/>
    <x v="16"/>
    <n v="76"/>
    <x v="4"/>
    <n v="0.6"/>
    <n v="5"/>
    <n v="1"/>
    <n v="0"/>
    <x v="1"/>
    <x v="0"/>
  </r>
  <r>
    <n v="26"/>
    <x v="1"/>
    <n v="5"/>
    <s v="Fri, Mon, Sat, Thu, Tue"/>
    <x v="0"/>
    <d v="1899-12-30T13:34:00"/>
    <d v="1899-12-30T15:19:00"/>
    <n v="105"/>
    <b v="1"/>
    <x v="0"/>
    <b v="1"/>
    <s v="Other (self-described)"/>
    <n v="30"/>
    <x v="0"/>
    <n v="30"/>
    <x v="1"/>
    <n v="0"/>
    <n v="30"/>
    <s v="Weekdays Only"/>
    <s v="San Jose, Ca"/>
    <n v="37.338200000000001"/>
    <n v="-121.88630000000001"/>
    <d v="2025-02-16T00:00:00"/>
    <n v="0"/>
    <b v="0"/>
    <d v="2025-07-15T00:00:00"/>
    <x v="22"/>
    <n v="36"/>
    <x v="1"/>
    <n v="1.8"/>
    <n v="0"/>
    <n v="0"/>
    <n v="0"/>
    <x v="0"/>
    <x v="0"/>
  </r>
  <r>
    <n v="26"/>
    <x v="0"/>
    <n v="1"/>
    <s v="Sat"/>
    <x v="1"/>
    <d v="1899-12-30T12:44:00"/>
    <d v="1899-12-30T13:40:00"/>
    <n v="56"/>
    <b v="0"/>
    <x v="0"/>
    <b v="0"/>
    <s v="Female"/>
    <n v="50"/>
    <x v="0"/>
    <n v="50"/>
    <x v="2"/>
    <n v="0.1"/>
    <n v="45"/>
    <s v="All Hours"/>
    <s v="Anaheim, Ca"/>
    <n v="33.836599999999997"/>
    <n v="-117.9143"/>
    <d v="2024-04-12T00:00:00"/>
    <n v="0"/>
    <b v="1"/>
    <d v="2025-06-28T00:00:00"/>
    <x v="33"/>
    <n v="53"/>
    <x v="3"/>
    <n v="0.9"/>
    <n v="5"/>
    <n v="0"/>
    <n v="0"/>
    <x v="3"/>
    <x v="0"/>
  </r>
  <r>
    <n v="18"/>
    <x v="1"/>
    <n v="4"/>
    <s v="Mon, Sun, Thu, Tue"/>
    <x v="1"/>
    <d v="1899-12-30T19:42:00"/>
    <d v="1899-12-30T20:57:00"/>
    <n v="75"/>
    <b v="0"/>
    <x v="0"/>
    <b v="0"/>
    <s v="Non-binary"/>
    <n v="30"/>
    <x v="0"/>
    <n v="30"/>
    <x v="1"/>
    <n v="0"/>
    <n v="30"/>
    <s v="Weekdays Only"/>
    <s v="San Francisco, Ca"/>
    <n v="37.774900000000002"/>
    <n v="-122.4194"/>
    <d v="2023-01-10T00:00:00"/>
    <n v="0"/>
    <b v="0"/>
    <d v="2025-06-02T00:00:00"/>
    <x v="9"/>
    <n v="79"/>
    <x v="2"/>
    <n v="1.2"/>
    <n v="0"/>
    <n v="1"/>
    <n v="0"/>
    <x v="8"/>
    <x v="0"/>
  </r>
  <r>
    <n v="39"/>
    <x v="1"/>
    <n v="4"/>
    <s v="Sun, Thu, Tue, Wed"/>
    <x v="1"/>
    <d v="1899-12-30T13:35:00"/>
    <d v="1899-12-30T14:37:00"/>
    <n v="62"/>
    <b v="1"/>
    <x v="1"/>
    <b v="1"/>
    <s v="Male"/>
    <n v="30"/>
    <x v="0"/>
    <n v="30"/>
    <x v="2"/>
    <n v="0.1"/>
    <n v="27"/>
    <s v="Weekdays Only"/>
    <s v="Oakland, Ca"/>
    <n v="37.804400000000001"/>
    <n v="-122.27119999999999"/>
    <d v="2024-05-10T00:00:00"/>
    <n v="4"/>
    <b v="1"/>
    <d v="2025-06-29T00:00:00"/>
    <x v="0"/>
    <n v="52"/>
    <x v="2"/>
    <n v="1"/>
    <n v="3"/>
    <n v="0"/>
    <n v="0"/>
    <x v="2"/>
    <x v="0"/>
  </r>
  <r>
    <n v="49"/>
    <x v="0"/>
    <n v="1"/>
    <s v="Tue"/>
    <x v="1"/>
    <d v="1899-12-30T16:18:00"/>
    <d v="1899-12-30T17:35:00"/>
    <n v="77"/>
    <b v="1"/>
    <x v="0"/>
    <b v="0"/>
    <s v="Male"/>
    <n v="50"/>
    <x v="0"/>
    <n v="50"/>
    <x v="1"/>
    <n v="0"/>
    <n v="50"/>
    <s v="All Hours"/>
    <s v="San Jose, Ca"/>
    <n v="37.338200000000001"/>
    <n v="-121.88630000000001"/>
    <d v="2023-10-22T00:00:00"/>
    <n v="0"/>
    <b v="1"/>
    <d v="2025-06-18T00:00:00"/>
    <x v="17"/>
    <n v="63"/>
    <x v="3"/>
    <n v="1.3"/>
    <n v="0"/>
    <n v="1"/>
    <n v="1"/>
    <x v="0"/>
    <x v="0"/>
  </r>
  <r>
    <n v="25"/>
    <x v="0"/>
    <n v="1"/>
    <s v="Tue"/>
    <x v="0"/>
    <d v="1899-12-30T08:37:00"/>
    <d v="1899-12-30T10:52:00"/>
    <n v="135"/>
    <b v="1"/>
    <x v="1"/>
    <b v="0"/>
    <s v="Male"/>
    <n v="50"/>
    <x v="0"/>
    <n v="50"/>
    <x v="1"/>
    <n v="0"/>
    <n v="50"/>
    <s v="All Hours"/>
    <s v="Long Beach, Ca"/>
    <n v="33.770099999999999"/>
    <n v="-118.19370000000001"/>
    <d v="2023-10-06T00:00:00"/>
    <n v="5"/>
    <b v="1"/>
    <d v="2025-06-17T00:00:00"/>
    <x v="17"/>
    <n v="64"/>
    <x v="3"/>
    <n v="2.2000000000000002"/>
    <n v="0"/>
    <n v="1"/>
    <n v="1"/>
    <x v="9"/>
    <x v="0"/>
  </r>
  <r>
    <n v="29"/>
    <x v="0"/>
    <n v="2"/>
    <s v="Fri, Tue"/>
    <x v="0"/>
    <d v="1899-12-30T20:52:00"/>
    <d v="1899-12-30T22:40:00"/>
    <n v="108"/>
    <b v="0"/>
    <x v="1"/>
    <b v="0"/>
    <s v="Non-binary"/>
    <n v="50"/>
    <x v="0"/>
    <n v="50"/>
    <x v="0"/>
    <n v="0.05"/>
    <n v="47.5"/>
    <s v="All Hours"/>
    <s v="San Francisco, Ca"/>
    <n v="37.774900000000002"/>
    <n v="-122.4194"/>
    <d v="2024-12-08T00:00:00"/>
    <n v="1"/>
    <b v="1"/>
    <d v="2025-07-11T00:00:00"/>
    <x v="11"/>
    <n v="40"/>
    <x v="0"/>
    <n v="1.8"/>
    <n v="2.5"/>
    <n v="0"/>
    <n v="1"/>
    <x v="8"/>
    <x v="0"/>
  </r>
  <r>
    <n v="28"/>
    <x v="0"/>
    <n v="2"/>
    <s v="Sat, Wed"/>
    <x v="1"/>
    <d v="1899-12-30T20:58:00"/>
    <d v="1899-12-30T22:20:00"/>
    <n v="82"/>
    <b v="0"/>
    <x v="0"/>
    <b v="1"/>
    <s v="Non-binary"/>
    <n v="50"/>
    <x v="0"/>
    <n v="50"/>
    <x v="2"/>
    <n v="0.1"/>
    <n v="45"/>
    <s v="All Hours"/>
    <s v="Anaheim, Ca"/>
    <n v="33.836599999999997"/>
    <n v="-117.9143"/>
    <d v="2024-06-02T00:00:00"/>
    <n v="0"/>
    <b v="1"/>
    <d v="2025-07-01T00:00:00"/>
    <x v="30"/>
    <n v="50"/>
    <x v="0"/>
    <n v="1.4"/>
    <n v="5"/>
    <n v="0"/>
    <n v="0"/>
    <x v="3"/>
    <x v="0"/>
  </r>
  <r>
    <n v="29"/>
    <x v="0"/>
    <n v="3"/>
    <s v="Fri, Sat, Thu"/>
    <x v="1"/>
    <d v="1899-12-30T13:02:00"/>
    <d v="1899-12-30T14:08:00"/>
    <n v="66"/>
    <b v="0"/>
    <x v="0"/>
    <b v="1"/>
    <s v="Non-binary"/>
    <n v="50"/>
    <x v="1"/>
    <n v="37.5"/>
    <x v="2"/>
    <n v="0.1"/>
    <n v="33.75"/>
    <s v="All Hours"/>
    <s v="Fresno, Ca"/>
    <n v="36.7378"/>
    <n v="-119.7871"/>
    <d v="2024-07-01T00:00:00"/>
    <n v="0"/>
    <b v="1"/>
    <d v="2025-07-02T00:00:00"/>
    <x v="27"/>
    <n v="49"/>
    <x v="4"/>
    <n v="1.1000000000000001"/>
    <n v="3.75"/>
    <n v="0"/>
    <n v="0"/>
    <x v="1"/>
    <x v="0"/>
  </r>
  <r>
    <n v="23"/>
    <x v="1"/>
    <n v="2"/>
    <s v="Mon, Wed"/>
    <x v="1"/>
    <d v="1899-12-30T18:01:00"/>
    <d v="1899-12-30T19:30:00"/>
    <n v="89"/>
    <b v="0"/>
    <x v="1"/>
    <b v="1"/>
    <s v="Non-binary"/>
    <n v="30"/>
    <x v="0"/>
    <n v="30"/>
    <x v="1"/>
    <n v="0"/>
    <n v="30"/>
    <s v="Weekdays Only"/>
    <s v="Oakland, Ca"/>
    <n v="37.804400000000001"/>
    <n v="-122.27119999999999"/>
    <d v="2025-05-26T00:00:00"/>
    <n v="1"/>
    <b v="1"/>
    <d v="2025-07-21T00:00:00"/>
    <x v="18"/>
    <n v="30"/>
    <x v="0"/>
    <n v="1.5"/>
    <n v="0"/>
    <n v="0"/>
    <n v="0"/>
    <x v="2"/>
    <x v="0"/>
  </r>
  <r>
    <n v="42"/>
    <x v="2"/>
    <n v="3"/>
    <s v="Sun, Thu, Wed"/>
    <x v="1"/>
    <d v="1899-12-30T18:55:00"/>
    <d v="1899-12-30T21:00:00"/>
    <n v="125"/>
    <b v="0"/>
    <x v="0"/>
    <b v="0"/>
    <s v="Female"/>
    <n v="20"/>
    <x v="0"/>
    <n v="20"/>
    <x v="0"/>
    <n v="0.05"/>
    <n v="19"/>
    <s v="Off-Peak Only"/>
    <s v="Anaheim, Ca"/>
    <n v="33.836599999999997"/>
    <n v="-117.9143"/>
    <d v="2025-05-28T00:00:00"/>
    <n v="0"/>
    <b v="0"/>
    <d v="2025-07-21T00:00:00"/>
    <x v="18"/>
    <n v="30"/>
    <x v="4"/>
    <n v="2.1"/>
    <n v="1"/>
    <n v="0"/>
    <n v="0"/>
    <x v="3"/>
    <x v="0"/>
  </r>
  <r>
    <n v="14"/>
    <x v="0"/>
    <n v="3"/>
    <s v="Fri, Tue, Wed"/>
    <x v="0"/>
    <d v="1899-12-30T20:52:00"/>
    <d v="1899-12-30T22:02:00"/>
    <n v="70"/>
    <b v="1"/>
    <x v="1"/>
    <b v="1"/>
    <s v="Female"/>
    <n v="50"/>
    <x v="0"/>
    <n v="50"/>
    <x v="3"/>
    <n v="0.15"/>
    <n v="42.5"/>
    <s v="All Hours"/>
    <s v="Fresno, Ca"/>
    <n v="36.7378"/>
    <n v="-119.7871"/>
    <d v="2023-01-19T00:00:00"/>
    <n v="1"/>
    <b v="1"/>
    <d v="2025-06-03T00:00:00"/>
    <x v="9"/>
    <n v="78"/>
    <x v="4"/>
    <n v="1.2"/>
    <n v="7.5"/>
    <n v="1"/>
    <n v="0"/>
    <x v="1"/>
    <x v="0"/>
  </r>
  <r>
    <n v="20"/>
    <x v="0"/>
    <n v="3"/>
    <s v="Fri, Thu, Tue"/>
    <x v="0"/>
    <d v="1899-12-30T15:37:00"/>
    <d v="1899-12-30T18:07:00"/>
    <n v="150"/>
    <b v="0"/>
    <x v="1"/>
    <b v="0"/>
    <s v="Female"/>
    <n v="50"/>
    <x v="0"/>
    <n v="50"/>
    <x v="2"/>
    <n v="0.1"/>
    <n v="45"/>
    <s v="All Hours"/>
    <s v="Sacramento, Ca"/>
    <n v="38.581600000000002"/>
    <n v="-121.4944"/>
    <d v="2024-09-05T00:00:00"/>
    <n v="1"/>
    <b v="1"/>
    <d v="2025-07-06T00:00:00"/>
    <x v="25"/>
    <n v="45"/>
    <x v="4"/>
    <n v="2.5"/>
    <n v="5"/>
    <n v="0"/>
    <n v="0"/>
    <x v="4"/>
    <x v="0"/>
  </r>
  <r>
    <n v="47"/>
    <x v="0"/>
    <n v="1"/>
    <s v="Mon"/>
    <x v="0"/>
    <d v="1899-12-30T19:32:00"/>
    <d v="1899-12-30T20:22:00"/>
    <n v="50"/>
    <b v="1"/>
    <x v="0"/>
    <b v="0"/>
    <s v="Male"/>
    <n v="50"/>
    <x v="0"/>
    <n v="50"/>
    <x v="1"/>
    <n v="0"/>
    <n v="50"/>
    <s v="All Hours"/>
    <s v="San Francisco, Ca"/>
    <n v="37.774900000000002"/>
    <n v="-122.4194"/>
    <d v="2023-12-19T00:00:00"/>
    <n v="0"/>
    <b v="1"/>
    <d v="2025-06-21T00:00:00"/>
    <x v="13"/>
    <n v="60"/>
    <x v="3"/>
    <n v="0.8"/>
    <n v="0"/>
    <n v="0"/>
    <n v="1"/>
    <x v="8"/>
    <x v="0"/>
  </r>
  <r>
    <n v="42"/>
    <x v="1"/>
    <n v="5"/>
    <s v="Mon, Sat, Sun, Thu, Wed"/>
    <x v="1"/>
    <d v="1899-12-30T12:05:00"/>
    <d v="1899-12-30T14:14:00"/>
    <n v="129"/>
    <b v="1"/>
    <x v="1"/>
    <b v="0"/>
    <s v="Female"/>
    <n v="30"/>
    <x v="0"/>
    <n v="30"/>
    <x v="1"/>
    <n v="0"/>
    <n v="30"/>
    <s v="Weekdays Only"/>
    <s v="San Francisco, Ca"/>
    <n v="37.774900000000002"/>
    <n v="-122.4194"/>
    <d v="2024-08-08T00:00:00"/>
    <n v="8"/>
    <b v="0"/>
    <d v="2025-07-05T00:00:00"/>
    <x v="12"/>
    <n v="46"/>
    <x v="1"/>
    <n v="2.2000000000000002"/>
    <n v="0"/>
    <n v="0"/>
    <n v="0"/>
    <x v="8"/>
    <x v="0"/>
  </r>
  <r>
    <n v="33"/>
    <x v="2"/>
    <n v="4"/>
    <s v="Fri, Mon, Sun, Thu"/>
    <x v="0"/>
    <d v="1899-12-30T10:24:00"/>
    <d v="1899-12-30T11:48:00"/>
    <n v="84"/>
    <b v="1"/>
    <x v="0"/>
    <b v="0"/>
    <s v="Male"/>
    <n v="20"/>
    <x v="0"/>
    <n v="20"/>
    <x v="2"/>
    <n v="0.1"/>
    <n v="18"/>
    <s v="Off-Peak Only"/>
    <s v="San Diego, Ca"/>
    <n v="32.715699999999998"/>
    <n v="-117.1611"/>
    <d v="2022-09-25T00:00:00"/>
    <n v="0"/>
    <b v="0"/>
    <d v="2025-05-27T00:00:00"/>
    <x v="1"/>
    <n v="85"/>
    <x v="2"/>
    <n v="1.4"/>
    <n v="2"/>
    <n v="1"/>
    <n v="0"/>
    <x v="6"/>
    <x v="0"/>
  </r>
  <r>
    <n v="48"/>
    <x v="0"/>
    <n v="4"/>
    <s v="Mon, Sun, Thu, Tue"/>
    <x v="1"/>
    <d v="1899-12-30T16:04:00"/>
    <d v="1899-12-30T18:33:00"/>
    <n v="149"/>
    <b v="0"/>
    <x v="1"/>
    <b v="0"/>
    <s v="Other (self-described)"/>
    <n v="50"/>
    <x v="1"/>
    <n v="37.5"/>
    <x v="3"/>
    <n v="0.15"/>
    <n v="31.875"/>
    <s v="All Hours"/>
    <s v="Long Beach, Ca"/>
    <n v="33.770099999999999"/>
    <n v="-118.19370000000001"/>
    <d v="2024-09-19T00:00:00"/>
    <n v="8"/>
    <b v="1"/>
    <d v="2025-07-07T00:00:00"/>
    <x v="25"/>
    <n v="44"/>
    <x v="2"/>
    <n v="2.5"/>
    <n v="5.62"/>
    <n v="0"/>
    <n v="0"/>
    <x v="9"/>
    <x v="0"/>
  </r>
  <r>
    <n v="47"/>
    <x v="0"/>
    <n v="2"/>
    <s v="Sun, Thu"/>
    <x v="0"/>
    <d v="1899-12-30T16:55:00"/>
    <d v="1899-12-30T19:13:00"/>
    <n v="138"/>
    <b v="1"/>
    <x v="0"/>
    <b v="1"/>
    <s v="Female"/>
    <n v="50"/>
    <x v="0"/>
    <n v="50"/>
    <x v="1"/>
    <n v="0"/>
    <n v="50"/>
    <s v="All Hours"/>
    <s v="Long Beach, Ca"/>
    <n v="33.770099999999999"/>
    <n v="-118.19370000000001"/>
    <d v="2024-03-22T00:00:00"/>
    <n v="0"/>
    <b v="1"/>
    <d v="2025-06-27T00:00:00"/>
    <x v="14"/>
    <n v="54"/>
    <x v="0"/>
    <n v="2.2999999999999998"/>
    <n v="0"/>
    <n v="0"/>
    <n v="1"/>
    <x v="9"/>
    <x v="0"/>
  </r>
  <r>
    <n v="40"/>
    <x v="1"/>
    <n v="3"/>
    <s v="Fri, Sun, Thu"/>
    <x v="1"/>
    <d v="1899-12-30T17:05:00"/>
    <d v="1899-12-30T19:39:00"/>
    <n v="154"/>
    <b v="0"/>
    <x v="1"/>
    <b v="0"/>
    <s v="Male"/>
    <n v="30"/>
    <x v="0"/>
    <n v="30"/>
    <x v="1"/>
    <n v="0"/>
    <n v="30"/>
    <s v="Weekdays Only"/>
    <s v="Fresno, Ca"/>
    <n v="36.7378"/>
    <n v="-119.7871"/>
    <d v="2022-12-06T00:00:00"/>
    <n v="3"/>
    <b v="0"/>
    <d v="2025-05-31T00:00:00"/>
    <x v="6"/>
    <n v="81"/>
    <x v="4"/>
    <n v="2.6"/>
    <n v="0"/>
    <n v="1"/>
    <n v="0"/>
    <x v="1"/>
    <x v="0"/>
  </r>
  <r>
    <n v="29"/>
    <x v="3"/>
    <n v="3"/>
    <s v="Sat, Tue, Wed"/>
    <x v="0"/>
    <d v="1899-12-30T10:28:00"/>
    <d v="1899-12-30T11:36:00"/>
    <n v="68"/>
    <b v="0"/>
    <x v="1"/>
    <b v="1"/>
    <s v="Male"/>
    <n v="70"/>
    <x v="0"/>
    <n v="70"/>
    <x v="1"/>
    <n v="0"/>
    <n v="70"/>
    <s v="All Hours + Priority Access"/>
    <s v="San Francisco, Ca"/>
    <n v="37.774900000000002"/>
    <n v="-122.4194"/>
    <d v="2023-01-08T00:00:00"/>
    <n v="7"/>
    <b v="1"/>
    <d v="2025-06-02T00:00:00"/>
    <x v="9"/>
    <n v="79"/>
    <x v="4"/>
    <n v="1.1000000000000001"/>
    <n v="0"/>
    <n v="1"/>
    <n v="1"/>
    <x v="8"/>
    <x v="0"/>
  </r>
  <r>
    <n v="28"/>
    <x v="1"/>
    <n v="5"/>
    <s v="Fri, Mon, Sat, Tue, Wed"/>
    <x v="0"/>
    <d v="1899-12-30T14:53:00"/>
    <d v="1899-12-30T16:53:00"/>
    <n v="120"/>
    <b v="1"/>
    <x v="0"/>
    <b v="0"/>
    <s v="Female"/>
    <n v="30"/>
    <x v="0"/>
    <n v="30"/>
    <x v="1"/>
    <n v="0"/>
    <n v="30"/>
    <s v="Weekdays Only"/>
    <s v="Anaheim, Ca"/>
    <n v="33.836599999999997"/>
    <n v="-117.9143"/>
    <d v="2024-12-06T00:00:00"/>
    <n v="0"/>
    <b v="1"/>
    <d v="2025-07-11T00:00:00"/>
    <x v="11"/>
    <n v="40"/>
    <x v="1"/>
    <n v="2"/>
    <n v="0"/>
    <n v="0"/>
    <n v="0"/>
    <x v="3"/>
    <x v="0"/>
  </r>
  <r>
    <n v="18"/>
    <x v="0"/>
    <n v="3"/>
    <s v="Fri, Mon, Thu"/>
    <x v="1"/>
    <d v="1899-12-30T11:41:00"/>
    <d v="1899-12-30T13:08:00"/>
    <n v="87"/>
    <b v="0"/>
    <x v="0"/>
    <b v="0"/>
    <s v="Male"/>
    <n v="50"/>
    <x v="1"/>
    <n v="37.5"/>
    <x v="3"/>
    <n v="0.15"/>
    <n v="31.875"/>
    <s v="All Hours"/>
    <s v="Oakland, Ca"/>
    <n v="37.804400000000001"/>
    <n v="-122.27119999999999"/>
    <d v="2023-02-19T00:00:00"/>
    <n v="0"/>
    <b v="1"/>
    <d v="2025-06-04T00:00:00"/>
    <x v="19"/>
    <n v="77"/>
    <x v="4"/>
    <n v="1.4"/>
    <n v="5.62"/>
    <n v="1"/>
    <n v="0"/>
    <x v="2"/>
    <x v="0"/>
  </r>
  <r>
    <n v="16"/>
    <x v="0"/>
    <n v="3"/>
    <s v="Sun, Thu, Wed"/>
    <x v="1"/>
    <d v="1899-12-30T12:45:00"/>
    <d v="1899-12-30T14:42:00"/>
    <n v="117"/>
    <b v="1"/>
    <x v="1"/>
    <b v="0"/>
    <s v="Non-binary"/>
    <n v="50"/>
    <x v="0"/>
    <n v="50"/>
    <x v="1"/>
    <n v="0"/>
    <n v="50"/>
    <s v="All Hours"/>
    <s v="Oakland, Ca"/>
    <n v="37.804400000000001"/>
    <n v="-122.27119999999999"/>
    <d v="2024-02-21T00:00:00"/>
    <n v="6"/>
    <b v="1"/>
    <d v="2025-06-25T00:00:00"/>
    <x v="15"/>
    <n v="56"/>
    <x v="4"/>
    <n v="2"/>
    <n v="0"/>
    <n v="0"/>
    <n v="1"/>
    <x v="2"/>
    <x v="0"/>
  </r>
  <r>
    <n v="12"/>
    <x v="2"/>
    <n v="5"/>
    <s v="Mon, Sat, Sun, Thu, Wed"/>
    <x v="1"/>
    <d v="1899-12-30T09:36:00"/>
    <d v="1899-12-30T12:09:00"/>
    <n v="153"/>
    <b v="1"/>
    <x v="1"/>
    <b v="1"/>
    <s v="Male"/>
    <n v="20"/>
    <x v="0"/>
    <n v="20"/>
    <x v="3"/>
    <n v="0.15"/>
    <n v="17"/>
    <s v="Off-Peak Only"/>
    <s v="Sacramento, Ca"/>
    <n v="38.581600000000002"/>
    <n v="-121.4944"/>
    <d v="2024-01-25T00:00:00"/>
    <n v="3"/>
    <b v="0"/>
    <d v="2025-06-24T00:00:00"/>
    <x v="23"/>
    <n v="57"/>
    <x v="1"/>
    <n v="2.6"/>
    <n v="3"/>
    <n v="0"/>
    <n v="0"/>
    <x v="4"/>
    <x v="0"/>
  </r>
  <r>
    <n v="42"/>
    <x v="2"/>
    <n v="3"/>
    <s v="Mon, Sat, Thu"/>
    <x v="0"/>
    <d v="1899-12-30T16:20:00"/>
    <d v="1899-12-30T17:20:00"/>
    <n v="60"/>
    <b v="1"/>
    <x v="1"/>
    <b v="0"/>
    <s v="Male"/>
    <n v="20"/>
    <x v="0"/>
    <n v="20"/>
    <x v="0"/>
    <n v="0.05"/>
    <n v="19"/>
    <s v="Off-Peak Only"/>
    <s v="San Jose, Ca"/>
    <n v="37.338200000000001"/>
    <n v="-121.88630000000001"/>
    <d v="2025-01-31T00:00:00"/>
    <n v="3"/>
    <b v="0"/>
    <d v="2025-07-14T00:00:00"/>
    <x v="4"/>
    <n v="37"/>
    <x v="4"/>
    <n v="1"/>
    <n v="1"/>
    <n v="0"/>
    <n v="0"/>
    <x v="0"/>
    <x v="0"/>
  </r>
  <r>
    <n v="32"/>
    <x v="2"/>
    <n v="3"/>
    <s v="Fri, Sun, Wed"/>
    <x v="1"/>
    <d v="1899-12-30T14:52:00"/>
    <d v="1899-12-30T17:32:00"/>
    <n v="160"/>
    <b v="0"/>
    <x v="0"/>
    <b v="0"/>
    <s v="Male"/>
    <n v="20"/>
    <x v="0"/>
    <n v="20"/>
    <x v="0"/>
    <n v="0.05"/>
    <n v="19"/>
    <s v="Off-Peak Only"/>
    <s v="Sacramento, Ca"/>
    <n v="38.581600000000002"/>
    <n v="-121.4944"/>
    <d v="2025-03-29T00:00:00"/>
    <n v="0"/>
    <b v="1"/>
    <d v="2025-07-18T00:00:00"/>
    <x v="20"/>
    <n v="33"/>
    <x v="4"/>
    <n v="2.7"/>
    <n v="1"/>
    <n v="0"/>
    <n v="0"/>
    <x v="4"/>
    <x v="0"/>
  </r>
  <r>
    <n v="47"/>
    <x v="0"/>
    <n v="2"/>
    <s v="Fri, Mon"/>
    <x v="1"/>
    <d v="1899-12-30T12:42:00"/>
    <d v="1899-12-30T13:37:00"/>
    <n v="55"/>
    <b v="1"/>
    <x v="1"/>
    <b v="1"/>
    <s v="Male"/>
    <n v="50"/>
    <x v="0"/>
    <n v="50"/>
    <x v="0"/>
    <n v="0.05"/>
    <n v="47.5"/>
    <s v="All Hours"/>
    <s v="San Diego, Ca"/>
    <n v="32.715699999999998"/>
    <n v="-117.1611"/>
    <d v="2023-05-09T00:00:00"/>
    <n v="5"/>
    <b v="1"/>
    <d v="2025-06-09T00:00:00"/>
    <x v="2"/>
    <n v="72"/>
    <x v="0"/>
    <n v="0.9"/>
    <n v="2.5"/>
    <n v="1"/>
    <n v="1"/>
    <x v="6"/>
    <x v="0"/>
  </r>
  <r>
    <n v="36"/>
    <x v="1"/>
    <n v="4"/>
    <s v="Fri, Mon, Thu, Wed"/>
    <x v="0"/>
    <d v="1899-12-30T14:02:00"/>
    <d v="1899-12-30T16:28:00"/>
    <n v="146"/>
    <b v="0"/>
    <x v="0"/>
    <b v="1"/>
    <s v="Female"/>
    <n v="30"/>
    <x v="1"/>
    <n v="22.5"/>
    <x v="0"/>
    <n v="0.05"/>
    <n v="21.375"/>
    <s v="Weekdays Only"/>
    <s v="San Jose, Ca"/>
    <n v="37.338200000000001"/>
    <n v="-121.88630000000001"/>
    <d v="2024-01-11T00:00:00"/>
    <n v="0"/>
    <b v="0"/>
    <d v="2025-06-23T00:00:00"/>
    <x v="23"/>
    <n v="58"/>
    <x v="2"/>
    <n v="2.4"/>
    <n v="1.1200000000000001"/>
    <n v="0"/>
    <n v="0"/>
    <x v="0"/>
    <x v="0"/>
  </r>
  <r>
    <n v="43"/>
    <x v="2"/>
    <n v="2"/>
    <s v="Fri, Wed"/>
    <x v="0"/>
    <d v="1899-12-30T13:10:00"/>
    <d v="1899-12-30T14:25:00"/>
    <n v="75"/>
    <b v="0"/>
    <x v="1"/>
    <b v="1"/>
    <s v="Female"/>
    <n v="20"/>
    <x v="0"/>
    <n v="20"/>
    <x v="3"/>
    <n v="0.15"/>
    <n v="17"/>
    <s v="Off-Peak Only"/>
    <s v="Long Beach, Ca"/>
    <n v="33.770099999999999"/>
    <n v="-118.19370000000001"/>
    <d v="2024-03-14T00:00:00"/>
    <n v="5"/>
    <b v="1"/>
    <d v="2025-06-26T00:00:00"/>
    <x v="14"/>
    <n v="55"/>
    <x v="0"/>
    <n v="1.2"/>
    <n v="3"/>
    <n v="0"/>
    <n v="0"/>
    <x v="9"/>
    <x v="0"/>
  </r>
  <r>
    <n v="36"/>
    <x v="1"/>
    <n v="2"/>
    <s v="Fri, Tue"/>
    <x v="1"/>
    <d v="1899-12-30T11:28:00"/>
    <d v="1899-12-30T14:14:00"/>
    <n v="166"/>
    <b v="0"/>
    <x v="0"/>
    <b v="1"/>
    <s v="Female"/>
    <n v="30"/>
    <x v="1"/>
    <n v="22.5"/>
    <x v="0"/>
    <n v="0.05"/>
    <n v="21.375"/>
    <s v="Weekdays Only"/>
    <s v="Long Beach, Ca"/>
    <n v="33.770099999999999"/>
    <n v="-118.19370000000001"/>
    <d v="2023-05-08T00:00:00"/>
    <n v="0"/>
    <b v="0"/>
    <d v="2025-06-09T00:00:00"/>
    <x v="2"/>
    <n v="72"/>
    <x v="0"/>
    <n v="2.8"/>
    <n v="1.1200000000000001"/>
    <n v="1"/>
    <n v="0"/>
    <x v="9"/>
    <x v="0"/>
  </r>
  <r>
    <n v="42"/>
    <x v="1"/>
    <n v="3"/>
    <s v="Fri, Sat, Thu"/>
    <x v="0"/>
    <d v="1899-12-30T09:57:00"/>
    <d v="1899-12-30T12:50:00"/>
    <n v="173"/>
    <b v="1"/>
    <x v="1"/>
    <b v="0"/>
    <s v="Female"/>
    <n v="30"/>
    <x v="1"/>
    <n v="22.5"/>
    <x v="3"/>
    <n v="0.15"/>
    <n v="19.125"/>
    <s v="Weekdays Only"/>
    <s v="Long Beach, Ca"/>
    <n v="33.770099999999999"/>
    <n v="-118.19370000000001"/>
    <d v="2023-03-30T00:00:00"/>
    <n v="7"/>
    <b v="1"/>
    <d v="2025-06-07T00:00:00"/>
    <x v="16"/>
    <n v="74"/>
    <x v="4"/>
    <n v="2.9"/>
    <n v="3.38"/>
    <n v="1"/>
    <n v="0"/>
    <x v="9"/>
    <x v="0"/>
  </r>
  <r>
    <n v="13"/>
    <x v="3"/>
    <n v="2"/>
    <s v="Mon, Tue"/>
    <x v="1"/>
    <d v="1899-12-30T20:56:00"/>
    <d v="1899-12-30T23:36:00"/>
    <n v="160"/>
    <b v="1"/>
    <x v="1"/>
    <b v="0"/>
    <s v="Male"/>
    <n v="70"/>
    <x v="2"/>
    <n v="63"/>
    <x v="3"/>
    <n v="0.15"/>
    <n v="53.55"/>
    <s v="All Hours + Priority Access"/>
    <s v="Sacramento, Ca"/>
    <n v="38.581600000000002"/>
    <n v="-121.4944"/>
    <d v="2025-01-04T00:00:00"/>
    <n v="6"/>
    <b v="1"/>
    <d v="2025-07-13T00:00:00"/>
    <x v="4"/>
    <n v="38"/>
    <x v="0"/>
    <n v="2.7"/>
    <n v="9.4499999999999993"/>
    <n v="0"/>
    <n v="1"/>
    <x v="4"/>
    <x v="0"/>
  </r>
  <r>
    <n v="16"/>
    <x v="0"/>
    <n v="3"/>
    <s v="Fri, Sun, Wed"/>
    <x v="0"/>
    <d v="1899-12-30T17:21:00"/>
    <d v="1899-12-30T18:46:00"/>
    <n v="85"/>
    <b v="0"/>
    <x v="1"/>
    <b v="0"/>
    <s v="Female"/>
    <n v="50"/>
    <x v="1"/>
    <n v="37.5"/>
    <x v="2"/>
    <n v="0.1"/>
    <n v="33.75"/>
    <s v="All Hours"/>
    <s v="Anaheim, Ca"/>
    <n v="33.836599999999997"/>
    <n v="-117.9143"/>
    <d v="2023-09-12T00:00:00"/>
    <n v="5"/>
    <b v="0"/>
    <d v="2025-06-16T00:00:00"/>
    <x v="3"/>
    <n v="65"/>
    <x v="4"/>
    <n v="1.4"/>
    <n v="3.75"/>
    <n v="1"/>
    <n v="0"/>
    <x v="3"/>
    <x v="0"/>
  </r>
  <r>
    <n v="19"/>
    <x v="0"/>
    <n v="3"/>
    <s v="Sun, Thu, Wed"/>
    <x v="0"/>
    <d v="1899-12-30T18:07:00"/>
    <d v="1899-12-30T20:51:00"/>
    <n v="164"/>
    <b v="0"/>
    <x v="1"/>
    <b v="1"/>
    <s v="Prefer not to say"/>
    <n v="50"/>
    <x v="2"/>
    <n v="45"/>
    <x v="1"/>
    <n v="0"/>
    <n v="45"/>
    <s v="All Hours"/>
    <s v="Fresno, Ca"/>
    <n v="36.7378"/>
    <n v="-119.7871"/>
    <d v="2025-01-29T00:00:00"/>
    <n v="7"/>
    <b v="1"/>
    <d v="2025-07-14T00:00:00"/>
    <x v="4"/>
    <n v="37"/>
    <x v="4"/>
    <n v="2.7"/>
    <n v="0"/>
    <n v="0"/>
    <n v="0"/>
    <x v="1"/>
    <x v="0"/>
  </r>
  <r>
    <n v="19"/>
    <x v="0"/>
    <n v="2"/>
    <s v="Mon, Tue"/>
    <x v="1"/>
    <d v="1899-12-30T14:01:00"/>
    <d v="1899-12-30T15:56:00"/>
    <n v="115"/>
    <b v="0"/>
    <x v="0"/>
    <b v="0"/>
    <s v="Female"/>
    <n v="50"/>
    <x v="0"/>
    <n v="50"/>
    <x v="1"/>
    <n v="0"/>
    <n v="50"/>
    <s v="All Hours"/>
    <s v="Los Angeles, Ca"/>
    <n v="34.052199999999999"/>
    <n v="-118.2437"/>
    <d v="2023-04-14T00:00:00"/>
    <n v="0"/>
    <b v="1"/>
    <d v="2025-06-07T00:00:00"/>
    <x v="32"/>
    <n v="74"/>
    <x v="0"/>
    <n v="1.9"/>
    <n v="0"/>
    <n v="1"/>
    <n v="1"/>
    <x v="5"/>
    <x v="0"/>
  </r>
  <r>
    <n v="12"/>
    <x v="0"/>
    <n v="2"/>
    <s v="Sun, Thu"/>
    <x v="1"/>
    <d v="1899-12-30T10:42:00"/>
    <d v="1899-12-30T12:12:00"/>
    <n v="90"/>
    <b v="0"/>
    <x v="0"/>
    <b v="0"/>
    <s v="Prefer not to say"/>
    <n v="50"/>
    <x v="1"/>
    <n v="37.5"/>
    <x v="2"/>
    <n v="0.1"/>
    <n v="33.75"/>
    <s v="All Hours"/>
    <s v="San Diego, Ca"/>
    <n v="32.715699999999998"/>
    <n v="-117.1611"/>
    <d v="2023-07-24T00:00:00"/>
    <n v="0"/>
    <b v="1"/>
    <d v="2025-06-13T00:00:00"/>
    <x v="26"/>
    <n v="68"/>
    <x v="0"/>
    <n v="1.5"/>
    <n v="3.75"/>
    <n v="1"/>
    <n v="0"/>
    <x v="6"/>
    <x v="0"/>
  </r>
  <r>
    <n v="16"/>
    <x v="1"/>
    <n v="2"/>
    <s v="Fri, Thu"/>
    <x v="0"/>
    <d v="1899-12-30T11:43:00"/>
    <d v="1899-12-30T12:52:00"/>
    <n v="69"/>
    <b v="0"/>
    <x v="0"/>
    <b v="1"/>
    <s v="Female"/>
    <n v="30"/>
    <x v="0"/>
    <n v="30"/>
    <x v="3"/>
    <n v="0.15"/>
    <n v="25.5"/>
    <s v="Weekdays Only"/>
    <s v="Bakersfield, Ca"/>
    <n v="35.3733"/>
    <n v="-119.0187"/>
    <d v="2022-09-08T00:00:00"/>
    <n v="0"/>
    <b v="0"/>
    <d v="2025-05-26T00:00:00"/>
    <x v="1"/>
    <n v="86"/>
    <x v="0"/>
    <n v="1.2"/>
    <n v="4.5"/>
    <n v="1"/>
    <n v="0"/>
    <x v="7"/>
    <x v="0"/>
  </r>
  <r>
    <n v="24"/>
    <x v="3"/>
    <n v="4"/>
    <s v="Fri, Sat, Sun, Tue"/>
    <x v="0"/>
    <d v="1899-12-30T15:28:00"/>
    <d v="1899-12-30T16:34:00"/>
    <n v="66"/>
    <b v="0"/>
    <x v="1"/>
    <b v="0"/>
    <s v="Male"/>
    <n v="70"/>
    <x v="0"/>
    <n v="70"/>
    <x v="2"/>
    <n v="0.1"/>
    <n v="63"/>
    <s v="All Hours + Priority Access"/>
    <s v="Fresno, Ca"/>
    <n v="36.7378"/>
    <n v="-119.7871"/>
    <d v="2025-04-10T00:00:00"/>
    <n v="7"/>
    <b v="1"/>
    <d v="2025-07-18T00:00:00"/>
    <x v="5"/>
    <n v="33"/>
    <x v="2"/>
    <n v="1.1000000000000001"/>
    <n v="7"/>
    <n v="0"/>
    <n v="1"/>
    <x v="1"/>
    <x v="0"/>
  </r>
  <r>
    <n v="20"/>
    <x v="2"/>
    <n v="3"/>
    <s v="Mon, Sat, Tue"/>
    <x v="1"/>
    <d v="1899-12-30T08:53:00"/>
    <d v="1899-12-30T11:11:00"/>
    <n v="138"/>
    <b v="0"/>
    <x v="1"/>
    <b v="1"/>
    <s v="Male"/>
    <n v="20"/>
    <x v="0"/>
    <n v="20"/>
    <x v="0"/>
    <n v="0.05"/>
    <n v="19"/>
    <s v="Off-Peak Only"/>
    <s v="Fresno, Ca"/>
    <n v="36.7378"/>
    <n v="-119.7871"/>
    <d v="2025-04-23T00:00:00"/>
    <n v="8"/>
    <b v="0"/>
    <d v="2025-07-19T00:00:00"/>
    <x v="5"/>
    <n v="32"/>
    <x v="4"/>
    <n v="2.2999999999999998"/>
    <n v="1"/>
    <n v="0"/>
    <n v="0"/>
    <x v="1"/>
    <x v="0"/>
  </r>
  <r>
    <n v="19"/>
    <x v="1"/>
    <n v="4"/>
    <s v="Fri, Mon, Tue, Wed"/>
    <x v="0"/>
    <d v="1899-12-30T19:07:00"/>
    <d v="1899-12-30T20:06:00"/>
    <n v="59"/>
    <b v="1"/>
    <x v="1"/>
    <b v="0"/>
    <s v="Male"/>
    <n v="30"/>
    <x v="0"/>
    <n v="30"/>
    <x v="2"/>
    <n v="0.1"/>
    <n v="27"/>
    <s v="Weekdays Only"/>
    <s v="Fresno, Ca"/>
    <n v="36.7378"/>
    <n v="-119.7871"/>
    <d v="2024-08-26T00:00:00"/>
    <n v="2"/>
    <b v="0"/>
    <d v="2025-07-06T00:00:00"/>
    <x v="12"/>
    <n v="45"/>
    <x v="2"/>
    <n v="1"/>
    <n v="3"/>
    <n v="0"/>
    <n v="0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6" rowHeaderCaption="Tenure">
  <location ref="D8:E15" firstHeaderRow="1" firstDataRow="1" firstDataCol="1"/>
  <pivotFields count="35">
    <pivotField showAll="0"/>
    <pivotField showAll="0"/>
    <pivotField showAll="0"/>
    <pivotField showAll="0"/>
    <pivotField showAll="0"/>
    <pivotField numFmtId="21" showAll="0"/>
    <pivotField numFmtId="2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numFmtId="14" showAll="0"/>
    <pivotField axis="axisRow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6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members" fld="26" subtotal="count" baseField="26" baseItem="1"/>
  </dataFields>
  <formats count="23">
    <format dxfId="22">
      <pivotArea type="all" dataOnly="0" outline="0" fieldPosition="0"/>
    </format>
    <format dxfId="21">
      <pivotArea outline="0" collapsedLevelsAreSubtotals="1" fieldPosition="0"/>
    </format>
    <format dxfId="20">
      <pivotArea field="26" type="button" dataOnly="0" labelOnly="1" outline="0" axis="axisRow" fieldPosition="0"/>
    </format>
    <format dxfId="19">
      <pivotArea dataOnly="0" labelOnly="1" fieldPosition="0">
        <references count="1">
          <reference field="26" count="6">
            <x v="1"/>
            <x v="2"/>
            <x v="3"/>
            <x v="4"/>
            <x v="5"/>
            <x v="6"/>
          </reference>
        </references>
      </pivotArea>
    </format>
    <format dxfId="18">
      <pivotArea dataOnly="0" labelOnly="1" grandRow="1" outline="0" fieldPosition="0"/>
    </format>
    <format dxfId="17">
      <pivotArea dataOnly="0" labelOnly="1" outline="0" axis="axisValues" fieldPosition="0"/>
    </format>
    <format dxfId="16">
      <pivotArea dataOnly="0" labelOnly="1" fieldPosition="0">
        <references count="1">
          <reference field="26" count="1">
            <x v="2"/>
          </reference>
        </references>
      </pivotArea>
    </format>
    <format dxfId="15">
      <pivotArea collapsedLevelsAreSubtotals="1" fieldPosition="0">
        <references count="1">
          <reference field="26" count="1">
            <x v="2"/>
          </reference>
        </references>
      </pivotArea>
    </format>
    <format dxfId="14">
      <pivotArea collapsedLevelsAreSubtotals="1" fieldPosition="0">
        <references count="1">
          <reference field="26" count="1">
            <x v="2"/>
          </reference>
        </references>
      </pivotArea>
    </format>
    <format dxfId="13">
      <pivotArea dataOnly="0" labelOnly="1" fieldPosition="0">
        <references count="1">
          <reference field="26" count="1">
            <x v="2"/>
          </reference>
        </references>
      </pivotArea>
    </format>
    <format dxfId="12">
      <pivotArea outline="0" collapsedLevelsAreSubtotals="1" fieldPosition="0"/>
    </format>
    <format dxfId="11">
      <pivotArea dataOnly="0" labelOnly="1" fieldPosition="0">
        <references count="1">
          <reference field="26" count="6">
            <x v="1"/>
            <x v="2"/>
            <x v="3"/>
            <x v="4"/>
            <x v="5"/>
            <x v="6"/>
          </reference>
        </references>
      </pivotArea>
    </format>
    <format dxfId="10">
      <pivotArea dataOnly="0" labelOnly="1" grandRow="1" outline="0" fieldPosition="0"/>
    </format>
    <format dxfId="9">
      <pivotArea collapsedLevelsAreSubtotals="1" fieldPosition="0">
        <references count="1">
          <reference field="26" count="1">
            <x v="4"/>
          </reference>
        </references>
      </pivotArea>
    </format>
    <format dxfId="8">
      <pivotArea dataOnly="0" labelOnly="1" fieldPosition="0">
        <references count="1">
          <reference field="26" count="1">
            <x v="4"/>
          </reference>
        </references>
      </pivotArea>
    </format>
    <format dxfId="7">
      <pivotArea collapsedLevelsAreSubtotals="1" fieldPosition="0">
        <references count="1">
          <reference field="26" count="1">
            <x v="4"/>
          </reference>
        </references>
      </pivotArea>
    </format>
    <format dxfId="6">
      <pivotArea dataOnly="0" labelOnly="1" fieldPosition="0">
        <references count="1">
          <reference field="26" count="1">
            <x v="4"/>
          </reference>
        </references>
      </pivotArea>
    </format>
    <format dxfId="5">
      <pivotArea collapsedLevelsAreSubtotals="1" fieldPosition="0">
        <references count="1">
          <reference field="26" count="1">
            <x v="6"/>
          </reference>
        </references>
      </pivotArea>
    </format>
    <format dxfId="4">
      <pivotArea dataOnly="0" labelOnly="1" fieldPosition="0">
        <references count="1">
          <reference field="26" count="1">
            <x v="6"/>
          </reference>
        </references>
      </pivotArea>
    </format>
    <format dxfId="3">
      <pivotArea collapsedLevelsAreSubtotals="1" fieldPosition="0">
        <references count="1">
          <reference field="26" count="1">
            <x v="6"/>
          </reference>
        </references>
      </pivotArea>
    </format>
    <format dxfId="2">
      <pivotArea dataOnly="0" labelOnly="1" fieldPosition="0">
        <references count="1">
          <reference field="26" count="1">
            <x v="6"/>
          </reference>
        </references>
      </pivotArea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chartFormats count="1"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715A12-B2C1-4736-9198-33895CF7BF36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6" rowHeaderCaption="Subscription Model">
  <location ref="H40:J44" firstHeaderRow="0" firstDataRow="1" firstDataCol="1"/>
  <pivotFields count="35">
    <pivotField showAll="0"/>
    <pivotField showAll="0"/>
    <pivotField showAll="0"/>
    <pivotField showAll="0"/>
    <pivotField showAll="0"/>
    <pivotField numFmtId="21" showAll="0"/>
    <pivotField numFmtId="21"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14" showAll="0"/>
    <pivotField showAll="0"/>
    <pivotField showAll="0"/>
    <pivotField numFmtId="14"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Fields count="1">
    <field x="13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is_churned" fld="31" subtotal="average" baseField="13" baseItem="0" numFmtId="10"/>
    <dataField name="Average of final_price" fld="17" subtotal="average" baseField="13" baseItem="1" numFmtId="2"/>
  </dataFields>
  <formats count="10">
    <format dxfId="3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1">
      <pivotArea outline="0" fieldPosition="0">
        <references count="1">
          <reference field="4294967294" count="1">
            <x v="1"/>
          </reference>
        </references>
      </pivotArea>
    </format>
    <format dxfId="30">
      <pivotArea type="all" dataOnly="0" outline="0" fieldPosition="0"/>
    </format>
    <format dxfId="29">
      <pivotArea outline="0" collapsedLevelsAreSubtotals="1" fieldPosition="0"/>
    </format>
    <format dxfId="28">
      <pivotArea field="13" type="button" dataOnly="0" labelOnly="1" outline="0" axis="axisRow" fieldPosition="0"/>
    </format>
    <format dxfId="27">
      <pivotArea dataOnly="0" labelOnly="1" fieldPosition="0">
        <references count="1">
          <reference field="13" count="0"/>
        </references>
      </pivotArea>
    </format>
    <format dxfId="26">
      <pivotArea dataOnly="0" labelOnly="1" grandRow="1" outline="0" fieldPosition="0"/>
    </format>
    <format dxfId="2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4">
      <pivotArea grandRow="1" outline="0" collapsedLevelsAreSubtotals="1" fieldPosition="0"/>
    </format>
    <format dxfId="2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6" rowHeaderCaption="Visits per Month">
  <location ref="D19:F24" firstHeaderRow="0" firstDataRow="1" firstDataCol="1"/>
  <pivotFields count="35">
    <pivotField showAll="0"/>
    <pivotField showAll="0"/>
    <pivotField showAll="0"/>
    <pivotField showAll="0"/>
    <pivotField showAll="0"/>
    <pivotField numFmtId="21" showAll="0"/>
    <pivotField numFmtId="2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numFmtId="14"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Row" dataField="1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8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Members" fld="28" subtotal="count" baseField="28" baseItem="0"/>
    <dataField name="% of Total" fld="28" subtotal="count" showDataAs="percentOfCol" baseField="28" baseItem="0" numFmtId="10"/>
  </dataFields>
  <formats count="8">
    <format dxfId="40">
      <pivotArea type="all" dataOnly="0" outline="0" fieldPosition="0"/>
    </format>
    <format dxfId="39">
      <pivotArea outline="0" collapsedLevelsAreSubtotals="1" fieldPosition="0"/>
    </format>
    <format dxfId="38">
      <pivotArea field="28" type="button" dataOnly="0" labelOnly="1" outline="0" axis="axisRow" fieldPosition="0"/>
    </format>
    <format dxfId="37">
      <pivotArea dataOnly="0" labelOnly="1" fieldPosition="0">
        <references count="1">
          <reference field="28" count="4">
            <x v="1"/>
            <x v="2"/>
            <x v="3"/>
            <x v="4"/>
          </reference>
        </references>
      </pivotArea>
    </format>
    <format dxfId="36">
      <pivotArea dataOnly="0" labelOnly="1" grandRow="1" outline="0" fieldPosition="0"/>
    </format>
    <format dxfId="3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4">
      <pivotArea grandRow="1" outline="0" collapsedLevelsAreSubtotals="1" fieldPosition="0"/>
    </format>
    <format dxfId="3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9B8AAD-E627-4E56-896F-77FABFC5D3D5}" name="PivotTable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6" rowHeaderCaption="attend group lesson">
  <location ref="M15:O18" firstHeaderRow="0" firstDataRow="1" firstDataCol="1"/>
  <pivotFields count="35"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numFmtId="21" showAll="0"/>
    <pivotField numFmtId="21"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numFmtId="14"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dataField="1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is_churned" fld="31" subtotal="average" baseField="4" baseItem="1" numFmtId="10"/>
    <dataField name="Average of total_visits_per_month" fld="28" subtotal="average" baseField="4" baseItem="1"/>
  </dataFields>
  <formats count="18">
    <format dxfId="58">
      <pivotArea type="all" dataOnly="0" outline="0" fieldPosition="0"/>
    </format>
    <format dxfId="57">
      <pivotArea outline="0" collapsedLevelsAreSubtotals="1" fieldPosition="0"/>
    </format>
    <format dxfId="56">
      <pivotArea field="26" type="button" dataOnly="0" labelOnly="1" outline="0"/>
    </format>
    <format dxfId="55">
      <pivotArea dataOnly="0" labelOnly="1" grandRow="1" outline="0" fieldPosition="0"/>
    </format>
    <format dxfId="54">
      <pivotArea dataOnly="0" labelOnly="1" outline="0" axis="axisValues" fieldPosition="0"/>
    </format>
    <format dxfId="53">
      <pivotArea outline="0" collapsedLevelsAreSubtotals="1" fieldPosition="0"/>
    </format>
    <format dxfId="52">
      <pivotArea dataOnly="0" labelOnly="1" grandRow="1" outline="0" fieldPosition="0"/>
    </format>
    <format dxfId="51">
      <pivotArea grandRow="1" outline="0" collapsedLevelsAreSubtotals="1" fieldPosition="0"/>
    </format>
    <format dxfId="50">
      <pivotArea dataOnly="0" labelOnly="1" grandRow="1" outline="0" fieldPosition="0"/>
    </format>
    <format dxfId="4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8">
      <pivotArea collapsedLevelsAreSubtotals="1" fieldPosition="0">
        <references count="1">
          <reference field="4" count="1">
            <x v="0"/>
          </reference>
        </references>
      </pivotArea>
    </format>
    <format dxfId="47">
      <pivotArea dataOnly="0" labelOnly="1" fieldPosition="0">
        <references count="1">
          <reference field="4" count="1">
            <x v="0"/>
          </reference>
        </references>
      </pivotArea>
    </format>
    <format dxfId="46">
      <pivotArea collapsedLevelsAreSubtotals="1" fieldPosition="0">
        <references count="1">
          <reference field="4" count="1">
            <x v="1"/>
          </reference>
        </references>
      </pivotArea>
    </format>
    <format dxfId="45">
      <pivotArea dataOnly="0" labelOnly="1" fieldPosition="0">
        <references count="1">
          <reference field="4" count="1">
            <x v="1"/>
          </reference>
        </references>
      </pivotArea>
    </format>
    <format dxfId="44">
      <pivotArea collapsedLevelsAreSubtotals="1" fieldPosition="0">
        <references count="1">
          <reference field="4" count="1">
            <x v="1"/>
          </reference>
        </references>
      </pivotArea>
    </format>
    <format dxfId="43">
      <pivotArea dataOnly="0" labelOnly="1" fieldPosition="0">
        <references count="1">
          <reference field="4" count="1">
            <x v="1"/>
          </reference>
        </references>
      </pivotArea>
    </format>
    <format dxfId="42">
      <pivotArea collapsedLevelsAreSubtotals="1" fieldPosition="0">
        <references count="1">
          <reference field="4" count="1">
            <x v="0"/>
          </reference>
        </references>
      </pivotArea>
    </format>
    <format dxfId="41">
      <pivotArea dataOnly="0" labelOnly="1" fieldPosition="0">
        <references count="1">
          <reference field="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71BF8A-7735-4BBB-B3FD-D5C6D089827D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6" rowHeaderCaption="Personal Training">
  <location ref="M8:O11" firstHeaderRow="0" firstDataRow="1" firstDataCol="1"/>
  <pivotFields count="35">
    <pivotField showAll="0"/>
    <pivotField showAll="0"/>
    <pivotField showAll="0"/>
    <pivotField showAll="0"/>
    <pivotField showAll="0"/>
    <pivotField numFmtId="21" showAll="0"/>
    <pivotField numFmtId="21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14" showAll="0"/>
    <pivotField showAll="0"/>
    <pivotField showAll="0"/>
    <pivotField numFmtId="14"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Fields count="1">
    <field x="9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is_churned" fld="31" subtotal="average" baseField="9" baseItem="0" numFmtId="10"/>
    <dataField name="Average of final_price" fld="17" subtotal="average" baseField="9" baseItem="0"/>
  </dataFields>
  <formats count="13">
    <format dxfId="71">
      <pivotArea type="all" dataOnly="0" outline="0" fieldPosition="0"/>
    </format>
    <format dxfId="70">
      <pivotArea outline="0" collapsedLevelsAreSubtotals="1" fieldPosition="0"/>
    </format>
    <format dxfId="69">
      <pivotArea field="26" type="button" dataOnly="0" labelOnly="1" outline="0"/>
    </format>
    <format dxfId="68">
      <pivotArea dataOnly="0" labelOnly="1" grandRow="1" outline="0" fieldPosition="0"/>
    </format>
    <format dxfId="67">
      <pivotArea dataOnly="0" labelOnly="1" outline="0" axis="axisValues" fieldPosition="0"/>
    </format>
    <format dxfId="66">
      <pivotArea outline="0" collapsedLevelsAreSubtotals="1" fieldPosition="0"/>
    </format>
    <format dxfId="65">
      <pivotArea dataOnly="0" labelOnly="1" grandRow="1" outline="0" fieldPosition="0"/>
    </format>
    <format dxfId="64">
      <pivotArea grandRow="1" outline="0" collapsedLevelsAreSubtotals="1" fieldPosition="0"/>
    </format>
    <format dxfId="63">
      <pivotArea dataOnly="0" labelOnly="1" grandRow="1" outline="0" fieldPosition="0"/>
    </format>
    <format dxfId="6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1">
      <pivotArea collapsedLevelsAreSubtotals="1" fieldPosition="0">
        <references count="1">
          <reference field="9" count="0"/>
        </references>
      </pivotArea>
    </format>
    <format dxfId="60">
      <pivotArea dataOnly="0" labelOnly="1" fieldPosition="0">
        <references count="1">
          <reference field="9" count="0"/>
        </references>
      </pivotArea>
    </format>
    <format dxfId="59">
      <pivotArea collapsedLevelsAreSubtotals="1" fieldPosition="0">
        <references count="2">
          <reference field="4294967294" count="1" selected="0">
            <x v="0"/>
          </reference>
          <reference field="9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050195-86D6-4140-9C31-0449A9B0B762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6" rowHeaderCaption="Discount Type">
  <location ref="H31:K36" firstHeaderRow="0" firstDataRow="1" firstDataCol="1"/>
  <pivotFields count="35">
    <pivotField showAll="0"/>
    <pivotField showAll="0"/>
    <pivotField showAll="0"/>
    <pivotField showAll="0"/>
    <pivotField showAll="0"/>
    <pivotField numFmtId="21" showAll="0"/>
    <pivotField numFmtId="2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numFmtId="14" showAll="0"/>
    <pivotField showAll="0"/>
    <pivotField showAll="0"/>
    <pivotField numFmtId="14"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5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final_price" fld="17" baseField="15" baseItem="2" numFmtId="2"/>
    <dataField name="Sum of final_price2" fld="17" showDataAs="percentOfTotal" baseField="15" baseItem="2" numFmtId="10"/>
    <dataField name="Average of final_price2" fld="17" subtotal="average" baseField="15" baseItem="2" numFmtId="2"/>
  </dataFields>
  <formats count="10">
    <format dxfId="81">
      <pivotArea type="all" dataOnly="0" outline="0" fieldPosition="0"/>
    </format>
    <format dxfId="80">
      <pivotArea outline="0" collapsedLevelsAreSubtotals="1" fieldPosition="0"/>
    </format>
    <format dxfId="79">
      <pivotArea field="15" type="button" dataOnly="0" labelOnly="1" outline="0" axis="axisRow" fieldPosition="0"/>
    </format>
    <format dxfId="78">
      <pivotArea dataOnly="0" labelOnly="1" fieldPosition="0">
        <references count="1">
          <reference field="15" count="0"/>
        </references>
      </pivotArea>
    </format>
    <format dxfId="77">
      <pivotArea dataOnly="0" labelOnly="1" grandRow="1" outline="0" fieldPosition="0"/>
    </format>
    <format dxfId="7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5">
      <pivotArea grandRow="1" outline="0" collapsedLevelsAreSubtotals="1" fieldPosition="0"/>
    </format>
    <format dxfId="74">
      <pivotArea dataOnly="0" labelOnly="1" grandRow="1" outline="0" fieldPosition="0"/>
    </format>
    <format dxfId="73">
      <pivotArea grandRow="1" outline="0" collapsedLevelsAreSubtotals="1" fieldPosition="0"/>
    </format>
    <format dxfId="72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7D4FB9-422A-4D30-B857-3750B7B12B1E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6" rowHeaderCaption="Tenure">
  <location ref="H16:K27" firstHeaderRow="0" firstDataRow="1" firstDataCol="1"/>
  <pivotFields count="35">
    <pivotField showAll="0"/>
    <pivotField showAll="0"/>
    <pivotField showAll="0"/>
    <pivotField showAll="0"/>
    <pivotField showAll="0"/>
    <pivotField numFmtId="21" showAll="0"/>
    <pivotField numFmtId="2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14" showAll="0"/>
    <pivotField showAll="0"/>
    <pivotField showAll="0"/>
    <pivotField numFmtId="14"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dataField="1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showAll="0"/>
    <pivotField showAll="0"/>
    <pivotField showAll="0"/>
    <pivotField axis="axisRow" showAll="0">
      <items count="11">
        <item x="3"/>
        <item x="7"/>
        <item x="1"/>
        <item x="9"/>
        <item x="5"/>
        <item x="2"/>
        <item x="4"/>
        <item x="6"/>
        <item x="8"/>
        <item x="0"/>
        <item t="default"/>
      </items>
    </pivotField>
    <pivotField showAll="0">
      <items count="2">
        <item x="0"/>
        <item t="default"/>
      </items>
    </pivotField>
  </pivotFields>
  <rowFields count="1">
    <field x="3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final_price" fld="17" baseField="0" baseItem="0"/>
    <dataField name="Average of total_visits_per_month" fld="28" subtotal="average" baseField="33" baseItem="0" numFmtId="1"/>
    <dataField name="Average of average_visit_duration_hours" fld="29" subtotal="average" baseField="33" baseItem="0" numFmtId="2"/>
  </dataFields>
  <formats count="10">
    <format dxfId="91">
      <pivotArea type="all" dataOnly="0" outline="0" fieldPosition="0"/>
    </format>
    <format dxfId="90">
      <pivotArea outline="0" collapsedLevelsAreSubtotals="1" fieldPosition="0"/>
    </format>
    <format dxfId="89">
      <pivotArea field="33" type="button" dataOnly="0" labelOnly="1" outline="0" axis="axisRow" fieldPosition="0"/>
    </format>
    <format dxfId="88">
      <pivotArea dataOnly="0" labelOnly="1" fieldPosition="0">
        <references count="1">
          <reference field="33" count="0"/>
        </references>
      </pivotArea>
    </format>
    <format dxfId="87">
      <pivotArea dataOnly="0" labelOnly="1" grandRow="1" outline="0" fieldPosition="0"/>
    </format>
    <format dxfId="8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5">
      <pivotArea collapsedLevelsAreSubtotals="1" fieldPosition="0">
        <references count="1">
          <reference field="33" count="6">
            <x v="4"/>
            <x v="5"/>
            <x v="6"/>
            <x v="7"/>
            <x v="8"/>
            <x v="9"/>
          </reference>
        </references>
      </pivotArea>
    </format>
    <format dxfId="84">
      <pivotArea dataOnly="0" labelOnly="1" fieldPosition="0">
        <references count="1">
          <reference field="33" count="6">
            <x v="4"/>
            <x v="5"/>
            <x v="6"/>
            <x v="7"/>
            <x v="8"/>
            <x v="9"/>
          </reference>
        </references>
      </pivotArea>
    </format>
    <format dxfId="83">
      <pivotArea grandRow="1" outline="0" collapsedLevelsAreSubtotals="1" fieldPosition="0"/>
    </format>
    <format dxfId="82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L1999" totalsRowShown="0">
  <autoFilter ref="A1:AL1999" xr:uid="{00000000-0009-0000-0100-000001000000}"/>
  <tableColumns count="38">
    <tableColumn id="1" xr3:uid="{00000000-0010-0000-0000-000001000000}" name="Age"/>
    <tableColumn id="2" xr3:uid="{00000000-0010-0000-0000-000002000000}" name="membership_type"/>
    <tableColumn id="3" xr3:uid="{00000000-0010-0000-0000-000003000000}" name="visit_per_week"/>
    <tableColumn id="4" xr3:uid="{00000000-0010-0000-0000-000004000000}" name="days_per_week"/>
    <tableColumn id="5" xr3:uid="{00000000-0010-0000-0000-000005000000}" name="attend_group_lesson"/>
    <tableColumn id="6" xr3:uid="{00000000-0010-0000-0000-000006000000}" name="avg_time_check_in" dataDxfId="100"/>
    <tableColumn id="7" xr3:uid="{00000000-0010-0000-0000-000007000000}" name="avg_time_check_out" dataDxfId="99"/>
    <tableColumn id="8" xr3:uid="{00000000-0010-0000-0000-000008000000}" name="duration_in_gym_minutes"/>
    <tableColumn id="9" xr3:uid="{00000000-0010-0000-0000-000009000000}" name="has_drink_subscription"/>
    <tableColumn id="10" xr3:uid="{00000000-0010-0000-0000-00000A000000}" name="personal_training"/>
    <tableColumn id="11" xr3:uid="{00000000-0010-0000-0000-00000B000000}" name="uses_sauna"/>
    <tableColumn id="12" xr3:uid="{00000000-0010-0000-0000-00000C000000}" name="self_identified_gender"/>
    <tableColumn id="13" xr3:uid="{00000000-0010-0000-0000-00000D000000}" name="subscription_price"/>
    <tableColumn id="14" xr3:uid="{00000000-0010-0000-0000-00000E000000}" name="subscription_model"/>
    <tableColumn id="15" xr3:uid="{00000000-0010-0000-0000-00000F000000}" name="adjusted_price"/>
    <tableColumn id="16" xr3:uid="{00000000-0010-0000-0000-000010000000}" name="discount_type"/>
    <tableColumn id="17" xr3:uid="{00000000-0010-0000-0000-000011000000}" name="discount_rate"/>
    <tableColumn id="18" xr3:uid="{00000000-0010-0000-0000-000012000000}" name="final_price" dataDxfId="98"/>
    <tableColumn id="19" xr3:uid="{00000000-0010-0000-0000-000013000000}" name="access_hours"/>
    <tableColumn id="20" xr3:uid="{00000000-0010-0000-0000-000014000000}" name="home_gym_location"/>
    <tableColumn id="21" xr3:uid="{00000000-0010-0000-0000-000015000000}" name="latitude"/>
    <tableColumn id="22" xr3:uid="{00000000-0010-0000-0000-000016000000}" name="longitude"/>
    <tableColumn id="37" xr3:uid="{F03F3516-05EF-4981-8BB5-68D1C68276B9}" name="Year" dataDxfId="97">
      <calculatedColumnFormula>YEAR(Y:Y)</calculatedColumnFormula>
    </tableColumn>
    <tableColumn id="38" xr3:uid="{074C65D6-27EA-4FDC-ADD2-98D3288D0617}" name="Month" dataDxfId="96">
      <calculatedColumnFormula>TEXT(Y:Y,"MMMM")</calculatedColumnFormula>
    </tableColumn>
    <tableColumn id="23" xr3:uid="{00000000-0010-0000-0000-000017000000}" name="join_date" dataDxfId="95"/>
    <tableColumn id="24" xr3:uid="{00000000-0010-0000-0000-000018000000}" name="personal_training_hours"/>
    <tableColumn id="25" xr3:uid="{00000000-0010-0000-0000-000019000000}" name="multi_location_access"/>
    <tableColumn id="26" xr3:uid="{00000000-0010-0000-0000-00001A000000}" name="last_visit_date" dataDxfId="94"/>
    <tableColumn id="27" xr3:uid="{00000000-0010-0000-0000-00001B000000}" name="membership_tenure_months"/>
    <tableColumn id="28" xr3:uid="{00000000-0010-0000-0000-00001C000000}" name="days_since_last_visit"/>
    <tableColumn id="29" xr3:uid="{00000000-0010-0000-0000-00001D000000}" name="total_visits_per_month"/>
    <tableColumn id="30" xr3:uid="{00000000-0010-0000-0000-00001E000000}" name="average_visit_duration_hours"/>
    <tableColumn id="31" xr3:uid="{00000000-0010-0000-0000-00001F000000}" name="discount_amount"/>
    <tableColumn id="32" xr3:uid="{00000000-0010-0000-0000-000020000000}" name="is_churned" dataDxfId="93"/>
    <tableColumn id="33" xr3:uid="{00000000-0010-0000-0000-000021000000}" name="is_high_value_member"/>
    <tableColumn id="34" xr3:uid="{00000000-0010-0000-0000-000022000000}" name="home_city"/>
    <tableColumn id="35" xr3:uid="{00000000-0010-0000-0000-000023000000}" name="home_state"/>
    <tableColumn id="36" xr3:uid="{C26DB64A-6F13-4568-8B35-B6A495FE6C4B}" name="Total_Revenue_per_year" dataDxfId="92">
      <calculatedColumnFormula>Table1[[#This Row],[membership_tenure_months]]*Table1[[#This Row],[final_price]]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99"/>
  <sheetViews>
    <sheetView tabSelected="1" topLeftCell="AG1" zoomScale="99" workbookViewId="0">
      <selection activeCell="AG1" sqref="A1:XFD1"/>
    </sheetView>
  </sheetViews>
  <sheetFormatPr defaultRowHeight="14.5" x14ac:dyDescent="0.35"/>
  <cols>
    <col min="1" max="1" width="16.90625" customWidth="1"/>
    <col min="2" max="2" width="18.453125" bestFit="1" customWidth="1"/>
    <col min="3" max="3" width="15.81640625" bestFit="1" customWidth="1"/>
    <col min="4" max="4" width="21.90625" bestFit="1" customWidth="1"/>
    <col min="5" max="5" width="21.08984375" bestFit="1" customWidth="1"/>
    <col min="6" max="6" width="19.08984375" bestFit="1" customWidth="1"/>
    <col min="7" max="7" width="20.54296875" bestFit="1" customWidth="1"/>
    <col min="8" max="8" width="25.453125" bestFit="1" customWidth="1"/>
    <col min="9" max="9" width="22.81640625" bestFit="1" customWidth="1"/>
    <col min="10" max="10" width="17.90625" bestFit="1" customWidth="1"/>
    <col min="11" max="11" width="12.81640625" bestFit="1" customWidth="1"/>
    <col min="12" max="12" width="22" bestFit="1" customWidth="1"/>
    <col min="13" max="13" width="18.54296875" bestFit="1" customWidth="1"/>
    <col min="14" max="14" width="19.81640625" bestFit="1" customWidth="1"/>
    <col min="15" max="15" width="15.6328125" bestFit="1" customWidth="1"/>
    <col min="16" max="16" width="15" bestFit="1" customWidth="1"/>
    <col min="17" max="17" width="14.7265625" bestFit="1" customWidth="1"/>
    <col min="18" max="18" width="11.81640625" bestFit="1" customWidth="1"/>
    <col min="19" max="19" width="22.453125" bestFit="1" customWidth="1"/>
    <col min="20" max="20" width="20.26953125" bestFit="1" customWidth="1"/>
    <col min="21" max="21" width="9.6328125" bestFit="1" customWidth="1"/>
    <col min="22" max="22" width="11" bestFit="1" customWidth="1"/>
    <col min="23" max="24" width="11" customWidth="1"/>
    <col min="25" max="25" width="11.08984375" bestFit="1" customWidth="1"/>
    <col min="26" max="26" width="23.90625" bestFit="1" customWidth="1"/>
    <col min="27" max="27" width="21.6328125" bestFit="1" customWidth="1"/>
    <col min="28" max="28" width="15.36328125" bestFit="1" customWidth="1"/>
    <col min="29" max="29" width="28.08984375" bestFit="1" customWidth="1"/>
    <col min="30" max="30" width="20.6328125" bestFit="1" customWidth="1"/>
    <col min="31" max="31" width="22.90625" bestFit="1" customWidth="1"/>
    <col min="32" max="32" width="28.453125" bestFit="1" customWidth="1"/>
    <col min="33" max="33" width="18" bestFit="1" customWidth="1"/>
    <col min="34" max="34" width="12.26953125" style="30" bestFit="1" customWidth="1"/>
    <col min="35" max="35" width="22.6328125" bestFit="1" customWidth="1"/>
    <col min="36" max="36" width="12" bestFit="1" customWidth="1"/>
    <col min="37" max="37" width="13.1796875" bestFit="1" customWidth="1"/>
    <col min="38" max="38" width="8.7265625" customWidth="1"/>
  </cols>
  <sheetData>
    <row r="1" spans="1:38" x14ac:dyDescent="0.35">
      <c r="A1" t="s">
        <v>238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240</v>
      </c>
      <c r="X1" t="s">
        <v>241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s="30" t="s">
        <v>30</v>
      </c>
      <c r="AI1" t="s">
        <v>31</v>
      </c>
      <c r="AJ1" t="s">
        <v>32</v>
      </c>
      <c r="AK1" t="s">
        <v>33</v>
      </c>
      <c r="AL1" t="s">
        <v>239</v>
      </c>
    </row>
    <row r="2" spans="1:38" x14ac:dyDescent="0.35">
      <c r="A2">
        <v>40</v>
      </c>
      <c r="B2" t="s">
        <v>34</v>
      </c>
      <c r="C2">
        <v>2</v>
      </c>
      <c r="D2" t="s">
        <v>35</v>
      </c>
      <c r="E2" t="b">
        <v>0</v>
      </c>
      <c r="F2" s="1">
        <v>0.36041666666666666</v>
      </c>
      <c r="G2" s="1">
        <v>0.44236111111111109</v>
      </c>
      <c r="H2">
        <v>118</v>
      </c>
      <c r="I2" t="b">
        <v>0</v>
      </c>
      <c r="J2" t="b">
        <v>0</v>
      </c>
      <c r="K2" t="b">
        <v>0</v>
      </c>
      <c r="L2" t="s">
        <v>36</v>
      </c>
      <c r="M2">
        <v>50</v>
      </c>
      <c r="N2" t="s">
        <v>37</v>
      </c>
      <c r="O2">
        <v>50</v>
      </c>
      <c r="P2" t="s">
        <v>38</v>
      </c>
      <c r="Q2">
        <v>0.05</v>
      </c>
      <c r="R2" s="29">
        <v>47.5</v>
      </c>
      <c r="S2" t="s">
        <v>39</v>
      </c>
      <c r="T2" t="s">
        <v>40</v>
      </c>
      <c r="U2">
        <v>37.338200000000001</v>
      </c>
      <c r="V2">
        <v>-121.88630000000001</v>
      </c>
      <c r="W2">
        <f t="shared" ref="W2:W65" si="0">YEAR(Y:Y)</f>
        <v>2024</v>
      </c>
      <c r="X2" t="str">
        <f t="shared" ref="X2:X65" si="1">TEXT(Y:Y,"MMMM")</f>
        <v>May</v>
      </c>
      <c r="Y2" s="2">
        <v>45432</v>
      </c>
      <c r="Z2">
        <v>0</v>
      </c>
      <c r="AA2" t="b">
        <v>1</v>
      </c>
      <c r="AB2" s="2">
        <v>45838</v>
      </c>
      <c r="AC2">
        <v>15</v>
      </c>
      <c r="AD2">
        <v>51</v>
      </c>
      <c r="AE2">
        <v>8</v>
      </c>
      <c r="AF2">
        <v>2</v>
      </c>
      <c r="AG2">
        <v>2.5</v>
      </c>
      <c r="AH2" s="30">
        <v>0</v>
      </c>
      <c r="AI2">
        <v>1</v>
      </c>
      <c r="AJ2" t="s">
        <v>41</v>
      </c>
      <c r="AK2" t="s">
        <v>42</v>
      </c>
      <c r="AL2" s="29">
        <f>Table1[[#This Row],[membership_tenure_months]]*Table1[[#This Row],[final_price]]</f>
        <v>712.5</v>
      </c>
    </row>
    <row r="3" spans="1:38" x14ac:dyDescent="0.35">
      <c r="A3">
        <v>35</v>
      </c>
      <c r="B3" t="s">
        <v>43</v>
      </c>
      <c r="C3">
        <v>5</v>
      </c>
      <c r="D3" t="s">
        <v>44</v>
      </c>
      <c r="E3" t="b">
        <v>1</v>
      </c>
      <c r="F3" s="1">
        <v>0.65625</v>
      </c>
      <c r="G3" s="1">
        <v>0.77986111111111112</v>
      </c>
      <c r="H3">
        <v>178</v>
      </c>
      <c r="I3" t="b">
        <v>0</v>
      </c>
      <c r="J3" t="b">
        <v>0</v>
      </c>
      <c r="K3" t="b">
        <v>0</v>
      </c>
      <c r="L3" t="s">
        <v>45</v>
      </c>
      <c r="M3">
        <v>30</v>
      </c>
      <c r="N3" t="s">
        <v>37</v>
      </c>
      <c r="O3">
        <v>30</v>
      </c>
      <c r="P3" t="s">
        <v>46</v>
      </c>
      <c r="Q3">
        <v>0</v>
      </c>
      <c r="R3" s="29">
        <v>30</v>
      </c>
      <c r="S3" t="s">
        <v>47</v>
      </c>
      <c r="T3" t="s">
        <v>48</v>
      </c>
      <c r="U3">
        <v>36.7378</v>
      </c>
      <c r="V3">
        <v>-119.7871</v>
      </c>
      <c r="W3">
        <f t="shared" si="0"/>
        <v>2022</v>
      </c>
      <c r="X3" t="str">
        <f t="shared" si="1"/>
        <v>September</v>
      </c>
      <c r="Y3" s="2">
        <v>44818</v>
      </c>
      <c r="Z3">
        <v>0</v>
      </c>
      <c r="AA3" t="b">
        <v>0</v>
      </c>
      <c r="AB3" s="2">
        <v>45803</v>
      </c>
      <c r="AC3">
        <v>35</v>
      </c>
      <c r="AD3">
        <v>86</v>
      </c>
      <c r="AE3">
        <v>20</v>
      </c>
      <c r="AF3">
        <v>3</v>
      </c>
      <c r="AG3">
        <v>0</v>
      </c>
      <c r="AH3" s="30">
        <v>1</v>
      </c>
      <c r="AI3">
        <v>0</v>
      </c>
      <c r="AJ3" t="s">
        <v>49</v>
      </c>
      <c r="AK3" t="s">
        <v>42</v>
      </c>
      <c r="AL3" s="29">
        <f>Table1[[#This Row],[membership_tenure_months]]*Table1[[#This Row],[final_price]]</f>
        <v>1050</v>
      </c>
    </row>
    <row r="4" spans="1:38" x14ac:dyDescent="0.35">
      <c r="A4">
        <v>39</v>
      </c>
      <c r="B4" t="s">
        <v>43</v>
      </c>
      <c r="C4">
        <v>4</v>
      </c>
      <c r="D4" t="s">
        <v>50</v>
      </c>
      <c r="E4" t="b">
        <v>1</v>
      </c>
      <c r="F4" s="1">
        <v>0.56597222222222221</v>
      </c>
      <c r="G4" s="1">
        <v>0.60902777777777772</v>
      </c>
      <c r="H4">
        <v>62</v>
      </c>
      <c r="I4" t="b">
        <v>1</v>
      </c>
      <c r="J4" t="b">
        <v>1</v>
      </c>
      <c r="K4" t="b">
        <v>1</v>
      </c>
      <c r="L4" t="s">
        <v>36</v>
      </c>
      <c r="M4">
        <v>30</v>
      </c>
      <c r="N4" t="s">
        <v>37</v>
      </c>
      <c r="O4">
        <v>30</v>
      </c>
      <c r="P4" t="s">
        <v>51</v>
      </c>
      <c r="Q4">
        <v>0.1</v>
      </c>
      <c r="R4" s="29">
        <v>27</v>
      </c>
      <c r="S4" t="s">
        <v>47</v>
      </c>
      <c r="T4" t="s">
        <v>52</v>
      </c>
      <c r="U4">
        <v>37.804400000000001</v>
      </c>
      <c r="V4">
        <v>-122.27119999999999</v>
      </c>
      <c r="W4">
        <f t="shared" si="0"/>
        <v>2023</v>
      </c>
      <c r="X4" t="str">
        <f t="shared" si="1"/>
        <v>May</v>
      </c>
      <c r="Y4" s="2">
        <v>45051</v>
      </c>
      <c r="Z4">
        <v>4</v>
      </c>
      <c r="AA4" t="b">
        <v>0</v>
      </c>
      <c r="AB4" s="2">
        <v>45817</v>
      </c>
      <c r="AC4">
        <v>27</v>
      </c>
      <c r="AD4">
        <v>72</v>
      </c>
      <c r="AE4">
        <v>16</v>
      </c>
      <c r="AF4">
        <v>1</v>
      </c>
      <c r="AG4">
        <v>3</v>
      </c>
      <c r="AH4" s="30">
        <v>1</v>
      </c>
      <c r="AI4">
        <v>0</v>
      </c>
      <c r="AJ4" t="s">
        <v>53</v>
      </c>
      <c r="AK4" t="s">
        <v>42</v>
      </c>
      <c r="AL4" s="29">
        <f>Table1[[#This Row],[membership_tenure_months]]*Table1[[#This Row],[final_price]]</f>
        <v>729</v>
      </c>
    </row>
    <row r="5" spans="1:38" x14ac:dyDescent="0.35">
      <c r="A5">
        <v>35</v>
      </c>
      <c r="B5" t="s">
        <v>54</v>
      </c>
      <c r="C5">
        <v>2</v>
      </c>
      <c r="D5" t="s">
        <v>55</v>
      </c>
      <c r="E5" t="b">
        <v>0</v>
      </c>
      <c r="F5" s="1">
        <v>0.71250000000000002</v>
      </c>
      <c r="G5" s="1">
        <v>0.77708333333333335</v>
      </c>
      <c r="H5">
        <v>93</v>
      </c>
      <c r="I5" t="b">
        <v>1</v>
      </c>
      <c r="J5" t="b">
        <v>1</v>
      </c>
      <c r="K5" t="b">
        <v>0</v>
      </c>
      <c r="L5" t="s">
        <v>36</v>
      </c>
      <c r="M5">
        <v>20</v>
      </c>
      <c r="N5" t="s">
        <v>37</v>
      </c>
      <c r="O5">
        <v>20</v>
      </c>
      <c r="P5" t="s">
        <v>46</v>
      </c>
      <c r="Q5">
        <v>0</v>
      </c>
      <c r="R5" s="29">
        <v>20</v>
      </c>
      <c r="S5" t="s">
        <v>56</v>
      </c>
      <c r="T5" t="s">
        <v>57</v>
      </c>
      <c r="U5">
        <v>33.836599999999997</v>
      </c>
      <c r="V5">
        <v>-117.9143</v>
      </c>
      <c r="W5">
        <f t="shared" si="0"/>
        <v>2023</v>
      </c>
      <c r="X5" t="str">
        <f t="shared" si="1"/>
        <v>September</v>
      </c>
      <c r="Y5" s="2">
        <v>45193</v>
      </c>
      <c r="Z5">
        <v>7</v>
      </c>
      <c r="AA5" t="b">
        <v>0</v>
      </c>
      <c r="AB5" s="2">
        <v>45825</v>
      </c>
      <c r="AC5">
        <v>23</v>
      </c>
      <c r="AD5">
        <v>64</v>
      </c>
      <c r="AE5">
        <v>8</v>
      </c>
      <c r="AF5">
        <v>1.6</v>
      </c>
      <c r="AG5">
        <v>0</v>
      </c>
      <c r="AH5" s="30">
        <v>1</v>
      </c>
      <c r="AI5">
        <v>0</v>
      </c>
      <c r="AJ5" t="s">
        <v>58</v>
      </c>
      <c r="AK5" t="s">
        <v>42</v>
      </c>
      <c r="AL5" s="29">
        <f>Table1[[#This Row],[membership_tenure_months]]*Table1[[#This Row],[final_price]]</f>
        <v>460</v>
      </c>
    </row>
    <row r="6" spans="1:38" x14ac:dyDescent="0.35">
      <c r="A6">
        <v>18</v>
      </c>
      <c r="B6" t="s">
        <v>43</v>
      </c>
      <c r="C6">
        <v>2</v>
      </c>
      <c r="D6" t="s">
        <v>59</v>
      </c>
      <c r="E6" t="b">
        <v>0</v>
      </c>
      <c r="F6" s="1">
        <v>0.59444444444444444</v>
      </c>
      <c r="G6" s="1">
        <v>0.70625000000000004</v>
      </c>
      <c r="H6">
        <v>161</v>
      </c>
      <c r="I6" t="b">
        <v>1</v>
      </c>
      <c r="J6" t="b">
        <v>1</v>
      </c>
      <c r="K6" t="b">
        <v>0</v>
      </c>
      <c r="L6" t="s">
        <v>60</v>
      </c>
      <c r="M6">
        <v>30</v>
      </c>
      <c r="N6" t="s">
        <v>37</v>
      </c>
      <c r="O6">
        <v>30</v>
      </c>
      <c r="P6" t="s">
        <v>51</v>
      </c>
      <c r="Q6">
        <v>0.1</v>
      </c>
      <c r="R6" s="29">
        <v>27</v>
      </c>
      <c r="S6" t="s">
        <v>47</v>
      </c>
      <c r="T6" t="s">
        <v>61</v>
      </c>
      <c r="U6">
        <v>38.581600000000002</v>
      </c>
      <c r="V6">
        <v>-121.4944</v>
      </c>
      <c r="W6">
        <f t="shared" si="0"/>
        <v>2025</v>
      </c>
      <c r="X6" t="str">
        <f t="shared" si="1"/>
        <v>January</v>
      </c>
      <c r="Y6" s="2">
        <v>45664</v>
      </c>
      <c r="Z6">
        <v>3</v>
      </c>
      <c r="AA6" t="b">
        <v>1</v>
      </c>
      <c r="AB6" s="2">
        <v>45851</v>
      </c>
      <c r="AC6">
        <v>7</v>
      </c>
      <c r="AD6">
        <v>38</v>
      </c>
      <c r="AE6">
        <v>8</v>
      </c>
      <c r="AF6">
        <v>2.7</v>
      </c>
      <c r="AG6">
        <v>3</v>
      </c>
      <c r="AH6" s="30">
        <v>0</v>
      </c>
      <c r="AI6">
        <v>0</v>
      </c>
      <c r="AJ6" t="s">
        <v>62</v>
      </c>
      <c r="AK6" t="s">
        <v>42</v>
      </c>
      <c r="AL6" s="29">
        <f>Table1[[#This Row],[membership_tenure_months]]*Table1[[#This Row],[final_price]]</f>
        <v>189</v>
      </c>
    </row>
    <row r="7" spans="1:38" x14ac:dyDescent="0.35">
      <c r="A7">
        <v>43</v>
      </c>
      <c r="B7" t="s">
        <v>43</v>
      </c>
      <c r="C7">
        <v>1</v>
      </c>
      <c r="D7" t="s">
        <v>63</v>
      </c>
      <c r="E7" t="b">
        <v>0</v>
      </c>
      <c r="F7" s="1">
        <v>0.39027777777777778</v>
      </c>
      <c r="G7" s="1">
        <v>0.42708333333333331</v>
      </c>
      <c r="H7">
        <v>53</v>
      </c>
      <c r="I7" t="b">
        <v>0</v>
      </c>
      <c r="J7" t="b">
        <v>1</v>
      </c>
      <c r="K7" t="b">
        <v>0</v>
      </c>
      <c r="L7" t="s">
        <v>60</v>
      </c>
      <c r="M7">
        <v>30</v>
      </c>
      <c r="N7" t="s">
        <v>37</v>
      </c>
      <c r="O7">
        <v>30</v>
      </c>
      <c r="P7" t="s">
        <v>51</v>
      </c>
      <c r="Q7">
        <v>0.1</v>
      </c>
      <c r="R7" s="29">
        <v>27</v>
      </c>
      <c r="S7" t="s">
        <v>47</v>
      </c>
      <c r="T7" t="s">
        <v>64</v>
      </c>
      <c r="U7">
        <v>34.052199999999999</v>
      </c>
      <c r="V7">
        <v>-118.2437</v>
      </c>
      <c r="W7">
        <f t="shared" si="0"/>
        <v>2025</v>
      </c>
      <c r="X7" t="str">
        <f t="shared" si="1"/>
        <v>January</v>
      </c>
      <c r="Y7" s="2">
        <v>45664</v>
      </c>
      <c r="Z7">
        <v>7</v>
      </c>
      <c r="AA7" t="b">
        <v>1</v>
      </c>
      <c r="AB7" s="2">
        <v>45851</v>
      </c>
      <c r="AC7">
        <v>7</v>
      </c>
      <c r="AD7">
        <v>38</v>
      </c>
      <c r="AE7">
        <v>4</v>
      </c>
      <c r="AF7">
        <v>0.9</v>
      </c>
      <c r="AG7">
        <v>3</v>
      </c>
      <c r="AH7" s="30">
        <v>0</v>
      </c>
      <c r="AI7">
        <v>0</v>
      </c>
      <c r="AJ7" t="s">
        <v>65</v>
      </c>
      <c r="AK7" t="s">
        <v>42</v>
      </c>
      <c r="AL7" s="29">
        <f>Table1[[#This Row],[membership_tenure_months]]*Table1[[#This Row],[final_price]]</f>
        <v>189</v>
      </c>
    </row>
    <row r="8" spans="1:38" x14ac:dyDescent="0.35">
      <c r="A8">
        <v>29</v>
      </c>
      <c r="B8" t="s">
        <v>66</v>
      </c>
      <c r="C8">
        <v>4</v>
      </c>
      <c r="D8" t="s">
        <v>67</v>
      </c>
      <c r="E8" t="b">
        <v>1</v>
      </c>
      <c r="F8" s="1">
        <v>0.76041666666666663</v>
      </c>
      <c r="G8" s="1">
        <v>0.78749999999999998</v>
      </c>
      <c r="H8">
        <v>39</v>
      </c>
      <c r="I8" t="b">
        <v>0</v>
      </c>
      <c r="J8" t="b">
        <v>1</v>
      </c>
      <c r="K8" t="b">
        <v>1</v>
      </c>
      <c r="L8" t="s">
        <v>60</v>
      </c>
      <c r="M8">
        <v>70</v>
      </c>
      <c r="N8" t="s">
        <v>37</v>
      </c>
      <c r="O8">
        <v>70</v>
      </c>
      <c r="P8" t="s">
        <v>46</v>
      </c>
      <c r="Q8">
        <v>0</v>
      </c>
      <c r="R8" s="29">
        <v>70</v>
      </c>
      <c r="S8" t="s">
        <v>68</v>
      </c>
      <c r="T8" t="s">
        <v>69</v>
      </c>
      <c r="U8">
        <v>32.715699999999998</v>
      </c>
      <c r="V8">
        <v>-117.1611</v>
      </c>
      <c r="W8">
        <f t="shared" si="0"/>
        <v>2025</v>
      </c>
      <c r="X8" t="str">
        <f t="shared" si="1"/>
        <v>April</v>
      </c>
      <c r="Y8" s="2">
        <v>45769</v>
      </c>
      <c r="Z8">
        <v>4</v>
      </c>
      <c r="AA8" t="b">
        <v>1</v>
      </c>
      <c r="AB8" s="2">
        <v>45857</v>
      </c>
      <c r="AC8">
        <v>4</v>
      </c>
      <c r="AD8">
        <v>32</v>
      </c>
      <c r="AE8">
        <v>16</v>
      </c>
      <c r="AF8">
        <v>0.6</v>
      </c>
      <c r="AG8">
        <v>0</v>
      </c>
      <c r="AH8" s="30">
        <v>0</v>
      </c>
      <c r="AI8">
        <v>1</v>
      </c>
      <c r="AJ8" t="s">
        <v>70</v>
      </c>
      <c r="AK8" t="s">
        <v>42</v>
      </c>
      <c r="AL8" s="29">
        <f>Table1[[#This Row],[membership_tenure_months]]*Table1[[#This Row],[final_price]]</f>
        <v>280</v>
      </c>
    </row>
    <row r="9" spans="1:38" x14ac:dyDescent="0.35">
      <c r="A9">
        <v>49</v>
      </c>
      <c r="B9" t="s">
        <v>34</v>
      </c>
      <c r="C9">
        <v>3</v>
      </c>
      <c r="D9" t="s">
        <v>71</v>
      </c>
      <c r="E9" t="b">
        <v>0</v>
      </c>
      <c r="F9" s="1">
        <v>0.71944444444444444</v>
      </c>
      <c r="G9" s="1">
        <v>0.82777777777777772</v>
      </c>
      <c r="H9">
        <v>156</v>
      </c>
      <c r="I9" t="b">
        <v>1</v>
      </c>
      <c r="J9" t="b">
        <v>0</v>
      </c>
      <c r="K9" t="b">
        <v>0</v>
      </c>
      <c r="L9" t="s">
        <v>60</v>
      </c>
      <c r="M9">
        <v>50</v>
      </c>
      <c r="N9" t="s">
        <v>37</v>
      </c>
      <c r="O9">
        <v>50</v>
      </c>
      <c r="P9" t="s">
        <v>46</v>
      </c>
      <c r="Q9">
        <v>0</v>
      </c>
      <c r="R9" s="29">
        <v>50</v>
      </c>
      <c r="S9" t="s">
        <v>39</v>
      </c>
      <c r="T9" t="s">
        <v>72</v>
      </c>
      <c r="U9">
        <v>35.3733</v>
      </c>
      <c r="V9">
        <v>-119.0187</v>
      </c>
      <c r="W9">
        <f t="shared" si="0"/>
        <v>2022</v>
      </c>
      <c r="X9" t="str">
        <f t="shared" si="1"/>
        <v>December</v>
      </c>
      <c r="Y9" s="2">
        <v>44908</v>
      </c>
      <c r="Z9">
        <v>0</v>
      </c>
      <c r="AA9" t="b">
        <v>0</v>
      </c>
      <c r="AB9" s="2">
        <v>45809</v>
      </c>
      <c r="AC9">
        <v>32</v>
      </c>
      <c r="AD9">
        <v>80</v>
      </c>
      <c r="AE9">
        <v>12</v>
      </c>
      <c r="AF9">
        <v>2.6</v>
      </c>
      <c r="AG9">
        <v>0</v>
      </c>
      <c r="AH9" s="30">
        <v>1</v>
      </c>
      <c r="AI9">
        <v>1</v>
      </c>
      <c r="AJ9" t="s">
        <v>73</v>
      </c>
      <c r="AK9" t="s">
        <v>42</v>
      </c>
      <c r="AL9" s="29">
        <f>Table1[[#This Row],[membership_tenure_months]]*Table1[[#This Row],[final_price]]</f>
        <v>1600</v>
      </c>
    </row>
    <row r="10" spans="1:38" x14ac:dyDescent="0.35">
      <c r="A10">
        <v>24</v>
      </c>
      <c r="B10" t="s">
        <v>54</v>
      </c>
      <c r="C10">
        <v>3</v>
      </c>
      <c r="D10" t="s">
        <v>74</v>
      </c>
      <c r="E10" t="b">
        <v>1</v>
      </c>
      <c r="F10" s="1">
        <v>0.5</v>
      </c>
      <c r="G10" s="1">
        <v>0.58888888888888891</v>
      </c>
      <c r="H10">
        <v>128</v>
      </c>
      <c r="I10" t="b">
        <v>1</v>
      </c>
      <c r="J10" t="b">
        <v>0</v>
      </c>
      <c r="K10" t="b">
        <v>1</v>
      </c>
      <c r="L10" t="s">
        <v>75</v>
      </c>
      <c r="M10">
        <v>20</v>
      </c>
      <c r="N10" t="s">
        <v>37</v>
      </c>
      <c r="O10">
        <v>20</v>
      </c>
      <c r="P10" t="s">
        <v>51</v>
      </c>
      <c r="Q10">
        <v>0.1</v>
      </c>
      <c r="R10" s="29">
        <v>18</v>
      </c>
      <c r="S10" t="s">
        <v>56</v>
      </c>
      <c r="T10" t="s">
        <v>76</v>
      </c>
      <c r="U10">
        <v>37.774900000000002</v>
      </c>
      <c r="V10">
        <v>-122.4194</v>
      </c>
      <c r="W10">
        <f t="shared" si="0"/>
        <v>2023</v>
      </c>
      <c r="X10" t="str">
        <f t="shared" si="1"/>
        <v>September</v>
      </c>
      <c r="Y10" s="2">
        <v>45190</v>
      </c>
      <c r="Z10">
        <v>0</v>
      </c>
      <c r="AA10" t="b">
        <v>1</v>
      </c>
      <c r="AB10" s="2">
        <v>45824</v>
      </c>
      <c r="AC10">
        <v>23</v>
      </c>
      <c r="AD10">
        <v>65</v>
      </c>
      <c r="AE10">
        <v>12</v>
      </c>
      <c r="AF10">
        <v>2.1</v>
      </c>
      <c r="AG10">
        <v>2</v>
      </c>
      <c r="AH10" s="30">
        <v>1</v>
      </c>
      <c r="AI10">
        <v>0</v>
      </c>
      <c r="AJ10" t="s">
        <v>77</v>
      </c>
      <c r="AK10" t="s">
        <v>42</v>
      </c>
      <c r="AL10" s="29">
        <f>Table1[[#This Row],[membership_tenure_months]]*Table1[[#This Row],[final_price]]</f>
        <v>414</v>
      </c>
    </row>
    <row r="11" spans="1:38" x14ac:dyDescent="0.35">
      <c r="A11">
        <v>33</v>
      </c>
      <c r="B11" t="s">
        <v>54</v>
      </c>
      <c r="C11">
        <v>4</v>
      </c>
      <c r="D11" t="s">
        <v>67</v>
      </c>
      <c r="E11" t="b">
        <v>0</v>
      </c>
      <c r="F11" s="1">
        <v>0.43333333333333335</v>
      </c>
      <c r="G11" s="1">
        <v>0.49166666666666664</v>
      </c>
      <c r="H11">
        <v>84</v>
      </c>
      <c r="I11" t="b">
        <v>1</v>
      </c>
      <c r="J11" t="b">
        <v>0</v>
      </c>
      <c r="K11" t="b">
        <v>0</v>
      </c>
      <c r="L11" t="s">
        <v>36</v>
      </c>
      <c r="M11">
        <v>20</v>
      </c>
      <c r="N11" t="s">
        <v>37</v>
      </c>
      <c r="O11">
        <v>20</v>
      </c>
      <c r="P11" t="s">
        <v>51</v>
      </c>
      <c r="Q11">
        <v>0.1</v>
      </c>
      <c r="R11" s="29">
        <v>18</v>
      </c>
      <c r="S11" t="s">
        <v>56</v>
      </c>
      <c r="T11" t="s">
        <v>69</v>
      </c>
      <c r="U11">
        <v>32.715699999999998</v>
      </c>
      <c r="V11">
        <v>-117.1611</v>
      </c>
      <c r="W11">
        <f t="shared" si="0"/>
        <v>2023</v>
      </c>
      <c r="X11" t="str">
        <f t="shared" si="1"/>
        <v>May</v>
      </c>
      <c r="Y11" s="2">
        <v>45076</v>
      </c>
      <c r="Z11">
        <v>0</v>
      </c>
      <c r="AA11" t="b">
        <v>1</v>
      </c>
      <c r="AB11" s="2">
        <v>45818</v>
      </c>
      <c r="AC11">
        <v>27</v>
      </c>
      <c r="AD11">
        <v>71</v>
      </c>
      <c r="AE11">
        <v>16</v>
      </c>
      <c r="AF11">
        <v>1.4</v>
      </c>
      <c r="AG11">
        <v>2</v>
      </c>
      <c r="AH11" s="30">
        <v>1</v>
      </c>
      <c r="AI11">
        <v>0</v>
      </c>
      <c r="AJ11" t="s">
        <v>70</v>
      </c>
      <c r="AK11" t="s">
        <v>42</v>
      </c>
      <c r="AL11" s="29">
        <f>Table1[[#This Row],[membership_tenure_months]]*Table1[[#This Row],[final_price]]</f>
        <v>486</v>
      </c>
    </row>
    <row r="12" spans="1:38" x14ac:dyDescent="0.35">
      <c r="A12">
        <v>14</v>
      </c>
      <c r="B12" t="s">
        <v>43</v>
      </c>
      <c r="C12">
        <v>3</v>
      </c>
      <c r="D12" t="s">
        <v>78</v>
      </c>
      <c r="E12" t="b">
        <v>0</v>
      </c>
      <c r="F12" s="1">
        <v>0.42430555555555555</v>
      </c>
      <c r="G12" s="1">
        <v>0.49722222222222223</v>
      </c>
      <c r="H12">
        <v>105</v>
      </c>
      <c r="I12" t="b">
        <v>1</v>
      </c>
      <c r="J12" t="b">
        <v>0</v>
      </c>
      <c r="K12" t="b">
        <v>1</v>
      </c>
      <c r="L12" t="s">
        <v>36</v>
      </c>
      <c r="M12">
        <v>30</v>
      </c>
      <c r="N12" t="s">
        <v>37</v>
      </c>
      <c r="O12">
        <v>30</v>
      </c>
      <c r="P12" t="s">
        <v>46</v>
      </c>
      <c r="Q12">
        <v>0</v>
      </c>
      <c r="R12" s="29">
        <v>30</v>
      </c>
      <c r="S12" t="s">
        <v>47</v>
      </c>
      <c r="T12" t="s">
        <v>76</v>
      </c>
      <c r="U12">
        <v>37.774900000000002</v>
      </c>
      <c r="V12">
        <v>-122.4194</v>
      </c>
      <c r="W12">
        <f t="shared" si="0"/>
        <v>2025</v>
      </c>
      <c r="X12" t="str">
        <f t="shared" si="1"/>
        <v>June</v>
      </c>
      <c r="Y12" s="2">
        <v>45809</v>
      </c>
      <c r="Z12">
        <v>0</v>
      </c>
      <c r="AA12" t="b">
        <v>0</v>
      </c>
      <c r="AB12" s="2">
        <v>45859</v>
      </c>
      <c r="AC12">
        <v>2</v>
      </c>
      <c r="AD12">
        <v>30</v>
      </c>
      <c r="AE12">
        <v>12</v>
      </c>
      <c r="AF12">
        <v>1.8</v>
      </c>
      <c r="AG12">
        <v>0</v>
      </c>
      <c r="AH12" s="30">
        <v>0</v>
      </c>
      <c r="AI12">
        <v>0</v>
      </c>
      <c r="AJ12" t="s">
        <v>77</v>
      </c>
      <c r="AK12" t="s">
        <v>42</v>
      </c>
      <c r="AL12" s="29">
        <f>Table1[[#This Row],[membership_tenure_months]]*Table1[[#This Row],[final_price]]</f>
        <v>60</v>
      </c>
    </row>
    <row r="13" spans="1:38" x14ac:dyDescent="0.35">
      <c r="A13">
        <v>43</v>
      </c>
      <c r="B13" t="s">
        <v>43</v>
      </c>
      <c r="C13">
        <v>2</v>
      </c>
      <c r="D13" t="s">
        <v>79</v>
      </c>
      <c r="E13" t="b">
        <v>0</v>
      </c>
      <c r="F13" s="1">
        <v>0.81944444444444442</v>
      </c>
      <c r="G13" s="1">
        <v>0.93888888888888888</v>
      </c>
      <c r="H13">
        <v>172</v>
      </c>
      <c r="I13" t="b">
        <v>0</v>
      </c>
      <c r="J13" t="b">
        <v>1</v>
      </c>
      <c r="K13" t="b">
        <v>0</v>
      </c>
      <c r="L13" t="s">
        <v>80</v>
      </c>
      <c r="M13">
        <v>30</v>
      </c>
      <c r="N13" t="s">
        <v>37</v>
      </c>
      <c r="O13">
        <v>30</v>
      </c>
      <c r="P13" t="s">
        <v>38</v>
      </c>
      <c r="Q13">
        <v>0.05</v>
      </c>
      <c r="R13" s="29">
        <v>28.5</v>
      </c>
      <c r="S13" t="s">
        <v>47</v>
      </c>
      <c r="T13" t="s">
        <v>64</v>
      </c>
      <c r="U13">
        <v>34.052199999999999</v>
      </c>
      <c r="V13">
        <v>-118.2437</v>
      </c>
      <c r="W13">
        <f t="shared" si="0"/>
        <v>2022</v>
      </c>
      <c r="X13" t="str">
        <f t="shared" si="1"/>
        <v>August</v>
      </c>
      <c r="Y13" s="2">
        <v>44798</v>
      </c>
      <c r="Z13">
        <v>6</v>
      </c>
      <c r="AA13" t="b">
        <v>1</v>
      </c>
      <c r="AB13" s="2">
        <v>45802</v>
      </c>
      <c r="AC13">
        <v>36</v>
      </c>
      <c r="AD13">
        <v>87</v>
      </c>
      <c r="AE13">
        <v>8</v>
      </c>
      <c r="AF13">
        <v>2.9</v>
      </c>
      <c r="AG13">
        <v>1.5</v>
      </c>
      <c r="AH13" s="30">
        <v>1</v>
      </c>
      <c r="AI13">
        <v>0</v>
      </c>
      <c r="AJ13" t="s">
        <v>65</v>
      </c>
      <c r="AK13" t="s">
        <v>42</v>
      </c>
      <c r="AL13" s="29">
        <f>Table1[[#This Row],[membership_tenure_months]]*Table1[[#This Row],[final_price]]</f>
        <v>1026</v>
      </c>
    </row>
    <row r="14" spans="1:38" x14ac:dyDescent="0.35">
      <c r="A14">
        <v>33</v>
      </c>
      <c r="B14" t="s">
        <v>43</v>
      </c>
      <c r="C14">
        <v>1</v>
      </c>
      <c r="D14" t="s">
        <v>81</v>
      </c>
      <c r="E14" t="b">
        <v>1</v>
      </c>
      <c r="F14" s="1">
        <v>0.69513888888888886</v>
      </c>
      <c r="G14" s="1">
        <v>0.77013888888888893</v>
      </c>
      <c r="H14">
        <v>108</v>
      </c>
      <c r="I14" t="b">
        <v>0</v>
      </c>
      <c r="J14" t="b">
        <v>0</v>
      </c>
      <c r="K14" t="b">
        <v>1</v>
      </c>
      <c r="L14" t="s">
        <v>45</v>
      </c>
      <c r="M14">
        <v>30</v>
      </c>
      <c r="N14" t="s">
        <v>82</v>
      </c>
      <c r="O14">
        <v>22.5</v>
      </c>
      <c r="P14" t="s">
        <v>46</v>
      </c>
      <c r="Q14">
        <v>0</v>
      </c>
      <c r="R14" s="29">
        <v>22.5</v>
      </c>
      <c r="S14" t="s">
        <v>47</v>
      </c>
      <c r="T14" t="s">
        <v>52</v>
      </c>
      <c r="U14">
        <v>37.804400000000001</v>
      </c>
      <c r="V14">
        <v>-122.27119999999999</v>
      </c>
      <c r="W14">
        <f t="shared" si="0"/>
        <v>2023</v>
      </c>
      <c r="X14" t="str">
        <f t="shared" si="1"/>
        <v>January</v>
      </c>
      <c r="Y14" s="2">
        <v>44944</v>
      </c>
      <c r="Z14">
        <v>0</v>
      </c>
      <c r="AA14" t="b">
        <v>0</v>
      </c>
      <c r="AB14" s="2">
        <v>45811</v>
      </c>
      <c r="AC14">
        <v>31</v>
      </c>
      <c r="AD14">
        <v>78</v>
      </c>
      <c r="AE14">
        <v>4</v>
      </c>
      <c r="AF14">
        <v>1.8</v>
      </c>
      <c r="AG14">
        <v>0</v>
      </c>
      <c r="AH14" s="30">
        <v>1</v>
      </c>
      <c r="AI14">
        <v>0</v>
      </c>
      <c r="AJ14" t="s">
        <v>53</v>
      </c>
      <c r="AK14" t="s">
        <v>42</v>
      </c>
      <c r="AL14" s="29">
        <f>Table1[[#This Row],[membership_tenure_months]]*Table1[[#This Row],[final_price]]</f>
        <v>697.5</v>
      </c>
    </row>
    <row r="15" spans="1:38" x14ac:dyDescent="0.35">
      <c r="A15">
        <v>28</v>
      </c>
      <c r="B15" t="s">
        <v>43</v>
      </c>
      <c r="C15">
        <v>3</v>
      </c>
      <c r="D15" t="s">
        <v>74</v>
      </c>
      <c r="E15" t="b">
        <v>0</v>
      </c>
      <c r="F15" s="1">
        <v>0.45</v>
      </c>
      <c r="G15" s="1">
        <v>0.50624999999999998</v>
      </c>
      <c r="H15">
        <v>81</v>
      </c>
      <c r="I15" t="b">
        <v>0</v>
      </c>
      <c r="J15" t="b">
        <v>0</v>
      </c>
      <c r="K15" t="b">
        <v>0</v>
      </c>
      <c r="L15" t="s">
        <v>36</v>
      </c>
      <c r="M15">
        <v>30</v>
      </c>
      <c r="N15" t="s">
        <v>37</v>
      </c>
      <c r="O15">
        <v>30</v>
      </c>
      <c r="P15" t="s">
        <v>38</v>
      </c>
      <c r="Q15">
        <v>0.05</v>
      </c>
      <c r="R15" s="29">
        <v>28.5</v>
      </c>
      <c r="S15" t="s">
        <v>47</v>
      </c>
      <c r="T15" t="s">
        <v>83</v>
      </c>
      <c r="U15">
        <v>33.770099999999999</v>
      </c>
      <c r="V15">
        <v>-118.19370000000001</v>
      </c>
      <c r="W15">
        <f t="shared" si="0"/>
        <v>2024</v>
      </c>
      <c r="X15" t="str">
        <f t="shared" si="1"/>
        <v>November</v>
      </c>
      <c r="Y15" s="2">
        <v>45604</v>
      </c>
      <c r="Z15">
        <v>0</v>
      </c>
      <c r="AA15" t="b">
        <v>0</v>
      </c>
      <c r="AB15" s="2">
        <v>45848</v>
      </c>
      <c r="AC15">
        <v>9</v>
      </c>
      <c r="AD15">
        <v>41</v>
      </c>
      <c r="AE15">
        <v>12</v>
      </c>
      <c r="AF15">
        <v>1.4</v>
      </c>
      <c r="AG15">
        <v>1.5</v>
      </c>
      <c r="AH15" s="30">
        <v>0</v>
      </c>
      <c r="AI15">
        <v>0</v>
      </c>
      <c r="AJ15" t="s">
        <v>84</v>
      </c>
      <c r="AK15" t="s">
        <v>42</v>
      </c>
      <c r="AL15" s="29">
        <f>Table1[[#This Row],[membership_tenure_months]]*Table1[[#This Row],[final_price]]</f>
        <v>256.5</v>
      </c>
    </row>
    <row r="16" spans="1:38" x14ac:dyDescent="0.35">
      <c r="A16">
        <v>49</v>
      </c>
      <c r="B16" t="s">
        <v>54</v>
      </c>
      <c r="C16">
        <v>5</v>
      </c>
      <c r="D16" t="s">
        <v>85</v>
      </c>
      <c r="E16" t="b">
        <v>1</v>
      </c>
      <c r="F16" s="1">
        <v>0.43611111111111112</v>
      </c>
      <c r="G16" s="1">
        <v>0.47152777777777777</v>
      </c>
      <c r="H16">
        <v>51</v>
      </c>
      <c r="I16" t="b">
        <v>0</v>
      </c>
      <c r="J16" t="b">
        <v>0</v>
      </c>
      <c r="K16" t="b">
        <v>0</v>
      </c>
      <c r="L16" t="s">
        <v>80</v>
      </c>
      <c r="M16">
        <v>20</v>
      </c>
      <c r="N16" t="s">
        <v>82</v>
      </c>
      <c r="O16">
        <v>15</v>
      </c>
      <c r="P16" t="s">
        <v>38</v>
      </c>
      <c r="Q16">
        <v>0.05</v>
      </c>
      <c r="R16" s="29">
        <v>14.25</v>
      </c>
      <c r="S16" t="s">
        <v>56</v>
      </c>
      <c r="T16" t="s">
        <v>48</v>
      </c>
      <c r="U16">
        <v>36.7378</v>
      </c>
      <c r="V16">
        <v>-119.7871</v>
      </c>
      <c r="W16">
        <f t="shared" si="0"/>
        <v>2024</v>
      </c>
      <c r="X16" t="str">
        <f t="shared" si="1"/>
        <v>December</v>
      </c>
      <c r="Y16" s="2">
        <v>45637</v>
      </c>
      <c r="Z16">
        <v>0</v>
      </c>
      <c r="AA16" t="b">
        <v>0</v>
      </c>
      <c r="AB16" s="2">
        <v>45850</v>
      </c>
      <c r="AC16">
        <v>8</v>
      </c>
      <c r="AD16">
        <v>39</v>
      </c>
      <c r="AE16">
        <v>20</v>
      </c>
      <c r="AF16">
        <v>0.8</v>
      </c>
      <c r="AG16">
        <v>0.75</v>
      </c>
      <c r="AH16" s="30">
        <v>0</v>
      </c>
      <c r="AI16">
        <v>0</v>
      </c>
      <c r="AJ16" t="s">
        <v>49</v>
      </c>
      <c r="AK16" t="s">
        <v>42</v>
      </c>
      <c r="AL16" s="29">
        <f>Table1[[#This Row],[membership_tenure_months]]*Table1[[#This Row],[final_price]]</f>
        <v>114</v>
      </c>
    </row>
    <row r="17" spans="1:38" x14ac:dyDescent="0.35">
      <c r="A17">
        <v>27</v>
      </c>
      <c r="B17" t="s">
        <v>34</v>
      </c>
      <c r="C17">
        <v>1</v>
      </c>
      <c r="D17" t="s">
        <v>86</v>
      </c>
      <c r="E17" t="b">
        <v>0</v>
      </c>
      <c r="F17" s="1">
        <v>0.59513888888888888</v>
      </c>
      <c r="G17" s="1">
        <v>0.65416666666666667</v>
      </c>
      <c r="H17">
        <v>85</v>
      </c>
      <c r="I17" t="b">
        <v>0</v>
      </c>
      <c r="J17" t="b">
        <v>0</v>
      </c>
      <c r="K17" t="b">
        <v>0</v>
      </c>
      <c r="L17" t="s">
        <v>60</v>
      </c>
      <c r="M17">
        <v>50</v>
      </c>
      <c r="N17" t="s">
        <v>82</v>
      </c>
      <c r="O17">
        <v>37.5</v>
      </c>
      <c r="P17" t="s">
        <v>38</v>
      </c>
      <c r="Q17">
        <v>0.05</v>
      </c>
      <c r="R17" s="29">
        <v>35.625</v>
      </c>
      <c r="S17" t="s">
        <v>39</v>
      </c>
      <c r="T17" t="s">
        <v>72</v>
      </c>
      <c r="U17">
        <v>35.3733</v>
      </c>
      <c r="V17">
        <v>-119.0187</v>
      </c>
      <c r="W17">
        <f t="shared" si="0"/>
        <v>2024</v>
      </c>
      <c r="X17" t="str">
        <f t="shared" si="1"/>
        <v>December</v>
      </c>
      <c r="Y17" s="2">
        <v>45635</v>
      </c>
      <c r="Z17">
        <v>0</v>
      </c>
      <c r="AA17" t="b">
        <v>1</v>
      </c>
      <c r="AB17" s="2">
        <v>45849</v>
      </c>
      <c r="AC17">
        <v>8</v>
      </c>
      <c r="AD17">
        <v>40</v>
      </c>
      <c r="AE17">
        <v>4</v>
      </c>
      <c r="AF17">
        <v>1.4</v>
      </c>
      <c r="AG17">
        <v>1.88</v>
      </c>
      <c r="AH17" s="30">
        <v>0</v>
      </c>
      <c r="AI17">
        <v>0</v>
      </c>
      <c r="AJ17" t="s">
        <v>73</v>
      </c>
      <c r="AK17" t="s">
        <v>42</v>
      </c>
      <c r="AL17" s="29">
        <f>Table1[[#This Row],[membership_tenure_months]]*Table1[[#This Row],[final_price]]</f>
        <v>285</v>
      </c>
    </row>
    <row r="18" spans="1:38" x14ac:dyDescent="0.35">
      <c r="A18">
        <v>26</v>
      </c>
      <c r="B18" t="s">
        <v>43</v>
      </c>
      <c r="C18">
        <v>5</v>
      </c>
      <c r="D18" t="s">
        <v>87</v>
      </c>
      <c r="E18" t="b">
        <v>0</v>
      </c>
      <c r="F18" s="1">
        <v>0.56527777777777777</v>
      </c>
      <c r="G18" s="1">
        <v>0.6381944444444444</v>
      </c>
      <c r="H18">
        <v>105</v>
      </c>
      <c r="I18" t="b">
        <v>1</v>
      </c>
      <c r="J18" t="b">
        <v>0</v>
      </c>
      <c r="K18" t="b">
        <v>1</v>
      </c>
      <c r="L18" t="s">
        <v>75</v>
      </c>
      <c r="M18">
        <v>30</v>
      </c>
      <c r="N18" t="s">
        <v>37</v>
      </c>
      <c r="O18">
        <v>30</v>
      </c>
      <c r="P18" t="s">
        <v>46</v>
      </c>
      <c r="Q18">
        <v>0</v>
      </c>
      <c r="R18" s="29">
        <v>30</v>
      </c>
      <c r="S18" t="s">
        <v>47</v>
      </c>
      <c r="T18" t="s">
        <v>40</v>
      </c>
      <c r="U18">
        <v>37.338200000000001</v>
      </c>
      <c r="V18">
        <v>-121.88630000000001</v>
      </c>
      <c r="W18">
        <f t="shared" si="0"/>
        <v>2024</v>
      </c>
      <c r="X18" t="str">
        <f t="shared" si="1"/>
        <v>August</v>
      </c>
      <c r="Y18" s="2">
        <v>45506</v>
      </c>
      <c r="Z18">
        <v>0</v>
      </c>
      <c r="AA18" t="b">
        <v>1</v>
      </c>
      <c r="AB18" s="2">
        <v>45842</v>
      </c>
      <c r="AC18">
        <v>12</v>
      </c>
      <c r="AD18">
        <v>47</v>
      </c>
      <c r="AE18">
        <v>20</v>
      </c>
      <c r="AF18">
        <v>1.8</v>
      </c>
      <c r="AG18">
        <v>0</v>
      </c>
      <c r="AH18" s="30">
        <v>0</v>
      </c>
      <c r="AI18">
        <v>0</v>
      </c>
      <c r="AJ18" t="s">
        <v>41</v>
      </c>
      <c r="AK18" t="s">
        <v>42</v>
      </c>
      <c r="AL18" s="29">
        <f>Table1[[#This Row],[membership_tenure_months]]*Table1[[#This Row],[final_price]]</f>
        <v>360</v>
      </c>
    </row>
    <row r="19" spans="1:38" x14ac:dyDescent="0.35">
      <c r="A19">
        <v>25</v>
      </c>
      <c r="B19" t="s">
        <v>34</v>
      </c>
      <c r="C19">
        <v>5</v>
      </c>
      <c r="D19" t="s">
        <v>88</v>
      </c>
      <c r="E19" t="b">
        <v>1</v>
      </c>
      <c r="F19" s="1">
        <v>0.51736111111111116</v>
      </c>
      <c r="G19" s="1">
        <v>0.56944444444444442</v>
      </c>
      <c r="H19">
        <v>75</v>
      </c>
      <c r="I19" t="b">
        <v>1</v>
      </c>
      <c r="J19" t="b">
        <v>0</v>
      </c>
      <c r="K19" t="b">
        <v>1</v>
      </c>
      <c r="L19" t="s">
        <v>36</v>
      </c>
      <c r="M19">
        <v>50</v>
      </c>
      <c r="N19" t="s">
        <v>37</v>
      </c>
      <c r="O19">
        <v>50</v>
      </c>
      <c r="P19" t="s">
        <v>46</v>
      </c>
      <c r="Q19">
        <v>0</v>
      </c>
      <c r="R19" s="29">
        <v>50</v>
      </c>
      <c r="S19" t="s">
        <v>39</v>
      </c>
      <c r="T19" t="s">
        <v>40</v>
      </c>
      <c r="U19">
        <v>37.338200000000001</v>
      </c>
      <c r="V19">
        <v>-121.88630000000001</v>
      </c>
      <c r="W19">
        <f t="shared" si="0"/>
        <v>2023</v>
      </c>
      <c r="X19" t="str">
        <f t="shared" si="1"/>
        <v>December</v>
      </c>
      <c r="Y19" s="2">
        <v>45272</v>
      </c>
      <c r="Z19">
        <v>0</v>
      </c>
      <c r="AA19" t="b">
        <v>1</v>
      </c>
      <c r="AB19" s="2">
        <v>45829</v>
      </c>
      <c r="AC19">
        <v>20</v>
      </c>
      <c r="AD19">
        <v>60</v>
      </c>
      <c r="AE19">
        <v>20</v>
      </c>
      <c r="AF19">
        <v>1.2</v>
      </c>
      <c r="AG19">
        <v>0</v>
      </c>
      <c r="AH19" s="30">
        <v>0</v>
      </c>
      <c r="AI19">
        <v>1</v>
      </c>
      <c r="AJ19" t="s">
        <v>41</v>
      </c>
      <c r="AK19" t="s">
        <v>42</v>
      </c>
      <c r="AL19" s="29">
        <f>Table1[[#This Row],[membership_tenure_months]]*Table1[[#This Row],[final_price]]</f>
        <v>1000</v>
      </c>
    </row>
    <row r="20" spans="1:38" x14ac:dyDescent="0.35">
      <c r="A20">
        <v>13</v>
      </c>
      <c r="B20" t="s">
        <v>34</v>
      </c>
      <c r="C20">
        <v>2</v>
      </c>
      <c r="D20" t="s">
        <v>55</v>
      </c>
      <c r="E20" t="b">
        <v>0</v>
      </c>
      <c r="F20" s="1">
        <v>0.7270833333333333</v>
      </c>
      <c r="G20" s="1">
        <v>0.8</v>
      </c>
      <c r="H20">
        <v>105</v>
      </c>
      <c r="I20" t="b">
        <v>0</v>
      </c>
      <c r="J20" t="b">
        <v>0</v>
      </c>
      <c r="K20" t="b">
        <v>0</v>
      </c>
      <c r="L20" t="s">
        <v>60</v>
      </c>
      <c r="M20">
        <v>50</v>
      </c>
      <c r="N20" t="s">
        <v>82</v>
      </c>
      <c r="O20">
        <v>37.5</v>
      </c>
      <c r="P20" t="s">
        <v>38</v>
      </c>
      <c r="Q20">
        <v>0.05</v>
      </c>
      <c r="R20" s="29">
        <v>35.625</v>
      </c>
      <c r="S20" t="s">
        <v>39</v>
      </c>
      <c r="T20" t="s">
        <v>40</v>
      </c>
      <c r="U20">
        <v>37.338200000000001</v>
      </c>
      <c r="V20">
        <v>-121.88630000000001</v>
      </c>
      <c r="W20">
        <f t="shared" si="0"/>
        <v>2024</v>
      </c>
      <c r="X20" t="str">
        <f t="shared" si="1"/>
        <v>March</v>
      </c>
      <c r="Y20" s="2">
        <v>45370</v>
      </c>
      <c r="Z20">
        <v>0</v>
      </c>
      <c r="AA20" t="b">
        <v>0</v>
      </c>
      <c r="AB20" s="2">
        <v>45835</v>
      </c>
      <c r="AC20">
        <v>17</v>
      </c>
      <c r="AD20">
        <v>54</v>
      </c>
      <c r="AE20">
        <v>8</v>
      </c>
      <c r="AF20">
        <v>1.8</v>
      </c>
      <c r="AG20">
        <v>1.88</v>
      </c>
      <c r="AH20" s="30">
        <v>0</v>
      </c>
      <c r="AI20">
        <v>0</v>
      </c>
      <c r="AJ20" t="s">
        <v>41</v>
      </c>
      <c r="AK20" t="s">
        <v>42</v>
      </c>
      <c r="AL20" s="29">
        <f>Table1[[#This Row],[membership_tenure_months]]*Table1[[#This Row],[final_price]]</f>
        <v>605.625</v>
      </c>
    </row>
    <row r="21" spans="1:38" x14ac:dyDescent="0.35">
      <c r="A21">
        <v>25</v>
      </c>
      <c r="B21" t="s">
        <v>43</v>
      </c>
      <c r="C21">
        <v>2</v>
      </c>
      <c r="D21" t="s">
        <v>89</v>
      </c>
      <c r="E21" t="b">
        <v>0</v>
      </c>
      <c r="F21" s="1">
        <v>0.44305555555555554</v>
      </c>
      <c r="G21" s="1">
        <v>0.52222222222222225</v>
      </c>
      <c r="H21">
        <v>114</v>
      </c>
      <c r="I21" t="b">
        <v>1</v>
      </c>
      <c r="J21" t="b">
        <v>1</v>
      </c>
      <c r="K21" t="b">
        <v>0</v>
      </c>
      <c r="L21" t="s">
        <v>45</v>
      </c>
      <c r="M21">
        <v>30</v>
      </c>
      <c r="N21" t="s">
        <v>82</v>
      </c>
      <c r="O21">
        <v>22.5</v>
      </c>
      <c r="P21" t="s">
        <v>38</v>
      </c>
      <c r="Q21">
        <v>0.05</v>
      </c>
      <c r="R21" s="29">
        <v>21.375</v>
      </c>
      <c r="S21" t="s">
        <v>47</v>
      </c>
      <c r="T21" t="s">
        <v>61</v>
      </c>
      <c r="U21">
        <v>38.581600000000002</v>
      </c>
      <c r="V21">
        <v>-121.4944</v>
      </c>
      <c r="W21">
        <f t="shared" si="0"/>
        <v>2024</v>
      </c>
      <c r="X21" t="str">
        <f t="shared" si="1"/>
        <v>August</v>
      </c>
      <c r="Y21" s="2">
        <v>45520</v>
      </c>
      <c r="Z21">
        <v>8</v>
      </c>
      <c r="AA21" t="b">
        <v>0</v>
      </c>
      <c r="AB21" s="2">
        <v>45843</v>
      </c>
      <c r="AC21">
        <v>12</v>
      </c>
      <c r="AD21">
        <v>46</v>
      </c>
      <c r="AE21">
        <v>8</v>
      </c>
      <c r="AF21">
        <v>1.9</v>
      </c>
      <c r="AG21">
        <v>1.1200000000000001</v>
      </c>
      <c r="AH21" s="30">
        <v>0</v>
      </c>
      <c r="AI21">
        <v>0</v>
      </c>
      <c r="AJ21" t="s">
        <v>62</v>
      </c>
      <c r="AK21" t="s">
        <v>42</v>
      </c>
      <c r="AL21" s="29">
        <f>Table1[[#This Row],[membership_tenure_months]]*Table1[[#This Row],[final_price]]</f>
        <v>256.5</v>
      </c>
    </row>
    <row r="22" spans="1:38" x14ac:dyDescent="0.35">
      <c r="A22">
        <v>21</v>
      </c>
      <c r="B22" t="s">
        <v>34</v>
      </c>
      <c r="C22">
        <v>1</v>
      </c>
      <c r="D22" t="s">
        <v>63</v>
      </c>
      <c r="E22" t="b">
        <v>1</v>
      </c>
      <c r="F22" s="1">
        <v>0.6069444444444444</v>
      </c>
      <c r="G22" s="1">
        <v>0.62777777777777777</v>
      </c>
      <c r="H22">
        <v>30</v>
      </c>
      <c r="I22" t="b">
        <v>1</v>
      </c>
      <c r="J22" t="b">
        <v>1</v>
      </c>
      <c r="K22" t="b">
        <v>1</v>
      </c>
      <c r="L22" t="s">
        <v>36</v>
      </c>
      <c r="M22">
        <v>50</v>
      </c>
      <c r="N22" t="s">
        <v>82</v>
      </c>
      <c r="O22">
        <v>37.5</v>
      </c>
      <c r="P22" t="s">
        <v>46</v>
      </c>
      <c r="Q22">
        <v>0</v>
      </c>
      <c r="R22" s="29">
        <v>37.5</v>
      </c>
      <c r="S22" t="s">
        <v>39</v>
      </c>
      <c r="T22" t="s">
        <v>83</v>
      </c>
      <c r="U22">
        <v>33.770099999999999</v>
      </c>
      <c r="V22">
        <v>-118.19370000000001</v>
      </c>
      <c r="W22">
        <f t="shared" si="0"/>
        <v>2023</v>
      </c>
      <c r="X22" t="str">
        <f t="shared" si="1"/>
        <v>September</v>
      </c>
      <c r="Y22" s="2">
        <v>45179</v>
      </c>
      <c r="Z22">
        <v>2</v>
      </c>
      <c r="AA22" t="b">
        <v>1</v>
      </c>
      <c r="AB22" s="2">
        <v>45824</v>
      </c>
      <c r="AC22">
        <v>23</v>
      </c>
      <c r="AD22">
        <v>65</v>
      </c>
      <c r="AE22">
        <v>4</v>
      </c>
      <c r="AF22">
        <v>0.5</v>
      </c>
      <c r="AG22">
        <v>0</v>
      </c>
      <c r="AH22" s="30">
        <v>1</v>
      </c>
      <c r="AI22">
        <v>0</v>
      </c>
      <c r="AJ22" t="s">
        <v>84</v>
      </c>
      <c r="AK22" t="s">
        <v>42</v>
      </c>
      <c r="AL22" s="29">
        <f>Table1[[#This Row],[membership_tenure_months]]*Table1[[#This Row],[final_price]]</f>
        <v>862.5</v>
      </c>
    </row>
    <row r="23" spans="1:38" x14ac:dyDescent="0.35">
      <c r="A23">
        <v>37</v>
      </c>
      <c r="B23" t="s">
        <v>43</v>
      </c>
      <c r="C23">
        <v>1</v>
      </c>
      <c r="D23" t="s">
        <v>90</v>
      </c>
      <c r="E23" t="b">
        <v>1</v>
      </c>
      <c r="F23" s="1">
        <v>0.75416666666666665</v>
      </c>
      <c r="G23" s="1">
        <v>0.83263888888888893</v>
      </c>
      <c r="H23">
        <v>113</v>
      </c>
      <c r="I23" t="b">
        <v>0</v>
      </c>
      <c r="J23" t="b">
        <v>0</v>
      </c>
      <c r="K23" t="b">
        <v>0</v>
      </c>
      <c r="L23" t="s">
        <v>80</v>
      </c>
      <c r="M23">
        <v>30</v>
      </c>
      <c r="N23" t="s">
        <v>37</v>
      </c>
      <c r="O23">
        <v>30</v>
      </c>
      <c r="P23" t="s">
        <v>46</v>
      </c>
      <c r="Q23">
        <v>0</v>
      </c>
      <c r="R23" s="29">
        <v>30</v>
      </c>
      <c r="S23" t="s">
        <v>47</v>
      </c>
      <c r="T23" t="s">
        <v>76</v>
      </c>
      <c r="U23">
        <v>37.774900000000002</v>
      </c>
      <c r="V23">
        <v>-122.4194</v>
      </c>
      <c r="W23">
        <f t="shared" si="0"/>
        <v>2025</v>
      </c>
      <c r="X23" t="str">
        <f t="shared" si="1"/>
        <v>January</v>
      </c>
      <c r="Y23" s="2">
        <v>45682</v>
      </c>
      <c r="Z23">
        <v>0</v>
      </c>
      <c r="AA23" t="b">
        <v>0</v>
      </c>
      <c r="AB23" s="2">
        <v>45852</v>
      </c>
      <c r="AC23">
        <v>7</v>
      </c>
      <c r="AD23">
        <v>37</v>
      </c>
      <c r="AE23">
        <v>4</v>
      </c>
      <c r="AF23">
        <v>1.9</v>
      </c>
      <c r="AG23">
        <v>0</v>
      </c>
      <c r="AH23" s="30">
        <v>0</v>
      </c>
      <c r="AI23">
        <v>0</v>
      </c>
      <c r="AJ23" t="s">
        <v>77</v>
      </c>
      <c r="AK23" t="s">
        <v>42</v>
      </c>
      <c r="AL23" s="29">
        <f>Table1[[#This Row],[membership_tenure_months]]*Table1[[#This Row],[final_price]]</f>
        <v>210</v>
      </c>
    </row>
    <row r="24" spans="1:38" x14ac:dyDescent="0.35">
      <c r="A24">
        <v>23</v>
      </c>
      <c r="B24" t="s">
        <v>43</v>
      </c>
      <c r="C24">
        <v>1</v>
      </c>
      <c r="D24" t="s">
        <v>81</v>
      </c>
      <c r="E24" t="b">
        <v>1</v>
      </c>
      <c r="F24" s="1">
        <v>0.79166666666666663</v>
      </c>
      <c r="G24" s="1">
        <v>0.8256944444444444</v>
      </c>
      <c r="H24">
        <v>49</v>
      </c>
      <c r="I24" t="b">
        <v>1</v>
      </c>
      <c r="J24" t="b">
        <v>0</v>
      </c>
      <c r="K24" t="b">
        <v>1</v>
      </c>
      <c r="L24" t="s">
        <v>80</v>
      </c>
      <c r="M24">
        <v>30</v>
      </c>
      <c r="N24" t="s">
        <v>37</v>
      </c>
      <c r="O24">
        <v>30</v>
      </c>
      <c r="P24" t="s">
        <v>38</v>
      </c>
      <c r="Q24">
        <v>0.05</v>
      </c>
      <c r="R24" s="29">
        <v>28.5</v>
      </c>
      <c r="S24" t="s">
        <v>47</v>
      </c>
      <c r="T24" t="s">
        <v>72</v>
      </c>
      <c r="U24">
        <v>35.3733</v>
      </c>
      <c r="V24">
        <v>-119.0187</v>
      </c>
      <c r="W24">
        <f t="shared" si="0"/>
        <v>2024</v>
      </c>
      <c r="X24" t="str">
        <f t="shared" si="1"/>
        <v>August</v>
      </c>
      <c r="Y24" s="2">
        <v>45519</v>
      </c>
      <c r="Z24">
        <v>0</v>
      </c>
      <c r="AA24" t="b">
        <v>0</v>
      </c>
      <c r="AB24" s="2">
        <v>45843</v>
      </c>
      <c r="AC24">
        <v>12</v>
      </c>
      <c r="AD24">
        <v>46</v>
      </c>
      <c r="AE24">
        <v>4</v>
      </c>
      <c r="AF24">
        <v>0.8</v>
      </c>
      <c r="AG24">
        <v>1.5</v>
      </c>
      <c r="AH24" s="30">
        <v>0</v>
      </c>
      <c r="AI24">
        <v>0</v>
      </c>
      <c r="AJ24" t="s">
        <v>73</v>
      </c>
      <c r="AK24" t="s">
        <v>42</v>
      </c>
      <c r="AL24" s="29">
        <f>Table1[[#This Row],[membership_tenure_months]]*Table1[[#This Row],[final_price]]</f>
        <v>342</v>
      </c>
    </row>
    <row r="25" spans="1:38" x14ac:dyDescent="0.35">
      <c r="A25">
        <v>34</v>
      </c>
      <c r="B25" t="s">
        <v>34</v>
      </c>
      <c r="C25">
        <v>2</v>
      </c>
      <c r="D25" t="s">
        <v>35</v>
      </c>
      <c r="E25" t="b">
        <v>1</v>
      </c>
      <c r="F25" s="1">
        <v>0.56874999999999998</v>
      </c>
      <c r="G25" s="1">
        <v>0.6069444444444444</v>
      </c>
      <c r="H25">
        <v>55</v>
      </c>
      <c r="I25" t="b">
        <v>0</v>
      </c>
      <c r="J25" t="b">
        <v>1</v>
      </c>
      <c r="K25" t="b">
        <v>0</v>
      </c>
      <c r="L25" t="s">
        <v>36</v>
      </c>
      <c r="M25">
        <v>50</v>
      </c>
      <c r="N25" t="s">
        <v>37</v>
      </c>
      <c r="O25">
        <v>50</v>
      </c>
      <c r="P25" t="s">
        <v>38</v>
      </c>
      <c r="Q25">
        <v>0.05</v>
      </c>
      <c r="R25" s="29">
        <v>47.5</v>
      </c>
      <c r="S25" t="s">
        <v>39</v>
      </c>
      <c r="T25" t="s">
        <v>69</v>
      </c>
      <c r="U25">
        <v>32.715699999999998</v>
      </c>
      <c r="V25">
        <v>-117.1611</v>
      </c>
      <c r="W25">
        <f t="shared" si="0"/>
        <v>2024</v>
      </c>
      <c r="X25" t="str">
        <f t="shared" si="1"/>
        <v>May</v>
      </c>
      <c r="Y25" s="2">
        <v>45440</v>
      </c>
      <c r="Z25">
        <v>8</v>
      </c>
      <c r="AA25" t="b">
        <v>1</v>
      </c>
      <c r="AB25" s="2">
        <v>45839</v>
      </c>
      <c r="AC25">
        <v>15</v>
      </c>
      <c r="AD25">
        <v>50</v>
      </c>
      <c r="AE25">
        <v>8</v>
      </c>
      <c r="AF25">
        <v>0.9</v>
      </c>
      <c r="AG25">
        <v>2.5</v>
      </c>
      <c r="AH25" s="30">
        <v>0</v>
      </c>
      <c r="AI25">
        <v>1</v>
      </c>
      <c r="AJ25" t="s">
        <v>70</v>
      </c>
      <c r="AK25" t="s">
        <v>42</v>
      </c>
      <c r="AL25" s="29">
        <f>Table1[[#This Row],[membership_tenure_months]]*Table1[[#This Row],[final_price]]</f>
        <v>712.5</v>
      </c>
    </row>
    <row r="26" spans="1:38" x14ac:dyDescent="0.35">
      <c r="A26">
        <v>12</v>
      </c>
      <c r="B26" t="s">
        <v>43</v>
      </c>
      <c r="C26">
        <v>5</v>
      </c>
      <c r="D26" t="s">
        <v>91</v>
      </c>
      <c r="E26" t="b">
        <v>0</v>
      </c>
      <c r="F26" s="1">
        <v>0.43402777777777779</v>
      </c>
      <c r="G26" s="1">
        <v>0.51249999999999996</v>
      </c>
      <c r="H26">
        <v>113</v>
      </c>
      <c r="I26" t="b">
        <v>0</v>
      </c>
      <c r="J26" t="b">
        <v>0</v>
      </c>
      <c r="K26" t="b">
        <v>1</v>
      </c>
      <c r="L26" t="s">
        <v>36</v>
      </c>
      <c r="M26">
        <v>30</v>
      </c>
      <c r="N26" t="s">
        <v>37</v>
      </c>
      <c r="O26">
        <v>30</v>
      </c>
      <c r="P26" t="s">
        <v>46</v>
      </c>
      <c r="Q26">
        <v>0</v>
      </c>
      <c r="R26" s="29">
        <v>30</v>
      </c>
      <c r="S26" t="s">
        <v>47</v>
      </c>
      <c r="T26" t="s">
        <v>64</v>
      </c>
      <c r="U26">
        <v>34.052199999999999</v>
      </c>
      <c r="V26">
        <v>-118.2437</v>
      </c>
      <c r="W26">
        <f t="shared" si="0"/>
        <v>2024</v>
      </c>
      <c r="X26" t="str">
        <f t="shared" si="1"/>
        <v>February</v>
      </c>
      <c r="Y26" s="2">
        <v>45345</v>
      </c>
      <c r="Z26">
        <v>0</v>
      </c>
      <c r="AA26" t="b">
        <v>0</v>
      </c>
      <c r="AB26" s="2">
        <v>45833</v>
      </c>
      <c r="AC26">
        <v>18</v>
      </c>
      <c r="AD26">
        <v>56</v>
      </c>
      <c r="AE26">
        <v>20</v>
      </c>
      <c r="AF26">
        <v>1.9</v>
      </c>
      <c r="AG26">
        <v>0</v>
      </c>
      <c r="AH26" s="30">
        <v>0</v>
      </c>
      <c r="AI26">
        <v>0</v>
      </c>
      <c r="AJ26" t="s">
        <v>65</v>
      </c>
      <c r="AK26" t="s">
        <v>42</v>
      </c>
      <c r="AL26" s="29">
        <f>Table1[[#This Row],[membership_tenure_months]]*Table1[[#This Row],[final_price]]</f>
        <v>540</v>
      </c>
    </row>
    <row r="27" spans="1:38" x14ac:dyDescent="0.35">
      <c r="A27">
        <v>40</v>
      </c>
      <c r="B27" t="s">
        <v>54</v>
      </c>
      <c r="C27">
        <v>2</v>
      </c>
      <c r="D27" t="s">
        <v>92</v>
      </c>
      <c r="E27" t="b">
        <v>1</v>
      </c>
      <c r="F27" s="1">
        <v>0.60624999999999996</v>
      </c>
      <c r="G27" s="1">
        <v>0.65277777777777779</v>
      </c>
      <c r="H27">
        <v>67</v>
      </c>
      <c r="I27" t="b">
        <v>1</v>
      </c>
      <c r="J27" t="b">
        <v>1</v>
      </c>
      <c r="K27" t="b">
        <v>0</v>
      </c>
      <c r="L27" t="s">
        <v>60</v>
      </c>
      <c r="M27">
        <v>20</v>
      </c>
      <c r="N27" t="s">
        <v>82</v>
      </c>
      <c r="O27">
        <v>15</v>
      </c>
      <c r="P27" t="s">
        <v>93</v>
      </c>
      <c r="Q27">
        <v>0.15</v>
      </c>
      <c r="R27" s="29">
        <v>12.75</v>
      </c>
      <c r="S27" t="s">
        <v>56</v>
      </c>
      <c r="T27" t="s">
        <v>52</v>
      </c>
      <c r="U27">
        <v>37.804400000000001</v>
      </c>
      <c r="V27">
        <v>-122.27119999999999</v>
      </c>
      <c r="W27">
        <f t="shared" si="0"/>
        <v>2023</v>
      </c>
      <c r="X27" t="str">
        <f t="shared" si="1"/>
        <v>March</v>
      </c>
      <c r="Y27" s="2">
        <v>44994</v>
      </c>
      <c r="Z27">
        <v>8</v>
      </c>
      <c r="AA27" t="b">
        <v>0</v>
      </c>
      <c r="AB27" s="2">
        <v>45813</v>
      </c>
      <c r="AC27">
        <v>29</v>
      </c>
      <c r="AD27">
        <v>76</v>
      </c>
      <c r="AE27">
        <v>8</v>
      </c>
      <c r="AF27">
        <v>1.1000000000000001</v>
      </c>
      <c r="AG27">
        <v>2.25</v>
      </c>
      <c r="AH27" s="30">
        <v>1</v>
      </c>
      <c r="AI27">
        <v>0</v>
      </c>
      <c r="AJ27" t="s">
        <v>53</v>
      </c>
      <c r="AK27" t="s">
        <v>42</v>
      </c>
      <c r="AL27" s="29">
        <f>Table1[[#This Row],[membership_tenure_months]]*Table1[[#This Row],[final_price]]</f>
        <v>369.75</v>
      </c>
    </row>
    <row r="28" spans="1:38" x14ac:dyDescent="0.35">
      <c r="A28">
        <v>49</v>
      </c>
      <c r="B28" t="s">
        <v>43</v>
      </c>
      <c r="C28">
        <v>1</v>
      </c>
      <c r="D28" t="s">
        <v>94</v>
      </c>
      <c r="E28" t="b">
        <v>1</v>
      </c>
      <c r="F28" s="1">
        <v>0.33750000000000002</v>
      </c>
      <c r="G28" s="1">
        <v>0.44513888888888886</v>
      </c>
      <c r="H28">
        <v>155</v>
      </c>
      <c r="I28" t="b">
        <v>0</v>
      </c>
      <c r="J28" t="b">
        <v>1</v>
      </c>
      <c r="K28" t="b">
        <v>0</v>
      </c>
      <c r="L28" t="s">
        <v>80</v>
      </c>
      <c r="M28">
        <v>30</v>
      </c>
      <c r="N28" t="s">
        <v>37</v>
      </c>
      <c r="O28">
        <v>30</v>
      </c>
      <c r="P28" t="s">
        <v>46</v>
      </c>
      <c r="Q28">
        <v>0</v>
      </c>
      <c r="R28" s="29">
        <v>30</v>
      </c>
      <c r="S28" t="s">
        <v>47</v>
      </c>
      <c r="T28" t="s">
        <v>57</v>
      </c>
      <c r="U28">
        <v>33.836599999999997</v>
      </c>
      <c r="V28">
        <v>-117.9143</v>
      </c>
      <c r="W28">
        <f t="shared" si="0"/>
        <v>2024</v>
      </c>
      <c r="X28" t="str">
        <f t="shared" si="1"/>
        <v>November</v>
      </c>
      <c r="Y28" s="2">
        <v>45618</v>
      </c>
      <c r="Z28">
        <v>6</v>
      </c>
      <c r="AA28" t="b">
        <v>0</v>
      </c>
      <c r="AB28" s="2">
        <v>45849</v>
      </c>
      <c r="AC28">
        <v>9</v>
      </c>
      <c r="AD28">
        <v>40</v>
      </c>
      <c r="AE28">
        <v>4</v>
      </c>
      <c r="AF28">
        <v>2.6</v>
      </c>
      <c r="AG28">
        <v>0</v>
      </c>
      <c r="AH28" s="30">
        <v>0</v>
      </c>
      <c r="AI28">
        <v>0</v>
      </c>
      <c r="AJ28" t="s">
        <v>58</v>
      </c>
      <c r="AK28" t="s">
        <v>42</v>
      </c>
      <c r="AL28" s="29">
        <f>Table1[[#This Row],[membership_tenure_months]]*Table1[[#This Row],[final_price]]</f>
        <v>270</v>
      </c>
    </row>
    <row r="29" spans="1:38" x14ac:dyDescent="0.35">
      <c r="A29">
        <v>39</v>
      </c>
      <c r="B29" t="s">
        <v>54</v>
      </c>
      <c r="C29">
        <v>5</v>
      </c>
      <c r="D29" t="s">
        <v>95</v>
      </c>
      <c r="E29" t="b">
        <v>1</v>
      </c>
      <c r="F29" s="1">
        <v>0.7944444444444444</v>
      </c>
      <c r="G29" s="1">
        <v>0.83472222222222225</v>
      </c>
      <c r="H29">
        <v>58</v>
      </c>
      <c r="I29" t="b">
        <v>1</v>
      </c>
      <c r="J29" t="b">
        <v>0</v>
      </c>
      <c r="K29" t="b">
        <v>1</v>
      </c>
      <c r="L29" t="s">
        <v>36</v>
      </c>
      <c r="M29">
        <v>20</v>
      </c>
      <c r="N29" t="s">
        <v>82</v>
      </c>
      <c r="O29">
        <v>15</v>
      </c>
      <c r="P29" t="s">
        <v>46</v>
      </c>
      <c r="Q29">
        <v>0</v>
      </c>
      <c r="R29" s="29">
        <v>15</v>
      </c>
      <c r="S29" t="s">
        <v>56</v>
      </c>
      <c r="T29" t="s">
        <v>61</v>
      </c>
      <c r="U29">
        <v>38.581600000000002</v>
      </c>
      <c r="V29">
        <v>-121.4944</v>
      </c>
      <c r="W29">
        <f t="shared" si="0"/>
        <v>2023</v>
      </c>
      <c r="X29" t="str">
        <f t="shared" si="1"/>
        <v>December</v>
      </c>
      <c r="Y29" s="2">
        <v>45283</v>
      </c>
      <c r="Z29">
        <v>0</v>
      </c>
      <c r="AA29" t="b">
        <v>1</v>
      </c>
      <c r="AB29" s="2">
        <v>45830</v>
      </c>
      <c r="AC29">
        <v>20</v>
      </c>
      <c r="AD29">
        <v>59</v>
      </c>
      <c r="AE29">
        <v>20</v>
      </c>
      <c r="AF29">
        <v>1</v>
      </c>
      <c r="AG29">
        <v>0</v>
      </c>
      <c r="AH29" s="30">
        <v>0</v>
      </c>
      <c r="AI29">
        <v>0</v>
      </c>
      <c r="AJ29" t="s">
        <v>62</v>
      </c>
      <c r="AK29" t="s">
        <v>42</v>
      </c>
      <c r="AL29" s="29">
        <f>Table1[[#This Row],[membership_tenure_months]]*Table1[[#This Row],[final_price]]</f>
        <v>300</v>
      </c>
    </row>
    <row r="30" spans="1:38" x14ac:dyDescent="0.35">
      <c r="A30">
        <v>22</v>
      </c>
      <c r="B30" t="s">
        <v>54</v>
      </c>
      <c r="C30">
        <v>5</v>
      </c>
      <c r="D30" t="s">
        <v>96</v>
      </c>
      <c r="E30" t="b">
        <v>0</v>
      </c>
      <c r="F30" s="1">
        <v>0.38611111111111113</v>
      </c>
      <c r="G30" s="1">
        <v>0.50555555555555554</v>
      </c>
      <c r="H30">
        <v>172</v>
      </c>
      <c r="I30" t="b">
        <v>0</v>
      </c>
      <c r="J30" t="b">
        <v>1</v>
      </c>
      <c r="K30" t="b">
        <v>0</v>
      </c>
      <c r="L30" t="s">
        <v>36</v>
      </c>
      <c r="M30">
        <v>20</v>
      </c>
      <c r="N30" t="s">
        <v>97</v>
      </c>
      <c r="O30">
        <v>18</v>
      </c>
      <c r="P30" t="s">
        <v>46</v>
      </c>
      <c r="Q30">
        <v>0</v>
      </c>
      <c r="R30" s="29">
        <v>18</v>
      </c>
      <c r="S30" t="s">
        <v>56</v>
      </c>
      <c r="T30" t="s">
        <v>52</v>
      </c>
      <c r="U30">
        <v>37.804400000000001</v>
      </c>
      <c r="V30">
        <v>-122.27119999999999</v>
      </c>
      <c r="W30">
        <f t="shared" si="0"/>
        <v>2023</v>
      </c>
      <c r="X30" t="str">
        <f t="shared" si="1"/>
        <v>October</v>
      </c>
      <c r="Y30" s="2">
        <v>45200</v>
      </c>
      <c r="Z30">
        <v>7</v>
      </c>
      <c r="AA30" t="b">
        <v>0</v>
      </c>
      <c r="AB30" s="2">
        <v>45825</v>
      </c>
      <c r="AC30">
        <v>22</v>
      </c>
      <c r="AD30">
        <v>64</v>
      </c>
      <c r="AE30">
        <v>20</v>
      </c>
      <c r="AF30">
        <v>2.9</v>
      </c>
      <c r="AG30">
        <v>0</v>
      </c>
      <c r="AH30" s="30">
        <v>1</v>
      </c>
      <c r="AI30">
        <v>0</v>
      </c>
      <c r="AJ30" t="s">
        <v>53</v>
      </c>
      <c r="AK30" t="s">
        <v>42</v>
      </c>
      <c r="AL30" s="29">
        <f>Table1[[#This Row],[membership_tenure_months]]*Table1[[#This Row],[final_price]]</f>
        <v>396</v>
      </c>
    </row>
    <row r="31" spans="1:38" x14ac:dyDescent="0.35">
      <c r="A31">
        <v>17</v>
      </c>
      <c r="B31" t="s">
        <v>34</v>
      </c>
      <c r="C31">
        <v>2</v>
      </c>
      <c r="D31" t="s">
        <v>98</v>
      </c>
      <c r="E31" t="b">
        <v>0</v>
      </c>
      <c r="F31" s="1">
        <v>0.35972222222222222</v>
      </c>
      <c r="G31" s="1">
        <v>0.47499999999999998</v>
      </c>
      <c r="H31">
        <v>166</v>
      </c>
      <c r="I31" t="b">
        <v>0</v>
      </c>
      <c r="J31" t="b">
        <v>1</v>
      </c>
      <c r="K31" t="b">
        <v>1</v>
      </c>
      <c r="L31" t="s">
        <v>45</v>
      </c>
      <c r="M31">
        <v>50</v>
      </c>
      <c r="N31" t="s">
        <v>82</v>
      </c>
      <c r="O31">
        <v>37.5</v>
      </c>
      <c r="P31" t="s">
        <v>46</v>
      </c>
      <c r="Q31">
        <v>0</v>
      </c>
      <c r="R31" s="29">
        <v>37.5</v>
      </c>
      <c r="S31" t="s">
        <v>39</v>
      </c>
      <c r="T31" t="s">
        <v>72</v>
      </c>
      <c r="U31">
        <v>35.3733</v>
      </c>
      <c r="V31">
        <v>-119.0187</v>
      </c>
      <c r="W31">
        <f t="shared" si="0"/>
        <v>2025</v>
      </c>
      <c r="X31" t="str">
        <f t="shared" si="1"/>
        <v>May</v>
      </c>
      <c r="Y31" s="2">
        <v>45781</v>
      </c>
      <c r="Z31">
        <v>2</v>
      </c>
      <c r="AA31" t="b">
        <v>1</v>
      </c>
      <c r="AB31" s="2">
        <v>45858</v>
      </c>
      <c r="AC31">
        <v>3</v>
      </c>
      <c r="AD31">
        <v>31</v>
      </c>
      <c r="AE31">
        <v>8</v>
      </c>
      <c r="AF31">
        <v>2.8</v>
      </c>
      <c r="AG31">
        <v>0</v>
      </c>
      <c r="AH31" s="30">
        <v>0</v>
      </c>
      <c r="AI31">
        <v>0</v>
      </c>
      <c r="AJ31" t="s">
        <v>73</v>
      </c>
      <c r="AK31" t="s">
        <v>42</v>
      </c>
      <c r="AL31" s="29">
        <f>Table1[[#This Row],[membership_tenure_months]]*Table1[[#This Row],[final_price]]</f>
        <v>112.5</v>
      </c>
    </row>
    <row r="32" spans="1:38" x14ac:dyDescent="0.35">
      <c r="A32">
        <v>16</v>
      </c>
      <c r="B32" t="s">
        <v>34</v>
      </c>
      <c r="C32">
        <v>5</v>
      </c>
      <c r="D32" t="s">
        <v>44</v>
      </c>
      <c r="E32" t="b">
        <v>0</v>
      </c>
      <c r="F32" s="1">
        <v>0.77708333333333335</v>
      </c>
      <c r="G32" s="1">
        <v>0.83750000000000002</v>
      </c>
      <c r="H32">
        <v>87</v>
      </c>
      <c r="I32" t="b">
        <v>0</v>
      </c>
      <c r="J32" t="b">
        <v>1</v>
      </c>
      <c r="K32" t="b">
        <v>1</v>
      </c>
      <c r="L32" t="s">
        <v>36</v>
      </c>
      <c r="M32">
        <v>50</v>
      </c>
      <c r="N32" t="s">
        <v>37</v>
      </c>
      <c r="O32">
        <v>50</v>
      </c>
      <c r="P32" t="s">
        <v>46</v>
      </c>
      <c r="Q32">
        <v>0</v>
      </c>
      <c r="R32" s="29">
        <v>50</v>
      </c>
      <c r="S32" t="s">
        <v>39</v>
      </c>
      <c r="T32" t="s">
        <v>52</v>
      </c>
      <c r="U32">
        <v>37.804400000000001</v>
      </c>
      <c r="V32">
        <v>-122.27119999999999</v>
      </c>
      <c r="W32">
        <f t="shared" si="0"/>
        <v>2023</v>
      </c>
      <c r="X32" t="str">
        <f t="shared" si="1"/>
        <v>September</v>
      </c>
      <c r="Y32" s="2">
        <v>45183</v>
      </c>
      <c r="Z32">
        <v>1</v>
      </c>
      <c r="AA32" t="b">
        <v>1</v>
      </c>
      <c r="AB32" s="2">
        <v>45824</v>
      </c>
      <c r="AC32">
        <v>23</v>
      </c>
      <c r="AD32">
        <v>65</v>
      </c>
      <c r="AE32">
        <v>20</v>
      </c>
      <c r="AF32">
        <v>1.4</v>
      </c>
      <c r="AG32">
        <v>0</v>
      </c>
      <c r="AH32" s="30">
        <v>1</v>
      </c>
      <c r="AI32">
        <v>1</v>
      </c>
      <c r="AJ32" t="s">
        <v>53</v>
      </c>
      <c r="AK32" t="s">
        <v>42</v>
      </c>
      <c r="AL32" s="29">
        <f>Table1[[#This Row],[membership_tenure_months]]*Table1[[#This Row],[final_price]]</f>
        <v>1150</v>
      </c>
    </row>
    <row r="33" spans="1:38" x14ac:dyDescent="0.35">
      <c r="A33">
        <v>49</v>
      </c>
      <c r="B33" t="s">
        <v>43</v>
      </c>
      <c r="C33">
        <v>3</v>
      </c>
      <c r="D33" t="s">
        <v>99</v>
      </c>
      <c r="E33" t="b">
        <v>0</v>
      </c>
      <c r="F33" s="1">
        <v>0.64236111111111116</v>
      </c>
      <c r="G33" s="1">
        <v>0.75347222222222221</v>
      </c>
      <c r="H33">
        <v>160</v>
      </c>
      <c r="I33" t="b">
        <v>1</v>
      </c>
      <c r="J33" t="b">
        <v>0</v>
      </c>
      <c r="K33" t="b">
        <v>1</v>
      </c>
      <c r="L33" t="s">
        <v>80</v>
      </c>
      <c r="M33">
        <v>30</v>
      </c>
      <c r="N33" t="s">
        <v>37</v>
      </c>
      <c r="O33">
        <v>30</v>
      </c>
      <c r="P33" t="s">
        <v>51</v>
      </c>
      <c r="Q33">
        <v>0.1</v>
      </c>
      <c r="R33" s="29">
        <v>27</v>
      </c>
      <c r="S33" t="s">
        <v>47</v>
      </c>
      <c r="T33" t="s">
        <v>64</v>
      </c>
      <c r="U33">
        <v>34.052199999999999</v>
      </c>
      <c r="V33">
        <v>-118.2437</v>
      </c>
      <c r="W33">
        <f t="shared" si="0"/>
        <v>2024</v>
      </c>
      <c r="X33" t="str">
        <f t="shared" si="1"/>
        <v>December</v>
      </c>
      <c r="Y33" s="2">
        <v>45649</v>
      </c>
      <c r="Z33">
        <v>0</v>
      </c>
      <c r="AA33" t="b">
        <v>0</v>
      </c>
      <c r="AB33" s="2">
        <v>45850</v>
      </c>
      <c r="AC33">
        <v>8</v>
      </c>
      <c r="AD33">
        <v>39</v>
      </c>
      <c r="AE33">
        <v>12</v>
      </c>
      <c r="AF33">
        <v>2.7</v>
      </c>
      <c r="AG33">
        <v>3</v>
      </c>
      <c r="AH33" s="30">
        <v>0</v>
      </c>
      <c r="AI33">
        <v>0</v>
      </c>
      <c r="AJ33" t="s">
        <v>65</v>
      </c>
      <c r="AK33" t="s">
        <v>42</v>
      </c>
      <c r="AL33" s="29">
        <f>Table1[[#This Row],[membership_tenure_months]]*Table1[[#This Row],[final_price]]</f>
        <v>216</v>
      </c>
    </row>
    <row r="34" spans="1:38" x14ac:dyDescent="0.35">
      <c r="A34">
        <v>49</v>
      </c>
      <c r="B34" t="s">
        <v>43</v>
      </c>
      <c r="C34">
        <v>3</v>
      </c>
      <c r="D34" t="s">
        <v>100</v>
      </c>
      <c r="E34" t="b">
        <v>0</v>
      </c>
      <c r="F34" s="1">
        <v>0.52569444444444446</v>
      </c>
      <c r="G34" s="1">
        <v>0.55208333333333337</v>
      </c>
      <c r="H34">
        <v>38</v>
      </c>
      <c r="I34" t="b">
        <v>1</v>
      </c>
      <c r="J34" t="b">
        <v>1</v>
      </c>
      <c r="K34" t="b">
        <v>0</v>
      </c>
      <c r="L34" t="s">
        <v>36</v>
      </c>
      <c r="M34">
        <v>30</v>
      </c>
      <c r="N34" t="s">
        <v>37</v>
      </c>
      <c r="O34">
        <v>30</v>
      </c>
      <c r="P34" t="s">
        <v>46</v>
      </c>
      <c r="Q34">
        <v>0</v>
      </c>
      <c r="R34" s="29">
        <v>30</v>
      </c>
      <c r="S34" t="s">
        <v>47</v>
      </c>
      <c r="T34" t="s">
        <v>40</v>
      </c>
      <c r="U34">
        <v>37.338200000000001</v>
      </c>
      <c r="V34">
        <v>-121.88630000000001</v>
      </c>
      <c r="W34">
        <f t="shared" si="0"/>
        <v>2025</v>
      </c>
      <c r="X34" t="str">
        <f t="shared" si="1"/>
        <v>April</v>
      </c>
      <c r="Y34" s="2">
        <v>45761</v>
      </c>
      <c r="Z34">
        <v>5</v>
      </c>
      <c r="AA34" t="b">
        <v>1</v>
      </c>
      <c r="AB34" s="2">
        <v>45857</v>
      </c>
      <c r="AC34">
        <v>4</v>
      </c>
      <c r="AD34">
        <v>32</v>
      </c>
      <c r="AE34">
        <v>12</v>
      </c>
      <c r="AF34">
        <v>0.6</v>
      </c>
      <c r="AG34">
        <v>0</v>
      </c>
      <c r="AH34" s="30">
        <v>0</v>
      </c>
      <c r="AI34">
        <v>0</v>
      </c>
      <c r="AJ34" t="s">
        <v>41</v>
      </c>
      <c r="AK34" t="s">
        <v>42</v>
      </c>
      <c r="AL34" s="29">
        <f>Table1[[#This Row],[membership_tenure_months]]*Table1[[#This Row],[final_price]]</f>
        <v>120</v>
      </c>
    </row>
    <row r="35" spans="1:38" x14ac:dyDescent="0.35">
      <c r="A35">
        <v>37</v>
      </c>
      <c r="B35" t="s">
        <v>43</v>
      </c>
      <c r="C35">
        <v>1</v>
      </c>
      <c r="D35" t="s">
        <v>94</v>
      </c>
      <c r="E35" t="b">
        <v>1</v>
      </c>
      <c r="F35" s="1">
        <v>0.6694444444444444</v>
      </c>
      <c r="G35" s="1">
        <v>0.76111111111111107</v>
      </c>
      <c r="H35">
        <v>132</v>
      </c>
      <c r="I35" t="b">
        <v>1</v>
      </c>
      <c r="J35" t="b">
        <v>1</v>
      </c>
      <c r="K35" t="b">
        <v>1</v>
      </c>
      <c r="L35" t="s">
        <v>36</v>
      </c>
      <c r="M35">
        <v>30</v>
      </c>
      <c r="N35" t="s">
        <v>82</v>
      </c>
      <c r="O35">
        <v>22.5</v>
      </c>
      <c r="P35" t="s">
        <v>46</v>
      </c>
      <c r="Q35">
        <v>0</v>
      </c>
      <c r="R35" s="29">
        <v>22.5</v>
      </c>
      <c r="S35" t="s">
        <v>47</v>
      </c>
      <c r="T35" t="s">
        <v>57</v>
      </c>
      <c r="U35">
        <v>33.836599999999997</v>
      </c>
      <c r="V35">
        <v>-117.9143</v>
      </c>
      <c r="W35">
        <f t="shared" si="0"/>
        <v>2022</v>
      </c>
      <c r="X35" t="str">
        <f t="shared" si="1"/>
        <v>September</v>
      </c>
      <c r="Y35" s="2">
        <v>44820</v>
      </c>
      <c r="Z35">
        <v>6</v>
      </c>
      <c r="AA35" t="b">
        <v>0</v>
      </c>
      <c r="AB35" s="2">
        <v>45804</v>
      </c>
      <c r="AC35">
        <v>35</v>
      </c>
      <c r="AD35">
        <v>85</v>
      </c>
      <c r="AE35">
        <v>4</v>
      </c>
      <c r="AF35">
        <v>2.2000000000000002</v>
      </c>
      <c r="AG35">
        <v>0</v>
      </c>
      <c r="AH35" s="30">
        <v>1</v>
      </c>
      <c r="AI35">
        <v>0</v>
      </c>
      <c r="AJ35" t="s">
        <v>58</v>
      </c>
      <c r="AK35" t="s">
        <v>42</v>
      </c>
      <c r="AL35" s="29">
        <f>Table1[[#This Row],[membership_tenure_months]]*Table1[[#This Row],[final_price]]</f>
        <v>787.5</v>
      </c>
    </row>
    <row r="36" spans="1:38" x14ac:dyDescent="0.35">
      <c r="A36">
        <v>33</v>
      </c>
      <c r="B36" t="s">
        <v>43</v>
      </c>
      <c r="C36">
        <v>3</v>
      </c>
      <c r="D36" t="s">
        <v>101</v>
      </c>
      <c r="E36" t="b">
        <v>0</v>
      </c>
      <c r="F36" s="1">
        <v>0.63402777777777775</v>
      </c>
      <c r="G36" s="1">
        <v>0.69861111111111107</v>
      </c>
      <c r="H36">
        <v>93</v>
      </c>
      <c r="I36" t="b">
        <v>0</v>
      </c>
      <c r="J36" t="b">
        <v>1</v>
      </c>
      <c r="K36" t="b">
        <v>1</v>
      </c>
      <c r="L36" t="s">
        <v>36</v>
      </c>
      <c r="M36">
        <v>30</v>
      </c>
      <c r="N36" t="s">
        <v>37</v>
      </c>
      <c r="O36">
        <v>30</v>
      </c>
      <c r="P36" t="s">
        <v>93</v>
      </c>
      <c r="Q36">
        <v>0.15</v>
      </c>
      <c r="R36" s="29">
        <v>25.5</v>
      </c>
      <c r="S36" t="s">
        <v>47</v>
      </c>
      <c r="T36" t="s">
        <v>64</v>
      </c>
      <c r="U36">
        <v>34.052199999999999</v>
      </c>
      <c r="V36">
        <v>-118.2437</v>
      </c>
      <c r="W36">
        <f t="shared" si="0"/>
        <v>2022</v>
      </c>
      <c r="X36" t="str">
        <f t="shared" si="1"/>
        <v>August</v>
      </c>
      <c r="Y36" s="2">
        <v>44802</v>
      </c>
      <c r="Z36">
        <v>4</v>
      </c>
      <c r="AA36" t="b">
        <v>1</v>
      </c>
      <c r="AB36" s="2">
        <v>45803</v>
      </c>
      <c r="AC36">
        <v>36</v>
      </c>
      <c r="AD36">
        <v>86</v>
      </c>
      <c r="AE36">
        <v>12</v>
      </c>
      <c r="AF36">
        <v>1.6</v>
      </c>
      <c r="AG36">
        <v>4.5</v>
      </c>
      <c r="AH36" s="30">
        <v>1</v>
      </c>
      <c r="AI36">
        <v>0</v>
      </c>
      <c r="AJ36" t="s">
        <v>65</v>
      </c>
      <c r="AK36" t="s">
        <v>42</v>
      </c>
      <c r="AL36" s="29">
        <f>Table1[[#This Row],[membership_tenure_months]]*Table1[[#This Row],[final_price]]</f>
        <v>918</v>
      </c>
    </row>
    <row r="37" spans="1:38" x14ac:dyDescent="0.35">
      <c r="A37">
        <v>23</v>
      </c>
      <c r="B37" t="s">
        <v>43</v>
      </c>
      <c r="C37">
        <v>3</v>
      </c>
      <c r="D37" t="s">
        <v>102</v>
      </c>
      <c r="E37" t="b">
        <v>1</v>
      </c>
      <c r="F37" s="1">
        <v>0.5229166666666667</v>
      </c>
      <c r="G37" s="1">
        <v>0.6118055555555556</v>
      </c>
      <c r="H37">
        <v>128</v>
      </c>
      <c r="I37" t="b">
        <v>0</v>
      </c>
      <c r="J37" t="b">
        <v>0</v>
      </c>
      <c r="K37" t="b">
        <v>0</v>
      </c>
      <c r="L37" t="s">
        <v>45</v>
      </c>
      <c r="M37">
        <v>30</v>
      </c>
      <c r="N37" t="s">
        <v>97</v>
      </c>
      <c r="O37">
        <v>27</v>
      </c>
      <c r="P37" t="s">
        <v>46</v>
      </c>
      <c r="Q37">
        <v>0</v>
      </c>
      <c r="R37" s="29">
        <v>27</v>
      </c>
      <c r="S37" t="s">
        <v>47</v>
      </c>
      <c r="T37" t="s">
        <v>72</v>
      </c>
      <c r="U37">
        <v>35.3733</v>
      </c>
      <c r="V37">
        <v>-119.0187</v>
      </c>
      <c r="W37">
        <f t="shared" si="0"/>
        <v>2023</v>
      </c>
      <c r="X37" t="str">
        <f t="shared" si="1"/>
        <v>February</v>
      </c>
      <c r="Y37" s="2">
        <v>44970</v>
      </c>
      <c r="Z37">
        <v>0</v>
      </c>
      <c r="AA37" t="b">
        <v>0</v>
      </c>
      <c r="AB37" s="2">
        <v>45812</v>
      </c>
      <c r="AC37">
        <v>30</v>
      </c>
      <c r="AD37">
        <v>77</v>
      </c>
      <c r="AE37">
        <v>12</v>
      </c>
      <c r="AF37">
        <v>2.1</v>
      </c>
      <c r="AG37">
        <v>0</v>
      </c>
      <c r="AH37" s="30">
        <v>1</v>
      </c>
      <c r="AI37">
        <v>0</v>
      </c>
      <c r="AJ37" t="s">
        <v>73</v>
      </c>
      <c r="AK37" t="s">
        <v>42</v>
      </c>
      <c r="AL37" s="29">
        <f>Table1[[#This Row],[membership_tenure_months]]*Table1[[#This Row],[final_price]]</f>
        <v>810</v>
      </c>
    </row>
    <row r="38" spans="1:38" x14ac:dyDescent="0.35">
      <c r="A38">
        <v>14</v>
      </c>
      <c r="B38" t="s">
        <v>34</v>
      </c>
      <c r="C38">
        <v>2</v>
      </c>
      <c r="D38" t="s">
        <v>103</v>
      </c>
      <c r="E38" t="b">
        <v>0</v>
      </c>
      <c r="F38" s="1">
        <v>0.51597222222222228</v>
      </c>
      <c r="G38" s="1">
        <v>0.61388888888888893</v>
      </c>
      <c r="H38">
        <v>141</v>
      </c>
      <c r="I38" t="b">
        <v>1</v>
      </c>
      <c r="J38" t="b">
        <v>1</v>
      </c>
      <c r="K38" t="b">
        <v>1</v>
      </c>
      <c r="L38" t="s">
        <v>75</v>
      </c>
      <c r="M38">
        <v>50</v>
      </c>
      <c r="N38" t="s">
        <v>37</v>
      </c>
      <c r="O38">
        <v>50</v>
      </c>
      <c r="P38" t="s">
        <v>51</v>
      </c>
      <c r="Q38">
        <v>0.1</v>
      </c>
      <c r="R38" s="29">
        <v>45</v>
      </c>
      <c r="S38" t="s">
        <v>39</v>
      </c>
      <c r="T38" t="s">
        <v>52</v>
      </c>
      <c r="U38">
        <v>37.804400000000001</v>
      </c>
      <c r="V38">
        <v>-122.27119999999999</v>
      </c>
      <c r="W38">
        <f t="shared" si="0"/>
        <v>2024</v>
      </c>
      <c r="X38" t="str">
        <f t="shared" si="1"/>
        <v>August</v>
      </c>
      <c r="Y38" s="2">
        <v>45506</v>
      </c>
      <c r="Z38">
        <v>1</v>
      </c>
      <c r="AA38" t="b">
        <v>0</v>
      </c>
      <c r="AB38" s="2">
        <v>45842</v>
      </c>
      <c r="AC38">
        <v>12</v>
      </c>
      <c r="AD38">
        <v>47</v>
      </c>
      <c r="AE38">
        <v>8</v>
      </c>
      <c r="AF38">
        <v>2.4</v>
      </c>
      <c r="AG38">
        <v>5</v>
      </c>
      <c r="AH38" s="30">
        <v>0</v>
      </c>
      <c r="AI38">
        <v>0</v>
      </c>
      <c r="AJ38" t="s">
        <v>53</v>
      </c>
      <c r="AK38" t="s">
        <v>42</v>
      </c>
      <c r="AL38" s="29">
        <f>Table1[[#This Row],[membership_tenure_months]]*Table1[[#This Row],[final_price]]</f>
        <v>540</v>
      </c>
    </row>
    <row r="39" spans="1:38" x14ac:dyDescent="0.35">
      <c r="A39">
        <v>45</v>
      </c>
      <c r="B39" t="s">
        <v>66</v>
      </c>
      <c r="C39">
        <v>4</v>
      </c>
      <c r="D39" t="s">
        <v>104</v>
      </c>
      <c r="E39" t="b">
        <v>0</v>
      </c>
      <c r="F39" s="1">
        <v>0.47152777777777777</v>
      </c>
      <c r="G39" s="1">
        <v>0.51111111111111107</v>
      </c>
      <c r="H39">
        <v>57</v>
      </c>
      <c r="I39" t="b">
        <v>0</v>
      </c>
      <c r="J39" t="b">
        <v>1</v>
      </c>
      <c r="K39" t="b">
        <v>1</v>
      </c>
      <c r="L39" t="s">
        <v>80</v>
      </c>
      <c r="M39">
        <v>70</v>
      </c>
      <c r="N39" t="s">
        <v>37</v>
      </c>
      <c r="O39">
        <v>70</v>
      </c>
      <c r="P39" t="s">
        <v>46</v>
      </c>
      <c r="Q39">
        <v>0</v>
      </c>
      <c r="R39" s="29">
        <v>70</v>
      </c>
      <c r="S39" t="s">
        <v>68</v>
      </c>
      <c r="T39" t="s">
        <v>48</v>
      </c>
      <c r="U39">
        <v>36.7378</v>
      </c>
      <c r="V39">
        <v>-119.7871</v>
      </c>
      <c r="W39">
        <f t="shared" si="0"/>
        <v>2025</v>
      </c>
      <c r="X39" t="str">
        <f t="shared" si="1"/>
        <v>March</v>
      </c>
      <c r="Y39" s="2">
        <v>45726</v>
      </c>
      <c r="Z39">
        <v>5</v>
      </c>
      <c r="AA39" t="b">
        <v>1</v>
      </c>
      <c r="AB39" s="2">
        <v>45855</v>
      </c>
      <c r="AC39">
        <v>5</v>
      </c>
      <c r="AD39">
        <v>34</v>
      </c>
      <c r="AE39">
        <v>16</v>
      </c>
      <c r="AF39">
        <v>1</v>
      </c>
      <c r="AG39">
        <v>0</v>
      </c>
      <c r="AH39" s="30">
        <v>0</v>
      </c>
      <c r="AI39">
        <v>1</v>
      </c>
      <c r="AJ39" t="s">
        <v>49</v>
      </c>
      <c r="AK39" t="s">
        <v>42</v>
      </c>
      <c r="AL39" s="29">
        <f>Table1[[#This Row],[membership_tenure_months]]*Table1[[#This Row],[final_price]]</f>
        <v>350</v>
      </c>
    </row>
    <row r="40" spans="1:38" x14ac:dyDescent="0.35">
      <c r="A40">
        <v>47</v>
      </c>
      <c r="B40" t="s">
        <v>34</v>
      </c>
      <c r="C40">
        <v>3</v>
      </c>
      <c r="D40" t="s">
        <v>105</v>
      </c>
      <c r="E40" t="b">
        <v>1</v>
      </c>
      <c r="F40" s="1">
        <v>0.53541666666666665</v>
      </c>
      <c r="G40" s="1">
        <v>0.60902777777777772</v>
      </c>
      <c r="H40">
        <v>106</v>
      </c>
      <c r="I40" t="b">
        <v>0</v>
      </c>
      <c r="J40" t="b">
        <v>1</v>
      </c>
      <c r="K40" t="b">
        <v>1</v>
      </c>
      <c r="L40" t="s">
        <v>45</v>
      </c>
      <c r="M40">
        <v>50</v>
      </c>
      <c r="N40" t="s">
        <v>37</v>
      </c>
      <c r="O40">
        <v>50</v>
      </c>
      <c r="P40" t="s">
        <v>51</v>
      </c>
      <c r="Q40">
        <v>0.1</v>
      </c>
      <c r="R40" s="29">
        <v>45</v>
      </c>
      <c r="S40" t="s">
        <v>39</v>
      </c>
      <c r="T40" t="s">
        <v>52</v>
      </c>
      <c r="U40">
        <v>37.804400000000001</v>
      </c>
      <c r="V40">
        <v>-122.27119999999999</v>
      </c>
      <c r="W40">
        <f t="shared" si="0"/>
        <v>2023</v>
      </c>
      <c r="X40" t="str">
        <f t="shared" si="1"/>
        <v>June</v>
      </c>
      <c r="Y40" s="2">
        <v>45102</v>
      </c>
      <c r="Z40">
        <v>4</v>
      </c>
      <c r="AA40" t="b">
        <v>0</v>
      </c>
      <c r="AB40" s="2">
        <v>45819</v>
      </c>
      <c r="AC40">
        <v>26</v>
      </c>
      <c r="AD40">
        <v>70</v>
      </c>
      <c r="AE40">
        <v>12</v>
      </c>
      <c r="AF40">
        <v>1.8</v>
      </c>
      <c r="AG40">
        <v>5</v>
      </c>
      <c r="AH40" s="30">
        <v>1</v>
      </c>
      <c r="AI40">
        <v>0</v>
      </c>
      <c r="AJ40" t="s">
        <v>53</v>
      </c>
      <c r="AK40" t="s">
        <v>42</v>
      </c>
      <c r="AL40" s="29">
        <f>Table1[[#This Row],[membership_tenure_months]]*Table1[[#This Row],[final_price]]</f>
        <v>1170</v>
      </c>
    </row>
    <row r="41" spans="1:38" x14ac:dyDescent="0.35">
      <c r="A41">
        <v>22</v>
      </c>
      <c r="B41" t="s">
        <v>43</v>
      </c>
      <c r="C41">
        <v>5</v>
      </c>
      <c r="D41" t="s">
        <v>106</v>
      </c>
      <c r="E41" t="b">
        <v>1</v>
      </c>
      <c r="F41" s="1">
        <v>0.34236111111111112</v>
      </c>
      <c r="G41" s="1">
        <v>0.40694444444444444</v>
      </c>
      <c r="H41">
        <v>93</v>
      </c>
      <c r="I41" t="b">
        <v>0</v>
      </c>
      <c r="J41" t="b">
        <v>0</v>
      </c>
      <c r="K41" t="b">
        <v>1</v>
      </c>
      <c r="L41" t="s">
        <v>36</v>
      </c>
      <c r="M41">
        <v>30</v>
      </c>
      <c r="N41" t="s">
        <v>37</v>
      </c>
      <c r="O41">
        <v>30</v>
      </c>
      <c r="P41" t="s">
        <v>38</v>
      </c>
      <c r="Q41">
        <v>0.05</v>
      </c>
      <c r="R41" s="29">
        <v>28.5</v>
      </c>
      <c r="S41" t="s">
        <v>47</v>
      </c>
      <c r="T41" t="s">
        <v>40</v>
      </c>
      <c r="U41">
        <v>37.338200000000001</v>
      </c>
      <c r="V41">
        <v>-121.88630000000001</v>
      </c>
      <c r="W41">
        <f t="shared" si="0"/>
        <v>2024</v>
      </c>
      <c r="X41" t="str">
        <f t="shared" si="1"/>
        <v>March</v>
      </c>
      <c r="Y41" s="2">
        <v>45362</v>
      </c>
      <c r="Z41">
        <v>0</v>
      </c>
      <c r="AA41" t="b">
        <v>0</v>
      </c>
      <c r="AB41" s="2">
        <v>45834</v>
      </c>
      <c r="AC41">
        <v>17</v>
      </c>
      <c r="AD41">
        <v>55</v>
      </c>
      <c r="AE41">
        <v>20</v>
      </c>
      <c r="AF41">
        <v>1.6</v>
      </c>
      <c r="AG41">
        <v>1.5</v>
      </c>
      <c r="AH41" s="30">
        <v>0</v>
      </c>
      <c r="AI41">
        <v>0</v>
      </c>
      <c r="AJ41" t="s">
        <v>41</v>
      </c>
      <c r="AK41" t="s">
        <v>42</v>
      </c>
      <c r="AL41" s="29">
        <f>Table1[[#This Row],[membership_tenure_months]]*Table1[[#This Row],[final_price]]</f>
        <v>484.5</v>
      </c>
    </row>
    <row r="42" spans="1:38" x14ac:dyDescent="0.35">
      <c r="A42">
        <v>17</v>
      </c>
      <c r="B42" t="s">
        <v>34</v>
      </c>
      <c r="C42">
        <v>2</v>
      </c>
      <c r="D42" t="s">
        <v>92</v>
      </c>
      <c r="E42" t="b">
        <v>0</v>
      </c>
      <c r="F42" s="1">
        <v>0.39583333333333331</v>
      </c>
      <c r="G42" s="1">
        <v>0.51666666666666672</v>
      </c>
      <c r="H42">
        <v>174</v>
      </c>
      <c r="I42" t="b">
        <v>1</v>
      </c>
      <c r="J42" t="b">
        <v>1</v>
      </c>
      <c r="K42" t="b">
        <v>1</v>
      </c>
      <c r="L42" t="s">
        <v>45</v>
      </c>
      <c r="M42">
        <v>50</v>
      </c>
      <c r="N42" t="s">
        <v>37</v>
      </c>
      <c r="O42">
        <v>50</v>
      </c>
      <c r="P42" t="s">
        <v>46</v>
      </c>
      <c r="Q42">
        <v>0</v>
      </c>
      <c r="R42" s="29">
        <v>50</v>
      </c>
      <c r="S42" t="s">
        <v>39</v>
      </c>
      <c r="T42" t="s">
        <v>64</v>
      </c>
      <c r="U42">
        <v>34.052199999999999</v>
      </c>
      <c r="V42">
        <v>-118.2437</v>
      </c>
      <c r="W42">
        <f t="shared" si="0"/>
        <v>2025</v>
      </c>
      <c r="X42" t="str">
        <f t="shared" si="1"/>
        <v>February</v>
      </c>
      <c r="Y42" s="2">
        <v>45701</v>
      </c>
      <c r="Z42">
        <v>8</v>
      </c>
      <c r="AA42" t="b">
        <v>1</v>
      </c>
      <c r="AB42" s="2">
        <v>45853</v>
      </c>
      <c r="AC42">
        <v>6</v>
      </c>
      <c r="AD42">
        <v>36</v>
      </c>
      <c r="AE42">
        <v>8</v>
      </c>
      <c r="AF42">
        <v>2.9</v>
      </c>
      <c r="AG42">
        <v>0</v>
      </c>
      <c r="AH42" s="30">
        <v>0</v>
      </c>
      <c r="AI42">
        <v>1</v>
      </c>
      <c r="AJ42" t="s">
        <v>65</v>
      </c>
      <c r="AK42" t="s">
        <v>42</v>
      </c>
      <c r="AL42" s="29">
        <f>Table1[[#This Row],[membership_tenure_months]]*Table1[[#This Row],[final_price]]</f>
        <v>300</v>
      </c>
    </row>
    <row r="43" spans="1:38" x14ac:dyDescent="0.35">
      <c r="A43">
        <v>20</v>
      </c>
      <c r="B43" t="s">
        <v>34</v>
      </c>
      <c r="C43">
        <v>2</v>
      </c>
      <c r="D43" t="s">
        <v>107</v>
      </c>
      <c r="E43" t="b">
        <v>1</v>
      </c>
      <c r="F43" s="1">
        <v>0.73958333333333337</v>
      </c>
      <c r="G43" s="1">
        <v>0.80555555555555558</v>
      </c>
      <c r="H43">
        <v>95</v>
      </c>
      <c r="I43" t="b">
        <v>1</v>
      </c>
      <c r="J43" t="b">
        <v>0</v>
      </c>
      <c r="K43" t="b">
        <v>1</v>
      </c>
      <c r="L43" t="s">
        <v>60</v>
      </c>
      <c r="M43">
        <v>50</v>
      </c>
      <c r="N43" t="s">
        <v>82</v>
      </c>
      <c r="O43">
        <v>37.5</v>
      </c>
      <c r="P43" t="s">
        <v>46</v>
      </c>
      <c r="Q43">
        <v>0</v>
      </c>
      <c r="R43" s="29">
        <v>37.5</v>
      </c>
      <c r="S43" t="s">
        <v>39</v>
      </c>
      <c r="T43" t="s">
        <v>48</v>
      </c>
      <c r="U43">
        <v>36.7378</v>
      </c>
      <c r="V43">
        <v>-119.7871</v>
      </c>
      <c r="W43">
        <f t="shared" si="0"/>
        <v>2024</v>
      </c>
      <c r="X43" t="str">
        <f t="shared" si="1"/>
        <v>January</v>
      </c>
      <c r="Y43" s="2">
        <v>45303</v>
      </c>
      <c r="Z43">
        <v>0</v>
      </c>
      <c r="AA43" t="b">
        <v>1</v>
      </c>
      <c r="AB43" s="2">
        <v>45831</v>
      </c>
      <c r="AC43">
        <v>19</v>
      </c>
      <c r="AD43">
        <v>58</v>
      </c>
      <c r="AE43">
        <v>8</v>
      </c>
      <c r="AF43">
        <v>1.6</v>
      </c>
      <c r="AG43">
        <v>0</v>
      </c>
      <c r="AH43" s="30">
        <v>0</v>
      </c>
      <c r="AI43">
        <v>0</v>
      </c>
      <c r="AJ43" t="s">
        <v>49</v>
      </c>
      <c r="AK43" t="s">
        <v>42</v>
      </c>
      <c r="AL43" s="29">
        <f>Table1[[#This Row],[membership_tenure_months]]*Table1[[#This Row],[final_price]]</f>
        <v>712.5</v>
      </c>
    </row>
    <row r="44" spans="1:38" x14ac:dyDescent="0.35">
      <c r="A44">
        <v>12</v>
      </c>
      <c r="B44" t="s">
        <v>54</v>
      </c>
      <c r="C44">
        <v>5</v>
      </c>
      <c r="D44" t="s">
        <v>88</v>
      </c>
      <c r="E44" t="b">
        <v>1</v>
      </c>
      <c r="F44" s="1">
        <v>0.4</v>
      </c>
      <c r="G44" s="1">
        <v>0.50624999999999998</v>
      </c>
      <c r="H44">
        <v>153</v>
      </c>
      <c r="I44" t="b">
        <v>1</v>
      </c>
      <c r="J44" t="b">
        <v>1</v>
      </c>
      <c r="K44" t="b">
        <v>1</v>
      </c>
      <c r="L44" t="s">
        <v>36</v>
      </c>
      <c r="M44">
        <v>20</v>
      </c>
      <c r="N44" t="s">
        <v>37</v>
      </c>
      <c r="O44">
        <v>20</v>
      </c>
      <c r="P44" t="s">
        <v>93</v>
      </c>
      <c r="Q44">
        <v>0.15</v>
      </c>
      <c r="R44" s="29">
        <v>17</v>
      </c>
      <c r="S44" t="s">
        <v>56</v>
      </c>
      <c r="T44" t="s">
        <v>61</v>
      </c>
      <c r="U44">
        <v>38.581600000000002</v>
      </c>
      <c r="V44">
        <v>-121.4944</v>
      </c>
      <c r="W44">
        <f t="shared" si="0"/>
        <v>2025</v>
      </c>
      <c r="X44" t="str">
        <f t="shared" si="1"/>
        <v>May</v>
      </c>
      <c r="Y44" s="2">
        <v>45794</v>
      </c>
      <c r="Z44">
        <v>3</v>
      </c>
      <c r="AA44" t="b">
        <v>0</v>
      </c>
      <c r="AB44" s="2">
        <v>45858</v>
      </c>
      <c r="AC44">
        <v>3</v>
      </c>
      <c r="AD44">
        <v>31</v>
      </c>
      <c r="AE44">
        <v>20</v>
      </c>
      <c r="AF44">
        <v>2.6</v>
      </c>
      <c r="AG44">
        <v>3</v>
      </c>
      <c r="AH44" s="30">
        <v>0</v>
      </c>
      <c r="AI44">
        <v>0</v>
      </c>
      <c r="AJ44" t="s">
        <v>62</v>
      </c>
      <c r="AK44" t="s">
        <v>42</v>
      </c>
      <c r="AL44" s="29">
        <f>Table1[[#This Row],[membership_tenure_months]]*Table1[[#This Row],[final_price]]</f>
        <v>51</v>
      </c>
    </row>
    <row r="45" spans="1:38" x14ac:dyDescent="0.35">
      <c r="A45">
        <v>42</v>
      </c>
      <c r="B45" t="s">
        <v>43</v>
      </c>
      <c r="C45">
        <v>5</v>
      </c>
      <c r="D45" t="s">
        <v>88</v>
      </c>
      <c r="E45" t="b">
        <v>1</v>
      </c>
      <c r="F45" s="1">
        <v>0.50347222222222221</v>
      </c>
      <c r="G45" s="1">
        <v>0.59305555555555556</v>
      </c>
      <c r="H45">
        <v>129</v>
      </c>
      <c r="I45" t="b">
        <v>1</v>
      </c>
      <c r="J45" t="b">
        <v>1</v>
      </c>
      <c r="K45" t="b">
        <v>0</v>
      </c>
      <c r="L45" t="s">
        <v>80</v>
      </c>
      <c r="M45">
        <v>30</v>
      </c>
      <c r="N45" t="s">
        <v>37</v>
      </c>
      <c r="O45">
        <v>30</v>
      </c>
      <c r="P45" t="s">
        <v>46</v>
      </c>
      <c r="Q45">
        <v>0</v>
      </c>
      <c r="R45" s="29">
        <v>30</v>
      </c>
      <c r="S45" t="s">
        <v>47</v>
      </c>
      <c r="T45" t="s">
        <v>76</v>
      </c>
      <c r="U45">
        <v>37.774900000000002</v>
      </c>
      <c r="V45">
        <v>-122.4194</v>
      </c>
      <c r="W45">
        <f t="shared" si="0"/>
        <v>2022</v>
      </c>
      <c r="X45" t="str">
        <f t="shared" si="1"/>
        <v>October</v>
      </c>
      <c r="Y45" s="2">
        <v>44862</v>
      </c>
      <c r="Z45">
        <v>4</v>
      </c>
      <c r="AA45" t="b">
        <v>0</v>
      </c>
      <c r="AB45" s="2">
        <v>45806</v>
      </c>
      <c r="AC45">
        <v>34</v>
      </c>
      <c r="AD45">
        <v>83</v>
      </c>
      <c r="AE45">
        <v>20</v>
      </c>
      <c r="AF45">
        <v>2.2000000000000002</v>
      </c>
      <c r="AG45">
        <v>0</v>
      </c>
      <c r="AH45" s="30">
        <v>1</v>
      </c>
      <c r="AI45">
        <v>0</v>
      </c>
      <c r="AJ45" t="s">
        <v>77</v>
      </c>
      <c r="AK45" t="s">
        <v>42</v>
      </c>
      <c r="AL45" s="29">
        <f>Table1[[#This Row],[membership_tenure_months]]*Table1[[#This Row],[final_price]]</f>
        <v>1020</v>
      </c>
    </row>
    <row r="46" spans="1:38" x14ac:dyDescent="0.35">
      <c r="A46">
        <v>18</v>
      </c>
      <c r="B46" t="s">
        <v>43</v>
      </c>
      <c r="C46">
        <v>3</v>
      </c>
      <c r="D46" t="s">
        <v>108</v>
      </c>
      <c r="E46" t="b">
        <v>1</v>
      </c>
      <c r="F46" s="1">
        <v>0.74027777777777781</v>
      </c>
      <c r="G46" s="1">
        <v>0.85347222222222219</v>
      </c>
      <c r="H46">
        <v>163</v>
      </c>
      <c r="I46" t="b">
        <v>0</v>
      </c>
      <c r="J46" t="b">
        <v>1</v>
      </c>
      <c r="K46" t="b">
        <v>0</v>
      </c>
      <c r="L46" t="s">
        <v>45</v>
      </c>
      <c r="M46">
        <v>30</v>
      </c>
      <c r="N46" t="s">
        <v>82</v>
      </c>
      <c r="O46">
        <v>22.5</v>
      </c>
      <c r="P46" t="s">
        <v>46</v>
      </c>
      <c r="Q46">
        <v>0</v>
      </c>
      <c r="R46" s="29">
        <v>22.5</v>
      </c>
      <c r="S46" t="s">
        <v>47</v>
      </c>
      <c r="T46" t="s">
        <v>48</v>
      </c>
      <c r="U46">
        <v>36.7378</v>
      </c>
      <c r="V46">
        <v>-119.7871</v>
      </c>
      <c r="W46">
        <f t="shared" si="0"/>
        <v>2024</v>
      </c>
      <c r="X46" t="str">
        <f t="shared" si="1"/>
        <v>September</v>
      </c>
      <c r="Y46" s="2">
        <v>45555</v>
      </c>
      <c r="Z46">
        <v>2</v>
      </c>
      <c r="AA46" t="b">
        <v>0</v>
      </c>
      <c r="AB46" s="2">
        <v>45845</v>
      </c>
      <c r="AC46">
        <v>11</v>
      </c>
      <c r="AD46">
        <v>44</v>
      </c>
      <c r="AE46">
        <v>12</v>
      </c>
      <c r="AF46">
        <v>2.7</v>
      </c>
      <c r="AG46">
        <v>0</v>
      </c>
      <c r="AH46" s="30">
        <v>0</v>
      </c>
      <c r="AI46">
        <v>0</v>
      </c>
      <c r="AJ46" t="s">
        <v>49</v>
      </c>
      <c r="AK46" t="s">
        <v>42</v>
      </c>
      <c r="AL46" s="29">
        <f>Table1[[#This Row],[membership_tenure_months]]*Table1[[#This Row],[final_price]]</f>
        <v>247.5</v>
      </c>
    </row>
    <row r="47" spans="1:38" x14ac:dyDescent="0.35">
      <c r="A47">
        <v>36</v>
      </c>
      <c r="B47" t="s">
        <v>34</v>
      </c>
      <c r="C47">
        <v>1</v>
      </c>
      <c r="D47" t="s">
        <v>63</v>
      </c>
      <c r="E47" t="b">
        <v>0</v>
      </c>
      <c r="F47" s="1">
        <v>0.80555555555555558</v>
      </c>
      <c r="G47" s="1">
        <v>0.91527777777777775</v>
      </c>
      <c r="H47">
        <v>158</v>
      </c>
      <c r="I47" t="b">
        <v>1</v>
      </c>
      <c r="J47" t="b">
        <v>0</v>
      </c>
      <c r="K47" t="b">
        <v>0</v>
      </c>
      <c r="L47" t="s">
        <v>75</v>
      </c>
      <c r="M47">
        <v>50</v>
      </c>
      <c r="N47" t="s">
        <v>82</v>
      </c>
      <c r="O47">
        <v>37.5</v>
      </c>
      <c r="P47" t="s">
        <v>46</v>
      </c>
      <c r="Q47">
        <v>0</v>
      </c>
      <c r="R47" s="29">
        <v>37.5</v>
      </c>
      <c r="S47" t="s">
        <v>39</v>
      </c>
      <c r="T47" t="s">
        <v>72</v>
      </c>
      <c r="U47">
        <v>35.3733</v>
      </c>
      <c r="V47">
        <v>-119.0187</v>
      </c>
      <c r="W47">
        <f t="shared" si="0"/>
        <v>2023</v>
      </c>
      <c r="X47" t="str">
        <f t="shared" si="1"/>
        <v>July</v>
      </c>
      <c r="Y47" s="2">
        <v>45125</v>
      </c>
      <c r="Z47">
        <v>0</v>
      </c>
      <c r="AA47" t="b">
        <v>1</v>
      </c>
      <c r="AB47" s="2">
        <v>45821</v>
      </c>
      <c r="AC47">
        <v>25</v>
      </c>
      <c r="AD47">
        <v>68</v>
      </c>
      <c r="AE47">
        <v>4</v>
      </c>
      <c r="AF47">
        <v>2.6</v>
      </c>
      <c r="AG47">
        <v>0</v>
      </c>
      <c r="AH47" s="30">
        <v>1</v>
      </c>
      <c r="AI47">
        <v>0</v>
      </c>
      <c r="AJ47" t="s">
        <v>73</v>
      </c>
      <c r="AK47" t="s">
        <v>42</v>
      </c>
      <c r="AL47" s="29">
        <f>Table1[[#This Row],[membership_tenure_months]]*Table1[[#This Row],[final_price]]</f>
        <v>937.5</v>
      </c>
    </row>
    <row r="48" spans="1:38" x14ac:dyDescent="0.35">
      <c r="A48">
        <v>23</v>
      </c>
      <c r="B48" t="s">
        <v>54</v>
      </c>
      <c r="C48">
        <v>3</v>
      </c>
      <c r="D48" t="s">
        <v>100</v>
      </c>
      <c r="E48" t="b">
        <v>1</v>
      </c>
      <c r="F48" s="1">
        <v>0.52986111111111112</v>
      </c>
      <c r="G48" s="1">
        <v>0.55069444444444449</v>
      </c>
      <c r="H48">
        <v>30</v>
      </c>
      <c r="I48" t="b">
        <v>1</v>
      </c>
      <c r="J48" t="b">
        <v>0</v>
      </c>
      <c r="K48" t="b">
        <v>0</v>
      </c>
      <c r="L48" t="s">
        <v>60</v>
      </c>
      <c r="M48">
        <v>20</v>
      </c>
      <c r="N48" t="s">
        <v>37</v>
      </c>
      <c r="O48">
        <v>20</v>
      </c>
      <c r="P48" t="s">
        <v>38</v>
      </c>
      <c r="Q48">
        <v>0.05</v>
      </c>
      <c r="R48" s="29">
        <v>19</v>
      </c>
      <c r="S48" t="s">
        <v>56</v>
      </c>
      <c r="T48" t="s">
        <v>48</v>
      </c>
      <c r="U48">
        <v>36.7378</v>
      </c>
      <c r="V48">
        <v>-119.7871</v>
      </c>
      <c r="W48">
        <f t="shared" si="0"/>
        <v>2024</v>
      </c>
      <c r="X48" t="str">
        <f t="shared" si="1"/>
        <v>July</v>
      </c>
      <c r="Y48" s="2">
        <v>45499</v>
      </c>
      <c r="Z48">
        <v>0</v>
      </c>
      <c r="AA48" t="b">
        <v>1</v>
      </c>
      <c r="AB48" s="2">
        <v>45842</v>
      </c>
      <c r="AC48">
        <v>13</v>
      </c>
      <c r="AD48">
        <v>47</v>
      </c>
      <c r="AE48">
        <v>12</v>
      </c>
      <c r="AF48">
        <v>0.5</v>
      </c>
      <c r="AG48">
        <v>1</v>
      </c>
      <c r="AH48" s="30">
        <v>0</v>
      </c>
      <c r="AI48">
        <v>0</v>
      </c>
      <c r="AJ48" t="s">
        <v>49</v>
      </c>
      <c r="AK48" t="s">
        <v>42</v>
      </c>
      <c r="AL48" s="29">
        <f>Table1[[#This Row],[membership_tenure_months]]*Table1[[#This Row],[final_price]]</f>
        <v>247</v>
      </c>
    </row>
    <row r="49" spans="1:38" x14ac:dyDescent="0.35">
      <c r="A49">
        <v>36</v>
      </c>
      <c r="B49" t="s">
        <v>34</v>
      </c>
      <c r="C49">
        <v>3</v>
      </c>
      <c r="D49" t="s">
        <v>109</v>
      </c>
      <c r="E49" t="b">
        <v>1</v>
      </c>
      <c r="F49" s="1">
        <v>0.40208333333333335</v>
      </c>
      <c r="G49" s="1">
        <v>0.46388888888888891</v>
      </c>
      <c r="H49">
        <v>89</v>
      </c>
      <c r="I49" t="b">
        <v>0</v>
      </c>
      <c r="J49" t="b">
        <v>0</v>
      </c>
      <c r="K49" t="b">
        <v>1</v>
      </c>
      <c r="L49" t="s">
        <v>36</v>
      </c>
      <c r="M49">
        <v>50</v>
      </c>
      <c r="N49" t="s">
        <v>37</v>
      </c>
      <c r="O49">
        <v>50</v>
      </c>
      <c r="P49" t="s">
        <v>46</v>
      </c>
      <c r="Q49">
        <v>0</v>
      </c>
      <c r="R49" s="29">
        <v>50</v>
      </c>
      <c r="S49" t="s">
        <v>39</v>
      </c>
      <c r="T49" t="s">
        <v>48</v>
      </c>
      <c r="U49">
        <v>36.7378</v>
      </c>
      <c r="V49">
        <v>-119.7871</v>
      </c>
      <c r="W49">
        <f t="shared" si="0"/>
        <v>2023</v>
      </c>
      <c r="X49" t="str">
        <f t="shared" si="1"/>
        <v>December</v>
      </c>
      <c r="Y49" s="2">
        <v>45277</v>
      </c>
      <c r="Z49">
        <v>0</v>
      </c>
      <c r="AA49" t="b">
        <v>1</v>
      </c>
      <c r="AB49" s="2">
        <v>45829</v>
      </c>
      <c r="AC49">
        <v>20</v>
      </c>
      <c r="AD49">
        <v>60</v>
      </c>
      <c r="AE49">
        <v>12</v>
      </c>
      <c r="AF49">
        <v>1.5</v>
      </c>
      <c r="AG49">
        <v>0</v>
      </c>
      <c r="AH49" s="30">
        <v>0</v>
      </c>
      <c r="AI49">
        <v>1</v>
      </c>
      <c r="AJ49" t="s">
        <v>49</v>
      </c>
      <c r="AK49" t="s">
        <v>42</v>
      </c>
      <c r="AL49" s="29">
        <f>Table1[[#This Row],[membership_tenure_months]]*Table1[[#This Row],[final_price]]</f>
        <v>1000</v>
      </c>
    </row>
    <row r="50" spans="1:38" x14ac:dyDescent="0.35">
      <c r="A50">
        <v>36</v>
      </c>
      <c r="B50" t="s">
        <v>34</v>
      </c>
      <c r="C50">
        <v>3</v>
      </c>
      <c r="D50" t="s">
        <v>110</v>
      </c>
      <c r="E50" t="b">
        <v>0</v>
      </c>
      <c r="F50" s="1">
        <v>0.46250000000000002</v>
      </c>
      <c r="G50" s="1">
        <v>0.48888888888888887</v>
      </c>
      <c r="H50">
        <v>38</v>
      </c>
      <c r="I50" t="b">
        <v>1</v>
      </c>
      <c r="J50" t="b">
        <v>1</v>
      </c>
      <c r="K50" t="b">
        <v>0</v>
      </c>
      <c r="L50" t="s">
        <v>80</v>
      </c>
      <c r="M50">
        <v>50</v>
      </c>
      <c r="N50" t="s">
        <v>37</v>
      </c>
      <c r="O50">
        <v>50</v>
      </c>
      <c r="P50" t="s">
        <v>51</v>
      </c>
      <c r="Q50">
        <v>0.1</v>
      </c>
      <c r="R50" s="29">
        <v>45</v>
      </c>
      <c r="S50" t="s">
        <v>39</v>
      </c>
      <c r="T50" t="s">
        <v>57</v>
      </c>
      <c r="U50">
        <v>33.836599999999997</v>
      </c>
      <c r="V50">
        <v>-117.9143</v>
      </c>
      <c r="W50">
        <f t="shared" si="0"/>
        <v>2023</v>
      </c>
      <c r="X50" t="str">
        <f t="shared" si="1"/>
        <v>November</v>
      </c>
      <c r="Y50" s="2">
        <v>45248</v>
      </c>
      <c r="Z50">
        <v>2</v>
      </c>
      <c r="AA50" t="b">
        <v>1</v>
      </c>
      <c r="AB50" s="2">
        <v>45828</v>
      </c>
      <c r="AC50">
        <v>21</v>
      </c>
      <c r="AD50">
        <v>61</v>
      </c>
      <c r="AE50">
        <v>12</v>
      </c>
      <c r="AF50">
        <v>0.6</v>
      </c>
      <c r="AG50">
        <v>5</v>
      </c>
      <c r="AH50" s="30">
        <v>1</v>
      </c>
      <c r="AI50">
        <v>0</v>
      </c>
      <c r="AJ50" t="s">
        <v>58</v>
      </c>
      <c r="AK50" t="s">
        <v>42</v>
      </c>
      <c r="AL50" s="29">
        <f>Table1[[#This Row],[membership_tenure_months]]*Table1[[#This Row],[final_price]]</f>
        <v>945</v>
      </c>
    </row>
    <row r="51" spans="1:38" x14ac:dyDescent="0.35">
      <c r="A51">
        <v>17</v>
      </c>
      <c r="B51" t="s">
        <v>66</v>
      </c>
      <c r="C51">
        <v>2</v>
      </c>
      <c r="D51" t="s">
        <v>111</v>
      </c>
      <c r="E51" t="b">
        <v>0</v>
      </c>
      <c r="F51" s="1">
        <v>0.73888888888888893</v>
      </c>
      <c r="G51" s="1">
        <v>0.76388888888888884</v>
      </c>
      <c r="H51">
        <v>36</v>
      </c>
      <c r="I51" t="b">
        <v>1</v>
      </c>
      <c r="J51" t="b">
        <v>1</v>
      </c>
      <c r="K51" t="b">
        <v>0</v>
      </c>
      <c r="L51" t="s">
        <v>36</v>
      </c>
      <c r="M51">
        <v>70</v>
      </c>
      <c r="N51" t="s">
        <v>97</v>
      </c>
      <c r="O51">
        <v>63</v>
      </c>
      <c r="P51" t="s">
        <v>93</v>
      </c>
      <c r="Q51">
        <v>0.15</v>
      </c>
      <c r="R51" s="29">
        <v>53.55</v>
      </c>
      <c r="S51" t="s">
        <v>68</v>
      </c>
      <c r="T51" t="s">
        <v>57</v>
      </c>
      <c r="U51">
        <v>33.836599999999997</v>
      </c>
      <c r="V51">
        <v>-117.9143</v>
      </c>
      <c r="W51">
        <f t="shared" si="0"/>
        <v>2024</v>
      </c>
      <c r="X51" t="str">
        <f t="shared" si="1"/>
        <v>December</v>
      </c>
      <c r="Y51" s="2">
        <v>45634</v>
      </c>
      <c r="Z51">
        <v>3</v>
      </c>
      <c r="AA51" t="b">
        <v>1</v>
      </c>
      <c r="AB51" s="2">
        <v>45849</v>
      </c>
      <c r="AC51">
        <v>8</v>
      </c>
      <c r="AD51">
        <v>40</v>
      </c>
      <c r="AE51">
        <v>8</v>
      </c>
      <c r="AF51">
        <v>0.6</v>
      </c>
      <c r="AG51">
        <v>9.4499999999999993</v>
      </c>
      <c r="AH51" s="30">
        <v>0</v>
      </c>
      <c r="AI51">
        <v>1</v>
      </c>
      <c r="AJ51" t="s">
        <v>58</v>
      </c>
      <c r="AK51" t="s">
        <v>42</v>
      </c>
      <c r="AL51" s="29">
        <f>Table1[[#This Row],[membership_tenure_months]]*Table1[[#This Row],[final_price]]</f>
        <v>428.4</v>
      </c>
    </row>
    <row r="52" spans="1:38" x14ac:dyDescent="0.35">
      <c r="A52">
        <v>32</v>
      </c>
      <c r="B52" t="s">
        <v>54</v>
      </c>
      <c r="C52">
        <v>5</v>
      </c>
      <c r="D52" t="s">
        <v>96</v>
      </c>
      <c r="E52" t="b">
        <v>0</v>
      </c>
      <c r="F52" s="1">
        <v>0.82777777777777772</v>
      </c>
      <c r="G52" s="1">
        <v>0.88680555555555551</v>
      </c>
      <c r="H52">
        <v>85</v>
      </c>
      <c r="I52" t="b">
        <v>1</v>
      </c>
      <c r="J52" t="b">
        <v>1</v>
      </c>
      <c r="K52" t="b">
        <v>1</v>
      </c>
      <c r="L52" t="s">
        <v>60</v>
      </c>
      <c r="M52">
        <v>20</v>
      </c>
      <c r="N52" t="s">
        <v>82</v>
      </c>
      <c r="O52">
        <v>15</v>
      </c>
      <c r="P52" t="s">
        <v>93</v>
      </c>
      <c r="Q52">
        <v>0.15</v>
      </c>
      <c r="R52" s="29">
        <v>12.75</v>
      </c>
      <c r="S52" t="s">
        <v>56</v>
      </c>
      <c r="T52" t="s">
        <v>48</v>
      </c>
      <c r="U52">
        <v>36.7378</v>
      </c>
      <c r="V52">
        <v>-119.7871</v>
      </c>
      <c r="W52">
        <f t="shared" si="0"/>
        <v>2022</v>
      </c>
      <c r="X52" t="str">
        <f t="shared" si="1"/>
        <v>August</v>
      </c>
      <c r="Y52" s="2">
        <v>44798</v>
      </c>
      <c r="Z52">
        <v>1</v>
      </c>
      <c r="AA52" t="b">
        <v>1</v>
      </c>
      <c r="AB52" s="2">
        <v>45802</v>
      </c>
      <c r="AC52">
        <v>36</v>
      </c>
      <c r="AD52">
        <v>87</v>
      </c>
      <c r="AE52">
        <v>20</v>
      </c>
      <c r="AF52">
        <v>1.4</v>
      </c>
      <c r="AG52">
        <v>2.25</v>
      </c>
      <c r="AH52" s="30">
        <v>1</v>
      </c>
      <c r="AI52">
        <v>0</v>
      </c>
      <c r="AJ52" t="s">
        <v>49</v>
      </c>
      <c r="AK52" t="s">
        <v>42</v>
      </c>
      <c r="AL52" s="29">
        <f>Table1[[#This Row],[membership_tenure_months]]*Table1[[#This Row],[final_price]]</f>
        <v>459</v>
      </c>
    </row>
    <row r="53" spans="1:38" x14ac:dyDescent="0.35">
      <c r="A53">
        <v>40</v>
      </c>
      <c r="B53" t="s">
        <v>34</v>
      </c>
      <c r="C53">
        <v>3</v>
      </c>
      <c r="D53" t="s">
        <v>112</v>
      </c>
      <c r="E53" t="b">
        <v>0</v>
      </c>
      <c r="F53" s="1">
        <v>0.81805555555555554</v>
      </c>
      <c r="G53" s="1">
        <v>0.88194444444444442</v>
      </c>
      <c r="H53">
        <v>92</v>
      </c>
      <c r="I53" t="b">
        <v>1</v>
      </c>
      <c r="J53" t="b">
        <v>1</v>
      </c>
      <c r="K53" t="b">
        <v>1</v>
      </c>
      <c r="L53" t="s">
        <v>36</v>
      </c>
      <c r="M53">
        <v>50</v>
      </c>
      <c r="N53" t="s">
        <v>37</v>
      </c>
      <c r="O53">
        <v>50</v>
      </c>
      <c r="P53" t="s">
        <v>46</v>
      </c>
      <c r="Q53">
        <v>0</v>
      </c>
      <c r="R53" s="29">
        <v>50</v>
      </c>
      <c r="S53" t="s">
        <v>39</v>
      </c>
      <c r="T53" t="s">
        <v>83</v>
      </c>
      <c r="U53">
        <v>33.770099999999999</v>
      </c>
      <c r="V53">
        <v>-118.19370000000001</v>
      </c>
      <c r="W53">
        <f t="shared" si="0"/>
        <v>2023</v>
      </c>
      <c r="X53" t="str">
        <f t="shared" si="1"/>
        <v>March</v>
      </c>
      <c r="Y53" s="2">
        <v>45005</v>
      </c>
      <c r="Z53">
        <v>5</v>
      </c>
      <c r="AA53" t="b">
        <v>0</v>
      </c>
      <c r="AB53" s="2">
        <v>45814</v>
      </c>
      <c r="AC53">
        <v>29</v>
      </c>
      <c r="AD53">
        <v>75</v>
      </c>
      <c r="AE53">
        <v>12</v>
      </c>
      <c r="AF53">
        <v>1.5</v>
      </c>
      <c r="AG53">
        <v>0</v>
      </c>
      <c r="AH53" s="30">
        <v>1</v>
      </c>
      <c r="AI53">
        <v>1</v>
      </c>
      <c r="AJ53" t="s">
        <v>84</v>
      </c>
      <c r="AK53" t="s">
        <v>42</v>
      </c>
      <c r="AL53" s="29">
        <f>Table1[[#This Row],[membership_tenure_months]]*Table1[[#This Row],[final_price]]</f>
        <v>1450</v>
      </c>
    </row>
    <row r="54" spans="1:38" x14ac:dyDescent="0.35">
      <c r="A54">
        <v>46</v>
      </c>
      <c r="B54" t="s">
        <v>43</v>
      </c>
      <c r="C54">
        <v>1</v>
      </c>
      <c r="D54" t="s">
        <v>63</v>
      </c>
      <c r="E54" t="b">
        <v>0</v>
      </c>
      <c r="F54" s="1">
        <v>0.60972222222222228</v>
      </c>
      <c r="G54" s="1">
        <v>0.72291666666666665</v>
      </c>
      <c r="H54">
        <v>163</v>
      </c>
      <c r="I54" t="b">
        <v>1</v>
      </c>
      <c r="J54" t="b">
        <v>0</v>
      </c>
      <c r="K54" t="b">
        <v>1</v>
      </c>
      <c r="L54" t="s">
        <v>45</v>
      </c>
      <c r="M54">
        <v>30</v>
      </c>
      <c r="N54" t="s">
        <v>37</v>
      </c>
      <c r="O54">
        <v>30</v>
      </c>
      <c r="P54" t="s">
        <v>46</v>
      </c>
      <c r="Q54">
        <v>0</v>
      </c>
      <c r="R54" s="29">
        <v>30</v>
      </c>
      <c r="S54" t="s">
        <v>47</v>
      </c>
      <c r="T54" t="s">
        <v>76</v>
      </c>
      <c r="U54">
        <v>37.774900000000002</v>
      </c>
      <c r="V54">
        <v>-122.4194</v>
      </c>
      <c r="W54">
        <f t="shared" si="0"/>
        <v>2022</v>
      </c>
      <c r="X54" t="str">
        <f t="shared" si="1"/>
        <v>September</v>
      </c>
      <c r="Y54" s="2">
        <v>44830</v>
      </c>
      <c r="Z54">
        <v>0</v>
      </c>
      <c r="AA54" t="b">
        <v>0</v>
      </c>
      <c r="AB54" s="2">
        <v>45804</v>
      </c>
      <c r="AC54">
        <v>35</v>
      </c>
      <c r="AD54">
        <v>85</v>
      </c>
      <c r="AE54">
        <v>4</v>
      </c>
      <c r="AF54">
        <v>2.7</v>
      </c>
      <c r="AG54">
        <v>0</v>
      </c>
      <c r="AH54" s="30">
        <v>1</v>
      </c>
      <c r="AI54">
        <v>0</v>
      </c>
      <c r="AJ54" t="s">
        <v>77</v>
      </c>
      <c r="AK54" t="s">
        <v>42</v>
      </c>
      <c r="AL54" s="29">
        <f>Table1[[#This Row],[membership_tenure_months]]*Table1[[#This Row],[final_price]]</f>
        <v>1050</v>
      </c>
    </row>
    <row r="55" spans="1:38" x14ac:dyDescent="0.35">
      <c r="A55">
        <v>39</v>
      </c>
      <c r="B55" t="s">
        <v>34</v>
      </c>
      <c r="C55">
        <v>2</v>
      </c>
      <c r="D55" t="s">
        <v>113</v>
      </c>
      <c r="E55" t="b">
        <v>0</v>
      </c>
      <c r="F55" s="1">
        <v>0.70347222222222228</v>
      </c>
      <c r="G55" s="1">
        <v>0.75555555555555554</v>
      </c>
      <c r="H55">
        <v>75</v>
      </c>
      <c r="I55" t="b">
        <v>0</v>
      </c>
      <c r="J55" t="b">
        <v>1</v>
      </c>
      <c r="K55" t="b">
        <v>0</v>
      </c>
      <c r="L55" t="s">
        <v>45</v>
      </c>
      <c r="M55">
        <v>50</v>
      </c>
      <c r="N55" t="s">
        <v>82</v>
      </c>
      <c r="O55">
        <v>37.5</v>
      </c>
      <c r="P55" t="s">
        <v>38</v>
      </c>
      <c r="Q55">
        <v>0.05</v>
      </c>
      <c r="R55" s="29">
        <v>35.625</v>
      </c>
      <c r="S55" t="s">
        <v>39</v>
      </c>
      <c r="T55" t="s">
        <v>76</v>
      </c>
      <c r="U55">
        <v>37.774900000000002</v>
      </c>
      <c r="V55">
        <v>-122.4194</v>
      </c>
      <c r="W55">
        <f t="shared" si="0"/>
        <v>2022</v>
      </c>
      <c r="X55" t="str">
        <f t="shared" si="1"/>
        <v>November</v>
      </c>
      <c r="Y55" s="2">
        <v>44878</v>
      </c>
      <c r="Z55">
        <v>4</v>
      </c>
      <c r="AA55" t="b">
        <v>1</v>
      </c>
      <c r="AB55" s="2">
        <v>45807</v>
      </c>
      <c r="AC55">
        <v>33</v>
      </c>
      <c r="AD55">
        <v>82</v>
      </c>
      <c r="AE55">
        <v>8</v>
      </c>
      <c r="AF55">
        <v>1.2</v>
      </c>
      <c r="AG55">
        <v>1.88</v>
      </c>
      <c r="AH55" s="30">
        <v>1</v>
      </c>
      <c r="AI55">
        <v>0</v>
      </c>
      <c r="AJ55" t="s">
        <v>77</v>
      </c>
      <c r="AK55" t="s">
        <v>42</v>
      </c>
      <c r="AL55" s="29">
        <f>Table1[[#This Row],[membership_tenure_months]]*Table1[[#This Row],[final_price]]</f>
        <v>1175.625</v>
      </c>
    </row>
    <row r="56" spans="1:38" x14ac:dyDescent="0.35">
      <c r="A56">
        <v>30</v>
      </c>
      <c r="B56" t="s">
        <v>34</v>
      </c>
      <c r="C56">
        <v>5</v>
      </c>
      <c r="D56" t="s">
        <v>85</v>
      </c>
      <c r="E56" t="b">
        <v>1</v>
      </c>
      <c r="F56" s="1">
        <v>0.45555555555555555</v>
      </c>
      <c r="G56" s="1">
        <v>0.56944444444444442</v>
      </c>
      <c r="H56">
        <v>164</v>
      </c>
      <c r="I56" t="b">
        <v>0</v>
      </c>
      <c r="J56" t="b">
        <v>1</v>
      </c>
      <c r="K56" t="b">
        <v>1</v>
      </c>
      <c r="L56" t="s">
        <v>45</v>
      </c>
      <c r="M56">
        <v>50</v>
      </c>
      <c r="N56" t="s">
        <v>82</v>
      </c>
      <c r="O56">
        <v>37.5</v>
      </c>
      <c r="P56" t="s">
        <v>38</v>
      </c>
      <c r="Q56">
        <v>0.05</v>
      </c>
      <c r="R56" s="29">
        <v>35.625</v>
      </c>
      <c r="S56" t="s">
        <v>39</v>
      </c>
      <c r="T56" t="s">
        <v>40</v>
      </c>
      <c r="U56">
        <v>37.338200000000001</v>
      </c>
      <c r="V56">
        <v>-121.88630000000001</v>
      </c>
      <c r="W56">
        <f t="shared" si="0"/>
        <v>2023</v>
      </c>
      <c r="X56" t="str">
        <f t="shared" si="1"/>
        <v>September</v>
      </c>
      <c r="Y56" s="2">
        <v>45194</v>
      </c>
      <c r="Z56">
        <v>2</v>
      </c>
      <c r="AA56" t="b">
        <v>0</v>
      </c>
      <c r="AB56" s="2">
        <v>45825</v>
      </c>
      <c r="AC56">
        <v>23</v>
      </c>
      <c r="AD56">
        <v>64</v>
      </c>
      <c r="AE56">
        <v>20</v>
      </c>
      <c r="AF56">
        <v>2.7</v>
      </c>
      <c r="AG56">
        <v>1.88</v>
      </c>
      <c r="AH56" s="30">
        <v>1</v>
      </c>
      <c r="AI56">
        <v>0</v>
      </c>
      <c r="AJ56" t="s">
        <v>41</v>
      </c>
      <c r="AK56" t="s">
        <v>42</v>
      </c>
      <c r="AL56" s="29">
        <f>Table1[[#This Row],[membership_tenure_months]]*Table1[[#This Row],[final_price]]</f>
        <v>819.375</v>
      </c>
    </row>
    <row r="57" spans="1:38" x14ac:dyDescent="0.35">
      <c r="A57">
        <v>24</v>
      </c>
      <c r="B57" t="s">
        <v>34</v>
      </c>
      <c r="C57">
        <v>1</v>
      </c>
      <c r="D57" t="s">
        <v>114</v>
      </c>
      <c r="E57" t="b">
        <v>0</v>
      </c>
      <c r="F57" s="1">
        <v>0.70208333333333328</v>
      </c>
      <c r="G57" s="1">
        <v>0.77152777777777781</v>
      </c>
      <c r="H57">
        <v>100</v>
      </c>
      <c r="I57" t="b">
        <v>0</v>
      </c>
      <c r="J57" t="b">
        <v>1</v>
      </c>
      <c r="K57" t="b">
        <v>1</v>
      </c>
      <c r="L57" t="s">
        <v>80</v>
      </c>
      <c r="M57">
        <v>50</v>
      </c>
      <c r="N57" t="s">
        <v>37</v>
      </c>
      <c r="O57">
        <v>50</v>
      </c>
      <c r="P57" t="s">
        <v>46</v>
      </c>
      <c r="Q57">
        <v>0</v>
      </c>
      <c r="R57" s="29">
        <v>50</v>
      </c>
      <c r="S57" t="s">
        <v>39</v>
      </c>
      <c r="T57" t="s">
        <v>61</v>
      </c>
      <c r="U57">
        <v>38.581600000000002</v>
      </c>
      <c r="V57">
        <v>-121.4944</v>
      </c>
      <c r="W57">
        <f t="shared" si="0"/>
        <v>2022</v>
      </c>
      <c r="X57" t="str">
        <f t="shared" si="1"/>
        <v>October</v>
      </c>
      <c r="Y57" s="2">
        <v>44849</v>
      </c>
      <c r="Z57">
        <v>1</v>
      </c>
      <c r="AA57" t="b">
        <v>1</v>
      </c>
      <c r="AB57" s="2">
        <v>45805</v>
      </c>
      <c r="AC57">
        <v>34</v>
      </c>
      <c r="AD57">
        <v>84</v>
      </c>
      <c r="AE57">
        <v>4</v>
      </c>
      <c r="AF57">
        <v>1.7</v>
      </c>
      <c r="AG57">
        <v>0</v>
      </c>
      <c r="AH57" s="30">
        <v>1</v>
      </c>
      <c r="AI57">
        <v>1</v>
      </c>
      <c r="AJ57" t="s">
        <v>62</v>
      </c>
      <c r="AK57" t="s">
        <v>42</v>
      </c>
      <c r="AL57" s="29">
        <f>Table1[[#This Row],[membership_tenure_months]]*Table1[[#This Row],[final_price]]</f>
        <v>1700</v>
      </c>
    </row>
    <row r="58" spans="1:38" x14ac:dyDescent="0.35">
      <c r="A58">
        <v>41</v>
      </c>
      <c r="B58" t="s">
        <v>34</v>
      </c>
      <c r="C58">
        <v>1</v>
      </c>
      <c r="D58" t="s">
        <v>81</v>
      </c>
      <c r="E58" t="b">
        <v>0</v>
      </c>
      <c r="F58" s="1">
        <v>0.68125000000000002</v>
      </c>
      <c r="G58" s="1">
        <v>0.77708333333333335</v>
      </c>
      <c r="H58">
        <v>138</v>
      </c>
      <c r="I58" t="b">
        <v>1</v>
      </c>
      <c r="J58" t="b">
        <v>1</v>
      </c>
      <c r="K58" t="b">
        <v>0</v>
      </c>
      <c r="L58" t="s">
        <v>36</v>
      </c>
      <c r="M58">
        <v>50</v>
      </c>
      <c r="N58" t="s">
        <v>37</v>
      </c>
      <c r="O58">
        <v>50</v>
      </c>
      <c r="P58" t="s">
        <v>51</v>
      </c>
      <c r="Q58">
        <v>0.1</v>
      </c>
      <c r="R58" s="29">
        <v>45</v>
      </c>
      <c r="S58" t="s">
        <v>39</v>
      </c>
      <c r="T58" t="s">
        <v>69</v>
      </c>
      <c r="U58">
        <v>32.715699999999998</v>
      </c>
      <c r="V58">
        <v>-117.1611</v>
      </c>
      <c r="W58">
        <f t="shared" si="0"/>
        <v>2025</v>
      </c>
      <c r="X58" t="str">
        <f t="shared" si="1"/>
        <v>March</v>
      </c>
      <c r="Y58" s="2">
        <v>45736</v>
      </c>
      <c r="Z58">
        <v>3</v>
      </c>
      <c r="AA58" t="b">
        <v>1</v>
      </c>
      <c r="AB58" s="2">
        <v>45855</v>
      </c>
      <c r="AC58">
        <v>5</v>
      </c>
      <c r="AD58">
        <v>34</v>
      </c>
      <c r="AE58">
        <v>4</v>
      </c>
      <c r="AF58">
        <v>2.2999999999999998</v>
      </c>
      <c r="AG58">
        <v>5</v>
      </c>
      <c r="AH58" s="30">
        <v>0</v>
      </c>
      <c r="AI58">
        <v>0</v>
      </c>
      <c r="AJ58" t="s">
        <v>70</v>
      </c>
      <c r="AK58" t="s">
        <v>42</v>
      </c>
      <c r="AL58" s="29">
        <f>Table1[[#This Row],[membership_tenure_months]]*Table1[[#This Row],[final_price]]</f>
        <v>225</v>
      </c>
    </row>
    <row r="59" spans="1:38" x14ac:dyDescent="0.35">
      <c r="A59">
        <v>29</v>
      </c>
      <c r="B59" t="s">
        <v>34</v>
      </c>
      <c r="C59">
        <v>2</v>
      </c>
      <c r="D59" t="s">
        <v>115</v>
      </c>
      <c r="E59" t="b">
        <v>0</v>
      </c>
      <c r="F59" s="1">
        <v>0.61458333333333337</v>
      </c>
      <c r="G59" s="1">
        <v>0.69652777777777775</v>
      </c>
      <c r="H59">
        <v>118</v>
      </c>
      <c r="I59" t="b">
        <v>1</v>
      </c>
      <c r="J59" t="b">
        <v>1</v>
      </c>
      <c r="K59" t="b">
        <v>1</v>
      </c>
      <c r="L59" t="s">
        <v>36</v>
      </c>
      <c r="M59">
        <v>50</v>
      </c>
      <c r="N59" t="s">
        <v>82</v>
      </c>
      <c r="O59">
        <v>37.5</v>
      </c>
      <c r="P59" t="s">
        <v>46</v>
      </c>
      <c r="Q59">
        <v>0</v>
      </c>
      <c r="R59" s="29">
        <v>37.5</v>
      </c>
      <c r="S59" t="s">
        <v>39</v>
      </c>
      <c r="T59" t="s">
        <v>52</v>
      </c>
      <c r="U59">
        <v>37.804400000000001</v>
      </c>
      <c r="V59">
        <v>-122.27119999999999</v>
      </c>
      <c r="W59">
        <f t="shared" si="0"/>
        <v>2024</v>
      </c>
      <c r="X59" t="str">
        <f t="shared" si="1"/>
        <v>November</v>
      </c>
      <c r="Y59" s="2">
        <v>45622</v>
      </c>
      <c r="Z59">
        <v>7</v>
      </c>
      <c r="AA59" t="b">
        <v>1</v>
      </c>
      <c r="AB59" s="2">
        <v>45849</v>
      </c>
      <c r="AC59">
        <v>9</v>
      </c>
      <c r="AD59">
        <v>40</v>
      </c>
      <c r="AE59">
        <v>8</v>
      </c>
      <c r="AF59">
        <v>2</v>
      </c>
      <c r="AG59">
        <v>0</v>
      </c>
      <c r="AH59" s="30">
        <v>0</v>
      </c>
      <c r="AI59">
        <v>0</v>
      </c>
      <c r="AJ59" t="s">
        <v>53</v>
      </c>
      <c r="AK59" t="s">
        <v>42</v>
      </c>
      <c r="AL59" s="29">
        <f>Table1[[#This Row],[membership_tenure_months]]*Table1[[#This Row],[final_price]]</f>
        <v>337.5</v>
      </c>
    </row>
    <row r="60" spans="1:38" x14ac:dyDescent="0.35">
      <c r="A60">
        <v>17</v>
      </c>
      <c r="B60" t="s">
        <v>43</v>
      </c>
      <c r="C60">
        <v>1</v>
      </c>
      <c r="D60" t="s">
        <v>81</v>
      </c>
      <c r="E60" t="b">
        <v>0</v>
      </c>
      <c r="F60" s="1">
        <v>0.4375</v>
      </c>
      <c r="G60" s="1">
        <v>0.56041666666666667</v>
      </c>
      <c r="H60">
        <v>177</v>
      </c>
      <c r="I60" t="b">
        <v>1</v>
      </c>
      <c r="J60" t="b">
        <v>1</v>
      </c>
      <c r="K60" t="b">
        <v>1</v>
      </c>
      <c r="L60" t="s">
        <v>36</v>
      </c>
      <c r="M60">
        <v>30</v>
      </c>
      <c r="N60" t="s">
        <v>37</v>
      </c>
      <c r="O60">
        <v>30</v>
      </c>
      <c r="P60" t="s">
        <v>93</v>
      </c>
      <c r="Q60">
        <v>0.15</v>
      </c>
      <c r="R60" s="29">
        <v>25.5</v>
      </c>
      <c r="S60" t="s">
        <v>47</v>
      </c>
      <c r="T60" t="s">
        <v>83</v>
      </c>
      <c r="U60">
        <v>33.770099999999999</v>
      </c>
      <c r="V60">
        <v>-118.19370000000001</v>
      </c>
      <c r="W60">
        <f t="shared" si="0"/>
        <v>2025</v>
      </c>
      <c r="X60" t="str">
        <f t="shared" si="1"/>
        <v>May</v>
      </c>
      <c r="Y60" s="2">
        <v>45782</v>
      </c>
      <c r="Z60">
        <v>6</v>
      </c>
      <c r="AA60" t="b">
        <v>0</v>
      </c>
      <c r="AB60" s="2">
        <v>45858</v>
      </c>
      <c r="AC60">
        <v>3</v>
      </c>
      <c r="AD60">
        <v>31</v>
      </c>
      <c r="AE60">
        <v>4</v>
      </c>
      <c r="AF60">
        <v>3</v>
      </c>
      <c r="AG60">
        <v>4.5</v>
      </c>
      <c r="AH60" s="30">
        <v>0</v>
      </c>
      <c r="AI60">
        <v>0</v>
      </c>
      <c r="AJ60" t="s">
        <v>84</v>
      </c>
      <c r="AK60" t="s">
        <v>42</v>
      </c>
      <c r="AL60" s="29">
        <f>Table1[[#This Row],[membership_tenure_months]]*Table1[[#This Row],[final_price]]</f>
        <v>76.5</v>
      </c>
    </row>
    <row r="61" spans="1:38" x14ac:dyDescent="0.35">
      <c r="A61">
        <v>19</v>
      </c>
      <c r="B61" t="s">
        <v>54</v>
      </c>
      <c r="C61">
        <v>2</v>
      </c>
      <c r="D61" t="s">
        <v>98</v>
      </c>
      <c r="E61" t="b">
        <v>1</v>
      </c>
      <c r="F61" s="1">
        <v>0.84930555555555554</v>
      </c>
      <c r="G61" s="1">
        <v>0.90902777777777777</v>
      </c>
      <c r="H61">
        <v>86</v>
      </c>
      <c r="I61" t="b">
        <v>0</v>
      </c>
      <c r="J61" t="b">
        <v>1</v>
      </c>
      <c r="K61" t="b">
        <v>0</v>
      </c>
      <c r="L61" t="s">
        <v>36</v>
      </c>
      <c r="M61">
        <v>20</v>
      </c>
      <c r="N61" t="s">
        <v>82</v>
      </c>
      <c r="O61">
        <v>15</v>
      </c>
      <c r="P61" t="s">
        <v>51</v>
      </c>
      <c r="Q61">
        <v>0.1</v>
      </c>
      <c r="R61" s="29">
        <v>13.5</v>
      </c>
      <c r="S61" t="s">
        <v>56</v>
      </c>
      <c r="T61" t="s">
        <v>69</v>
      </c>
      <c r="U61">
        <v>32.715699999999998</v>
      </c>
      <c r="V61">
        <v>-117.1611</v>
      </c>
      <c r="W61">
        <f t="shared" si="0"/>
        <v>2024</v>
      </c>
      <c r="X61" t="str">
        <f t="shared" si="1"/>
        <v>July</v>
      </c>
      <c r="Y61" s="2">
        <v>45484</v>
      </c>
      <c r="Z61">
        <v>7</v>
      </c>
      <c r="AA61" t="b">
        <v>0</v>
      </c>
      <c r="AB61" s="2">
        <v>45841</v>
      </c>
      <c r="AC61">
        <v>13</v>
      </c>
      <c r="AD61">
        <v>48</v>
      </c>
      <c r="AE61">
        <v>8</v>
      </c>
      <c r="AF61">
        <v>1.4</v>
      </c>
      <c r="AG61">
        <v>1.5</v>
      </c>
      <c r="AH61" s="30">
        <v>0</v>
      </c>
      <c r="AI61">
        <v>0</v>
      </c>
      <c r="AJ61" t="s">
        <v>70</v>
      </c>
      <c r="AK61" t="s">
        <v>42</v>
      </c>
      <c r="AL61" s="29">
        <f>Table1[[#This Row],[membership_tenure_months]]*Table1[[#This Row],[final_price]]</f>
        <v>175.5</v>
      </c>
    </row>
    <row r="62" spans="1:38" x14ac:dyDescent="0.35">
      <c r="A62">
        <v>16</v>
      </c>
      <c r="B62" t="s">
        <v>54</v>
      </c>
      <c r="C62">
        <v>1</v>
      </c>
      <c r="D62" t="s">
        <v>116</v>
      </c>
      <c r="E62" t="b">
        <v>1</v>
      </c>
      <c r="F62" s="1">
        <v>0.83472222222222225</v>
      </c>
      <c r="G62" s="1">
        <v>0.94236111111111109</v>
      </c>
      <c r="H62">
        <v>155</v>
      </c>
      <c r="I62" t="b">
        <v>0</v>
      </c>
      <c r="J62" t="b">
        <v>1</v>
      </c>
      <c r="K62" t="b">
        <v>0</v>
      </c>
      <c r="L62" t="s">
        <v>36</v>
      </c>
      <c r="M62">
        <v>20</v>
      </c>
      <c r="N62" t="s">
        <v>37</v>
      </c>
      <c r="O62">
        <v>20</v>
      </c>
      <c r="P62" t="s">
        <v>38</v>
      </c>
      <c r="Q62">
        <v>0.05</v>
      </c>
      <c r="R62" s="29">
        <v>19</v>
      </c>
      <c r="S62" t="s">
        <v>56</v>
      </c>
      <c r="T62" t="s">
        <v>48</v>
      </c>
      <c r="U62">
        <v>36.7378</v>
      </c>
      <c r="V62">
        <v>-119.7871</v>
      </c>
      <c r="W62">
        <f t="shared" si="0"/>
        <v>2024</v>
      </c>
      <c r="X62" t="str">
        <f t="shared" si="1"/>
        <v>May</v>
      </c>
      <c r="Y62" s="2">
        <v>45417</v>
      </c>
      <c r="Z62">
        <v>7</v>
      </c>
      <c r="AA62" t="b">
        <v>0</v>
      </c>
      <c r="AB62" s="2">
        <v>45837</v>
      </c>
      <c r="AC62">
        <v>15</v>
      </c>
      <c r="AD62">
        <v>52</v>
      </c>
      <c r="AE62">
        <v>4</v>
      </c>
      <c r="AF62">
        <v>2.6</v>
      </c>
      <c r="AG62">
        <v>1</v>
      </c>
      <c r="AH62" s="30">
        <v>0</v>
      </c>
      <c r="AI62">
        <v>0</v>
      </c>
      <c r="AJ62" t="s">
        <v>49</v>
      </c>
      <c r="AK62" t="s">
        <v>42</v>
      </c>
      <c r="AL62" s="29">
        <f>Table1[[#This Row],[membership_tenure_months]]*Table1[[#This Row],[final_price]]</f>
        <v>285</v>
      </c>
    </row>
    <row r="63" spans="1:38" x14ac:dyDescent="0.35">
      <c r="A63">
        <v>18</v>
      </c>
      <c r="B63" t="s">
        <v>34</v>
      </c>
      <c r="C63">
        <v>4</v>
      </c>
      <c r="D63" t="s">
        <v>50</v>
      </c>
      <c r="E63" t="b">
        <v>0</v>
      </c>
      <c r="F63" s="1">
        <v>0.47430555555555554</v>
      </c>
      <c r="G63" s="1">
        <v>0.5854166666666667</v>
      </c>
      <c r="H63">
        <v>160</v>
      </c>
      <c r="I63" t="b">
        <v>1</v>
      </c>
      <c r="J63" t="b">
        <v>0</v>
      </c>
      <c r="K63" t="b">
        <v>0</v>
      </c>
      <c r="L63" t="s">
        <v>60</v>
      </c>
      <c r="M63">
        <v>50</v>
      </c>
      <c r="N63" t="s">
        <v>82</v>
      </c>
      <c r="O63">
        <v>37.5</v>
      </c>
      <c r="P63" t="s">
        <v>46</v>
      </c>
      <c r="Q63">
        <v>0</v>
      </c>
      <c r="R63" s="29">
        <v>37.5</v>
      </c>
      <c r="S63" t="s">
        <v>39</v>
      </c>
      <c r="T63" t="s">
        <v>48</v>
      </c>
      <c r="U63">
        <v>36.7378</v>
      </c>
      <c r="V63">
        <v>-119.7871</v>
      </c>
      <c r="W63">
        <f t="shared" si="0"/>
        <v>2024</v>
      </c>
      <c r="X63" t="str">
        <f t="shared" si="1"/>
        <v>September</v>
      </c>
      <c r="Y63" s="2">
        <v>45542</v>
      </c>
      <c r="Z63">
        <v>0</v>
      </c>
      <c r="AA63" t="b">
        <v>1</v>
      </c>
      <c r="AB63" s="2">
        <v>45844</v>
      </c>
      <c r="AC63">
        <v>11</v>
      </c>
      <c r="AD63">
        <v>45</v>
      </c>
      <c r="AE63">
        <v>16</v>
      </c>
      <c r="AF63">
        <v>2.7</v>
      </c>
      <c r="AG63">
        <v>0</v>
      </c>
      <c r="AH63" s="30">
        <v>0</v>
      </c>
      <c r="AI63">
        <v>0</v>
      </c>
      <c r="AJ63" t="s">
        <v>49</v>
      </c>
      <c r="AK63" t="s">
        <v>42</v>
      </c>
      <c r="AL63" s="29">
        <f>Table1[[#This Row],[membership_tenure_months]]*Table1[[#This Row],[final_price]]</f>
        <v>412.5</v>
      </c>
    </row>
    <row r="64" spans="1:38" x14ac:dyDescent="0.35">
      <c r="A64">
        <v>38</v>
      </c>
      <c r="B64" t="s">
        <v>43</v>
      </c>
      <c r="C64">
        <v>1</v>
      </c>
      <c r="D64" t="s">
        <v>90</v>
      </c>
      <c r="E64" t="b">
        <v>1</v>
      </c>
      <c r="F64" s="1">
        <v>0.53611111111111109</v>
      </c>
      <c r="G64" s="1">
        <v>0.64097222222222228</v>
      </c>
      <c r="H64">
        <v>151</v>
      </c>
      <c r="I64" t="b">
        <v>1</v>
      </c>
      <c r="J64" t="b">
        <v>0</v>
      </c>
      <c r="K64" t="b">
        <v>0</v>
      </c>
      <c r="L64" t="s">
        <v>36</v>
      </c>
      <c r="M64">
        <v>30</v>
      </c>
      <c r="N64" t="s">
        <v>82</v>
      </c>
      <c r="O64">
        <v>22.5</v>
      </c>
      <c r="P64" t="s">
        <v>38</v>
      </c>
      <c r="Q64">
        <v>0.05</v>
      </c>
      <c r="R64" s="29">
        <v>21.375</v>
      </c>
      <c r="S64" t="s">
        <v>47</v>
      </c>
      <c r="T64" t="s">
        <v>69</v>
      </c>
      <c r="U64">
        <v>32.715699999999998</v>
      </c>
      <c r="V64">
        <v>-117.1611</v>
      </c>
      <c r="W64">
        <f t="shared" si="0"/>
        <v>2023</v>
      </c>
      <c r="X64" t="str">
        <f t="shared" si="1"/>
        <v>January</v>
      </c>
      <c r="Y64" s="2">
        <v>44948</v>
      </c>
      <c r="Z64">
        <v>0</v>
      </c>
      <c r="AA64" t="b">
        <v>0</v>
      </c>
      <c r="AB64" s="2">
        <v>45811</v>
      </c>
      <c r="AC64">
        <v>31</v>
      </c>
      <c r="AD64">
        <v>78</v>
      </c>
      <c r="AE64">
        <v>4</v>
      </c>
      <c r="AF64">
        <v>2.5</v>
      </c>
      <c r="AG64">
        <v>1.1200000000000001</v>
      </c>
      <c r="AH64" s="30">
        <v>1</v>
      </c>
      <c r="AI64">
        <v>0</v>
      </c>
      <c r="AJ64" t="s">
        <v>70</v>
      </c>
      <c r="AK64" t="s">
        <v>42</v>
      </c>
      <c r="AL64" s="29">
        <f>Table1[[#This Row],[membership_tenure_months]]*Table1[[#This Row],[final_price]]</f>
        <v>662.625</v>
      </c>
    </row>
    <row r="65" spans="1:38" x14ac:dyDescent="0.35">
      <c r="A65">
        <v>36</v>
      </c>
      <c r="B65" t="s">
        <v>34</v>
      </c>
      <c r="C65">
        <v>1</v>
      </c>
      <c r="D65" t="s">
        <v>63</v>
      </c>
      <c r="E65" t="b">
        <v>0</v>
      </c>
      <c r="F65" s="1">
        <v>0.80555555555555558</v>
      </c>
      <c r="G65" s="1">
        <v>0.91527777777777775</v>
      </c>
      <c r="H65">
        <v>158</v>
      </c>
      <c r="I65" t="b">
        <v>1</v>
      </c>
      <c r="J65" t="b">
        <v>0</v>
      </c>
      <c r="K65" t="b">
        <v>0</v>
      </c>
      <c r="L65" t="s">
        <v>75</v>
      </c>
      <c r="M65">
        <v>50</v>
      </c>
      <c r="N65" t="s">
        <v>82</v>
      </c>
      <c r="O65">
        <v>37.5</v>
      </c>
      <c r="P65" t="s">
        <v>46</v>
      </c>
      <c r="Q65">
        <v>0</v>
      </c>
      <c r="R65" s="29">
        <v>37.5</v>
      </c>
      <c r="S65" t="s">
        <v>39</v>
      </c>
      <c r="T65" t="s">
        <v>72</v>
      </c>
      <c r="U65">
        <v>35.3733</v>
      </c>
      <c r="V65">
        <v>-119.0187</v>
      </c>
      <c r="W65">
        <f t="shared" si="0"/>
        <v>2024</v>
      </c>
      <c r="X65" t="str">
        <f t="shared" si="1"/>
        <v>June</v>
      </c>
      <c r="Y65" s="2">
        <v>45451</v>
      </c>
      <c r="Z65">
        <v>0</v>
      </c>
      <c r="AA65" t="b">
        <v>1</v>
      </c>
      <c r="AB65" s="2">
        <v>45839</v>
      </c>
      <c r="AC65">
        <v>14</v>
      </c>
      <c r="AD65">
        <v>50</v>
      </c>
      <c r="AE65">
        <v>4</v>
      </c>
      <c r="AF65">
        <v>2.6</v>
      </c>
      <c r="AG65">
        <v>0</v>
      </c>
      <c r="AH65" s="30">
        <v>0</v>
      </c>
      <c r="AI65">
        <v>0</v>
      </c>
      <c r="AJ65" t="s">
        <v>73</v>
      </c>
      <c r="AK65" t="s">
        <v>42</v>
      </c>
      <c r="AL65" s="29">
        <f>Table1[[#This Row],[membership_tenure_months]]*Table1[[#This Row],[final_price]]</f>
        <v>525</v>
      </c>
    </row>
    <row r="66" spans="1:38" x14ac:dyDescent="0.35">
      <c r="A66">
        <v>48</v>
      </c>
      <c r="B66" t="s">
        <v>54</v>
      </c>
      <c r="C66">
        <v>1</v>
      </c>
      <c r="D66" t="s">
        <v>81</v>
      </c>
      <c r="E66" t="b">
        <v>1</v>
      </c>
      <c r="F66" s="1">
        <v>0.61388888888888893</v>
      </c>
      <c r="G66" s="1">
        <v>0.70902777777777781</v>
      </c>
      <c r="H66">
        <v>137</v>
      </c>
      <c r="I66" t="b">
        <v>0</v>
      </c>
      <c r="J66" t="b">
        <v>1</v>
      </c>
      <c r="K66" t="b">
        <v>0</v>
      </c>
      <c r="L66" t="s">
        <v>36</v>
      </c>
      <c r="M66">
        <v>20</v>
      </c>
      <c r="N66" t="s">
        <v>97</v>
      </c>
      <c r="O66">
        <v>18</v>
      </c>
      <c r="P66" t="s">
        <v>38</v>
      </c>
      <c r="Q66">
        <v>0.05</v>
      </c>
      <c r="R66" s="29">
        <v>17.100000000000001</v>
      </c>
      <c r="S66" t="s">
        <v>56</v>
      </c>
      <c r="T66" t="s">
        <v>83</v>
      </c>
      <c r="U66">
        <v>33.770099999999999</v>
      </c>
      <c r="V66">
        <v>-118.19370000000001</v>
      </c>
      <c r="W66">
        <f t="shared" ref="W66:W129" si="2">YEAR(Y:Y)</f>
        <v>2024</v>
      </c>
      <c r="X66" t="str">
        <f t="shared" ref="X66:X129" si="3">TEXT(Y:Y,"MMMM")</f>
        <v>August</v>
      </c>
      <c r="Y66" s="2">
        <v>45531</v>
      </c>
      <c r="Z66">
        <v>2</v>
      </c>
      <c r="AA66" t="b">
        <v>0</v>
      </c>
      <c r="AB66" s="2">
        <v>45844</v>
      </c>
      <c r="AC66">
        <v>12</v>
      </c>
      <c r="AD66">
        <v>45</v>
      </c>
      <c r="AE66">
        <v>4</v>
      </c>
      <c r="AF66">
        <v>2.2999999999999998</v>
      </c>
      <c r="AG66">
        <v>0.9</v>
      </c>
      <c r="AH66" s="30">
        <v>0</v>
      </c>
      <c r="AI66">
        <v>0</v>
      </c>
      <c r="AJ66" t="s">
        <v>84</v>
      </c>
      <c r="AK66" t="s">
        <v>42</v>
      </c>
      <c r="AL66" s="29">
        <f>Table1[[#This Row],[membership_tenure_months]]*Table1[[#This Row],[final_price]]</f>
        <v>205.20000000000002</v>
      </c>
    </row>
    <row r="67" spans="1:38" x14ac:dyDescent="0.35">
      <c r="A67">
        <v>14</v>
      </c>
      <c r="B67" t="s">
        <v>34</v>
      </c>
      <c r="C67">
        <v>1</v>
      </c>
      <c r="D67" t="s">
        <v>116</v>
      </c>
      <c r="E67" t="b">
        <v>1</v>
      </c>
      <c r="F67" s="1">
        <v>0.49722222222222223</v>
      </c>
      <c r="G67" s="1">
        <v>0.56736111111111109</v>
      </c>
      <c r="H67">
        <v>101</v>
      </c>
      <c r="I67" t="b">
        <v>0</v>
      </c>
      <c r="J67" t="b">
        <v>0</v>
      </c>
      <c r="K67" t="b">
        <v>0</v>
      </c>
      <c r="L67" t="s">
        <v>36</v>
      </c>
      <c r="M67">
        <v>50</v>
      </c>
      <c r="N67" t="s">
        <v>82</v>
      </c>
      <c r="O67">
        <v>37.5</v>
      </c>
      <c r="P67" t="s">
        <v>46</v>
      </c>
      <c r="Q67">
        <v>0</v>
      </c>
      <c r="R67" s="29">
        <v>37.5</v>
      </c>
      <c r="S67" t="s">
        <v>39</v>
      </c>
      <c r="T67" t="s">
        <v>61</v>
      </c>
      <c r="U67">
        <v>38.581600000000002</v>
      </c>
      <c r="V67">
        <v>-121.4944</v>
      </c>
      <c r="W67">
        <f t="shared" si="2"/>
        <v>2023</v>
      </c>
      <c r="X67" t="str">
        <f t="shared" si="3"/>
        <v>November</v>
      </c>
      <c r="Y67" s="2">
        <v>45253</v>
      </c>
      <c r="Z67">
        <v>0</v>
      </c>
      <c r="AA67" t="b">
        <v>1</v>
      </c>
      <c r="AB67" s="2">
        <v>45828</v>
      </c>
      <c r="AC67">
        <v>21</v>
      </c>
      <c r="AD67">
        <v>61</v>
      </c>
      <c r="AE67">
        <v>4</v>
      </c>
      <c r="AF67">
        <v>1.7</v>
      </c>
      <c r="AG67">
        <v>0</v>
      </c>
      <c r="AH67" s="30">
        <v>1</v>
      </c>
      <c r="AI67">
        <v>0</v>
      </c>
      <c r="AJ67" t="s">
        <v>62</v>
      </c>
      <c r="AK67" t="s">
        <v>42</v>
      </c>
      <c r="AL67" s="29">
        <f>Table1[[#This Row],[membership_tenure_months]]*Table1[[#This Row],[final_price]]</f>
        <v>787.5</v>
      </c>
    </row>
    <row r="68" spans="1:38" x14ac:dyDescent="0.35">
      <c r="A68">
        <v>33</v>
      </c>
      <c r="B68" t="s">
        <v>34</v>
      </c>
      <c r="C68">
        <v>1</v>
      </c>
      <c r="D68" t="s">
        <v>94</v>
      </c>
      <c r="E68" t="b">
        <v>1</v>
      </c>
      <c r="F68" s="1">
        <v>0.67083333333333328</v>
      </c>
      <c r="G68" s="1">
        <v>0.70972222222222225</v>
      </c>
      <c r="H68">
        <v>56</v>
      </c>
      <c r="I68" t="b">
        <v>0</v>
      </c>
      <c r="J68" t="b">
        <v>0</v>
      </c>
      <c r="K68" t="b">
        <v>0</v>
      </c>
      <c r="L68" t="s">
        <v>80</v>
      </c>
      <c r="M68">
        <v>50</v>
      </c>
      <c r="N68" t="s">
        <v>37</v>
      </c>
      <c r="O68">
        <v>50</v>
      </c>
      <c r="P68" t="s">
        <v>51</v>
      </c>
      <c r="Q68">
        <v>0.1</v>
      </c>
      <c r="R68" s="29">
        <v>45</v>
      </c>
      <c r="S68" t="s">
        <v>39</v>
      </c>
      <c r="T68" t="s">
        <v>48</v>
      </c>
      <c r="U68">
        <v>36.7378</v>
      </c>
      <c r="V68">
        <v>-119.7871</v>
      </c>
      <c r="W68">
        <f t="shared" si="2"/>
        <v>2025</v>
      </c>
      <c r="X68" t="str">
        <f t="shared" si="3"/>
        <v>January</v>
      </c>
      <c r="Y68" s="2">
        <v>45680</v>
      </c>
      <c r="Z68">
        <v>0</v>
      </c>
      <c r="AA68" t="b">
        <v>1</v>
      </c>
      <c r="AB68" s="2">
        <v>45852</v>
      </c>
      <c r="AC68">
        <v>7</v>
      </c>
      <c r="AD68">
        <v>37</v>
      </c>
      <c r="AE68">
        <v>4</v>
      </c>
      <c r="AF68">
        <v>0.9</v>
      </c>
      <c r="AG68">
        <v>5</v>
      </c>
      <c r="AH68" s="30">
        <v>0</v>
      </c>
      <c r="AI68">
        <v>0</v>
      </c>
      <c r="AJ68" t="s">
        <v>49</v>
      </c>
      <c r="AK68" t="s">
        <v>42</v>
      </c>
      <c r="AL68" s="29">
        <f>Table1[[#This Row],[membership_tenure_months]]*Table1[[#This Row],[final_price]]</f>
        <v>315</v>
      </c>
    </row>
    <row r="69" spans="1:38" x14ac:dyDescent="0.35">
      <c r="A69">
        <v>43</v>
      </c>
      <c r="B69" t="s">
        <v>43</v>
      </c>
      <c r="C69">
        <v>4</v>
      </c>
      <c r="D69" t="s">
        <v>117</v>
      </c>
      <c r="E69" t="b">
        <v>1</v>
      </c>
      <c r="F69" s="1">
        <v>0.44305555555555554</v>
      </c>
      <c r="G69" s="1">
        <v>0.48680555555555555</v>
      </c>
      <c r="H69">
        <v>63</v>
      </c>
      <c r="I69" t="b">
        <v>1</v>
      </c>
      <c r="J69" t="b">
        <v>1</v>
      </c>
      <c r="K69" t="b">
        <v>1</v>
      </c>
      <c r="L69" t="s">
        <v>36</v>
      </c>
      <c r="M69">
        <v>30</v>
      </c>
      <c r="N69" t="s">
        <v>82</v>
      </c>
      <c r="O69">
        <v>22.5</v>
      </c>
      <c r="P69" t="s">
        <v>38</v>
      </c>
      <c r="Q69">
        <v>0.05</v>
      </c>
      <c r="R69" s="29">
        <v>21.375</v>
      </c>
      <c r="S69" t="s">
        <v>47</v>
      </c>
      <c r="T69" t="s">
        <v>72</v>
      </c>
      <c r="U69">
        <v>35.3733</v>
      </c>
      <c r="V69">
        <v>-119.0187</v>
      </c>
      <c r="W69">
        <f t="shared" si="2"/>
        <v>2023</v>
      </c>
      <c r="X69" t="str">
        <f t="shared" si="3"/>
        <v>February</v>
      </c>
      <c r="Y69" s="2">
        <v>44976</v>
      </c>
      <c r="Z69">
        <v>8</v>
      </c>
      <c r="AA69" t="b">
        <v>0</v>
      </c>
      <c r="AB69" s="2">
        <v>45812</v>
      </c>
      <c r="AC69">
        <v>30</v>
      </c>
      <c r="AD69">
        <v>77</v>
      </c>
      <c r="AE69">
        <v>16</v>
      </c>
      <c r="AF69">
        <v>1</v>
      </c>
      <c r="AG69">
        <v>1.1200000000000001</v>
      </c>
      <c r="AH69" s="30">
        <v>1</v>
      </c>
      <c r="AI69">
        <v>0</v>
      </c>
      <c r="AJ69" t="s">
        <v>73</v>
      </c>
      <c r="AK69" t="s">
        <v>42</v>
      </c>
      <c r="AL69" s="29">
        <f>Table1[[#This Row],[membership_tenure_months]]*Table1[[#This Row],[final_price]]</f>
        <v>641.25</v>
      </c>
    </row>
    <row r="70" spans="1:38" x14ac:dyDescent="0.35">
      <c r="A70">
        <v>28</v>
      </c>
      <c r="B70" t="s">
        <v>34</v>
      </c>
      <c r="C70">
        <v>1</v>
      </c>
      <c r="D70" t="s">
        <v>63</v>
      </c>
      <c r="E70" t="b">
        <v>0</v>
      </c>
      <c r="F70" s="1">
        <v>0.49236111111111114</v>
      </c>
      <c r="G70" s="1">
        <v>0.59097222222222223</v>
      </c>
      <c r="H70">
        <v>142</v>
      </c>
      <c r="I70" t="b">
        <v>1</v>
      </c>
      <c r="J70" t="b">
        <v>1</v>
      </c>
      <c r="K70" t="b">
        <v>1</v>
      </c>
      <c r="L70" t="s">
        <v>60</v>
      </c>
      <c r="M70">
        <v>50</v>
      </c>
      <c r="N70" t="s">
        <v>37</v>
      </c>
      <c r="O70">
        <v>50</v>
      </c>
      <c r="P70" t="s">
        <v>51</v>
      </c>
      <c r="Q70">
        <v>0.1</v>
      </c>
      <c r="R70" s="29">
        <v>45</v>
      </c>
      <c r="S70" t="s">
        <v>39</v>
      </c>
      <c r="T70" t="s">
        <v>61</v>
      </c>
      <c r="U70">
        <v>38.581600000000002</v>
      </c>
      <c r="V70">
        <v>-121.4944</v>
      </c>
      <c r="W70">
        <f t="shared" si="2"/>
        <v>2025</v>
      </c>
      <c r="X70" t="str">
        <f t="shared" si="3"/>
        <v>April</v>
      </c>
      <c r="Y70" s="2">
        <v>45751</v>
      </c>
      <c r="Z70">
        <v>8</v>
      </c>
      <c r="AA70" t="b">
        <v>1</v>
      </c>
      <c r="AB70" s="2">
        <v>45856</v>
      </c>
      <c r="AC70">
        <v>4</v>
      </c>
      <c r="AD70">
        <v>33</v>
      </c>
      <c r="AE70">
        <v>4</v>
      </c>
      <c r="AF70">
        <v>2.4</v>
      </c>
      <c r="AG70">
        <v>5</v>
      </c>
      <c r="AH70" s="30">
        <v>0</v>
      </c>
      <c r="AI70">
        <v>0</v>
      </c>
      <c r="AJ70" t="s">
        <v>62</v>
      </c>
      <c r="AK70" t="s">
        <v>42</v>
      </c>
      <c r="AL70" s="29">
        <f>Table1[[#This Row],[membership_tenure_months]]*Table1[[#This Row],[final_price]]</f>
        <v>180</v>
      </c>
    </row>
    <row r="71" spans="1:38" x14ac:dyDescent="0.35">
      <c r="A71">
        <v>15</v>
      </c>
      <c r="B71" t="s">
        <v>43</v>
      </c>
      <c r="C71">
        <v>4</v>
      </c>
      <c r="D71" t="s">
        <v>118</v>
      </c>
      <c r="E71" t="b">
        <v>0</v>
      </c>
      <c r="F71" s="1">
        <v>0.58750000000000002</v>
      </c>
      <c r="G71" s="1">
        <v>0.66249999999999998</v>
      </c>
      <c r="H71">
        <v>108</v>
      </c>
      <c r="I71" t="b">
        <v>1</v>
      </c>
      <c r="J71" t="b">
        <v>0</v>
      </c>
      <c r="K71" t="b">
        <v>1</v>
      </c>
      <c r="L71" t="s">
        <v>36</v>
      </c>
      <c r="M71">
        <v>30</v>
      </c>
      <c r="N71" t="s">
        <v>37</v>
      </c>
      <c r="O71">
        <v>30</v>
      </c>
      <c r="P71" t="s">
        <v>46</v>
      </c>
      <c r="Q71">
        <v>0</v>
      </c>
      <c r="R71" s="29">
        <v>30</v>
      </c>
      <c r="S71" t="s">
        <v>47</v>
      </c>
      <c r="T71" t="s">
        <v>52</v>
      </c>
      <c r="U71">
        <v>37.804400000000001</v>
      </c>
      <c r="V71">
        <v>-122.27119999999999</v>
      </c>
      <c r="W71">
        <f t="shared" si="2"/>
        <v>2022</v>
      </c>
      <c r="X71" t="str">
        <f t="shared" si="3"/>
        <v>August</v>
      </c>
      <c r="Y71" s="2">
        <v>44779</v>
      </c>
      <c r="Z71">
        <v>0</v>
      </c>
      <c r="AA71" t="b">
        <v>1</v>
      </c>
      <c r="AB71" s="2">
        <v>45801</v>
      </c>
      <c r="AC71">
        <v>36</v>
      </c>
      <c r="AD71">
        <v>88</v>
      </c>
      <c r="AE71">
        <v>16</v>
      </c>
      <c r="AF71">
        <v>1.8</v>
      </c>
      <c r="AG71">
        <v>0</v>
      </c>
      <c r="AH71" s="30">
        <v>1</v>
      </c>
      <c r="AI71">
        <v>0</v>
      </c>
      <c r="AJ71" t="s">
        <v>53</v>
      </c>
      <c r="AK71" t="s">
        <v>42</v>
      </c>
      <c r="AL71" s="29">
        <f>Table1[[#This Row],[membership_tenure_months]]*Table1[[#This Row],[final_price]]</f>
        <v>1080</v>
      </c>
    </row>
    <row r="72" spans="1:38" x14ac:dyDescent="0.35">
      <c r="A72">
        <v>19</v>
      </c>
      <c r="B72" t="s">
        <v>34</v>
      </c>
      <c r="C72">
        <v>3</v>
      </c>
      <c r="D72" t="s">
        <v>119</v>
      </c>
      <c r="E72" t="b">
        <v>1</v>
      </c>
      <c r="F72" s="1">
        <v>0.62569444444444444</v>
      </c>
      <c r="G72" s="1">
        <v>0.70763888888888893</v>
      </c>
      <c r="H72">
        <v>118</v>
      </c>
      <c r="I72" t="b">
        <v>1</v>
      </c>
      <c r="J72" t="b">
        <v>0</v>
      </c>
      <c r="K72" t="b">
        <v>0</v>
      </c>
      <c r="L72" t="s">
        <v>36</v>
      </c>
      <c r="M72">
        <v>50</v>
      </c>
      <c r="N72" t="s">
        <v>82</v>
      </c>
      <c r="O72">
        <v>37.5</v>
      </c>
      <c r="P72" t="s">
        <v>38</v>
      </c>
      <c r="Q72">
        <v>0.05</v>
      </c>
      <c r="R72" s="29">
        <v>35.625</v>
      </c>
      <c r="S72" t="s">
        <v>39</v>
      </c>
      <c r="T72" t="s">
        <v>69</v>
      </c>
      <c r="U72">
        <v>32.715699999999998</v>
      </c>
      <c r="V72">
        <v>-117.1611</v>
      </c>
      <c r="W72">
        <f t="shared" si="2"/>
        <v>2023</v>
      </c>
      <c r="X72" t="str">
        <f t="shared" si="3"/>
        <v>March</v>
      </c>
      <c r="Y72" s="2">
        <v>45008</v>
      </c>
      <c r="Z72">
        <v>0</v>
      </c>
      <c r="AA72" t="b">
        <v>1</v>
      </c>
      <c r="AB72" s="2">
        <v>45814</v>
      </c>
      <c r="AC72">
        <v>29</v>
      </c>
      <c r="AD72">
        <v>75</v>
      </c>
      <c r="AE72">
        <v>12</v>
      </c>
      <c r="AF72">
        <v>2</v>
      </c>
      <c r="AG72">
        <v>1.88</v>
      </c>
      <c r="AH72" s="30">
        <v>1</v>
      </c>
      <c r="AI72">
        <v>0</v>
      </c>
      <c r="AJ72" t="s">
        <v>70</v>
      </c>
      <c r="AK72" t="s">
        <v>42</v>
      </c>
      <c r="AL72" s="29">
        <f>Table1[[#This Row],[membership_tenure_months]]*Table1[[#This Row],[final_price]]</f>
        <v>1033.125</v>
      </c>
    </row>
    <row r="73" spans="1:38" x14ac:dyDescent="0.35">
      <c r="A73">
        <v>38</v>
      </c>
      <c r="B73" t="s">
        <v>43</v>
      </c>
      <c r="C73">
        <v>3</v>
      </c>
      <c r="D73" t="s">
        <v>78</v>
      </c>
      <c r="E73" t="b">
        <v>1</v>
      </c>
      <c r="F73" s="1">
        <v>0.55555555555555558</v>
      </c>
      <c r="G73" s="1">
        <v>0.61250000000000004</v>
      </c>
      <c r="H73">
        <v>82</v>
      </c>
      <c r="I73" t="b">
        <v>0</v>
      </c>
      <c r="J73" t="b">
        <v>0</v>
      </c>
      <c r="K73" t="b">
        <v>0</v>
      </c>
      <c r="L73" t="s">
        <v>45</v>
      </c>
      <c r="M73">
        <v>30</v>
      </c>
      <c r="N73" t="s">
        <v>97</v>
      </c>
      <c r="O73">
        <v>27</v>
      </c>
      <c r="P73" t="s">
        <v>46</v>
      </c>
      <c r="Q73">
        <v>0</v>
      </c>
      <c r="R73" s="29">
        <v>27</v>
      </c>
      <c r="S73" t="s">
        <v>47</v>
      </c>
      <c r="T73" t="s">
        <v>69</v>
      </c>
      <c r="U73">
        <v>32.715699999999998</v>
      </c>
      <c r="V73">
        <v>-117.1611</v>
      </c>
      <c r="W73">
        <f t="shared" si="2"/>
        <v>2024</v>
      </c>
      <c r="X73" t="str">
        <f t="shared" si="3"/>
        <v>November</v>
      </c>
      <c r="Y73" s="2">
        <v>45619</v>
      </c>
      <c r="Z73">
        <v>0</v>
      </c>
      <c r="AA73" t="b">
        <v>1</v>
      </c>
      <c r="AB73" s="2">
        <v>45849</v>
      </c>
      <c r="AC73">
        <v>9</v>
      </c>
      <c r="AD73">
        <v>40</v>
      </c>
      <c r="AE73">
        <v>12</v>
      </c>
      <c r="AF73">
        <v>1.4</v>
      </c>
      <c r="AG73">
        <v>0</v>
      </c>
      <c r="AH73" s="30">
        <v>0</v>
      </c>
      <c r="AI73">
        <v>0</v>
      </c>
      <c r="AJ73" t="s">
        <v>70</v>
      </c>
      <c r="AK73" t="s">
        <v>42</v>
      </c>
      <c r="AL73" s="29">
        <f>Table1[[#This Row],[membership_tenure_months]]*Table1[[#This Row],[final_price]]</f>
        <v>243</v>
      </c>
    </row>
    <row r="74" spans="1:38" x14ac:dyDescent="0.35">
      <c r="A74">
        <v>42</v>
      </c>
      <c r="B74" t="s">
        <v>54</v>
      </c>
      <c r="C74">
        <v>2</v>
      </c>
      <c r="D74" t="s">
        <v>120</v>
      </c>
      <c r="E74" t="b">
        <v>0</v>
      </c>
      <c r="F74" s="1">
        <v>0.76527777777777772</v>
      </c>
      <c r="G74" s="1">
        <v>0.84583333333333333</v>
      </c>
      <c r="H74">
        <v>116</v>
      </c>
      <c r="I74" t="b">
        <v>1</v>
      </c>
      <c r="J74" t="b">
        <v>1</v>
      </c>
      <c r="K74" t="b">
        <v>0</v>
      </c>
      <c r="L74" t="s">
        <v>60</v>
      </c>
      <c r="M74">
        <v>20</v>
      </c>
      <c r="N74" t="s">
        <v>37</v>
      </c>
      <c r="O74">
        <v>20</v>
      </c>
      <c r="P74" t="s">
        <v>38</v>
      </c>
      <c r="Q74">
        <v>0.05</v>
      </c>
      <c r="R74" s="29">
        <v>19</v>
      </c>
      <c r="S74" t="s">
        <v>56</v>
      </c>
      <c r="T74" t="s">
        <v>48</v>
      </c>
      <c r="U74">
        <v>36.7378</v>
      </c>
      <c r="V74">
        <v>-119.7871</v>
      </c>
      <c r="W74">
        <f t="shared" si="2"/>
        <v>2025</v>
      </c>
      <c r="X74" t="str">
        <f t="shared" si="3"/>
        <v>June</v>
      </c>
      <c r="Y74" s="2">
        <v>45825</v>
      </c>
      <c r="Z74">
        <v>3</v>
      </c>
      <c r="AA74" t="b">
        <v>0</v>
      </c>
      <c r="AB74" s="2">
        <v>45860</v>
      </c>
      <c r="AC74">
        <v>2</v>
      </c>
      <c r="AD74">
        <v>29</v>
      </c>
      <c r="AE74">
        <v>8</v>
      </c>
      <c r="AF74">
        <v>1.9</v>
      </c>
      <c r="AG74">
        <v>1</v>
      </c>
      <c r="AH74" s="30">
        <v>0</v>
      </c>
      <c r="AI74">
        <v>0</v>
      </c>
      <c r="AJ74" t="s">
        <v>49</v>
      </c>
      <c r="AK74" t="s">
        <v>42</v>
      </c>
      <c r="AL74" s="29">
        <f>Table1[[#This Row],[membership_tenure_months]]*Table1[[#This Row],[final_price]]</f>
        <v>38</v>
      </c>
    </row>
    <row r="75" spans="1:38" x14ac:dyDescent="0.35">
      <c r="A75">
        <v>48</v>
      </c>
      <c r="B75" t="s">
        <v>54</v>
      </c>
      <c r="C75">
        <v>3</v>
      </c>
      <c r="D75" t="s">
        <v>121</v>
      </c>
      <c r="E75" t="b">
        <v>1</v>
      </c>
      <c r="F75" s="1">
        <v>0.64583333333333337</v>
      </c>
      <c r="G75" s="1">
        <v>0.68472222222222223</v>
      </c>
      <c r="H75">
        <v>56</v>
      </c>
      <c r="I75" t="b">
        <v>1</v>
      </c>
      <c r="J75" t="b">
        <v>1</v>
      </c>
      <c r="K75" t="b">
        <v>0</v>
      </c>
      <c r="L75" t="s">
        <v>36</v>
      </c>
      <c r="M75">
        <v>20</v>
      </c>
      <c r="N75" t="s">
        <v>82</v>
      </c>
      <c r="O75">
        <v>15</v>
      </c>
      <c r="P75" t="s">
        <v>46</v>
      </c>
      <c r="Q75">
        <v>0</v>
      </c>
      <c r="R75" s="29">
        <v>15</v>
      </c>
      <c r="S75" t="s">
        <v>56</v>
      </c>
      <c r="T75" t="s">
        <v>83</v>
      </c>
      <c r="U75">
        <v>33.770099999999999</v>
      </c>
      <c r="V75">
        <v>-118.19370000000001</v>
      </c>
      <c r="W75">
        <f t="shared" si="2"/>
        <v>2023</v>
      </c>
      <c r="X75" t="str">
        <f t="shared" si="3"/>
        <v>February</v>
      </c>
      <c r="Y75" s="2">
        <v>44962</v>
      </c>
      <c r="Z75">
        <v>4</v>
      </c>
      <c r="AA75" t="b">
        <v>0</v>
      </c>
      <c r="AB75" s="2">
        <v>45812</v>
      </c>
      <c r="AC75">
        <v>30</v>
      </c>
      <c r="AD75">
        <v>77</v>
      </c>
      <c r="AE75">
        <v>12</v>
      </c>
      <c r="AF75">
        <v>0.9</v>
      </c>
      <c r="AG75">
        <v>0</v>
      </c>
      <c r="AH75" s="30">
        <v>1</v>
      </c>
      <c r="AI75">
        <v>0</v>
      </c>
      <c r="AJ75" t="s">
        <v>84</v>
      </c>
      <c r="AK75" t="s">
        <v>42</v>
      </c>
      <c r="AL75" s="29">
        <f>Table1[[#This Row],[membership_tenure_months]]*Table1[[#This Row],[final_price]]</f>
        <v>450</v>
      </c>
    </row>
    <row r="76" spans="1:38" x14ac:dyDescent="0.35">
      <c r="A76">
        <v>49</v>
      </c>
      <c r="B76" t="s">
        <v>34</v>
      </c>
      <c r="C76">
        <v>1</v>
      </c>
      <c r="D76" t="s">
        <v>90</v>
      </c>
      <c r="E76" t="b">
        <v>1</v>
      </c>
      <c r="F76" s="1">
        <v>0.6791666666666667</v>
      </c>
      <c r="G76" s="1">
        <v>0.73263888888888884</v>
      </c>
      <c r="H76">
        <v>77</v>
      </c>
      <c r="I76" t="b">
        <v>1</v>
      </c>
      <c r="J76" t="b">
        <v>0</v>
      </c>
      <c r="K76" t="b">
        <v>0</v>
      </c>
      <c r="L76" t="s">
        <v>36</v>
      </c>
      <c r="M76">
        <v>50</v>
      </c>
      <c r="N76" t="s">
        <v>37</v>
      </c>
      <c r="O76">
        <v>50</v>
      </c>
      <c r="P76" t="s">
        <v>46</v>
      </c>
      <c r="Q76">
        <v>0</v>
      </c>
      <c r="R76" s="29">
        <v>50</v>
      </c>
      <c r="S76" t="s">
        <v>39</v>
      </c>
      <c r="T76" t="s">
        <v>40</v>
      </c>
      <c r="U76">
        <v>37.338200000000001</v>
      </c>
      <c r="V76">
        <v>-121.88630000000001</v>
      </c>
      <c r="W76">
        <f t="shared" si="2"/>
        <v>2023</v>
      </c>
      <c r="X76" t="str">
        <f t="shared" si="3"/>
        <v>June</v>
      </c>
      <c r="Y76" s="2">
        <v>45078</v>
      </c>
      <c r="Z76">
        <v>0</v>
      </c>
      <c r="AA76" t="b">
        <v>0</v>
      </c>
      <c r="AB76" s="2">
        <v>45818</v>
      </c>
      <c r="AC76">
        <v>26</v>
      </c>
      <c r="AD76">
        <v>71</v>
      </c>
      <c r="AE76">
        <v>4</v>
      </c>
      <c r="AF76">
        <v>1.3</v>
      </c>
      <c r="AG76">
        <v>0</v>
      </c>
      <c r="AH76" s="30">
        <v>1</v>
      </c>
      <c r="AI76">
        <v>1</v>
      </c>
      <c r="AJ76" t="s">
        <v>41</v>
      </c>
      <c r="AK76" t="s">
        <v>42</v>
      </c>
      <c r="AL76" s="29">
        <f>Table1[[#This Row],[membership_tenure_months]]*Table1[[#This Row],[final_price]]</f>
        <v>1300</v>
      </c>
    </row>
    <row r="77" spans="1:38" x14ac:dyDescent="0.35">
      <c r="A77">
        <v>34</v>
      </c>
      <c r="B77" t="s">
        <v>54</v>
      </c>
      <c r="C77">
        <v>2</v>
      </c>
      <c r="D77" t="s">
        <v>122</v>
      </c>
      <c r="E77" t="b">
        <v>0</v>
      </c>
      <c r="F77" s="1">
        <v>0.80347222222222225</v>
      </c>
      <c r="G77" s="1">
        <v>0.85416666666666663</v>
      </c>
      <c r="H77">
        <v>73</v>
      </c>
      <c r="I77" t="b">
        <v>0</v>
      </c>
      <c r="J77" t="b">
        <v>1</v>
      </c>
      <c r="K77" t="b">
        <v>1</v>
      </c>
      <c r="L77" t="s">
        <v>36</v>
      </c>
      <c r="M77">
        <v>20</v>
      </c>
      <c r="N77" t="s">
        <v>37</v>
      </c>
      <c r="O77">
        <v>20</v>
      </c>
      <c r="P77" t="s">
        <v>46</v>
      </c>
      <c r="Q77">
        <v>0</v>
      </c>
      <c r="R77" s="29">
        <v>20</v>
      </c>
      <c r="S77" t="s">
        <v>56</v>
      </c>
      <c r="T77" t="s">
        <v>72</v>
      </c>
      <c r="U77">
        <v>35.3733</v>
      </c>
      <c r="V77">
        <v>-119.0187</v>
      </c>
      <c r="W77">
        <f t="shared" si="2"/>
        <v>2023</v>
      </c>
      <c r="X77" t="str">
        <f t="shared" si="3"/>
        <v>May</v>
      </c>
      <c r="Y77" s="2">
        <v>45054</v>
      </c>
      <c r="Z77">
        <v>8</v>
      </c>
      <c r="AA77" t="b">
        <v>0</v>
      </c>
      <c r="AB77" s="2">
        <v>45817</v>
      </c>
      <c r="AC77">
        <v>27</v>
      </c>
      <c r="AD77">
        <v>72</v>
      </c>
      <c r="AE77">
        <v>8</v>
      </c>
      <c r="AF77">
        <v>1.2</v>
      </c>
      <c r="AG77">
        <v>0</v>
      </c>
      <c r="AH77" s="30">
        <v>1</v>
      </c>
      <c r="AI77">
        <v>0</v>
      </c>
      <c r="AJ77" t="s">
        <v>73</v>
      </c>
      <c r="AK77" t="s">
        <v>42</v>
      </c>
      <c r="AL77" s="29">
        <f>Table1[[#This Row],[membership_tenure_months]]*Table1[[#This Row],[final_price]]</f>
        <v>540</v>
      </c>
    </row>
    <row r="78" spans="1:38" x14ac:dyDescent="0.35">
      <c r="A78">
        <v>14</v>
      </c>
      <c r="B78" t="s">
        <v>66</v>
      </c>
      <c r="C78">
        <v>5</v>
      </c>
      <c r="D78" t="s">
        <v>123</v>
      </c>
      <c r="E78" t="b">
        <v>1</v>
      </c>
      <c r="F78" s="1">
        <v>0.35069444444444442</v>
      </c>
      <c r="G78" s="1">
        <v>0.42222222222222222</v>
      </c>
      <c r="H78">
        <v>103</v>
      </c>
      <c r="I78" t="b">
        <v>0</v>
      </c>
      <c r="J78" t="b">
        <v>1</v>
      </c>
      <c r="K78" t="b">
        <v>1</v>
      </c>
      <c r="L78" t="s">
        <v>36</v>
      </c>
      <c r="M78">
        <v>70</v>
      </c>
      <c r="N78" t="s">
        <v>37</v>
      </c>
      <c r="O78">
        <v>70</v>
      </c>
      <c r="P78" t="s">
        <v>51</v>
      </c>
      <c r="Q78">
        <v>0.1</v>
      </c>
      <c r="R78" s="29">
        <v>63</v>
      </c>
      <c r="S78" t="s">
        <v>68</v>
      </c>
      <c r="T78" t="s">
        <v>52</v>
      </c>
      <c r="U78">
        <v>37.804400000000001</v>
      </c>
      <c r="V78">
        <v>-122.27119999999999</v>
      </c>
      <c r="W78">
        <f t="shared" si="2"/>
        <v>2023</v>
      </c>
      <c r="X78" t="str">
        <f t="shared" si="3"/>
        <v>March</v>
      </c>
      <c r="Y78" s="2">
        <v>45009</v>
      </c>
      <c r="Z78">
        <v>7</v>
      </c>
      <c r="AA78" t="b">
        <v>1</v>
      </c>
      <c r="AB78" s="2">
        <v>45814</v>
      </c>
      <c r="AC78">
        <v>29</v>
      </c>
      <c r="AD78">
        <v>75</v>
      </c>
      <c r="AE78">
        <v>20</v>
      </c>
      <c r="AF78">
        <v>1.7</v>
      </c>
      <c r="AG78">
        <v>7</v>
      </c>
      <c r="AH78" s="30">
        <v>1</v>
      </c>
      <c r="AI78">
        <v>1</v>
      </c>
      <c r="AJ78" t="s">
        <v>53</v>
      </c>
      <c r="AK78" t="s">
        <v>42</v>
      </c>
      <c r="AL78" s="29">
        <f>Table1[[#This Row],[membership_tenure_months]]*Table1[[#This Row],[final_price]]</f>
        <v>1827</v>
      </c>
    </row>
    <row r="79" spans="1:38" x14ac:dyDescent="0.35">
      <c r="A79">
        <v>36</v>
      </c>
      <c r="B79" t="s">
        <v>66</v>
      </c>
      <c r="C79">
        <v>4</v>
      </c>
      <c r="D79" t="s">
        <v>124</v>
      </c>
      <c r="E79" t="b">
        <v>1</v>
      </c>
      <c r="F79" s="1">
        <v>0.72777777777777775</v>
      </c>
      <c r="G79" s="1">
        <v>0.77013888888888893</v>
      </c>
      <c r="H79">
        <v>61</v>
      </c>
      <c r="I79" t="b">
        <v>0</v>
      </c>
      <c r="J79" t="b">
        <v>0</v>
      </c>
      <c r="K79" t="b">
        <v>0</v>
      </c>
      <c r="L79" t="s">
        <v>36</v>
      </c>
      <c r="M79">
        <v>70</v>
      </c>
      <c r="N79" t="s">
        <v>37</v>
      </c>
      <c r="O79">
        <v>70</v>
      </c>
      <c r="P79" t="s">
        <v>46</v>
      </c>
      <c r="Q79">
        <v>0</v>
      </c>
      <c r="R79" s="29">
        <v>70</v>
      </c>
      <c r="S79" t="s">
        <v>68</v>
      </c>
      <c r="T79" t="s">
        <v>69</v>
      </c>
      <c r="U79">
        <v>32.715699999999998</v>
      </c>
      <c r="V79">
        <v>-117.1611</v>
      </c>
      <c r="W79">
        <f t="shared" si="2"/>
        <v>2025</v>
      </c>
      <c r="X79" t="str">
        <f t="shared" si="3"/>
        <v>April</v>
      </c>
      <c r="Y79" s="2">
        <v>45752</v>
      </c>
      <c r="Z79">
        <v>0</v>
      </c>
      <c r="AA79" t="b">
        <v>1</v>
      </c>
      <c r="AB79" s="2">
        <v>45856</v>
      </c>
      <c r="AC79">
        <v>4</v>
      </c>
      <c r="AD79">
        <v>33</v>
      </c>
      <c r="AE79">
        <v>16</v>
      </c>
      <c r="AF79">
        <v>1</v>
      </c>
      <c r="AG79">
        <v>0</v>
      </c>
      <c r="AH79" s="30">
        <v>0</v>
      </c>
      <c r="AI79">
        <v>1</v>
      </c>
      <c r="AJ79" t="s">
        <v>70</v>
      </c>
      <c r="AK79" t="s">
        <v>42</v>
      </c>
      <c r="AL79" s="29">
        <f>Table1[[#This Row],[membership_tenure_months]]*Table1[[#This Row],[final_price]]</f>
        <v>280</v>
      </c>
    </row>
    <row r="80" spans="1:38" x14ac:dyDescent="0.35">
      <c r="A80">
        <v>41</v>
      </c>
      <c r="B80" t="s">
        <v>43</v>
      </c>
      <c r="C80">
        <v>2</v>
      </c>
      <c r="D80" t="s">
        <v>103</v>
      </c>
      <c r="E80" t="b">
        <v>0</v>
      </c>
      <c r="F80" s="1">
        <v>0.57986111111111116</v>
      </c>
      <c r="G80" s="1">
        <v>0.68194444444444446</v>
      </c>
      <c r="H80">
        <v>147</v>
      </c>
      <c r="I80" t="b">
        <v>0</v>
      </c>
      <c r="J80" t="b">
        <v>0</v>
      </c>
      <c r="K80" t="b">
        <v>1</v>
      </c>
      <c r="L80" t="s">
        <v>36</v>
      </c>
      <c r="M80">
        <v>30</v>
      </c>
      <c r="N80" t="s">
        <v>37</v>
      </c>
      <c r="O80">
        <v>30</v>
      </c>
      <c r="P80" t="s">
        <v>93</v>
      </c>
      <c r="Q80">
        <v>0.15</v>
      </c>
      <c r="R80" s="29">
        <v>25.5</v>
      </c>
      <c r="S80" t="s">
        <v>47</v>
      </c>
      <c r="T80" t="s">
        <v>83</v>
      </c>
      <c r="U80">
        <v>33.770099999999999</v>
      </c>
      <c r="V80">
        <v>-118.19370000000001</v>
      </c>
      <c r="W80">
        <f t="shared" si="2"/>
        <v>2024</v>
      </c>
      <c r="X80" t="str">
        <f t="shared" si="3"/>
        <v>June</v>
      </c>
      <c r="Y80" s="2">
        <v>45449</v>
      </c>
      <c r="Z80">
        <v>0</v>
      </c>
      <c r="AA80" t="b">
        <v>0</v>
      </c>
      <c r="AB80" s="2">
        <v>45839</v>
      </c>
      <c r="AC80">
        <v>14</v>
      </c>
      <c r="AD80">
        <v>50</v>
      </c>
      <c r="AE80">
        <v>8</v>
      </c>
      <c r="AF80">
        <v>2.4</v>
      </c>
      <c r="AG80">
        <v>4.5</v>
      </c>
      <c r="AH80" s="30">
        <v>0</v>
      </c>
      <c r="AI80">
        <v>0</v>
      </c>
      <c r="AJ80" t="s">
        <v>84</v>
      </c>
      <c r="AK80" t="s">
        <v>42</v>
      </c>
      <c r="AL80" s="29">
        <f>Table1[[#This Row],[membership_tenure_months]]*Table1[[#This Row],[final_price]]</f>
        <v>357</v>
      </c>
    </row>
    <row r="81" spans="1:38" x14ac:dyDescent="0.35">
      <c r="A81">
        <v>14</v>
      </c>
      <c r="B81" t="s">
        <v>66</v>
      </c>
      <c r="C81">
        <v>2</v>
      </c>
      <c r="D81" t="s">
        <v>55</v>
      </c>
      <c r="E81" t="b">
        <v>0</v>
      </c>
      <c r="F81" s="1">
        <v>0.57847222222222228</v>
      </c>
      <c r="G81" s="1">
        <v>0.67083333333333328</v>
      </c>
      <c r="H81">
        <v>133</v>
      </c>
      <c r="I81" t="b">
        <v>1</v>
      </c>
      <c r="J81" t="b">
        <v>1</v>
      </c>
      <c r="K81" t="b">
        <v>0</v>
      </c>
      <c r="L81" t="s">
        <v>45</v>
      </c>
      <c r="M81">
        <v>70</v>
      </c>
      <c r="N81" t="s">
        <v>37</v>
      </c>
      <c r="O81">
        <v>70</v>
      </c>
      <c r="P81" t="s">
        <v>38</v>
      </c>
      <c r="Q81">
        <v>0.05</v>
      </c>
      <c r="R81" s="29">
        <v>66.5</v>
      </c>
      <c r="S81" t="s">
        <v>68</v>
      </c>
      <c r="T81" t="s">
        <v>48</v>
      </c>
      <c r="U81">
        <v>36.7378</v>
      </c>
      <c r="V81">
        <v>-119.7871</v>
      </c>
      <c r="W81">
        <f t="shared" si="2"/>
        <v>2025</v>
      </c>
      <c r="X81" t="str">
        <f t="shared" si="3"/>
        <v>February</v>
      </c>
      <c r="Y81" s="2">
        <v>45707</v>
      </c>
      <c r="Z81">
        <v>8</v>
      </c>
      <c r="AA81" t="b">
        <v>1</v>
      </c>
      <c r="AB81" s="2">
        <v>45854</v>
      </c>
      <c r="AC81">
        <v>6</v>
      </c>
      <c r="AD81">
        <v>35</v>
      </c>
      <c r="AE81">
        <v>8</v>
      </c>
      <c r="AF81">
        <v>2.2000000000000002</v>
      </c>
      <c r="AG81">
        <v>3.5</v>
      </c>
      <c r="AH81" s="30">
        <v>0</v>
      </c>
      <c r="AI81">
        <v>1</v>
      </c>
      <c r="AJ81" t="s">
        <v>49</v>
      </c>
      <c r="AK81" t="s">
        <v>42</v>
      </c>
      <c r="AL81" s="29">
        <f>Table1[[#This Row],[membership_tenure_months]]*Table1[[#This Row],[final_price]]</f>
        <v>399</v>
      </c>
    </row>
    <row r="82" spans="1:38" x14ac:dyDescent="0.35">
      <c r="A82">
        <v>35</v>
      </c>
      <c r="B82" t="s">
        <v>43</v>
      </c>
      <c r="C82">
        <v>1</v>
      </c>
      <c r="D82" t="s">
        <v>94</v>
      </c>
      <c r="E82" t="b">
        <v>1</v>
      </c>
      <c r="F82" s="1">
        <v>0.55000000000000004</v>
      </c>
      <c r="G82" s="1">
        <v>0.62083333333333335</v>
      </c>
      <c r="H82">
        <v>102</v>
      </c>
      <c r="I82" t="b">
        <v>1</v>
      </c>
      <c r="J82" t="b">
        <v>1</v>
      </c>
      <c r="K82" t="b">
        <v>0</v>
      </c>
      <c r="L82" t="s">
        <v>45</v>
      </c>
      <c r="M82">
        <v>30</v>
      </c>
      <c r="N82" t="s">
        <v>37</v>
      </c>
      <c r="O82">
        <v>30</v>
      </c>
      <c r="P82" t="s">
        <v>46</v>
      </c>
      <c r="Q82">
        <v>0</v>
      </c>
      <c r="R82" s="29">
        <v>30</v>
      </c>
      <c r="S82" t="s">
        <v>47</v>
      </c>
      <c r="T82" t="s">
        <v>83</v>
      </c>
      <c r="U82">
        <v>33.770099999999999</v>
      </c>
      <c r="V82">
        <v>-118.19370000000001</v>
      </c>
      <c r="W82">
        <f t="shared" si="2"/>
        <v>2022</v>
      </c>
      <c r="X82" t="str">
        <f t="shared" si="3"/>
        <v>December</v>
      </c>
      <c r="Y82" s="2">
        <v>44911</v>
      </c>
      <c r="Z82">
        <v>7</v>
      </c>
      <c r="AA82" t="b">
        <v>0</v>
      </c>
      <c r="AB82" s="2">
        <v>45809</v>
      </c>
      <c r="AC82">
        <v>32</v>
      </c>
      <c r="AD82">
        <v>80</v>
      </c>
      <c r="AE82">
        <v>4</v>
      </c>
      <c r="AF82">
        <v>1.7</v>
      </c>
      <c r="AG82">
        <v>0</v>
      </c>
      <c r="AH82" s="30">
        <v>1</v>
      </c>
      <c r="AI82">
        <v>0</v>
      </c>
      <c r="AJ82" t="s">
        <v>84</v>
      </c>
      <c r="AK82" t="s">
        <v>42</v>
      </c>
      <c r="AL82" s="29">
        <f>Table1[[#This Row],[membership_tenure_months]]*Table1[[#This Row],[final_price]]</f>
        <v>960</v>
      </c>
    </row>
    <row r="83" spans="1:38" x14ac:dyDescent="0.35">
      <c r="A83">
        <v>23</v>
      </c>
      <c r="B83" t="s">
        <v>66</v>
      </c>
      <c r="C83">
        <v>1</v>
      </c>
      <c r="D83" t="s">
        <v>63</v>
      </c>
      <c r="E83" t="b">
        <v>1</v>
      </c>
      <c r="F83" s="1">
        <v>0.8618055555555556</v>
      </c>
      <c r="G83" s="1">
        <v>0.95833333333333337</v>
      </c>
      <c r="H83">
        <v>139</v>
      </c>
      <c r="I83" t="b">
        <v>0</v>
      </c>
      <c r="J83" t="b">
        <v>1</v>
      </c>
      <c r="K83" t="b">
        <v>0</v>
      </c>
      <c r="L83" t="s">
        <v>60</v>
      </c>
      <c r="M83">
        <v>70</v>
      </c>
      <c r="N83" t="s">
        <v>37</v>
      </c>
      <c r="O83">
        <v>70</v>
      </c>
      <c r="P83" t="s">
        <v>46</v>
      </c>
      <c r="Q83">
        <v>0</v>
      </c>
      <c r="R83" s="29">
        <v>70</v>
      </c>
      <c r="S83" t="s">
        <v>68</v>
      </c>
      <c r="T83" t="s">
        <v>83</v>
      </c>
      <c r="U83">
        <v>33.770099999999999</v>
      </c>
      <c r="V83">
        <v>-118.19370000000001</v>
      </c>
      <c r="W83">
        <f t="shared" si="2"/>
        <v>2023</v>
      </c>
      <c r="X83" t="str">
        <f t="shared" si="3"/>
        <v>August</v>
      </c>
      <c r="Y83" s="2">
        <v>45167</v>
      </c>
      <c r="Z83">
        <v>5</v>
      </c>
      <c r="AA83" t="b">
        <v>1</v>
      </c>
      <c r="AB83" s="2">
        <v>45823</v>
      </c>
      <c r="AC83">
        <v>24</v>
      </c>
      <c r="AD83">
        <v>66</v>
      </c>
      <c r="AE83">
        <v>4</v>
      </c>
      <c r="AF83">
        <v>2.2999999999999998</v>
      </c>
      <c r="AG83">
        <v>0</v>
      </c>
      <c r="AH83" s="30">
        <v>1</v>
      </c>
      <c r="AI83">
        <v>1</v>
      </c>
      <c r="AJ83" t="s">
        <v>84</v>
      </c>
      <c r="AK83" t="s">
        <v>42</v>
      </c>
      <c r="AL83" s="29">
        <f>Table1[[#This Row],[membership_tenure_months]]*Table1[[#This Row],[final_price]]</f>
        <v>1680</v>
      </c>
    </row>
    <row r="84" spans="1:38" x14ac:dyDescent="0.35">
      <c r="A84">
        <v>20</v>
      </c>
      <c r="B84" t="s">
        <v>43</v>
      </c>
      <c r="C84">
        <v>3</v>
      </c>
      <c r="D84" t="s">
        <v>125</v>
      </c>
      <c r="E84" t="b">
        <v>0</v>
      </c>
      <c r="F84" s="1">
        <v>0.64444444444444449</v>
      </c>
      <c r="G84" s="1">
        <v>0.74861111111111112</v>
      </c>
      <c r="H84">
        <v>150</v>
      </c>
      <c r="I84" t="b">
        <v>1</v>
      </c>
      <c r="J84" t="b">
        <v>0</v>
      </c>
      <c r="K84" t="b">
        <v>1</v>
      </c>
      <c r="L84" t="s">
        <v>80</v>
      </c>
      <c r="M84">
        <v>30</v>
      </c>
      <c r="N84" t="s">
        <v>97</v>
      </c>
      <c r="O84">
        <v>27</v>
      </c>
      <c r="P84" t="s">
        <v>93</v>
      </c>
      <c r="Q84">
        <v>0.15</v>
      </c>
      <c r="R84" s="29">
        <v>22.95</v>
      </c>
      <c r="S84" t="s">
        <v>47</v>
      </c>
      <c r="T84" t="s">
        <v>48</v>
      </c>
      <c r="U84">
        <v>36.7378</v>
      </c>
      <c r="V84">
        <v>-119.7871</v>
      </c>
      <c r="W84">
        <f t="shared" si="2"/>
        <v>2024</v>
      </c>
      <c r="X84" t="str">
        <f t="shared" si="3"/>
        <v>July</v>
      </c>
      <c r="Y84" s="2">
        <v>45478</v>
      </c>
      <c r="Z84">
        <v>0</v>
      </c>
      <c r="AA84" t="b">
        <v>1</v>
      </c>
      <c r="AB84" s="2">
        <v>45841</v>
      </c>
      <c r="AC84">
        <v>13</v>
      </c>
      <c r="AD84">
        <v>48</v>
      </c>
      <c r="AE84">
        <v>12</v>
      </c>
      <c r="AF84">
        <v>2.5</v>
      </c>
      <c r="AG84">
        <v>4.05</v>
      </c>
      <c r="AH84" s="30">
        <v>0</v>
      </c>
      <c r="AI84">
        <v>0</v>
      </c>
      <c r="AJ84" t="s">
        <v>49</v>
      </c>
      <c r="AK84" t="s">
        <v>42</v>
      </c>
      <c r="AL84" s="29">
        <f>Table1[[#This Row],[membership_tenure_months]]*Table1[[#This Row],[final_price]]</f>
        <v>298.34999999999997</v>
      </c>
    </row>
    <row r="85" spans="1:38" x14ac:dyDescent="0.35">
      <c r="A85">
        <v>45</v>
      </c>
      <c r="B85" t="s">
        <v>34</v>
      </c>
      <c r="C85">
        <v>1</v>
      </c>
      <c r="D85" t="s">
        <v>116</v>
      </c>
      <c r="E85" t="b">
        <v>1</v>
      </c>
      <c r="F85" s="1">
        <v>0.39652777777777776</v>
      </c>
      <c r="G85" s="1">
        <v>0.44583333333333336</v>
      </c>
      <c r="H85">
        <v>71</v>
      </c>
      <c r="I85" t="b">
        <v>1</v>
      </c>
      <c r="J85" t="b">
        <v>0</v>
      </c>
      <c r="K85" t="b">
        <v>1</v>
      </c>
      <c r="L85" t="s">
        <v>75</v>
      </c>
      <c r="M85">
        <v>50</v>
      </c>
      <c r="N85" t="s">
        <v>97</v>
      </c>
      <c r="O85">
        <v>45</v>
      </c>
      <c r="P85" t="s">
        <v>93</v>
      </c>
      <c r="Q85">
        <v>0.15</v>
      </c>
      <c r="R85" s="29">
        <v>38.25</v>
      </c>
      <c r="S85" t="s">
        <v>39</v>
      </c>
      <c r="T85" t="s">
        <v>72</v>
      </c>
      <c r="U85">
        <v>35.3733</v>
      </c>
      <c r="V85">
        <v>-119.0187</v>
      </c>
      <c r="W85">
        <f t="shared" si="2"/>
        <v>2025</v>
      </c>
      <c r="X85" t="str">
        <f t="shared" si="3"/>
        <v>April</v>
      </c>
      <c r="Y85" s="2">
        <v>45763</v>
      </c>
      <c r="Z85">
        <v>0</v>
      </c>
      <c r="AA85" t="b">
        <v>1</v>
      </c>
      <c r="AB85" s="2">
        <v>45857</v>
      </c>
      <c r="AC85">
        <v>4</v>
      </c>
      <c r="AD85">
        <v>32</v>
      </c>
      <c r="AE85">
        <v>4</v>
      </c>
      <c r="AF85">
        <v>1.2</v>
      </c>
      <c r="AG85">
        <v>6.75</v>
      </c>
      <c r="AH85" s="30">
        <v>0</v>
      </c>
      <c r="AI85">
        <v>0</v>
      </c>
      <c r="AJ85" t="s">
        <v>73</v>
      </c>
      <c r="AK85" t="s">
        <v>42</v>
      </c>
      <c r="AL85" s="29">
        <f>Table1[[#This Row],[membership_tenure_months]]*Table1[[#This Row],[final_price]]</f>
        <v>153</v>
      </c>
    </row>
    <row r="86" spans="1:38" x14ac:dyDescent="0.35">
      <c r="A86">
        <v>14</v>
      </c>
      <c r="B86" t="s">
        <v>54</v>
      </c>
      <c r="C86">
        <v>2</v>
      </c>
      <c r="D86" t="s">
        <v>113</v>
      </c>
      <c r="E86" t="b">
        <v>0</v>
      </c>
      <c r="F86" s="1">
        <v>0.42291666666666666</v>
      </c>
      <c r="G86" s="1">
        <v>0.46875</v>
      </c>
      <c r="H86">
        <v>66</v>
      </c>
      <c r="I86" t="b">
        <v>0</v>
      </c>
      <c r="J86" t="b">
        <v>1</v>
      </c>
      <c r="K86" t="b">
        <v>1</v>
      </c>
      <c r="L86" t="s">
        <v>80</v>
      </c>
      <c r="M86">
        <v>20</v>
      </c>
      <c r="N86" t="s">
        <v>37</v>
      </c>
      <c r="O86">
        <v>20</v>
      </c>
      <c r="P86" t="s">
        <v>46</v>
      </c>
      <c r="Q86">
        <v>0</v>
      </c>
      <c r="R86" s="29">
        <v>20</v>
      </c>
      <c r="S86" t="s">
        <v>56</v>
      </c>
      <c r="T86" t="s">
        <v>76</v>
      </c>
      <c r="U86">
        <v>37.774900000000002</v>
      </c>
      <c r="V86">
        <v>-122.4194</v>
      </c>
      <c r="W86">
        <f t="shared" si="2"/>
        <v>2024</v>
      </c>
      <c r="X86" t="str">
        <f t="shared" si="3"/>
        <v>July</v>
      </c>
      <c r="Y86" s="2">
        <v>45499</v>
      </c>
      <c r="Z86">
        <v>2</v>
      </c>
      <c r="AA86" t="b">
        <v>1</v>
      </c>
      <c r="AB86" s="2">
        <v>45842</v>
      </c>
      <c r="AC86">
        <v>13</v>
      </c>
      <c r="AD86">
        <v>47</v>
      </c>
      <c r="AE86">
        <v>8</v>
      </c>
      <c r="AF86">
        <v>1.1000000000000001</v>
      </c>
      <c r="AG86">
        <v>0</v>
      </c>
      <c r="AH86" s="30">
        <v>0</v>
      </c>
      <c r="AI86">
        <v>0</v>
      </c>
      <c r="AJ86" t="s">
        <v>77</v>
      </c>
      <c r="AK86" t="s">
        <v>42</v>
      </c>
      <c r="AL86" s="29">
        <f>Table1[[#This Row],[membership_tenure_months]]*Table1[[#This Row],[final_price]]</f>
        <v>260</v>
      </c>
    </row>
    <row r="87" spans="1:38" x14ac:dyDescent="0.35">
      <c r="A87">
        <v>21</v>
      </c>
      <c r="B87" t="s">
        <v>34</v>
      </c>
      <c r="C87">
        <v>2</v>
      </c>
      <c r="D87" t="s">
        <v>98</v>
      </c>
      <c r="E87" t="b">
        <v>1</v>
      </c>
      <c r="F87" s="1">
        <v>0.62152777777777779</v>
      </c>
      <c r="G87" s="1">
        <v>0.64444444444444449</v>
      </c>
      <c r="H87">
        <v>33</v>
      </c>
      <c r="I87" t="b">
        <v>1</v>
      </c>
      <c r="J87" t="b">
        <v>1</v>
      </c>
      <c r="K87" t="b">
        <v>0</v>
      </c>
      <c r="L87" t="s">
        <v>80</v>
      </c>
      <c r="M87">
        <v>50</v>
      </c>
      <c r="N87" t="s">
        <v>37</v>
      </c>
      <c r="O87">
        <v>50</v>
      </c>
      <c r="P87" t="s">
        <v>38</v>
      </c>
      <c r="Q87">
        <v>0.05</v>
      </c>
      <c r="R87" s="29">
        <v>47.5</v>
      </c>
      <c r="S87" t="s">
        <v>39</v>
      </c>
      <c r="T87" t="s">
        <v>40</v>
      </c>
      <c r="U87">
        <v>37.338200000000001</v>
      </c>
      <c r="V87">
        <v>-121.88630000000001</v>
      </c>
      <c r="W87">
        <f t="shared" si="2"/>
        <v>2024</v>
      </c>
      <c r="X87" t="str">
        <f t="shared" si="3"/>
        <v>July</v>
      </c>
      <c r="Y87" s="2">
        <v>45484</v>
      </c>
      <c r="Z87">
        <v>2</v>
      </c>
      <c r="AA87" t="b">
        <v>1</v>
      </c>
      <c r="AB87" s="2">
        <v>45841</v>
      </c>
      <c r="AC87">
        <v>13</v>
      </c>
      <c r="AD87">
        <v>48</v>
      </c>
      <c r="AE87">
        <v>8</v>
      </c>
      <c r="AF87">
        <v>0.6</v>
      </c>
      <c r="AG87">
        <v>2.5</v>
      </c>
      <c r="AH87" s="30">
        <v>0</v>
      </c>
      <c r="AI87">
        <v>1</v>
      </c>
      <c r="AJ87" t="s">
        <v>41</v>
      </c>
      <c r="AK87" t="s">
        <v>42</v>
      </c>
      <c r="AL87" s="29">
        <f>Table1[[#This Row],[membership_tenure_months]]*Table1[[#This Row],[final_price]]</f>
        <v>617.5</v>
      </c>
    </row>
    <row r="88" spans="1:38" x14ac:dyDescent="0.35">
      <c r="A88">
        <v>19</v>
      </c>
      <c r="B88" t="s">
        <v>34</v>
      </c>
      <c r="C88">
        <v>2</v>
      </c>
      <c r="D88" t="s">
        <v>107</v>
      </c>
      <c r="E88" t="b">
        <v>1</v>
      </c>
      <c r="F88" s="1">
        <v>0.44583333333333336</v>
      </c>
      <c r="G88" s="1">
        <v>0.56180555555555556</v>
      </c>
      <c r="H88">
        <v>167</v>
      </c>
      <c r="I88" t="b">
        <v>0</v>
      </c>
      <c r="J88" t="b">
        <v>1</v>
      </c>
      <c r="K88" t="b">
        <v>0</v>
      </c>
      <c r="L88" t="s">
        <v>36</v>
      </c>
      <c r="M88">
        <v>50</v>
      </c>
      <c r="N88" t="s">
        <v>37</v>
      </c>
      <c r="O88">
        <v>50</v>
      </c>
      <c r="P88" t="s">
        <v>51</v>
      </c>
      <c r="Q88">
        <v>0.1</v>
      </c>
      <c r="R88" s="29">
        <v>45</v>
      </c>
      <c r="S88" t="s">
        <v>39</v>
      </c>
      <c r="T88" t="s">
        <v>61</v>
      </c>
      <c r="U88">
        <v>38.581600000000002</v>
      </c>
      <c r="V88">
        <v>-121.4944</v>
      </c>
      <c r="W88">
        <f t="shared" si="2"/>
        <v>2023</v>
      </c>
      <c r="X88" t="str">
        <f t="shared" si="3"/>
        <v>May</v>
      </c>
      <c r="Y88" s="2">
        <v>45053</v>
      </c>
      <c r="Z88">
        <v>4</v>
      </c>
      <c r="AA88" t="b">
        <v>1</v>
      </c>
      <c r="AB88" s="2">
        <v>45817</v>
      </c>
      <c r="AC88">
        <v>27</v>
      </c>
      <c r="AD88">
        <v>72</v>
      </c>
      <c r="AE88">
        <v>8</v>
      </c>
      <c r="AF88">
        <v>2.8</v>
      </c>
      <c r="AG88">
        <v>5</v>
      </c>
      <c r="AH88" s="30">
        <v>1</v>
      </c>
      <c r="AI88">
        <v>0</v>
      </c>
      <c r="AJ88" t="s">
        <v>62</v>
      </c>
      <c r="AK88" t="s">
        <v>42</v>
      </c>
      <c r="AL88" s="29">
        <f>Table1[[#This Row],[membership_tenure_months]]*Table1[[#This Row],[final_price]]</f>
        <v>1215</v>
      </c>
    </row>
    <row r="89" spans="1:38" x14ac:dyDescent="0.35">
      <c r="A89">
        <v>24</v>
      </c>
      <c r="B89" t="s">
        <v>66</v>
      </c>
      <c r="C89">
        <v>4</v>
      </c>
      <c r="D89" t="s">
        <v>126</v>
      </c>
      <c r="E89" t="b">
        <v>0</v>
      </c>
      <c r="F89" s="1">
        <v>0.64444444444444449</v>
      </c>
      <c r="G89" s="1">
        <v>0.69027777777777777</v>
      </c>
      <c r="H89">
        <v>66</v>
      </c>
      <c r="I89" t="b">
        <v>0</v>
      </c>
      <c r="J89" t="b">
        <v>1</v>
      </c>
      <c r="K89" t="b">
        <v>0</v>
      </c>
      <c r="L89" t="s">
        <v>36</v>
      </c>
      <c r="M89">
        <v>70</v>
      </c>
      <c r="N89" t="s">
        <v>37</v>
      </c>
      <c r="O89">
        <v>70</v>
      </c>
      <c r="P89" t="s">
        <v>51</v>
      </c>
      <c r="Q89">
        <v>0.1</v>
      </c>
      <c r="R89" s="29">
        <v>63</v>
      </c>
      <c r="S89" t="s">
        <v>68</v>
      </c>
      <c r="T89" t="s">
        <v>48</v>
      </c>
      <c r="U89">
        <v>36.7378</v>
      </c>
      <c r="V89">
        <v>-119.7871</v>
      </c>
      <c r="W89">
        <f t="shared" si="2"/>
        <v>2023</v>
      </c>
      <c r="X89" t="str">
        <f t="shared" si="3"/>
        <v>August</v>
      </c>
      <c r="Y89" s="2">
        <v>45152</v>
      </c>
      <c r="Z89">
        <v>8</v>
      </c>
      <c r="AA89" t="b">
        <v>1</v>
      </c>
      <c r="AB89" s="2">
        <v>45822</v>
      </c>
      <c r="AC89">
        <v>24</v>
      </c>
      <c r="AD89">
        <v>67</v>
      </c>
      <c r="AE89">
        <v>16</v>
      </c>
      <c r="AF89">
        <v>1.1000000000000001</v>
      </c>
      <c r="AG89">
        <v>7</v>
      </c>
      <c r="AH89" s="30">
        <v>1</v>
      </c>
      <c r="AI89">
        <v>1</v>
      </c>
      <c r="AJ89" t="s">
        <v>49</v>
      </c>
      <c r="AK89" t="s">
        <v>42</v>
      </c>
      <c r="AL89" s="29">
        <f>Table1[[#This Row],[membership_tenure_months]]*Table1[[#This Row],[final_price]]</f>
        <v>1512</v>
      </c>
    </row>
    <row r="90" spans="1:38" x14ac:dyDescent="0.35">
      <c r="A90">
        <v>13</v>
      </c>
      <c r="B90" t="s">
        <v>66</v>
      </c>
      <c r="C90">
        <v>2</v>
      </c>
      <c r="D90" t="s">
        <v>55</v>
      </c>
      <c r="E90" t="b">
        <v>1</v>
      </c>
      <c r="F90" s="1">
        <v>0.87222222222222223</v>
      </c>
      <c r="G90" s="1">
        <v>0.98333333333333328</v>
      </c>
      <c r="H90">
        <v>160</v>
      </c>
      <c r="I90" t="b">
        <v>1</v>
      </c>
      <c r="J90" t="b">
        <v>1</v>
      </c>
      <c r="K90" t="b">
        <v>0</v>
      </c>
      <c r="L90" t="s">
        <v>36</v>
      </c>
      <c r="M90">
        <v>70</v>
      </c>
      <c r="N90" t="s">
        <v>97</v>
      </c>
      <c r="O90">
        <v>63</v>
      </c>
      <c r="P90" t="s">
        <v>93</v>
      </c>
      <c r="Q90">
        <v>0.15</v>
      </c>
      <c r="R90" s="29">
        <v>53.55</v>
      </c>
      <c r="S90" t="s">
        <v>68</v>
      </c>
      <c r="T90" t="s">
        <v>61</v>
      </c>
      <c r="U90">
        <v>38.581600000000002</v>
      </c>
      <c r="V90">
        <v>-121.4944</v>
      </c>
      <c r="W90">
        <f t="shared" si="2"/>
        <v>2022</v>
      </c>
      <c r="X90" t="str">
        <f t="shared" si="3"/>
        <v>November</v>
      </c>
      <c r="Y90" s="2">
        <v>44886</v>
      </c>
      <c r="Z90">
        <v>8</v>
      </c>
      <c r="AA90" t="b">
        <v>1</v>
      </c>
      <c r="AB90" s="2">
        <v>45807</v>
      </c>
      <c r="AC90">
        <v>33</v>
      </c>
      <c r="AD90">
        <v>82</v>
      </c>
      <c r="AE90">
        <v>8</v>
      </c>
      <c r="AF90">
        <v>2.7</v>
      </c>
      <c r="AG90">
        <v>9.4499999999999993</v>
      </c>
      <c r="AH90" s="30">
        <v>1</v>
      </c>
      <c r="AI90">
        <v>1</v>
      </c>
      <c r="AJ90" t="s">
        <v>62</v>
      </c>
      <c r="AK90" t="s">
        <v>42</v>
      </c>
      <c r="AL90" s="29">
        <f>Table1[[#This Row],[membership_tenure_months]]*Table1[[#This Row],[final_price]]</f>
        <v>1767.1499999999999</v>
      </c>
    </row>
    <row r="91" spans="1:38" x14ac:dyDescent="0.35">
      <c r="A91">
        <v>46</v>
      </c>
      <c r="B91" t="s">
        <v>43</v>
      </c>
      <c r="C91">
        <v>3</v>
      </c>
      <c r="D91" t="s">
        <v>112</v>
      </c>
      <c r="E91" t="b">
        <v>1</v>
      </c>
      <c r="F91" s="1">
        <v>0.84513888888888888</v>
      </c>
      <c r="G91" s="1">
        <v>0.88263888888888886</v>
      </c>
      <c r="H91">
        <v>54</v>
      </c>
      <c r="I91" t="b">
        <v>0</v>
      </c>
      <c r="J91" t="b">
        <v>0</v>
      </c>
      <c r="K91" t="b">
        <v>1</v>
      </c>
      <c r="L91" t="s">
        <v>45</v>
      </c>
      <c r="M91">
        <v>30</v>
      </c>
      <c r="N91" t="s">
        <v>37</v>
      </c>
      <c r="O91">
        <v>30</v>
      </c>
      <c r="P91" t="s">
        <v>51</v>
      </c>
      <c r="Q91">
        <v>0.1</v>
      </c>
      <c r="R91" s="29">
        <v>27</v>
      </c>
      <c r="S91" t="s">
        <v>47</v>
      </c>
      <c r="T91" t="s">
        <v>52</v>
      </c>
      <c r="U91">
        <v>37.804400000000001</v>
      </c>
      <c r="V91">
        <v>-122.27119999999999</v>
      </c>
      <c r="W91">
        <f t="shared" si="2"/>
        <v>2024</v>
      </c>
      <c r="X91" t="str">
        <f t="shared" si="3"/>
        <v>February</v>
      </c>
      <c r="Y91" s="2">
        <v>45328</v>
      </c>
      <c r="Z91">
        <v>0</v>
      </c>
      <c r="AA91" t="b">
        <v>1</v>
      </c>
      <c r="AB91" s="2">
        <v>45832</v>
      </c>
      <c r="AC91">
        <v>18</v>
      </c>
      <c r="AD91">
        <v>57</v>
      </c>
      <c r="AE91">
        <v>12</v>
      </c>
      <c r="AF91">
        <v>0.9</v>
      </c>
      <c r="AG91">
        <v>3</v>
      </c>
      <c r="AH91" s="30">
        <v>0</v>
      </c>
      <c r="AI91">
        <v>0</v>
      </c>
      <c r="AJ91" t="s">
        <v>53</v>
      </c>
      <c r="AK91" t="s">
        <v>42</v>
      </c>
      <c r="AL91" s="29">
        <f>Table1[[#This Row],[membership_tenure_months]]*Table1[[#This Row],[final_price]]</f>
        <v>486</v>
      </c>
    </row>
    <row r="92" spans="1:38" x14ac:dyDescent="0.35">
      <c r="A92">
        <v>23</v>
      </c>
      <c r="B92" t="s">
        <v>43</v>
      </c>
      <c r="C92">
        <v>2</v>
      </c>
      <c r="D92" t="s">
        <v>107</v>
      </c>
      <c r="E92" t="b">
        <v>1</v>
      </c>
      <c r="F92" s="1">
        <v>0.75069444444444444</v>
      </c>
      <c r="G92" s="1">
        <v>0.8125</v>
      </c>
      <c r="H92">
        <v>89</v>
      </c>
      <c r="I92" t="b">
        <v>0</v>
      </c>
      <c r="J92" t="b">
        <v>1</v>
      </c>
      <c r="K92" t="b">
        <v>1</v>
      </c>
      <c r="L92" t="s">
        <v>45</v>
      </c>
      <c r="M92">
        <v>30</v>
      </c>
      <c r="N92" t="s">
        <v>37</v>
      </c>
      <c r="O92">
        <v>30</v>
      </c>
      <c r="P92" t="s">
        <v>46</v>
      </c>
      <c r="Q92">
        <v>0</v>
      </c>
      <c r="R92" s="29">
        <v>30</v>
      </c>
      <c r="S92" t="s">
        <v>47</v>
      </c>
      <c r="T92" t="s">
        <v>52</v>
      </c>
      <c r="U92">
        <v>37.804400000000001</v>
      </c>
      <c r="V92">
        <v>-122.27119999999999</v>
      </c>
      <c r="W92">
        <f t="shared" si="2"/>
        <v>2025</v>
      </c>
      <c r="X92" t="str">
        <f t="shared" si="3"/>
        <v>February</v>
      </c>
      <c r="Y92" s="2">
        <v>45703</v>
      </c>
      <c r="Z92">
        <v>6</v>
      </c>
      <c r="AA92" t="b">
        <v>1</v>
      </c>
      <c r="AB92" s="2">
        <v>45853</v>
      </c>
      <c r="AC92">
        <v>6</v>
      </c>
      <c r="AD92">
        <v>36</v>
      </c>
      <c r="AE92">
        <v>8</v>
      </c>
      <c r="AF92">
        <v>1.5</v>
      </c>
      <c r="AG92">
        <v>0</v>
      </c>
      <c r="AH92" s="30">
        <v>0</v>
      </c>
      <c r="AI92">
        <v>0</v>
      </c>
      <c r="AJ92" t="s">
        <v>53</v>
      </c>
      <c r="AK92" t="s">
        <v>42</v>
      </c>
      <c r="AL92" s="29">
        <f>Table1[[#This Row],[membership_tenure_months]]*Table1[[#This Row],[final_price]]</f>
        <v>180</v>
      </c>
    </row>
    <row r="93" spans="1:38" x14ac:dyDescent="0.35">
      <c r="A93">
        <v>18</v>
      </c>
      <c r="B93" t="s">
        <v>43</v>
      </c>
      <c r="C93">
        <v>2</v>
      </c>
      <c r="D93" t="s">
        <v>127</v>
      </c>
      <c r="E93" t="b">
        <v>0</v>
      </c>
      <c r="F93" s="1">
        <v>0.69513888888888886</v>
      </c>
      <c r="G93" s="1">
        <v>0.79166666666666663</v>
      </c>
      <c r="H93">
        <v>139</v>
      </c>
      <c r="I93" t="b">
        <v>1</v>
      </c>
      <c r="J93" t="b">
        <v>0</v>
      </c>
      <c r="K93" t="b">
        <v>0</v>
      </c>
      <c r="L93" t="s">
        <v>80</v>
      </c>
      <c r="M93">
        <v>30</v>
      </c>
      <c r="N93" t="s">
        <v>82</v>
      </c>
      <c r="O93">
        <v>22.5</v>
      </c>
      <c r="P93" t="s">
        <v>46</v>
      </c>
      <c r="Q93">
        <v>0</v>
      </c>
      <c r="R93" s="29">
        <v>22.5</v>
      </c>
      <c r="S93" t="s">
        <v>47</v>
      </c>
      <c r="T93" t="s">
        <v>72</v>
      </c>
      <c r="U93">
        <v>35.3733</v>
      </c>
      <c r="V93">
        <v>-119.0187</v>
      </c>
      <c r="W93">
        <f t="shared" si="2"/>
        <v>2023</v>
      </c>
      <c r="X93" t="str">
        <f t="shared" si="3"/>
        <v>May</v>
      </c>
      <c r="Y93" s="2">
        <v>45071</v>
      </c>
      <c r="Z93">
        <v>0</v>
      </c>
      <c r="AA93" t="b">
        <v>0</v>
      </c>
      <c r="AB93" s="2">
        <v>45818</v>
      </c>
      <c r="AC93">
        <v>27</v>
      </c>
      <c r="AD93">
        <v>71</v>
      </c>
      <c r="AE93">
        <v>8</v>
      </c>
      <c r="AF93">
        <v>2.2999999999999998</v>
      </c>
      <c r="AG93">
        <v>0</v>
      </c>
      <c r="AH93" s="30">
        <v>1</v>
      </c>
      <c r="AI93">
        <v>0</v>
      </c>
      <c r="AJ93" t="s">
        <v>73</v>
      </c>
      <c r="AK93" t="s">
        <v>42</v>
      </c>
      <c r="AL93" s="29">
        <f>Table1[[#This Row],[membership_tenure_months]]*Table1[[#This Row],[final_price]]</f>
        <v>607.5</v>
      </c>
    </row>
    <row r="94" spans="1:38" x14ac:dyDescent="0.35">
      <c r="A94">
        <v>19</v>
      </c>
      <c r="B94" t="s">
        <v>54</v>
      </c>
      <c r="C94">
        <v>3</v>
      </c>
      <c r="D94" t="s">
        <v>128</v>
      </c>
      <c r="E94" t="b">
        <v>0</v>
      </c>
      <c r="F94" s="1">
        <v>0.45694444444444443</v>
      </c>
      <c r="G94" s="1">
        <v>0.51527777777777772</v>
      </c>
      <c r="H94">
        <v>84</v>
      </c>
      <c r="I94" t="b">
        <v>0</v>
      </c>
      <c r="J94" t="b">
        <v>1</v>
      </c>
      <c r="K94" t="b">
        <v>1</v>
      </c>
      <c r="L94" t="s">
        <v>45</v>
      </c>
      <c r="M94">
        <v>20</v>
      </c>
      <c r="N94" t="s">
        <v>82</v>
      </c>
      <c r="O94">
        <v>15</v>
      </c>
      <c r="P94" t="s">
        <v>93</v>
      </c>
      <c r="Q94">
        <v>0.15</v>
      </c>
      <c r="R94" s="29">
        <v>12.75</v>
      </c>
      <c r="S94" t="s">
        <v>56</v>
      </c>
      <c r="T94" t="s">
        <v>61</v>
      </c>
      <c r="U94">
        <v>38.581600000000002</v>
      </c>
      <c r="V94">
        <v>-121.4944</v>
      </c>
      <c r="W94">
        <f t="shared" si="2"/>
        <v>2023</v>
      </c>
      <c r="X94" t="str">
        <f t="shared" si="3"/>
        <v>April</v>
      </c>
      <c r="Y94" s="2">
        <v>45020</v>
      </c>
      <c r="Z94">
        <v>1</v>
      </c>
      <c r="AA94" t="b">
        <v>1</v>
      </c>
      <c r="AB94" s="2">
        <v>45815</v>
      </c>
      <c r="AC94">
        <v>28</v>
      </c>
      <c r="AD94">
        <v>74</v>
      </c>
      <c r="AE94">
        <v>12</v>
      </c>
      <c r="AF94">
        <v>1.4</v>
      </c>
      <c r="AG94">
        <v>2.25</v>
      </c>
      <c r="AH94" s="30">
        <v>1</v>
      </c>
      <c r="AI94">
        <v>0</v>
      </c>
      <c r="AJ94" t="s">
        <v>62</v>
      </c>
      <c r="AK94" t="s">
        <v>42</v>
      </c>
      <c r="AL94" s="29">
        <f>Table1[[#This Row],[membership_tenure_months]]*Table1[[#This Row],[final_price]]</f>
        <v>357</v>
      </c>
    </row>
    <row r="95" spans="1:38" x14ac:dyDescent="0.35">
      <c r="A95">
        <v>41</v>
      </c>
      <c r="B95" t="s">
        <v>43</v>
      </c>
      <c r="C95">
        <v>2</v>
      </c>
      <c r="D95" t="s">
        <v>115</v>
      </c>
      <c r="E95" t="b">
        <v>1</v>
      </c>
      <c r="F95" s="1">
        <v>0.43680555555555556</v>
      </c>
      <c r="G95" s="1">
        <v>0.52569444444444446</v>
      </c>
      <c r="H95">
        <v>128</v>
      </c>
      <c r="I95" t="b">
        <v>1</v>
      </c>
      <c r="J95" t="b">
        <v>1</v>
      </c>
      <c r="K95" t="b">
        <v>1</v>
      </c>
      <c r="L95" t="s">
        <v>45</v>
      </c>
      <c r="M95">
        <v>30</v>
      </c>
      <c r="N95" t="s">
        <v>37</v>
      </c>
      <c r="O95">
        <v>30</v>
      </c>
      <c r="P95" t="s">
        <v>93</v>
      </c>
      <c r="Q95">
        <v>0.15</v>
      </c>
      <c r="R95" s="29">
        <v>25.5</v>
      </c>
      <c r="S95" t="s">
        <v>47</v>
      </c>
      <c r="T95" t="s">
        <v>48</v>
      </c>
      <c r="U95">
        <v>36.7378</v>
      </c>
      <c r="V95">
        <v>-119.7871</v>
      </c>
      <c r="W95">
        <f t="shared" si="2"/>
        <v>2023</v>
      </c>
      <c r="X95" t="str">
        <f t="shared" si="3"/>
        <v>November</v>
      </c>
      <c r="Y95" s="2">
        <v>45233</v>
      </c>
      <c r="Z95">
        <v>5</v>
      </c>
      <c r="AA95" t="b">
        <v>0</v>
      </c>
      <c r="AB95" s="2">
        <v>45827</v>
      </c>
      <c r="AC95">
        <v>21</v>
      </c>
      <c r="AD95">
        <v>62</v>
      </c>
      <c r="AE95">
        <v>8</v>
      </c>
      <c r="AF95">
        <v>2.1</v>
      </c>
      <c r="AG95">
        <v>4.5</v>
      </c>
      <c r="AH95" s="30">
        <v>1</v>
      </c>
      <c r="AI95">
        <v>0</v>
      </c>
      <c r="AJ95" t="s">
        <v>49</v>
      </c>
      <c r="AK95" t="s">
        <v>42</v>
      </c>
      <c r="AL95" s="29">
        <f>Table1[[#This Row],[membership_tenure_months]]*Table1[[#This Row],[final_price]]</f>
        <v>535.5</v>
      </c>
    </row>
    <row r="96" spans="1:38" x14ac:dyDescent="0.35">
      <c r="A96">
        <v>45</v>
      </c>
      <c r="B96" t="s">
        <v>43</v>
      </c>
      <c r="C96">
        <v>2</v>
      </c>
      <c r="D96" t="s">
        <v>107</v>
      </c>
      <c r="E96" t="b">
        <v>1</v>
      </c>
      <c r="F96" s="1">
        <v>0.59722222222222221</v>
      </c>
      <c r="G96" s="1">
        <v>0.72222222222222221</v>
      </c>
      <c r="H96">
        <v>180</v>
      </c>
      <c r="I96" t="b">
        <v>1</v>
      </c>
      <c r="J96" t="b">
        <v>1</v>
      </c>
      <c r="K96" t="b">
        <v>1</v>
      </c>
      <c r="L96" t="s">
        <v>80</v>
      </c>
      <c r="M96">
        <v>30</v>
      </c>
      <c r="N96" t="s">
        <v>82</v>
      </c>
      <c r="O96">
        <v>22.5</v>
      </c>
      <c r="P96" t="s">
        <v>51</v>
      </c>
      <c r="Q96">
        <v>0.1</v>
      </c>
      <c r="R96" s="29">
        <v>20.25</v>
      </c>
      <c r="S96" t="s">
        <v>47</v>
      </c>
      <c r="T96" t="s">
        <v>57</v>
      </c>
      <c r="U96">
        <v>33.836599999999997</v>
      </c>
      <c r="V96">
        <v>-117.9143</v>
      </c>
      <c r="W96">
        <f t="shared" si="2"/>
        <v>2023</v>
      </c>
      <c r="X96" t="str">
        <f t="shared" si="3"/>
        <v>March</v>
      </c>
      <c r="Y96" s="2">
        <v>45009</v>
      </c>
      <c r="Z96">
        <v>2</v>
      </c>
      <c r="AA96" t="b">
        <v>1</v>
      </c>
      <c r="AB96" s="2">
        <v>45814</v>
      </c>
      <c r="AC96">
        <v>29</v>
      </c>
      <c r="AD96">
        <v>75</v>
      </c>
      <c r="AE96">
        <v>8</v>
      </c>
      <c r="AF96">
        <v>3</v>
      </c>
      <c r="AG96">
        <v>2.25</v>
      </c>
      <c r="AH96" s="30">
        <v>1</v>
      </c>
      <c r="AI96">
        <v>0</v>
      </c>
      <c r="AJ96" t="s">
        <v>58</v>
      </c>
      <c r="AK96" t="s">
        <v>42</v>
      </c>
      <c r="AL96" s="29">
        <f>Table1[[#This Row],[membership_tenure_months]]*Table1[[#This Row],[final_price]]</f>
        <v>587.25</v>
      </c>
    </row>
    <row r="97" spans="1:38" x14ac:dyDescent="0.35">
      <c r="A97">
        <v>17</v>
      </c>
      <c r="B97" t="s">
        <v>66</v>
      </c>
      <c r="C97">
        <v>2</v>
      </c>
      <c r="D97" t="s">
        <v>111</v>
      </c>
      <c r="E97" t="b">
        <v>1</v>
      </c>
      <c r="F97" s="1">
        <v>0.87152777777777779</v>
      </c>
      <c r="G97" s="1">
        <v>0.9291666666666667</v>
      </c>
      <c r="H97">
        <v>83</v>
      </c>
      <c r="I97" t="b">
        <v>1</v>
      </c>
      <c r="J97" t="b">
        <v>0</v>
      </c>
      <c r="K97" t="b">
        <v>0</v>
      </c>
      <c r="L97" t="s">
        <v>36</v>
      </c>
      <c r="M97">
        <v>70</v>
      </c>
      <c r="N97" t="s">
        <v>97</v>
      </c>
      <c r="O97">
        <v>63</v>
      </c>
      <c r="P97" t="s">
        <v>93</v>
      </c>
      <c r="Q97">
        <v>0.15</v>
      </c>
      <c r="R97" s="29">
        <v>53.55</v>
      </c>
      <c r="S97" t="s">
        <v>68</v>
      </c>
      <c r="T97" t="s">
        <v>61</v>
      </c>
      <c r="U97">
        <v>38.581600000000002</v>
      </c>
      <c r="V97">
        <v>-121.4944</v>
      </c>
      <c r="W97">
        <f t="shared" si="2"/>
        <v>2024</v>
      </c>
      <c r="X97" t="str">
        <f t="shared" si="3"/>
        <v>January</v>
      </c>
      <c r="Y97" s="2">
        <v>45305</v>
      </c>
      <c r="Z97">
        <v>0</v>
      </c>
      <c r="AA97" t="b">
        <v>1</v>
      </c>
      <c r="AB97" s="2">
        <v>45831</v>
      </c>
      <c r="AC97">
        <v>19</v>
      </c>
      <c r="AD97">
        <v>58</v>
      </c>
      <c r="AE97">
        <v>8</v>
      </c>
      <c r="AF97">
        <v>1.4</v>
      </c>
      <c r="AG97">
        <v>9.4499999999999993</v>
      </c>
      <c r="AH97" s="30">
        <v>0</v>
      </c>
      <c r="AI97">
        <v>1</v>
      </c>
      <c r="AJ97" t="s">
        <v>62</v>
      </c>
      <c r="AK97" t="s">
        <v>42</v>
      </c>
      <c r="AL97" s="29">
        <f>Table1[[#This Row],[membership_tenure_months]]*Table1[[#This Row],[final_price]]</f>
        <v>1017.4499999999999</v>
      </c>
    </row>
    <row r="98" spans="1:38" x14ac:dyDescent="0.35">
      <c r="A98">
        <v>20</v>
      </c>
      <c r="B98" t="s">
        <v>34</v>
      </c>
      <c r="C98">
        <v>2</v>
      </c>
      <c r="D98" t="s">
        <v>98</v>
      </c>
      <c r="E98" t="b">
        <v>0</v>
      </c>
      <c r="F98" s="1">
        <v>0.78749999999999998</v>
      </c>
      <c r="G98" s="1">
        <v>0.81736111111111109</v>
      </c>
      <c r="H98">
        <v>43</v>
      </c>
      <c r="I98" t="b">
        <v>1</v>
      </c>
      <c r="J98" t="b">
        <v>1</v>
      </c>
      <c r="K98" t="b">
        <v>1</v>
      </c>
      <c r="L98" t="s">
        <v>36</v>
      </c>
      <c r="M98">
        <v>50</v>
      </c>
      <c r="N98" t="s">
        <v>37</v>
      </c>
      <c r="O98">
        <v>50</v>
      </c>
      <c r="P98" t="s">
        <v>93</v>
      </c>
      <c r="Q98">
        <v>0.15</v>
      </c>
      <c r="R98" s="29">
        <v>42.5</v>
      </c>
      <c r="S98" t="s">
        <v>39</v>
      </c>
      <c r="T98" t="s">
        <v>52</v>
      </c>
      <c r="U98">
        <v>37.804400000000001</v>
      </c>
      <c r="V98">
        <v>-122.27119999999999</v>
      </c>
      <c r="W98">
        <f t="shared" si="2"/>
        <v>2023</v>
      </c>
      <c r="X98" t="str">
        <f t="shared" si="3"/>
        <v>December</v>
      </c>
      <c r="Y98" s="2">
        <v>45274</v>
      </c>
      <c r="Z98">
        <v>5</v>
      </c>
      <c r="AA98" t="b">
        <v>1</v>
      </c>
      <c r="AB98" s="2">
        <v>45829</v>
      </c>
      <c r="AC98">
        <v>20</v>
      </c>
      <c r="AD98">
        <v>60</v>
      </c>
      <c r="AE98">
        <v>8</v>
      </c>
      <c r="AF98">
        <v>0.7</v>
      </c>
      <c r="AG98">
        <v>7.5</v>
      </c>
      <c r="AH98" s="30">
        <v>0</v>
      </c>
      <c r="AI98">
        <v>0</v>
      </c>
      <c r="AJ98" t="s">
        <v>53</v>
      </c>
      <c r="AK98" t="s">
        <v>42</v>
      </c>
      <c r="AL98" s="29">
        <f>Table1[[#This Row],[membership_tenure_months]]*Table1[[#This Row],[final_price]]</f>
        <v>850</v>
      </c>
    </row>
    <row r="99" spans="1:38" x14ac:dyDescent="0.35">
      <c r="A99">
        <v>41</v>
      </c>
      <c r="B99" t="s">
        <v>34</v>
      </c>
      <c r="C99">
        <v>5</v>
      </c>
      <c r="D99" t="s">
        <v>44</v>
      </c>
      <c r="E99" t="b">
        <v>0</v>
      </c>
      <c r="F99" s="1">
        <v>0.57847222222222228</v>
      </c>
      <c r="G99" s="1">
        <v>0.67013888888888884</v>
      </c>
      <c r="H99">
        <v>132</v>
      </c>
      <c r="I99" t="b">
        <v>0</v>
      </c>
      <c r="J99" t="b">
        <v>0</v>
      </c>
      <c r="K99" t="b">
        <v>1</v>
      </c>
      <c r="L99" t="s">
        <v>80</v>
      </c>
      <c r="M99">
        <v>50</v>
      </c>
      <c r="N99" t="s">
        <v>37</v>
      </c>
      <c r="O99">
        <v>50</v>
      </c>
      <c r="P99" t="s">
        <v>46</v>
      </c>
      <c r="Q99">
        <v>0</v>
      </c>
      <c r="R99" s="29">
        <v>50</v>
      </c>
      <c r="S99" t="s">
        <v>39</v>
      </c>
      <c r="T99" t="s">
        <v>76</v>
      </c>
      <c r="U99">
        <v>37.774900000000002</v>
      </c>
      <c r="V99">
        <v>-122.4194</v>
      </c>
      <c r="W99">
        <f t="shared" si="2"/>
        <v>2024</v>
      </c>
      <c r="X99" t="str">
        <f t="shared" si="3"/>
        <v>March</v>
      </c>
      <c r="Y99" s="2">
        <v>45375</v>
      </c>
      <c r="Z99">
        <v>0</v>
      </c>
      <c r="AA99" t="b">
        <v>1</v>
      </c>
      <c r="AB99" s="2">
        <v>45835</v>
      </c>
      <c r="AC99">
        <v>17</v>
      </c>
      <c r="AD99">
        <v>54</v>
      </c>
      <c r="AE99">
        <v>20</v>
      </c>
      <c r="AF99">
        <v>2.2000000000000002</v>
      </c>
      <c r="AG99">
        <v>0</v>
      </c>
      <c r="AH99" s="30">
        <v>0</v>
      </c>
      <c r="AI99">
        <v>1</v>
      </c>
      <c r="AJ99" t="s">
        <v>77</v>
      </c>
      <c r="AK99" t="s">
        <v>42</v>
      </c>
      <c r="AL99" s="29">
        <f>Table1[[#This Row],[membership_tenure_months]]*Table1[[#This Row],[final_price]]</f>
        <v>850</v>
      </c>
    </row>
    <row r="100" spans="1:38" x14ac:dyDescent="0.35">
      <c r="A100">
        <v>36</v>
      </c>
      <c r="B100" t="s">
        <v>34</v>
      </c>
      <c r="C100">
        <v>1</v>
      </c>
      <c r="D100" t="s">
        <v>63</v>
      </c>
      <c r="E100" t="b">
        <v>0</v>
      </c>
      <c r="F100" s="1">
        <v>0.80555555555555558</v>
      </c>
      <c r="G100" s="1">
        <v>0.91527777777777775</v>
      </c>
      <c r="H100">
        <v>158</v>
      </c>
      <c r="I100" t="b">
        <v>1</v>
      </c>
      <c r="J100" t="b">
        <v>0</v>
      </c>
      <c r="K100" t="b">
        <v>0</v>
      </c>
      <c r="L100" t="s">
        <v>75</v>
      </c>
      <c r="M100">
        <v>50</v>
      </c>
      <c r="N100" t="s">
        <v>82</v>
      </c>
      <c r="O100">
        <v>37.5</v>
      </c>
      <c r="P100" t="s">
        <v>46</v>
      </c>
      <c r="Q100">
        <v>0</v>
      </c>
      <c r="R100" s="29">
        <v>37.5</v>
      </c>
      <c r="S100" t="s">
        <v>39</v>
      </c>
      <c r="T100" t="s">
        <v>72</v>
      </c>
      <c r="U100">
        <v>35.3733</v>
      </c>
      <c r="V100">
        <v>-119.0187</v>
      </c>
      <c r="W100">
        <f t="shared" si="2"/>
        <v>2025</v>
      </c>
      <c r="X100" t="str">
        <f t="shared" si="3"/>
        <v>May</v>
      </c>
      <c r="Y100" s="2">
        <v>45803</v>
      </c>
      <c r="Z100">
        <v>0</v>
      </c>
      <c r="AA100" t="b">
        <v>1</v>
      </c>
      <c r="AB100" s="2">
        <v>45859</v>
      </c>
      <c r="AC100">
        <v>3</v>
      </c>
      <c r="AD100">
        <v>30</v>
      </c>
      <c r="AE100">
        <v>4</v>
      </c>
      <c r="AF100">
        <v>2.6</v>
      </c>
      <c r="AG100">
        <v>0</v>
      </c>
      <c r="AH100" s="30">
        <v>0</v>
      </c>
      <c r="AI100">
        <v>0</v>
      </c>
      <c r="AJ100" t="s">
        <v>73</v>
      </c>
      <c r="AK100" t="s">
        <v>42</v>
      </c>
      <c r="AL100" s="29">
        <f>Table1[[#This Row],[membership_tenure_months]]*Table1[[#This Row],[final_price]]</f>
        <v>112.5</v>
      </c>
    </row>
    <row r="101" spans="1:38" x14ac:dyDescent="0.35">
      <c r="A101">
        <v>46</v>
      </c>
      <c r="B101" t="s">
        <v>34</v>
      </c>
      <c r="C101">
        <v>5</v>
      </c>
      <c r="D101" t="s">
        <v>129</v>
      </c>
      <c r="E101" t="b">
        <v>0</v>
      </c>
      <c r="F101" s="1">
        <v>0.86527777777777781</v>
      </c>
      <c r="G101" s="1">
        <v>0.92291666666666672</v>
      </c>
      <c r="H101">
        <v>83</v>
      </c>
      <c r="I101" t="b">
        <v>1</v>
      </c>
      <c r="J101" t="b">
        <v>1</v>
      </c>
      <c r="K101" t="b">
        <v>1</v>
      </c>
      <c r="L101" t="s">
        <v>80</v>
      </c>
      <c r="M101">
        <v>50</v>
      </c>
      <c r="N101" t="s">
        <v>82</v>
      </c>
      <c r="O101">
        <v>37.5</v>
      </c>
      <c r="P101" t="s">
        <v>93</v>
      </c>
      <c r="Q101">
        <v>0.15</v>
      </c>
      <c r="R101" s="29">
        <v>31.875</v>
      </c>
      <c r="S101" t="s">
        <v>39</v>
      </c>
      <c r="T101" t="s">
        <v>72</v>
      </c>
      <c r="U101">
        <v>35.3733</v>
      </c>
      <c r="V101">
        <v>-119.0187</v>
      </c>
      <c r="W101">
        <f t="shared" si="2"/>
        <v>2025</v>
      </c>
      <c r="X101" t="str">
        <f t="shared" si="3"/>
        <v>February</v>
      </c>
      <c r="Y101" s="2">
        <v>45716</v>
      </c>
      <c r="Z101">
        <v>2</v>
      </c>
      <c r="AA101" t="b">
        <v>1</v>
      </c>
      <c r="AB101" s="2">
        <v>45854</v>
      </c>
      <c r="AC101">
        <v>6</v>
      </c>
      <c r="AD101">
        <v>35</v>
      </c>
      <c r="AE101">
        <v>20</v>
      </c>
      <c r="AF101">
        <v>1.4</v>
      </c>
      <c r="AG101">
        <v>5.62</v>
      </c>
      <c r="AH101" s="30">
        <v>0</v>
      </c>
      <c r="AI101">
        <v>0</v>
      </c>
      <c r="AJ101" t="s">
        <v>73</v>
      </c>
      <c r="AK101" t="s">
        <v>42</v>
      </c>
      <c r="AL101" s="29">
        <f>Table1[[#This Row],[membership_tenure_months]]*Table1[[#This Row],[final_price]]</f>
        <v>191.25</v>
      </c>
    </row>
    <row r="102" spans="1:38" x14ac:dyDescent="0.35">
      <c r="A102">
        <v>42</v>
      </c>
      <c r="B102" t="s">
        <v>34</v>
      </c>
      <c r="C102">
        <v>4</v>
      </c>
      <c r="D102" t="s">
        <v>130</v>
      </c>
      <c r="E102" t="b">
        <v>1</v>
      </c>
      <c r="F102" s="1">
        <v>0.41319444444444442</v>
      </c>
      <c r="G102" s="1">
        <v>0.45763888888888887</v>
      </c>
      <c r="H102">
        <v>64</v>
      </c>
      <c r="I102" t="b">
        <v>0</v>
      </c>
      <c r="J102" t="b">
        <v>0</v>
      </c>
      <c r="K102" t="b">
        <v>1</v>
      </c>
      <c r="L102" t="s">
        <v>36</v>
      </c>
      <c r="M102">
        <v>50</v>
      </c>
      <c r="N102" t="s">
        <v>82</v>
      </c>
      <c r="O102">
        <v>37.5</v>
      </c>
      <c r="P102" t="s">
        <v>38</v>
      </c>
      <c r="Q102">
        <v>0.05</v>
      </c>
      <c r="R102" s="29">
        <v>35.625</v>
      </c>
      <c r="S102" t="s">
        <v>39</v>
      </c>
      <c r="T102" t="s">
        <v>40</v>
      </c>
      <c r="U102">
        <v>37.338200000000001</v>
      </c>
      <c r="V102">
        <v>-121.88630000000001</v>
      </c>
      <c r="W102">
        <f t="shared" si="2"/>
        <v>2025</v>
      </c>
      <c r="X102" t="str">
        <f t="shared" si="3"/>
        <v>May</v>
      </c>
      <c r="Y102" s="2">
        <v>45797</v>
      </c>
      <c r="Z102">
        <v>0</v>
      </c>
      <c r="AA102" t="b">
        <v>1</v>
      </c>
      <c r="AB102" s="2">
        <v>45859</v>
      </c>
      <c r="AC102">
        <v>3</v>
      </c>
      <c r="AD102">
        <v>30</v>
      </c>
      <c r="AE102">
        <v>16</v>
      </c>
      <c r="AF102">
        <v>1.1000000000000001</v>
      </c>
      <c r="AG102">
        <v>1.88</v>
      </c>
      <c r="AH102" s="30">
        <v>0</v>
      </c>
      <c r="AI102">
        <v>0</v>
      </c>
      <c r="AJ102" t="s">
        <v>41</v>
      </c>
      <c r="AK102" t="s">
        <v>42</v>
      </c>
      <c r="AL102" s="29">
        <f>Table1[[#This Row],[membership_tenure_months]]*Table1[[#This Row],[final_price]]</f>
        <v>106.875</v>
      </c>
    </row>
    <row r="103" spans="1:38" x14ac:dyDescent="0.35">
      <c r="A103">
        <v>22</v>
      </c>
      <c r="B103" t="s">
        <v>34</v>
      </c>
      <c r="C103">
        <v>5</v>
      </c>
      <c r="D103" t="s">
        <v>85</v>
      </c>
      <c r="E103" t="b">
        <v>0</v>
      </c>
      <c r="F103" s="1">
        <v>0.57638888888888884</v>
      </c>
      <c r="G103" s="1">
        <v>0.65069444444444446</v>
      </c>
      <c r="H103">
        <v>107</v>
      </c>
      <c r="I103" t="b">
        <v>0</v>
      </c>
      <c r="J103" t="b">
        <v>0</v>
      </c>
      <c r="K103" t="b">
        <v>0</v>
      </c>
      <c r="L103" t="s">
        <v>45</v>
      </c>
      <c r="M103">
        <v>50</v>
      </c>
      <c r="N103" t="s">
        <v>37</v>
      </c>
      <c r="O103">
        <v>50</v>
      </c>
      <c r="P103" t="s">
        <v>51</v>
      </c>
      <c r="Q103">
        <v>0.1</v>
      </c>
      <c r="R103" s="29">
        <v>45</v>
      </c>
      <c r="S103" t="s">
        <v>39</v>
      </c>
      <c r="T103" t="s">
        <v>69</v>
      </c>
      <c r="U103">
        <v>32.715699999999998</v>
      </c>
      <c r="V103">
        <v>-117.1611</v>
      </c>
      <c r="W103">
        <f t="shared" si="2"/>
        <v>2023</v>
      </c>
      <c r="X103" t="str">
        <f t="shared" si="3"/>
        <v>August</v>
      </c>
      <c r="Y103" s="2">
        <v>45153</v>
      </c>
      <c r="Z103">
        <v>0</v>
      </c>
      <c r="AA103" t="b">
        <v>0</v>
      </c>
      <c r="AB103" s="2">
        <v>45822</v>
      </c>
      <c r="AC103">
        <v>24</v>
      </c>
      <c r="AD103">
        <v>67</v>
      </c>
      <c r="AE103">
        <v>20</v>
      </c>
      <c r="AF103">
        <v>1.8</v>
      </c>
      <c r="AG103">
        <v>5</v>
      </c>
      <c r="AH103" s="30">
        <v>1</v>
      </c>
      <c r="AI103">
        <v>0</v>
      </c>
      <c r="AJ103" t="s">
        <v>70</v>
      </c>
      <c r="AK103" t="s">
        <v>42</v>
      </c>
      <c r="AL103" s="29">
        <f>Table1[[#This Row],[membership_tenure_months]]*Table1[[#This Row],[final_price]]</f>
        <v>1080</v>
      </c>
    </row>
    <row r="104" spans="1:38" x14ac:dyDescent="0.35">
      <c r="A104">
        <v>20</v>
      </c>
      <c r="B104" t="s">
        <v>54</v>
      </c>
      <c r="C104">
        <v>3</v>
      </c>
      <c r="D104" t="s">
        <v>108</v>
      </c>
      <c r="E104" t="b">
        <v>1</v>
      </c>
      <c r="F104" s="1">
        <v>0.37013888888888891</v>
      </c>
      <c r="G104" s="1">
        <v>0.46597222222222223</v>
      </c>
      <c r="H104">
        <v>138</v>
      </c>
      <c r="I104" t="b">
        <v>0</v>
      </c>
      <c r="J104" t="b">
        <v>1</v>
      </c>
      <c r="K104" t="b">
        <v>1</v>
      </c>
      <c r="L104" t="s">
        <v>36</v>
      </c>
      <c r="M104">
        <v>20</v>
      </c>
      <c r="N104" t="s">
        <v>37</v>
      </c>
      <c r="O104">
        <v>20</v>
      </c>
      <c r="P104" t="s">
        <v>38</v>
      </c>
      <c r="Q104">
        <v>0.05</v>
      </c>
      <c r="R104" s="29">
        <v>19</v>
      </c>
      <c r="S104" t="s">
        <v>56</v>
      </c>
      <c r="T104" t="s">
        <v>48</v>
      </c>
      <c r="U104">
        <v>36.7378</v>
      </c>
      <c r="V104">
        <v>-119.7871</v>
      </c>
      <c r="W104">
        <f t="shared" si="2"/>
        <v>2024</v>
      </c>
      <c r="X104" t="str">
        <f t="shared" si="3"/>
        <v>July</v>
      </c>
      <c r="Y104" s="2">
        <v>45496</v>
      </c>
      <c r="Z104">
        <v>5</v>
      </c>
      <c r="AA104" t="b">
        <v>0</v>
      </c>
      <c r="AB104" s="2">
        <v>45842</v>
      </c>
      <c r="AC104">
        <v>13</v>
      </c>
      <c r="AD104">
        <v>47</v>
      </c>
      <c r="AE104">
        <v>12</v>
      </c>
      <c r="AF104">
        <v>2.2999999999999998</v>
      </c>
      <c r="AG104">
        <v>1</v>
      </c>
      <c r="AH104" s="30">
        <v>0</v>
      </c>
      <c r="AI104">
        <v>0</v>
      </c>
      <c r="AJ104" t="s">
        <v>49</v>
      </c>
      <c r="AK104" t="s">
        <v>42</v>
      </c>
      <c r="AL104" s="29">
        <f>Table1[[#This Row],[membership_tenure_months]]*Table1[[#This Row],[final_price]]</f>
        <v>247</v>
      </c>
    </row>
    <row r="105" spans="1:38" x14ac:dyDescent="0.35">
      <c r="A105">
        <v>19</v>
      </c>
      <c r="B105" t="s">
        <v>43</v>
      </c>
      <c r="C105">
        <v>3</v>
      </c>
      <c r="D105" t="s">
        <v>102</v>
      </c>
      <c r="E105" t="b">
        <v>1</v>
      </c>
      <c r="F105" s="1">
        <v>0.43958333333333333</v>
      </c>
      <c r="G105" s="1">
        <v>0.48055555555555557</v>
      </c>
      <c r="H105">
        <v>59</v>
      </c>
      <c r="I105" t="b">
        <v>0</v>
      </c>
      <c r="J105" t="b">
        <v>0</v>
      </c>
      <c r="K105" t="b">
        <v>0</v>
      </c>
      <c r="L105" t="s">
        <v>80</v>
      </c>
      <c r="M105">
        <v>30</v>
      </c>
      <c r="N105" t="s">
        <v>37</v>
      </c>
      <c r="O105">
        <v>30</v>
      </c>
      <c r="P105" t="s">
        <v>46</v>
      </c>
      <c r="Q105">
        <v>0</v>
      </c>
      <c r="R105" s="29">
        <v>30</v>
      </c>
      <c r="S105" t="s">
        <v>47</v>
      </c>
      <c r="T105" t="s">
        <v>61</v>
      </c>
      <c r="U105">
        <v>38.581600000000002</v>
      </c>
      <c r="V105">
        <v>-121.4944</v>
      </c>
      <c r="W105">
        <f t="shared" si="2"/>
        <v>2023</v>
      </c>
      <c r="X105" t="str">
        <f t="shared" si="3"/>
        <v>December</v>
      </c>
      <c r="Y105" s="2">
        <v>45289</v>
      </c>
      <c r="Z105">
        <v>0</v>
      </c>
      <c r="AA105" t="b">
        <v>0</v>
      </c>
      <c r="AB105" s="2">
        <v>45830</v>
      </c>
      <c r="AC105">
        <v>20</v>
      </c>
      <c r="AD105">
        <v>59</v>
      </c>
      <c r="AE105">
        <v>12</v>
      </c>
      <c r="AF105">
        <v>1</v>
      </c>
      <c r="AG105">
        <v>0</v>
      </c>
      <c r="AH105" s="30">
        <v>0</v>
      </c>
      <c r="AI105">
        <v>0</v>
      </c>
      <c r="AJ105" t="s">
        <v>62</v>
      </c>
      <c r="AK105" t="s">
        <v>42</v>
      </c>
      <c r="AL105" s="29">
        <f>Table1[[#This Row],[membership_tenure_months]]*Table1[[#This Row],[final_price]]</f>
        <v>600</v>
      </c>
    </row>
    <row r="106" spans="1:38" x14ac:dyDescent="0.35">
      <c r="A106">
        <v>37</v>
      </c>
      <c r="B106" t="s">
        <v>43</v>
      </c>
      <c r="C106">
        <v>1</v>
      </c>
      <c r="D106" t="s">
        <v>114</v>
      </c>
      <c r="E106" t="b">
        <v>1</v>
      </c>
      <c r="F106" s="1">
        <v>0.35902777777777778</v>
      </c>
      <c r="G106" s="1">
        <v>0.42499999999999999</v>
      </c>
      <c r="H106">
        <v>95</v>
      </c>
      <c r="I106" t="b">
        <v>1</v>
      </c>
      <c r="J106" t="b">
        <v>1</v>
      </c>
      <c r="K106" t="b">
        <v>0</v>
      </c>
      <c r="L106" t="s">
        <v>45</v>
      </c>
      <c r="M106">
        <v>30</v>
      </c>
      <c r="N106" t="s">
        <v>37</v>
      </c>
      <c r="O106">
        <v>30</v>
      </c>
      <c r="P106" t="s">
        <v>93</v>
      </c>
      <c r="Q106">
        <v>0.15</v>
      </c>
      <c r="R106" s="29">
        <v>25.5</v>
      </c>
      <c r="S106" t="s">
        <v>47</v>
      </c>
      <c r="T106" t="s">
        <v>57</v>
      </c>
      <c r="U106">
        <v>33.836599999999997</v>
      </c>
      <c r="V106">
        <v>-117.9143</v>
      </c>
      <c r="W106">
        <f t="shared" si="2"/>
        <v>2022</v>
      </c>
      <c r="X106" t="str">
        <f t="shared" si="3"/>
        <v>October</v>
      </c>
      <c r="Y106" s="2">
        <v>44864</v>
      </c>
      <c r="Z106">
        <v>3</v>
      </c>
      <c r="AA106" t="b">
        <v>0</v>
      </c>
      <c r="AB106" s="2">
        <v>45806</v>
      </c>
      <c r="AC106">
        <v>34</v>
      </c>
      <c r="AD106">
        <v>83</v>
      </c>
      <c r="AE106">
        <v>4</v>
      </c>
      <c r="AF106">
        <v>1.6</v>
      </c>
      <c r="AG106">
        <v>4.5</v>
      </c>
      <c r="AH106" s="30">
        <v>1</v>
      </c>
      <c r="AI106">
        <v>0</v>
      </c>
      <c r="AJ106" t="s">
        <v>58</v>
      </c>
      <c r="AK106" t="s">
        <v>42</v>
      </c>
      <c r="AL106" s="29">
        <f>Table1[[#This Row],[membership_tenure_months]]*Table1[[#This Row],[final_price]]</f>
        <v>867</v>
      </c>
    </row>
    <row r="107" spans="1:38" x14ac:dyDescent="0.35">
      <c r="A107">
        <v>41</v>
      </c>
      <c r="B107" t="s">
        <v>43</v>
      </c>
      <c r="C107">
        <v>2</v>
      </c>
      <c r="D107" t="s">
        <v>115</v>
      </c>
      <c r="E107" t="b">
        <v>1</v>
      </c>
      <c r="F107" s="1">
        <v>0.43680555555555556</v>
      </c>
      <c r="G107" s="1">
        <v>0.52569444444444446</v>
      </c>
      <c r="H107">
        <v>128</v>
      </c>
      <c r="I107" t="b">
        <v>1</v>
      </c>
      <c r="J107" t="b">
        <v>1</v>
      </c>
      <c r="K107" t="b">
        <v>1</v>
      </c>
      <c r="L107" t="s">
        <v>45</v>
      </c>
      <c r="M107">
        <v>30</v>
      </c>
      <c r="N107" t="s">
        <v>37</v>
      </c>
      <c r="O107">
        <v>30</v>
      </c>
      <c r="P107" t="s">
        <v>93</v>
      </c>
      <c r="Q107">
        <v>0.15</v>
      </c>
      <c r="R107" s="29">
        <v>25.5</v>
      </c>
      <c r="S107" t="s">
        <v>47</v>
      </c>
      <c r="T107" t="s">
        <v>48</v>
      </c>
      <c r="U107">
        <v>36.7378</v>
      </c>
      <c r="V107">
        <v>-119.7871</v>
      </c>
      <c r="W107">
        <f t="shared" si="2"/>
        <v>2024</v>
      </c>
      <c r="X107" t="str">
        <f t="shared" si="3"/>
        <v>September</v>
      </c>
      <c r="Y107" s="2">
        <v>45565</v>
      </c>
      <c r="Z107">
        <v>7</v>
      </c>
      <c r="AA107" t="b">
        <v>0</v>
      </c>
      <c r="AB107" s="2">
        <v>45846</v>
      </c>
      <c r="AC107">
        <v>11</v>
      </c>
      <c r="AD107">
        <v>43</v>
      </c>
      <c r="AE107">
        <v>8</v>
      </c>
      <c r="AF107">
        <v>2.1</v>
      </c>
      <c r="AG107">
        <v>4.5</v>
      </c>
      <c r="AH107" s="30">
        <v>0</v>
      </c>
      <c r="AI107">
        <v>0</v>
      </c>
      <c r="AJ107" t="s">
        <v>49</v>
      </c>
      <c r="AK107" t="s">
        <v>42</v>
      </c>
      <c r="AL107" s="29">
        <f>Table1[[#This Row],[membership_tenure_months]]*Table1[[#This Row],[final_price]]</f>
        <v>280.5</v>
      </c>
    </row>
    <row r="108" spans="1:38" x14ac:dyDescent="0.35">
      <c r="A108">
        <v>13</v>
      </c>
      <c r="B108" t="s">
        <v>66</v>
      </c>
      <c r="C108">
        <v>5</v>
      </c>
      <c r="D108" t="s">
        <v>131</v>
      </c>
      <c r="E108" t="b">
        <v>1</v>
      </c>
      <c r="F108" s="1">
        <v>0.71736111111111112</v>
      </c>
      <c r="G108" s="1">
        <v>0.79166666666666663</v>
      </c>
      <c r="H108">
        <v>107</v>
      </c>
      <c r="I108" t="b">
        <v>0</v>
      </c>
      <c r="J108" t="b">
        <v>0</v>
      </c>
      <c r="K108" t="b">
        <v>0</v>
      </c>
      <c r="L108" t="s">
        <v>36</v>
      </c>
      <c r="M108">
        <v>70</v>
      </c>
      <c r="N108" t="s">
        <v>37</v>
      </c>
      <c r="O108">
        <v>70</v>
      </c>
      <c r="P108" t="s">
        <v>46</v>
      </c>
      <c r="Q108">
        <v>0</v>
      </c>
      <c r="R108" s="29">
        <v>70</v>
      </c>
      <c r="S108" t="s">
        <v>68</v>
      </c>
      <c r="T108" t="s">
        <v>72</v>
      </c>
      <c r="U108">
        <v>35.3733</v>
      </c>
      <c r="V108">
        <v>-119.0187</v>
      </c>
      <c r="W108">
        <f t="shared" si="2"/>
        <v>2024</v>
      </c>
      <c r="X108" t="str">
        <f t="shared" si="3"/>
        <v>April</v>
      </c>
      <c r="Y108" s="2">
        <v>45393</v>
      </c>
      <c r="Z108">
        <v>0</v>
      </c>
      <c r="AA108" t="b">
        <v>0</v>
      </c>
      <c r="AB108" s="2">
        <v>45836</v>
      </c>
      <c r="AC108">
        <v>16</v>
      </c>
      <c r="AD108">
        <v>53</v>
      </c>
      <c r="AE108">
        <v>20</v>
      </c>
      <c r="AF108">
        <v>1.8</v>
      </c>
      <c r="AG108">
        <v>0</v>
      </c>
      <c r="AH108" s="30">
        <v>0</v>
      </c>
      <c r="AI108">
        <v>1</v>
      </c>
      <c r="AJ108" t="s">
        <v>73</v>
      </c>
      <c r="AK108" t="s">
        <v>42</v>
      </c>
      <c r="AL108" s="29">
        <f>Table1[[#This Row],[membership_tenure_months]]*Table1[[#This Row],[final_price]]</f>
        <v>1120</v>
      </c>
    </row>
    <row r="109" spans="1:38" x14ac:dyDescent="0.35">
      <c r="A109">
        <v>30</v>
      </c>
      <c r="B109" t="s">
        <v>43</v>
      </c>
      <c r="C109">
        <v>3</v>
      </c>
      <c r="D109" t="s">
        <v>128</v>
      </c>
      <c r="E109" t="b">
        <v>0</v>
      </c>
      <c r="F109" s="1">
        <v>0.33680555555555558</v>
      </c>
      <c r="G109" s="1">
        <v>0.37916666666666665</v>
      </c>
      <c r="H109">
        <v>61</v>
      </c>
      <c r="I109" t="b">
        <v>1</v>
      </c>
      <c r="J109" t="b">
        <v>1</v>
      </c>
      <c r="K109" t="b">
        <v>0</v>
      </c>
      <c r="L109" t="s">
        <v>60</v>
      </c>
      <c r="M109">
        <v>30</v>
      </c>
      <c r="N109" t="s">
        <v>82</v>
      </c>
      <c r="O109">
        <v>22.5</v>
      </c>
      <c r="P109" t="s">
        <v>38</v>
      </c>
      <c r="Q109">
        <v>0.05</v>
      </c>
      <c r="R109" s="29">
        <v>21.375</v>
      </c>
      <c r="S109" t="s">
        <v>47</v>
      </c>
      <c r="T109" t="s">
        <v>83</v>
      </c>
      <c r="U109">
        <v>33.770099999999999</v>
      </c>
      <c r="V109">
        <v>-118.19370000000001</v>
      </c>
      <c r="W109">
        <f t="shared" si="2"/>
        <v>2023</v>
      </c>
      <c r="X109" t="str">
        <f t="shared" si="3"/>
        <v>April</v>
      </c>
      <c r="Y109" s="2">
        <v>45026</v>
      </c>
      <c r="Z109">
        <v>2</v>
      </c>
      <c r="AA109" t="b">
        <v>0</v>
      </c>
      <c r="AB109" s="2">
        <v>45815</v>
      </c>
      <c r="AC109">
        <v>28</v>
      </c>
      <c r="AD109">
        <v>74</v>
      </c>
      <c r="AE109">
        <v>12</v>
      </c>
      <c r="AF109">
        <v>1</v>
      </c>
      <c r="AG109">
        <v>1.1200000000000001</v>
      </c>
      <c r="AH109" s="30">
        <v>1</v>
      </c>
      <c r="AI109">
        <v>0</v>
      </c>
      <c r="AJ109" t="s">
        <v>84</v>
      </c>
      <c r="AK109" t="s">
        <v>42</v>
      </c>
      <c r="AL109" s="29">
        <f>Table1[[#This Row],[membership_tenure_months]]*Table1[[#This Row],[final_price]]</f>
        <v>598.5</v>
      </c>
    </row>
    <row r="110" spans="1:38" x14ac:dyDescent="0.35">
      <c r="A110">
        <v>16</v>
      </c>
      <c r="B110" t="s">
        <v>54</v>
      </c>
      <c r="C110">
        <v>2</v>
      </c>
      <c r="D110" t="s">
        <v>113</v>
      </c>
      <c r="E110" t="b">
        <v>0</v>
      </c>
      <c r="F110" s="1">
        <v>0.47847222222222224</v>
      </c>
      <c r="G110" s="1">
        <v>0.54374999999999996</v>
      </c>
      <c r="H110">
        <v>94</v>
      </c>
      <c r="I110" t="b">
        <v>1</v>
      </c>
      <c r="J110" t="b">
        <v>0</v>
      </c>
      <c r="K110" t="b">
        <v>1</v>
      </c>
      <c r="L110" t="s">
        <v>80</v>
      </c>
      <c r="M110">
        <v>20</v>
      </c>
      <c r="N110" t="s">
        <v>82</v>
      </c>
      <c r="O110">
        <v>15</v>
      </c>
      <c r="P110" t="s">
        <v>46</v>
      </c>
      <c r="Q110">
        <v>0</v>
      </c>
      <c r="R110" s="29">
        <v>15</v>
      </c>
      <c r="S110" t="s">
        <v>56</v>
      </c>
      <c r="T110" t="s">
        <v>76</v>
      </c>
      <c r="U110">
        <v>37.774900000000002</v>
      </c>
      <c r="V110">
        <v>-122.4194</v>
      </c>
      <c r="W110">
        <f t="shared" si="2"/>
        <v>2024</v>
      </c>
      <c r="X110" t="str">
        <f t="shared" si="3"/>
        <v>October</v>
      </c>
      <c r="Y110" s="2">
        <v>45587</v>
      </c>
      <c r="Z110">
        <v>0</v>
      </c>
      <c r="AA110" t="b">
        <v>0</v>
      </c>
      <c r="AB110" s="2">
        <v>45847</v>
      </c>
      <c r="AC110">
        <v>10</v>
      </c>
      <c r="AD110">
        <v>42</v>
      </c>
      <c r="AE110">
        <v>8</v>
      </c>
      <c r="AF110">
        <v>1.6</v>
      </c>
      <c r="AG110">
        <v>0</v>
      </c>
      <c r="AH110" s="30">
        <v>0</v>
      </c>
      <c r="AI110">
        <v>0</v>
      </c>
      <c r="AJ110" t="s">
        <v>77</v>
      </c>
      <c r="AK110" t="s">
        <v>42</v>
      </c>
      <c r="AL110" s="29">
        <f>Table1[[#This Row],[membership_tenure_months]]*Table1[[#This Row],[final_price]]</f>
        <v>150</v>
      </c>
    </row>
    <row r="111" spans="1:38" x14ac:dyDescent="0.35">
      <c r="A111">
        <v>24</v>
      </c>
      <c r="B111" t="s">
        <v>34</v>
      </c>
      <c r="C111">
        <v>4</v>
      </c>
      <c r="D111" t="s">
        <v>132</v>
      </c>
      <c r="E111" t="b">
        <v>0</v>
      </c>
      <c r="F111" s="1">
        <v>0.72013888888888888</v>
      </c>
      <c r="G111" s="1">
        <v>0.83680555555555558</v>
      </c>
      <c r="H111">
        <v>168</v>
      </c>
      <c r="I111" t="b">
        <v>1</v>
      </c>
      <c r="J111" t="b">
        <v>0</v>
      </c>
      <c r="K111" t="b">
        <v>0</v>
      </c>
      <c r="L111" t="s">
        <v>80</v>
      </c>
      <c r="M111">
        <v>50</v>
      </c>
      <c r="N111" t="s">
        <v>37</v>
      </c>
      <c r="O111">
        <v>50</v>
      </c>
      <c r="P111" t="s">
        <v>93</v>
      </c>
      <c r="Q111">
        <v>0.15</v>
      </c>
      <c r="R111" s="29">
        <v>42.5</v>
      </c>
      <c r="S111" t="s">
        <v>39</v>
      </c>
      <c r="T111" t="s">
        <v>83</v>
      </c>
      <c r="U111">
        <v>33.770099999999999</v>
      </c>
      <c r="V111">
        <v>-118.19370000000001</v>
      </c>
      <c r="W111">
        <f t="shared" si="2"/>
        <v>2025</v>
      </c>
      <c r="X111" t="str">
        <f t="shared" si="3"/>
        <v>April</v>
      </c>
      <c r="Y111" s="2">
        <v>45749</v>
      </c>
      <c r="Z111">
        <v>0</v>
      </c>
      <c r="AA111" t="b">
        <v>1</v>
      </c>
      <c r="AB111" s="2">
        <v>45856</v>
      </c>
      <c r="AC111">
        <v>4</v>
      </c>
      <c r="AD111">
        <v>33</v>
      </c>
      <c r="AE111">
        <v>16</v>
      </c>
      <c r="AF111">
        <v>2.8</v>
      </c>
      <c r="AG111">
        <v>7.5</v>
      </c>
      <c r="AH111" s="30">
        <v>0</v>
      </c>
      <c r="AI111">
        <v>0</v>
      </c>
      <c r="AJ111" t="s">
        <v>84</v>
      </c>
      <c r="AK111" t="s">
        <v>42</v>
      </c>
      <c r="AL111" s="29">
        <f>Table1[[#This Row],[membership_tenure_months]]*Table1[[#This Row],[final_price]]</f>
        <v>170</v>
      </c>
    </row>
    <row r="112" spans="1:38" x14ac:dyDescent="0.35">
      <c r="A112">
        <v>13</v>
      </c>
      <c r="B112" t="s">
        <v>43</v>
      </c>
      <c r="C112">
        <v>3</v>
      </c>
      <c r="D112" t="s">
        <v>133</v>
      </c>
      <c r="E112" t="b">
        <v>0</v>
      </c>
      <c r="F112" s="1">
        <v>0.56666666666666665</v>
      </c>
      <c r="G112" s="1">
        <v>0.58888888888888891</v>
      </c>
      <c r="H112">
        <v>32</v>
      </c>
      <c r="I112" t="b">
        <v>0</v>
      </c>
      <c r="J112" t="b">
        <v>1</v>
      </c>
      <c r="K112" t="b">
        <v>0</v>
      </c>
      <c r="L112" t="s">
        <v>36</v>
      </c>
      <c r="M112">
        <v>30</v>
      </c>
      <c r="N112" t="s">
        <v>37</v>
      </c>
      <c r="O112">
        <v>30</v>
      </c>
      <c r="P112" t="s">
        <v>46</v>
      </c>
      <c r="Q112">
        <v>0</v>
      </c>
      <c r="R112" s="29">
        <v>30</v>
      </c>
      <c r="S112" t="s">
        <v>47</v>
      </c>
      <c r="T112" t="s">
        <v>52</v>
      </c>
      <c r="U112">
        <v>37.804400000000001</v>
      </c>
      <c r="V112">
        <v>-122.27119999999999</v>
      </c>
      <c r="W112">
        <f t="shared" si="2"/>
        <v>2024</v>
      </c>
      <c r="X112" t="str">
        <f t="shared" si="3"/>
        <v>August</v>
      </c>
      <c r="Y112" s="2">
        <v>45522</v>
      </c>
      <c r="Z112">
        <v>5</v>
      </c>
      <c r="AA112" t="b">
        <v>0</v>
      </c>
      <c r="AB112" s="2">
        <v>45843</v>
      </c>
      <c r="AC112">
        <v>12</v>
      </c>
      <c r="AD112">
        <v>46</v>
      </c>
      <c r="AE112">
        <v>12</v>
      </c>
      <c r="AF112">
        <v>0.5</v>
      </c>
      <c r="AG112">
        <v>0</v>
      </c>
      <c r="AH112" s="30">
        <v>0</v>
      </c>
      <c r="AI112">
        <v>0</v>
      </c>
      <c r="AJ112" t="s">
        <v>53</v>
      </c>
      <c r="AK112" t="s">
        <v>42</v>
      </c>
      <c r="AL112" s="29">
        <f>Table1[[#This Row],[membership_tenure_months]]*Table1[[#This Row],[final_price]]</f>
        <v>360</v>
      </c>
    </row>
    <row r="113" spans="1:38" x14ac:dyDescent="0.35">
      <c r="A113">
        <v>17</v>
      </c>
      <c r="B113" t="s">
        <v>34</v>
      </c>
      <c r="C113">
        <v>5</v>
      </c>
      <c r="D113" t="s">
        <v>134</v>
      </c>
      <c r="E113" t="b">
        <v>1</v>
      </c>
      <c r="F113" s="1">
        <v>0.57638888888888884</v>
      </c>
      <c r="G113" s="1">
        <v>0.60347222222222219</v>
      </c>
      <c r="H113">
        <v>39</v>
      </c>
      <c r="I113" t="b">
        <v>1</v>
      </c>
      <c r="J113" t="b">
        <v>1</v>
      </c>
      <c r="K113" t="b">
        <v>1</v>
      </c>
      <c r="L113" t="s">
        <v>80</v>
      </c>
      <c r="M113">
        <v>50</v>
      </c>
      <c r="N113" t="s">
        <v>97</v>
      </c>
      <c r="O113">
        <v>45</v>
      </c>
      <c r="P113" t="s">
        <v>93</v>
      </c>
      <c r="Q113">
        <v>0.15</v>
      </c>
      <c r="R113" s="29">
        <v>38.25</v>
      </c>
      <c r="S113" t="s">
        <v>39</v>
      </c>
      <c r="T113" t="s">
        <v>61</v>
      </c>
      <c r="U113">
        <v>38.581600000000002</v>
      </c>
      <c r="V113">
        <v>-121.4944</v>
      </c>
      <c r="W113">
        <f t="shared" si="2"/>
        <v>2025</v>
      </c>
      <c r="X113" t="str">
        <f t="shared" si="3"/>
        <v>January</v>
      </c>
      <c r="Y113" s="2">
        <v>45659</v>
      </c>
      <c r="Z113">
        <v>8</v>
      </c>
      <c r="AA113" t="b">
        <v>1</v>
      </c>
      <c r="AB113" s="2">
        <v>45851</v>
      </c>
      <c r="AC113">
        <v>7</v>
      </c>
      <c r="AD113">
        <v>38</v>
      </c>
      <c r="AE113">
        <v>20</v>
      </c>
      <c r="AF113">
        <v>0.6</v>
      </c>
      <c r="AG113">
        <v>6.75</v>
      </c>
      <c r="AH113" s="30">
        <v>0</v>
      </c>
      <c r="AI113">
        <v>0</v>
      </c>
      <c r="AJ113" t="s">
        <v>62</v>
      </c>
      <c r="AK113" t="s">
        <v>42</v>
      </c>
      <c r="AL113" s="29">
        <f>Table1[[#This Row],[membership_tenure_months]]*Table1[[#This Row],[final_price]]</f>
        <v>267.75</v>
      </c>
    </row>
    <row r="114" spans="1:38" x14ac:dyDescent="0.35">
      <c r="A114">
        <v>39</v>
      </c>
      <c r="B114" t="s">
        <v>66</v>
      </c>
      <c r="C114">
        <v>2</v>
      </c>
      <c r="D114" t="s">
        <v>135</v>
      </c>
      <c r="E114" t="b">
        <v>0</v>
      </c>
      <c r="F114" s="1">
        <v>0.53680555555555554</v>
      </c>
      <c r="G114" s="1">
        <v>0.62083333333333335</v>
      </c>
      <c r="H114">
        <v>121</v>
      </c>
      <c r="I114" t="b">
        <v>0</v>
      </c>
      <c r="J114" t="b">
        <v>1</v>
      </c>
      <c r="K114" t="b">
        <v>0</v>
      </c>
      <c r="L114" t="s">
        <v>80</v>
      </c>
      <c r="M114">
        <v>70</v>
      </c>
      <c r="N114" t="s">
        <v>37</v>
      </c>
      <c r="O114">
        <v>70</v>
      </c>
      <c r="P114" t="s">
        <v>46</v>
      </c>
      <c r="Q114">
        <v>0</v>
      </c>
      <c r="R114" s="29">
        <v>70</v>
      </c>
      <c r="S114" t="s">
        <v>68</v>
      </c>
      <c r="T114" t="s">
        <v>64</v>
      </c>
      <c r="U114">
        <v>34.052199999999999</v>
      </c>
      <c r="V114">
        <v>-118.2437</v>
      </c>
      <c r="W114">
        <f t="shared" si="2"/>
        <v>2022</v>
      </c>
      <c r="X114" t="str">
        <f t="shared" si="3"/>
        <v>October</v>
      </c>
      <c r="Y114" s="2">
        <v>44840</v>
      </c>
      <c r="Z114">
        <v>1</v>
      </c>
      <c r="AA114" t="b">
        <v>1</v>
      </c>
      <c r="AB114" s="2">
        <v>45805</v>
      </c>
      <c r="AC114">
        <v>34</v>
      </c>
      <c r="AD114">
        <v>84</v>
      </c>
      <c r="AE114">
        <v>8</v>
      </c>
      <c r="AF114">
        <v>2</v>
      </c>
      <c r="AG114">
        <v>0</v>
      </c>
      <c r="AH114" s="30">
        <v>1</v>
      </c>
      <c r="AI114">
        <v>1</v>
      </c>
      <c r="AJ114" t="s">
        <v>65</v>
      </c>
      <c r="AK114" t="s">
        <v>42</v>
      </c>
      <c r="AL114" s="29">
        <f>Table1[[#This Row],[membership_tenure_months]]*Table1[[#This Row],[final_price]]</f>
        <v>2380</v>
      </c>
    </row>
    <row r="115" spans="1:38" x14ac:dyDescent="0.35">
      <c r="A115">
        <v>26</v>
      </c>
      <c r="B115" t="s">
        <v>34</v>
      </c>
      <c r="C115">
        <v>5</v>
      </c>
      <c r="D115" t="s">
        <v>106</v>
      </c>
      <c r="E115" t="b">
        <v>1</v>
      </c>
      <c r="F115" s="1">
        <v>0.6645833333333333</v>
      </c>
      <c r="G115" s="1">
        <v>0.73472222222222228</v>
      </c>
      <c r="H115">
        <v>101</v>
      </c>
      <c r="I115" t="b">
        <v>0</v>
      </c>
      <c r="J115" t="b">
        <v>0</v>
      </c>
      <c r="K115" t="b">
        <v>1</v>
      </c>
      <c r="L115" t="s">
        <v>36</v>
      </c>
      <c r="M115">
        <v>50</v>
      </c>
      <c r="N115" t="s">
        <v>37</v>
      </c>
      <c r="O115">
        <v>50</v>
      </c>
      <c r="P115" t="s">
        <v>51</v>
      </c>
      <c r="Q115">
        <v>0.1</v>
      </c>
      <c r="R115" s="29">
        <v>45</v>
      </c>
      <c r="S115" t="s">
        <v>39</v>
      </c>
      <c r="T115" t="s">
        <v>52</v>
      </c>
      <c r="U115">
        <v>37.804400000000001</v>
      </c>
      <c r="V115">
        <v>-122.27119999999999</v>
      </c>
      <c r="W115">
        <f t="shared" si="2"/>
        <v>2023</v>
      </c>
      <c r="X115" t="str">
        <f t="shared" si="3"/>
        <v>February</v>
      </c>
      <c r="Y115" s="2">
        <v>44970</v>
      </c>
      <c r="Z115">
        <v>0</v>
      </c>
      <c r="AA115" t="b">
        <v>1</v>
      </c>
      <c r="AB115" s="2">
        <v>45812</v>
      </c>
      <c r="AC115">
        <v>30</v>
      </c>
      <c r="AD115">
        <v>77</v>
      </c>
      <c r="AE115">
        <v>20</v>
      </c>
      <c r="AF115">
        <v>1.7</v>
      </c>
      <c r="AG115">
        <v>5</v>
      </c>
      <c r="AH115" s="30">
        <v>1</v>
      </c>
      <c r="AI115">
        <v>0</v>
      </c>
      <c r="AJ115" t="s">
        <v>53</v>
      </c>
      <c r="AK115" t="s">
        <v>42</v>
      </c>
      <c r="AL115" s="29">
        <f>Table1[[#This Row],[membership_tenure_months]]*Table1[[#This Row],[final_price]]</f>
        <v>1350</v>
      </c>
    </row>
    <row r="116" spans="1:38" x14ac:dyDescent="0.35">
      <c r="A116">
        <v>31</v>
      </c>
      <c r="B116" t="s">
        <v>54</v>
      </c>
      <c r="C116">
        <v>2</v>
      </c>
      <c r="D116" t="s">
        <v>107</v>
      </c>
      <c r="E116" t="b">
        <v>0</v>
      </c>
      <c r="F116" s="1">
        <v>0.57499999999999996</v>
      </c>
      <c r="G116" s="1">
        <v>0.6958333333333333</v>
      </c>
      <c r="H116">
        <v>174</v>
      </c>
      <c r="I116" t="b">
        <v>0</v>
      </c>
      <c r="J116" t="b">
        <v>0</v>
      </c>
      <c r="K116" t="b">
        <v>0</v>
      </c>
      <c r="L116" t="s">
        <v>36</v>
      </c>
      <c r="M116">
        <v>20</v>
      </c>
      <c r="N116" t="s">
        <v>37</v>
      </c>
      <c r="O116">
        <v>20</v>
      </c>
      <c r="P116" t="s">
        <v>46</v>
      </c>
      <c r="Q116">
        <v>0</v>
      </c>
      <c r="R116" s="29">
        <v>20</v>
      </c>
      <c r="S116" t="s">
        <v>56</v>
      </c>
      <c r="T116" t="s">
        <v>61</v>
      </c>
      <c r="U116">
        <v>38.581600000000002</v>
      </c>
      <c r="V116">
        <v>-121.4944</v>
      </c>
      <c r="W116">
        <f t="shared" si="2"/>
        <v>2023</v>
      </c>
      <c r="X116" t="str">
        <f t="shared" si="3"/>
        <v>August</v>
      </c>
      <c r="Y116" s="2">
        <v>45156</v>
      </c>
      <c r="Z116">
        <v>0</v>
      </c>
      <c r="AA116" t="b">
        <v>0</v>
      </c>
      <c r="AB116" s="2">
        <v>45822</v>
      </c>
      <c r="AC116">
        <v>24</v>
      </c>
      <c r="AD116">
        <v>67</v>
      </c>
      <c r="AE116">
        <v>8</v>
      </c>
      <c r="AF116">
        <v>2.9</v>
      </c>
      <c r="AG116">
        <v>0</v>
      </c>
      <c r="AH116" s="30">
        <v>1</v>
      </c>
      <c r="AI116">
        <v>0</v>
      </c>
      <c r="AJ116" t="s">
        <v>62</v>
      </c>
      <c r="AK116" t="s">
        <v>42</v>
      </c>
      <c r="AL116" s="29">
        <f>Table1[[#This Row],[membership_tenure_months]]*Table1[[#This Row],[final_price]]</f>
        <v>480</v>
      </c>
    </row>
    <row r="117" spans="1:38" x14ac:dyDescent="0.35">
      <c r="A117">
        <v>42</v>
      </c>
      <c r="B117" t="s">
        <v>54</v>
      </c>
      <c r="C117">
        <v>3</v>
      </c>
      <c r="D117" t="s">
        <v>136</v>
      </c>
      <c r="E117" t="b">
        <v>0</v>
      </c>
      <c r="F117" s="1">
        <v>0.56388888888888888</v>
      </c>
      <c r="G117" s="1">
        <v>0.62222222222222223</v>
      </c>
      <c r="H117">
        <v>84</v>
      </c>
      <c r="I117" t="b">
        <v>0</v>
      </c>
      <c r="J117" t="b">
        <v>1</v>
      </c>
      <c r="K117" t="b">
        <v>1</v>
      </c>
      <c r="L117" t="s">
        <v>80</v>
      </c>
      <c r="M117">
        <v>20</v>
      </c>
      <c r="N117" t="s">
        <v>37</v>
      </c>
      <c r="O117">
        <v>20</v>
      </c>
      <c r="P117" t="s">
        <v>51</v>
      </c>
      <c r="Q117">
        <v>0.1</v>
      </c>
      <c r="R117" s="29">
        <v>18</v>
      </c>
      <c r="S117" t="s">
        <v>56</v>
      </c>
      <c r="T117" t="s">
        <v>57</v>
      </c>
      <c r="U117">
        <v>33.836599999999997</v>
      </c>
      <c r="V117">
        <v>-117.9143</v>
      </c>
      <c r="W117">
        <f t="shared" si="2"/>
        <v>2022</v>
      </c>
      <c r="X117" t="str">
        <f t="shared" si="3"/>
        <v>December</v>
      </c>
      <c r="Y117" s="2">
        <v>44902</v>
      </c>
      <c r="Z117">
        <v>3</v>
      </c>
      <c r="AA117" t="b">
        <v>1</v>
      </c>
      <c r="AB117" s="2">
        <v>45808</v>
      </c>
      <c r="AC117">
        <v>32</v>
      </c>
      <c r="AD117">
        <v>81</v>
      </c>
      <c r="AE117">
        <v>12</v>
      </c>
      <c r="AF117">
        <v>1.4</v>
      </c>
      <c r="AG117">
        <v>2</v>
      </c>
      <c r="AH117" s="30">
        <v>1</v>
      </c>
      <c r="AI117">
        <v>0</v>
      </c>
      <c r="AJ117" t="s">
        <v>58</v>
      </c>
      <c r="AK117" t="s">
        <v>42</v>
      </c>
      <c r="AL117" s="29">
        <f>Table1[[#This Row],[membership_tenure_months]]*Table1[[#This Row],[final_price]]</f>
        <v>576</v>
      </c>
    </row>
    <row r="118" spans="1:38" x14ac:dyDescent="0.35">
      <c r="A118">
        <v>29</v>
      </c>
      <c r="B118" t="s">
        <v>34</v>
      </c>
      <c r="C118">
        <v>5</v>
      </c>
      <c r="D118" t="s">
        <v>137</v>
      </c>
      <c r="E118" t="b">
        <v>1</v>
      </c>
      <c r="F118" s="1">
        <v>0.40138888888888891</v>
      </c>
      <c r="G118" s="1">
        <v>0.44374999999999998</v>
      </c>
      <c r="H118">
        <v>61</v>
      </c>
      <c r="I118" t="b">
        <v>0</v>
      </c>
      <c r="J118" t="b">
        <v>0</v>
      </c>
      <c r="K118" t="b">
        <v>1</v>
      </c>
      <c r="L118" t="s">
        <v>80</v>
      </c>
      <c r="M118">
        <v>50</v>
      </c>
      <c r="N118" t="s">
        <v>82</v>
      </c>
      <c r="O118">
        <v>37.5</v>
      </c>
      <c r="P118" t="s">
        <v>93</v>
      </c>
      <c r="Q118">
        <v>0.15</v>
      </c>
      <c r="R118" s="29">
        <v>31.875</v>
      </c>
      <c r="S118" t="s">
        <v>39</v>
      </c>
      <c r="T118" t="s">
        <v>64</v>
      </c>
      <c r="U118">
        <v>34.052199999999999</v>
      </c>
      <c r="V118">
        <v>-118.2437</v>
      </c>
      <c r="W118">
        <f t="shared" si="2"/>
        <v>2023</v>
      </c>
      <c r="X118" t="str">
        <f t="shared" si="3"/>
        <v>February</v>
      </c>
      <c r="Y118" s="2">
        <v>44975</v>
      </c>
      <c r="Z118">
        <v>0</v>
      </c>
      <c r="AA118" t="b">
        <v>1</v>
      </c>
      <c r="AB118" s="2">
        <v>45812</v>
      </c>
      <c r="AC118">
        <v>30</v>
      </c>
      <c r="AD118">
        <v>77</v>
      </c>
      <c r="AE118">
        <v>20</v>
      </c>
      <c r="AF118">
        <v>1</v>
      </c>
      <c r="AG118">
        <v>5.62</v>
      </c>
      <c r="AH118" s="30">
        <v>1</v>
      </c>
      <c r="AI118">
        <v>0</v>
      </c>
      <c r="AJ118" t="s">
        <v>65</v>
      </c>
      <c r="AK118" t="s">
        <v>42</v>
      </c>
      <c r="AL118" s="29">
        <f>Table1[[#This Row],[membership_tenure_months]]*Table1[[#This Row],[final_price]]</f>
        <v>956.25</v>
      </c>
    </row>
    <row r="119" spans="1:38" x14ac:dyDescent="0.35">
      <c r="A119">
        <v>40</v>
      </c>
      <c r="B119" t="s">
        <v>34</v>
      </c>
      <c r="C119">
        <v>3</v>
      </c>
      <c r="D119" t="s">
        <v>112</v>
      </c>
      <c r="E119" t="b">
        <v>0</v>
      </c>
      <c r="F119" s="1">
        <v>0.81805555555555554</v>
      </c>
      <c r="G119" s="1">
        <v>0.88194444444444442</v>
      </c>
      <c r="H119">
        <v>92</v>
      </c>
      <c r="I119" t="b">
        <v>1</v>
      </c>
      <c r="J119" t="b">
        <v>1</v>
      </c>
      <c r="K119" t="b">
        <v>1</v>
      </c>
      <c r="L119" t="s">
        <v>36</v>
      </c>
      <c r="M119">
        <v>50</v>
      </c>
      <c r="N119" t="s">
        <v>37</v>
      </c>
      <c r="O119">
        <v>50</v>
      </c>
      <c r="P119" t="s">
        <v>46</v>
      </c>
      <c r="Q119">
        <v>0</v>
      </c>
      <c r="R119" s="29">
        <v>50</v>
      </c>
      <c r="S119" t="s">
        <v>39</v>
      </c>
      <c r="T119" t="s">
        <v>83</v>
      </c>
      <c r="U119">
        <v>33.770099999999999</v>
      </c>
      <c r="V119">
        <v>-118.19370000000001</v>
      </c>
      <c r="W119">
        <f t="shared" si="2"/>
        <v>2024</v>
      </c>
      <c r="X119" t="str">
        <f t="shared" si="3"/>
        <v>December</v>
      </c>
      <c r="Y119" s="2">
        <v>45632</v>
      </c>
      <c r="Z119">
        <v>3</v>
      </c>
      <c r="AA119" t="b">
        <v>1</v>
      </c>
      <c r="AB119" s="2">
        <v>45849</v>
      </c>
      <c r="AC119">
        <v>8</v>
      </c>
      <c r="AD119">
        <v>40</v>
      </c>
      <c r="AE119">
        <v>12</v>
      </c>
      <c r="AF119">
        <v>1.5</v>
      </c>
      <c r="AG119">
        <v>0</v>
      </c>
      <c r="AH119" s="30">
        <v>0</v>
      </c>
      <c r="AI119">
        <v>1</v>
      </c>
      <c r="AJ119" t="s">
        <v>84</v>
      </c>
      <c r="AK119" t="s">
        <v>42</v>
      </c>
      <c r="AL119" s="29">
        <f>Table1[[#This Row],[membership_tenure_months]]*Table1[[#This Row],[final_price]]</f>
        <v>400</v>
      </c>
    </row>
    <row r="120" spans="1:38" x14ac:dyDescent="0.35">
      <c r="A120">
        <v>27</v>
      </c>
      <c r="B120" t="s">
        <v>34</v>
      </c>
      <c r="C120">
        <v>2</v>
      </c>
      <c r="D120" t="s">
        <v>89</v>
      </c>
      <c r="E120" t="b">
        <v>0</v>
      </c>
      <c r="F120" s="1">
        <v>0.86388888888888893</v>
      </c>
      <c r="G120" s="1">
        <v>0.9145833333333333</v>
      </c>
      <c r="H120">
        <v>73</v>
      </c>
      <c r="I120" t="b">
        <v>0</v>
      </c>
      <c r="J120" t="b">
        <v>1</v>
      </c>
      <c r="K120" t="b">
        <v>1</v>
      </c>
      <c r="L120" t="s">
        <v>36</v>
      </c>
      <c r="M120">
        <v>50</v>
      </c>
      <c r="N120" t="s">
        <v>37</v>
      </c>
      <c r="O120">
        <v>50</v>
      </c>
      <c r="P120" t="s">
        <v>46</v>
      </c>
      <c r="Q120">
        <v>0</v>
      </c>
      <c r="R120" s="29">
        <v>50</v>
      </c>
      <c r="S120" t="s">
        <v>39</v>
      </c>
      <c r="T120" t="s">
        <v>61</v>
      </c>
      <c r="U120">
        <v>38.581600000000002</v>
      </c>
      <c r="V120">
        <v>-121.4944</v>
      </c>
      <c r="W120">
        <f t="shared" si="2"/>
        <v>2022</v>
      </c>
      <c r="X120" t="str">
        <f t="shared" si="3"/>
        <v>November</v>
      </c>
      <c r="Y120" s="2">
        <v>44880</v>
      </c>
      <c r="Z120">
        <v>1</v>
      </c>
      <c r="AA120" t="b">
        <v>1</v>
      </c>
      <c r="AB120" s="2">
        <v>45807</v>
      </c>
      <c r="AC120">
        <v>33</v>
      </c>
      <c r="AD120">
        <v>82</v>
      </c>
      <c r="AE120">
        <v>8</v>
      </c>
      <c r="AF120">
        <v>1.2</v>
      </c>
      <c r="AG120">
        <v>0</v>
      </c>
      <c r="AH120" s="30">
        <v>1</v>
      </c>
      <c r="AI120">
        <v>1</v>
      </c>
      <c r="AJ120" t="s">
        <v>62</v>
      </c>
      <c r="AK120" t="s">
        <v>42</v>
      </c>
      <c r="AL120" s="29">
        <f>Table1[[#This Row],[membership_tenure_months]]*Table1[[#This Row],[final_price]]</f>
        <v>1650</v>
      </c>
    </row>
    <row r="121" spans="1:38" x14ac:dyDescent="0.35">
      <c r="A121">
        <v>24</v>
      </c>
      <c r="B121" t="s">
        <v>54</v>
      </c>
      <c r="C121">
        <v>4</v>
      </c>
      <c r="D121" t="s">
        <v>132</v>
      </c>
      <c r="E121" t="b">
        <v>1</v>
      </c>
      <c r="F121" s="1">
        <v>0.48819444444444443</v>
      </c>
      <c r="G121" s="1">
        <v>0.51875000000000004</v>
      </c>
      <c r="H121">
        <v>44</v>
      </c>
      <c r="I121" t="b">
        <v>1</v>
      </c>
      <c r="J121" t="b">
        <v>0</v>
      </c>
      <c r="K121" t="b">
        <v>0</v>
      </c>
      <c r="L121" t="s">
        <v>80</v>
      </c>
      <c r="M121">
        <v>20</v>
      </c>
      <c r="N121" t="s">
        <v>37</v>
      </c>
      <c r="O121">
        <v>20</v>
      </c>
      <c r="P121" t="s">
        <v>46</v>
      </c>
      <c r="Q121">
        <v>0</v>
      </c>
      <c r="R121" s="29">
        <v>20</v>
      </c>
      <c r="S121" t="s">
        <v>56</v>
      </c>
      <c r="T121" t="s">
        <v>40</v>
      </c>
      <c r="U121">
        <v>37.338200000000001</v>
      </c>
      <c r="V121">
        <v>-121.88630000000001</v>
      </c>
      <c r="W121">
        <f t="shared" si="2"/>
        <v>2023</v>
      </c>
      <c r="X121" t="str">
        <f t="shared" si="3"/>
        <v>November</v>
      </c>
      <c r="Y121" s="2">
        <v>45256</v>
      </c>
      <c r="Z121">
        <v>0</v>
      </c>
      <c r="AA121" t="b">
        <v>0</v>
      </c>
      <c r="AB121" s="2">
        <v>45828</v>
      </c>
      <c r="AC121">
        <v>21</v>
      </c>
      <c r="AD121">
        <v>61</v>
      </c>
      <c r="AE121">
        <v>16</v>
      </c>
      <c r="AF121">
        <v>0.7</v>
      </c>
      <c r="AG121">
        <v>0</v>
      </c>
      <c r="AH121" s="30">
        <v>1</v>
      </c>
      <c r="AI121">
        <v>0</v>
      </c>
      <c r="AJ121" t="s">
        <v>41</v>
      </c>
      <c r="AK121" t="s">
        <v>42</v>
      </c>
      <c r="AL121" s="29">
        <f>Table1[[#This Row],[membership_tenure_months]]*Table1[[#This Row],[final_price]]</f>
        <v>420</v>
      </c>
    </row>
    <row r="122" spans="1:38" x14ac:dyDescent="0.35">
      <c r="A122">
        <v>23</v>
      </c>
      <c r="B122" t="s">
        <v>54</v>
      </c>
      <c r="C122">
        <v>2</v>
      </c>
      <c r="D122" t="s">
        <v>98</v>
      </c>
      <c r="E122" t="b">
        <v>0</v>
      </c>
      <c r="F122" s="1">
        <v>0.84583333333333333</v>
      </c>
      <c r="G122" s="1">
        <v>0.87152777777777779</v>
      </c>
      <c r="H122">
        <v>37</v>
      </c>
      <c r="I122" t="b">
        <v>0</v>
      </c>
      <c r="J122" t="b">
        <v>1</v>
      </c>
      <c r="K122" t="b">
        <v>0</v>
      </c>
      <c r="L122" t="s">
        <v>45</v>
      </c>
      <c r="M122">
        <v>20</v>
      </c>
      <c r="N122" t="s">
        <v>82</v>
      </c>
      <c r="O122">
        <v>15</v>
      </c>
      <c r="P122" t="s">
        <v>46</v>
      </c>
      <c r="Q122">
        <v>0</v>
      </c>
      <c r="R122" s="29">
        <v>15</v>
      </c>
      <c r="S122" t="s">
        <v>56</v>
      </c>
      <c r="T122" t="s">
        <v>48</v>
      </c>
      <c r="U122">
        <v>36.7378</v>
      </c>
      <c r="V122">
        <v>-119.7871</v>
      </c>
      <c r="W122">
        <f t="shared" si="2"/>
        <v>2023</v>
      </c>
      <c r="X122" t="str">
        <f t="shared" si="3"/>
        <v>February</v>
      </c>
      <c r="Y122" s="2">
        <v>44971</v>
      </c>
      <c r="Z122">
        <v>5</v>
      </c>
      <c r="AA122" t="b">
        <v>0</v>
      </c>
      <c r="AB122" s="2">
        <v>45812</v>
      </c>
      <c r="AC122">
        <v>30</v>
      </c>
      <c r="AD122">
        <v>77</v>
      </c>
      <c r="AE122">
        <v>8</v>
      </c>
      <c r="AF122">
        <v>0.6</v>
      </c>
      <c r="AG122">
        <v>0</v>
      </c>
      <c r="AH122" s="30">
        <v>1</v>
      </c>
      <c r="AI122">
        <v>0</v>
      </c>
      <c r="AJ122" t="s">
        <v>49</v>
      </c>
      <c r="AK122" t="s">
        <v>42</v>
      </c>
      <c r="AL122" s="29">
        <f>Table1[[#This Row],[membership_tenure_months]]*Table1[[#This Row],[final_price]]</f>
        <v>450</v>
      </c>
    </row>
    <row r="123" spans="1:38" x14ac:dyDescent="0.35">
      <c r="A123">
        <v>28</v>
      </c>
      <c r="B123" t="s">
        <v>43</v>
      </c>
      <c r="C123">
        <v>1</v>
      </c>
      <c r="D123" t="s">
        <v>90</v>
      </c>
      <c r="E123" t="b">
        <v>1</v>
      </c>
      <c r="F123" s="1">
        <v>0.54722222222222228</v>
      </c>
      <c r="G123" s="1">
        <v>0.60763888888888884</v>
      </c>
      <c r="H123">
        <v>87</v>
      </c>
      <c r="I123" t="b">
        <v>1</v>
      </c>
      <c r="J123" t="b">
        <v>1</v>
      </c>
      <c r="K123" t="b">
        <v>1</v>
      </c>
      <c r="L123" t="s">
        <v>36</v>
      </c>
      <c r="M123">
        <v>30</v>
      </c>
      <c r="N123" t="s">
        <v>82</v>
      </c>
      <c r="O123">
        <v>22.5</v>
      </c>
      <c r="P123" t="s">
        <v>93</v>
      </c>
      <c r="Q123">
        <v>0.15</v>
      </c>
      <c r="R123" s="29">
        <v>19.125</v>
      </c>
      <c r="S123" t="s">
        <v>47</v>
      </c>
      <c r="T123" t="s">
        <v>61</v>
      </c>
      <c r="U123">
        <v>38.581600000000002</v>
      </c>
      <c r="V123">
        <v>-121.4944</v>
      </c>
      <c r="W123">
        <f t="shared" si="2"/>
        <v>2022</v>
      </c>
      <c r="X123" t="str">
        <f t="shared" si="3"/>
        <v>November</v>
      </c>
      <c r="Y123" s="2">
        <v>44876</v>
      </c>
      <c r="Z123">
        <v>8</v>
      </c>
      <c r="AA123" t="b">
        <v>0</v>
      </c>
      <c r="AB123" s="2">
        <v>45807</v>
      </c>
      <c r="AC123">
        <v>33</v>
      </c>
      <c r="AD123">
        <v>82</v>
      </c>
      <c r="AE123">
        <v>4</v>
      </c>
      <c r="AF123">
        <v>1.4</v>
      </c>
      <c r="AG123">
        <v>3.38</v>
      </c>
      <c r="AH123" s="30">
        <v>1</v>
      </c>
      <c r="AI123">
        <v>0</v>
      </c>
      <c r="AJ123" t="s">
        <v>62</v>
      </c>
      <c r="AK123" t="s">
        <v>42</v>
      </c>
      <c r="AL123" s="29">
        <f>Table1[[#This Row],[membership_tenure_months]]*Table1[[#This Row],[final_price]]</f>
        <v>631.125</v>
      </c>
    </row>
    <row r="124" spans="1:38" x14ac:dyDescent="0.35">
      <c r="A124">
        <v>45</v>
      </c>
      <c r="B124" t="s">
        <v>43</v>
      </c>
      <c r="C124">
        <v>2</v>
      </c>
      <c r="D124" t="s">
        <v>79</v>
      </c>
      <c r="E124" t="b">
        <v>1</v>
      </c>
      <c r="F124" s="1">
        <v>0.66597222222222219</v>
      </c>
      <c r="G124" s="1">
        <v>0.78194444444444444</v>
      </c>
      <c r="H124">
        <v>167</v>
      </c>
      <c r="I124" t="b">
        <v>0</v>
      </c>
      <c r="J124" t="b">
        <v>1</v>
      </c>
      <c r="K124" t="b">
        <v>1</v>
      </c>
      <c r="L124" t="s">
        <v>80</v>
      </c>
      <c r="M124">
        <v>30</v>
      </c>
      <c r="N124" t="s">
        <v>37</v>
      </c>
      <c r="O124">
        <v>30</v>
      </c>
      <c r="P124" t="s">
        <v>93</v>
      </c>
      <c r="Q124">
        <v>0.15</v>
      </c>
      <c r="R124" s="29">
        <v>25.5</v>
      </c>
      <c r="S124" t="s">
        <v>47</v>
      </c>
      <c r="T124" t="s">
        <v>76</v>
      </c>
      <c r="U124">
        <v>37.774900000000002</v>
      </c>
      <c r="V124">
        <v>-122.4194</v>
      </c>
      <c r="W124">
        <f t="shared" si="2"/>
        <v>2024</v>
      </c>
      <c r="X124" t="str">
        <f t="shared" si="3"/>
        <v>July</v>
      </c>
      <c r="Y124" s="2">
        <v>45492</v>
      </c>
      <c r="Z124">
        <v>4</v>
      </c>
      <c r="AA124" t="b">
        <v>0</v>
      </c>
      <c r="AB124" s="2">
        <v>45841</v>
      </c>
      <c r="AC124">
        <v>13</v>
      </c>
      <c r="AD124">
        <v>48</v>
      </c>
      <c r="AE124">
        <v>8</v>
      </c>
      <c r="AF124">
        <v>2.8</v>
      </c>
      <c r="AG124">
        <v>4.5</v>
      </c>
      <c r="AH124" s="30">
        <v>0</v>
      </c>
      <c r="AI124">
        <v>0</v>
      </c>
      <c r="AJ124" t="s">
        <v>77</v>
      </c>
      <c r="AK124" t="s">
        <v>42</v>
      </c>
      <c r="AL124" s="29">
        <f>Table1[[#This Row],[membership_tenure_months]]*Table1[[#This Row],[final_price]]</f>
        <v>331.5</v>
      </c>
    </row>
    <row r="125" spans="1:38" x14ac:dyDescent="0.35">
      <c r="A125">
        <v>29</v>
      </c>
      <c r="B125" t="s">
        <v>34</v>
      </c>
      <c r="C125">
        <v>2</v>
      </c>
      <c r="D125" t="s">
        <v>92</v>
      </c>
      <c r="E125" t="b">
        <v>0</v>
      </c>
      <c r="F125" s="1">
        <v>0.86944444444444446</v>
      </c>
      <c r="G125" s="1">
        <v>0.94444444444444442</v>
      </c>
      <c r="H125">
        <v>108</v>
      </c>
      <c r="I125" t="b">
        <v>0</v>
      </c>
      <c r="J125" t="b">
        <v>1</v>
      </c>
      <c r="K125" t="b">
        <v>0</v>
      </c>
      <c r="L125" t="s">
        <v>45</v>
      </c>
      <c r="M125">
        <v>50</v>
      </c>
      <c r="N125" t="s">
        <v>37</v>
      </c>
      <c r="O125">
        <v>50</v>
      </c>
      <c r="P125" t="s">
        <v>38</v>
      </c>
      <c r="Q125">
        <v>0.05</v>
      </c>
      <c r="R125" s="29">
        <v>47.5</v>
      </c>
      <c r="S125" t="s">
        <v>39</v>
      </c>
      <c r="T125" t="s">
        <v>76</v>
      </c>
      <c r="U125">
        <v>37.774900000000002</v>
      </c>
      <c r="V125">
        <v>-122.4194</v>
      </c>
      <c r="W125">
        <f t="shared" si="2"/>
        <v>2025</v>
      </c>
      <c r="X125" t="str">
        <f t="shared" si="3"/>
        <v>February</v>
      </c>
      <c r="Y125" s="2">
        <v>45713</v>
      </c>
      <c r="Z125">
        <v>1</v>
      </c>
      <c r="AA125" t="b">
        <v>1</v>
      </c>
      <c r="AB125" s="2">
        <v>45854</v>
      </c>
      <c r="AC125">
        <v>6</v>
      </c>
      <c r="AD125">
        <v>35</v>
      </c>
      <c r="AE125">
        <v>8</v>
      </c>
      <c r="AF125">
        <v>1.8</v>
      </c>
      <c r="AG125">
        <v>2.5</v>
      </c>
      <c r="AH125" s="30">
        <v>0</v>
      </c>
      <c r="AI125">
        <v>1</v>
      </c>
      <c r="AJ125" t="s">
        <v>77</v>
      </c>
      <c r="AK125" t="s">
        <v>42</v>
      </c>
      <c r="AL125" s="29">
        <f>Table1[[#This Row],[membership_tenure_months]]*Table1[[#This Row],[final_price]]</f>
        <v>285</v>
      </c>
    </row>
    <row r="126" spans="1:38" x14ac:dyDescent="0.35">
      <c r="A126">
        <v>36</v>
      </c>
      <c r="B126" t="s">
        <v>34</v>
      </c>
      <c r="C126">
        <v>3</v>
      </c>
      <c r="D126" t="s">
        <v>109</v>
      </c>
      <c r="E126" t="b">
        <v>1</v>
      </c>
      <c r="F126" s="1">
        <v>0.40208333333333335</v>
      </c>
      <c r="G126" s="1">
        <v>0.46388888888888891</v>
      </c>
      <c r="H126">
        <v>89</v>
      </c>
      <c r="I126" t="b">
        <v>0</v>
      </c>
      <c r="J126" t="b">
        <v>0</v>
      </c>
      <c r="K126" t="b">
        <v>1</v>
      </c>
      <c r="L126" t="s">
        <v>36</v>
      </c>
      <c r="M126">
        <v>50</v>
      </c>
      <c r="N126" t="s">
        <v>37</v>
      </c>
      <c r="O126">
        <v>50</v>
      </c>
      <c r="P126" t="s">
        <v>46</v>
      </c>
      <c r="Q126">
        <v>0</v>
      </c>
      <c r="R126" s="29">
        <v>50</v>
      </c>
      <c r="S126" t="s">
        <v>39</v>
      </c>
      <c r="T126" t="s">
        <v>48</v>
      </c>
      <c r="U126">
        <v>36.7378</v>
      </c>
      <c r="V126">
        <v>-119.7871</v>
      </c>
      <c r="W126">
        <f t="shared" si="2"/>
        <v>2024</v>
      </c>
      <c r="X126" t="str">
        <f t="shared" si="3"/>
        <v>October</v>
      </c>
      <c r="Y126" s="2">
        <v>45588</v>
      </c>
      <c r="Z126">
        <v>0</v>
      </c>
      <c r="AA126" t="b">
        <v>1</v>
      </c>
      <c r="AB126" s="2">
        <v>45847</v>
      </c>
      <c r="AC126">
        <v>10</v>
      </c>
      <c r="AD126">
        <v>42</v>
      </c>
      <c r="AE126">
        <v>12</v>
      </c>
      <c r="AF126">
        <v>1.5</v>
      </c>
      <c r="AG126">
        <v>0</v>
      </c>
      <c r="AH126" s="30">
        <v>0</v>
      </c>
      <c r="AI126">
        <v>1</v>
      </c>
      <c r="AJ126" t="s">
        <v>49</v>
      </c>
      <c r="AK126" t="s">
        <v>42</v>
      </c>
      <c r="AL126" s="29">
        <f>Table1[[#This Row],[membership_tenure_months]]*Table1[[#This Row],[final_price]]</f>
        <v>500</v>
      </c>
    </row>
    <row r="127" spans="1:38" x14ac:dyDescent="0.35">
      <c r="A127">
        <v>20</v>
      </c>
      <c r="B127" t="s">
        <v>54</v>
      </c>
      <c r="C127">
        <v>4</v>
      </c>
      <c r="D127" t="s">
        <v>138</v>
      </c>
      <c r="E127" t="b">
        <v>0</v>
      </c>
      <c r="F127" s="1">
        <v>0.71666666666666667</v>
      </c>
      <c r="G127" s="1">
        <v>0.7631944444444444</v>
      </c>
      <c r="H127">
        <v>67</v>
      </c>
      <c r="I127" t="b">
        <v>0</v>
      </c>
      <c r="J127" t="b">
        <v>0</v>
      </c>
      <c r="K127" t="b">
        <v>1</v>
      </c>
      <c r="L127" t="s">
        <v>36</v>
      </c>
      <c r="M127">
        <v>20</v>
      </c>
      <c r="N127" t="s">
        <v>82</v>
      </c>
      <c r="O127">
        <v>15</v>
      </c>
      <c r="P127" t="s">
        <v>46</v>
      </c>
      <c r="Q127">
        <v>0</v>
      </c>
      <c r="R127" s="29">
        <v>15</v>
      </c>
      <c r="S127" t="s">
        <v>56</v>
      </c>
      <c r="T127" t="s">
        <v>69</v>
      </c>
      <c r="U127">
        <v>32.715699999999998</v>
      </c>
      <c r="V127">
        <v>-117.1611</v>
      </c>
      <c r="W127">
        <f t="shared" si="2"/>
        <v>2024</v>
      </c>
      <c r="X127" t="str">
        <f t="shared" si="3"/>
        <v>March</v>
      </c>
      <c r="Y127" s="2">
        <v>45376</v>
      </c>
      <c r="Z127">
        <v>0</v>
      </c>
      <c r="AA127" t="b">
        <v>0</v>
      </c>
      <c r="AB127" s="2">
        <v>45835</v>
      </c>
      <c r="AC127">
        <v>17</v>
      </c>
      <c r="AD127">
        <v>54</v>
      </c>
      <c r="AE127">
        <v>16</v>
      </c>
      <c r="AF127">
        <v>1.1000000000000001</v>
      </c>
      <c r="AG127">
        <v>0</v>
      </c>
      <c r="AH127" s="30">
        <v>0</v>
      </c>
      <c r="AI127">
        <v>0</v>
      </c>
      <c r="AJ127" t="s">
        <v>70</v>
      </c>
      <c r="AK127" t="s">
        <v>42</v>
      </c>
      <c r="AL127" s="29">
        <f>Table1[[#This Row],[membership_tenure_months]]*Table1[[#This Row],[final_price]]</f>
        <v>255</v>
      </c>
    </row>
    <row r="128" spans="1:38" x14ac:dyDescent="0.35">
      <c r="A128">
        <v>25</v>
      </c>
      <c r="B128" t="s">
        <v>34</v>
      </c>
      <c r="C128">
        <v>2</v>
      </c>
      <c r="D128" t="s">
        <v>127</v>
      </c>
      <c r="E128" t="b">
        <v>0</v>
      </c>
      <c r="F128" s="1">
        <v>0.4548611111111111</v>
      </c>
      <c r="G128" s="1">
        <v>0.57708333333333328</v>
      </c>
      <c r="H128">
        <v>176</v>
      </c>
      <c r="I128" t="b">
        <v>1</v>
      </c>
      <c r="J128" t="b">
        <v>0</v>
      </c>
      <c r="K128" t="b">
        <v>1</v>
      </c>
      <c r="L128" t="s">
        <v>80</v>
      </c>
      <c r="M128">
        <v>50</v>
      </c>
      <c r="N128" t="s">
        <v>82</v>
      </c>
      <c r="O128">
        <v>37.5</v>
      </c>
      <c r="P128" t="s">
        <v>46</v>
      </c>
      <c r="Q128">
        <v>0</v>
      </c>
      <c r="R128" s="29">
        <v>37.5</v>
      </c>
      <c r="S128" t="s">
        <v>39</v>
      </c>
      <c r="T128" t="s">
        <v>61</v>
      </c>
      <c r="U128">
        <v>38.581600000000002</v>
      </c>
      <c r="V128">
        <v>-121.4944</v>
      </c>
      <c r="W128">
        <f t="shared" si="2"/>
        <v>2023</v>
      </c>
      <c r="X128" t="str">
        <f t="shared" si="3"/>
        <v>February</v>
      </c>
      <c r="Y128" s="2">
        <v>44959</v>
      </c>
      <c r="Z128">
        <v>0</v>
      </c>
      <c r="AA128" t="b">
        <v>1</v>
      </c>
      <c r="AB128" s="2">
        <v>45811</v>
      </c>
      <c r="AC128">
        <v>30</v>
      </c>
      <c r="AD128">
        <v>78</v>
      </c>
      <c r="AE128">
        <v>8</v>
      </c>
      <c r="AF128">
        <v>2.9</v>
      </c>
      <c r="AG128">
        <v>0</v>
      </c>
      <c r="AH128" s="30">
        <v>1</v>
      </c>
      <c r="AI128">
        <v>0</v>
      </c>
      <c r="AJ128" t="s">
        <v>62</v>
      </c>
      <c r="AK128" t="s">
        <v>42</v>
      </c>
      <c r="AL128" s="29">
        <f>Table1[[#This Row],[membership_tenure_months]]*Table1[[#This Row],[final_price]]</f>
        <v>1125</v>
      </c>
    </row>
    <row r="129" spans="1:38" x14ac:dyDescent="0.35">
      <c r="A129">
        <v>12</v>
      </c>
      <c r="B129" t="s">
        <v>34</v>
      </c>
      <c r="C129">
        <v>5</v>
      </c>
      <c r="D129" t="s">
        <v>139</v>
      </c>
      <c r="E129" t="b">
        <v>1</v>
      </c>
      <c r="F129" s="1">
        <v>0.39930555555555558</v>
      </c>
      <c r="G129" s="1">
        <v>0.48958333333333331</v>
      </c>
      <c r="H129">
        <v>130</v>
      </c>
      <c r="I129" t="b">
        <v>1</v>
      </c>
      <c r="J129" t="b">
        <v>0</v>
      </c>
      <c r="K129" t="b">
        <v>0</v>
      </c>
      <c r="L129" t="s">
        <v>45</v>
      </c>
      <c r="M129">
        <v>50</v>
      </c>
      <c r="N129" t="s">
        <v>37</v>
      </c>
      <c r="O129">
        <v>50</v>
      </c>
      <c r="P129" t="s">
        <v>93</v>
      </c>
      <c r="Q129">
        <v>0.15</v>
      </c>
      <c r="R129" s="29">
        <v>42.5</v>
      </c>
      <c r="S129" t="s">
        <v>39</v>
      </c>
      <c r="T129" t="s">
        <v>72</v>
      </c>
      <c r="U129">
        <v>35.3733</v>
      </c>
      <c r="V129">
        <v>-119.0187</v>
      </c>
      <c r="W129">
        <f t="shared" si="2"/>
        <v>2022</v>
      </c>
      <c r="X129" t="str">
        <f t="shared" si="3"/>
        <v>December</v>
      </c>
      <c r="Y129" s="2">
        <v>44914</v>
      </c>
      <c r="Z129">
        <v>0</v>
      </c>
      <c r="AA129" t="b">
        <v>1</v>
      </c>
      <c r="AB129" s="2">
        <v>45809</v>
      </c>
      <c r="AC129">
        <v>32</v>
      </c>
      <c r="AD129">
        <v>80</v>
      </c>
      <c r="AE129">
        <v>20</v>
      </c>
      <c r="AF129">
        <v>2.2000000000000002</v>
      </c>
      <c r="AG129">
        <v>7.5</v>
      </c>
      <c r="AH129" s="30">
        <v>1</v>
      </c>
      <c r="AI129">
        <v>0</v>
      </c>
      <c r="AJ129" t="s">
        <v>73</v>
      </c>
      <c r="AK129" t="s">
        <v>42</v>
      </c>
      <c r="AL129" s="29">
        <f>Table1[[#This Row],[membership_tenure_months]]*Table1[[#This Row],[final_price]]</f>
        <v>1360</v>
      </c>
    </row>
    <row r="130" spans="1:38" x14ac:dyDescent="0.35">
      <c r="A130">
        <v>42</v>
      </c>
      <c r="B130" t="s">
        <v>34</v>
      </c>
      <c r="C130">
        <v>1</v>
      </c>
      <c r="D130" t="s">
        <v>86</v>
      </c>
      <c r="E130" t="b">
        <v>1</v>
      </c>
      <c r="F130" s="1">
        <v>0.53611111111111109</v>
      </c>
      <c r="G130" s="1">
        <v>0.59583333333333333</v>
      </c>
      <c r="H130">
        <v>86</v>
      </c>
      <c r="I130" t="b">
        <v>0</v>
      </c>
      <c r="J130" t="b">
        <v>0</v>
      </c>
      <c r="K130" t="b">
        <v>0</v>
      </c>
      <c r="L130" t="s">
        <v>80</v>
      </c>
      <c r="M130">
        <v>50</v>
      </c>
      <c r="N130" t="s">
        <v>37</v>
      </c>
      <c r="O130">
        <v>50</v>
      </c>
      <c r="P130" t="s">
        <v>51</v>
      </c>
      <c r="Q130">
        <v>0.1</v>
      </c>
      <c r="R130" s="29">
        <v>45</v>
      </c>
      <c r="S130" t="s">
        <v>39</v>
      </c>
      <c r="T130" t="s">
        <v>83</v>
      </c>
      <c r="U130">
        <v>33.770099999999999</v>
      </c>
      <c r="V130">
        <v>-118.19370000000001</v>
      </c>
      <c r="W130">
        <f t="shared" ref="W130:W193" si="4">YEAR(Y:Y)</f>
        <v>2025</v>
      </c>
      <c r="X130" t="str">
        <f t="shared" ref="X130:X193" si="5">TEXT(Y:Y,"MMMM")</f>
        <v>June</v>
      </c>
      <c r="Y130" s="2">
        <v>45823</v>
      </c>
      <c r="Z130">
        <v>0</v>
      </c>
      <c r="AA130" t="b">
        <v>1</v>
      </c>
      <c r="AB130" s="2">
        <v>45860</v>
      </c>
      <c r="AC130">
        <v>2</v>
      </c>
      <c r="AD130">
        <v>29</v>
      </c>
      <c r="AE130">
        <v>4</v>
      </c>
      <c r="AF130">
        <v>1.4</v>
      </c>
      <c r="AG130">
        <v>5</v>
      </c>
      <c r="AH130" s="30">
        <v>0</v>
      </c>
      <c r="AI130">
        <v>0</v>
      </c>
      <c r="AJ130" t="s">
        <v>84</v>
      </c>
      <c r="AK130" t="s">
        <v>42</v>
      </c>
      <c r="AL130" s="29">
        <f>Table1[[#This Row],[membership_tenure_months]]*Table1[[#This Row],[final_price]]</f>
        <v>90</v>
      </c>
    </row>
    <row r="131" spans="1:38" x14ac:dyDescent="0.35">
      <c r="A131">
        <v>26</v>
      </c>
      <c r="B131" t="s">
        <v>34</v>
      </c>
      <c r="C131">
        <v>1</v>
      </c>
      <c r="D131" t="s">
        <v>94</v>
      </c>
      <c r="E131" t="b">
        <v>1</v>
      </c>
      <c r="F131" s="1">
        <v>0.53125</v>
      </c>
      <c r="G131" s="1">
        <v>0.58958333333333335</v>
      </c>
      <c r="H131">
        <v>84</v>
      </c>
      <c r="I131" t="b">
        <v>1</v>
      </c>
      <c r="J131" t="b">
        <v>1</v>
      </c>
      <c r="K131" t="b">
        <v>1</v>
      </c>
      <c r="L131" t="s">
        <v>75</v>
      </c>
      <c r="M131">
        <v>50</v>
      </c>
      <c r="N131" t="s">
        <v>37</v>
      </c>
      <c r="O131">
        <v>50</v>
      </c>
      <c r="P131" t="s">
        <v>46</v>
      </c>
      <c r="Q131">
        <v>0</v>
      </c>
      <c r="R131" s="29">
        <v>50</v>
      </c>
      <c r="S131" t="s">
        <v>39</v>
      </c>
      <c r="T131" t="s">
        <v>72</v>
      </c>
      <c r="U131">
        <v>35.3733</v>
      </c>
      <c r="V131">
        <v>-119.0187</v>
      </c>
      <c r="W131">
        <f t="shared" si="4"/>
        <v>2023</v>
      </c>
      <c r="X131" t="str">
        <f t="shared" si="5"/>
        <v>December</v>
      </c>
      <c r="Y131" s="2">
        <v>45287</v>
      </c>
      <c r="Z131">
        <v>5</v>
      </c>
      <c r="AA131" t="b">
        <v>0</v>
      </c>
      <c r="AB131" s="2">
        <v>45830</v>
      </c>
      <c r="AC131">
        <v>20</v>
      </c>
      <c r="AD131">
        <v>59</v>
      </c>
      <c r="AE131">
        <v>4</v>
      </c>
      <c r="AF131">
        <v>1.4</v>
      </c>
      <c r="AG131">
        <v>0</v>
      </c>
      <c r="AH131" s="30">
        <v>0</v>
      </c>
      <c r="AI131">
        <v>1</v>
      </c>
      <c r="AJ131" t="s">
        <v>73</v>
      </c>
      <c r="AK131" t="s">
        <v>42</v>
      </c>
      <c r="AL131" s="29">
        <f>Table1[[#This Row],[membership_tenure_months]]*Table1[[#This Row],[final_price]]</f>
        <v>1000</v>
      </c>
    </row>
    <row r="132" spans="1:38" x14ac:dyDescent="0.35">
      <c r="A132">
        <v>16</v>
      </c>
      <c r="B132" t="s">
        <v>54</v>
      </c>
      <c r="C132">
        <v>1</v>
      </c>
      <c r="D132" t="s">
        <v>116</v>
      </c>
      <c r="E132" t="b">
        <v>1</v>
      </c>
      <c r="F132" s="1">
        <v>0.83472222222222225</v>
      </c>
      <c r="G132" s="1">
        <v>0.94236111111111109</v>
      </c>
      <c r="H132">
        <v>155</v>
      </c>
      <c r="I132" t="b">
        <v>0</v>
      </c>
      <c r="J132" t="b">
        <v>1</v>
      </c>
      <c r="K132" t="b">
        <v>0</v>
      </c>
      <c r="L132" t="s">
        <v>36</v>
      </c>
      <c r="M132">
        <v>20</v>
      </c>
      <c r="N132" t="s">
        <v>37</v>
      </c>
      <c r="O132">
        <v>20</v>
      </c>
      <c r="P132" t="s">
        <v>38</v>
      </c>
      <c r="Q132">
        <v>0.05</v>
      </c>
      <c r="R132" s="29">
        <v>19</v>
      </c>
      <c r="S132" t="s">
        <v>56</v>
      </c>
      <c r="T132" t="s">
        <v>48</v>
      </c>
      <c r="U132">
        <v>36.7378</v>
      </c>
      <c r="V132">
        <v>-119.7871</v>
      </c>
      <c r="W132">
        <f t="shared" si="4"/>
        <v>2024</v>
      </c>
      <c r="X132" t="str">
        <f t="shared" si="5"/>
        <v>April</v>
      </c>
      <c r="Y132" s="2">
        <v>45386</v>
      </c>
      <c r="Z132">
        <v>1</v>
      </c>
      <c r="AA132" t="b">
        <v>0</v>
      </c>
      <c r="AB132" s="2">
        <v>45835</v>
      </c>
      <c r="AC132">
        <v>16</v>
      </c>
      <c r="AD132">
        <v>54</v>
      </c>
      <c r="AE132">
        <v>4</v>
      </c>
      <c r="AF132">
        <v>2.6</v>
      </c>
      <c r="AG132">
        <v>1</v>
      </c>
      <c r="AH132" s="30">
        <v>0</v>
      </c>
      <c r="AI132">
        <v>0</v>
      </c>
      <c r="AJ132" t="s">
        <v>49</v>
      </c>
      <c r="AK132" t="s">
        <v>42</v>
      </c>
      <c r="AL132" s="29">
        <f>Table1[[#This Row],[membership_tenure_months]]*Table1[[#This Row],[final_price]]</f>
        <v>304</v>
      </c>
    </row>
    <row r="133" spans="1:38" x14ac:dyDescent="0.35">
      <c r="A133">
        <v>21</v>
      </c>
      <c r="B133" t="s">
        <v>54</v>
      </c>
      <c r="C133">
        <v>1</v>
      </c>
      <c r="D133" t="s">
        <v>116</v>
      </c>
      <c r="E133" t="b">
        <v>0</v>
      </c>
      <c r="F133" s="1">
        <v>0.35347222222222224</v>
      </c>
      <c r="G133" s="1">
        <v>0.41180555555555554</v>
      </c>
      <c r="H133">
        <v>84</v>
      </c>
      <c r="I133" t="b">
        <v>1</v>
      </c>
      <c r="J133" t="b">
        <v>0</v>
      </c>
      <c r="K133" t="b">
        <v>0</v>
      </c>
      <c r="L133" t="s">
        <v>36</v>
      </c>
      <c r="M133">
        <v>20</v>
      </c>
      <c r="N133" t="s">
        <v>82</v>
      </c>
      <c r="O133">
        <v>15</v>
      </c>
      <c r="P133" t="s">
        <v>38</v>
      </c>
      <c r="Q133">
        <v>0.05</v>
      </c>
      <c r="R133" s="29">
        <v>14.25</v>
      </c>
      <c r="S133" t="s">
        <v>56</v>
      </c>
      <c r="T133" t="s">
        <v>52</v>
      </c>
      <c r="U133">
        <v>37.804400000000001</v>
      </c>
      <c r="V133">
        <v>-122.27119999999999</v>
      </c>
      <c r="W133">
        <f t="shared" si="4"/>
        <v>2024</v>
      </c>
      <c r="X133" t="str">
        <f t="shared" si="5"/>
        <v>October</v>
      </c>
      <c r="Y133" s="2">
        <v>45594</v>
      </c>
      <c r="Z133">
        <v>0</v>
      </c>
      <c r="AA133" t="b">
        <v>0</v>
      </c>
      <c r="AB133" s="2">
        <v>45847</v>
      </c>
      <c r="AC133">
        <v>10</v>
      </c>
      <c r="AD133">
        <v>42</v>
      </c>
      <c r="AE133">
        <v>4</v>
      </c>
      <c r="AF133">
        <v>1.4</v>
      </c>
      <c r="AG133">
        <v>0.75</v>
      </c>
      <c r="AH133" s="30">
        <v>0</v>
      </c>
      <c r="AI133">
        <v>0</v>
      </c>
      <c r="AJ133" t="s">
        <v>53</v>
      </c>
      <c r="AK133" t="s">
        <v>42</v>
      </c>
      <c r="AL133" s="29">
        <f>Table1[[#This Row],[membership_tenure_months]]*Table1[[#This Row],[final_price]]</f>
        <v>142.5</v>
      </c>
    </row>
    <row r="134" spans="1:38" x14ac:dyDescent="0.35">
      <c r="A134">
        <v>15</v>
      </c>
      <c r="B134" t="s">
        <v>43</v>
      </c>
      <c r="C134">
        <v>4</v>
      </c>
      <c r="D134" t="s">
        <v>118</v>
      </c>
      <c r="E134" t="b">
        <v>0</v>
      </c>
      <c r="F134" s="1">
        <v>0.58750000000000002</v>
      </c>
      <c r="G134" s="1">
        <v>0.66249999999999998</v>
      </c>
      <c r="H134">
        <v>108</v>
      </c>
      <c r="I134" t="b">
        <v>1</v>
      </c>
      <c r="J134" t="b">
        <v>0</v>
      </c>
      <c r="K134" t="b">
        <v>1</v>
      </c>
      <c r="L134" t="s">
        <v>36</v>
      </c>
      <c r="M134">
        <v>30</v>
      </c>
      <c r="N134" t="s">
        <v>37</v>
      </c>
      <c r="O134">
        <v>30</v>
      </c>
      <c r="P134" t="s">
        <v>46</v>
      </c>
      <c r="Q134">
        <v>0</v>
      </c>
      <c r="R134" s="29">
        <v>30</v>
      </c>
      <c r="S134" t="s">
        <v>47</v>
      </c>
      <c r="T134" t="s">
        <v>52</v>
      </c>
      <c r="U134">
        <v>37.804400000000001</v>
      </c>
      <c r="V134">
        <v>-122.27119999999999</v>
      </c>
      <c r="W134">
        <f t="shared" si="4"/>
        <v>2025</v>
      </c>
      <c r="X134" t="str">
        <f t="shared" si="5"/>
        <v>February</v>
      </c>
      <c r="Y134" s="2">
        <v>45703</v>
      </c>
      <c r="Z134">
        <v>0</v>
      </c>
      <c r="AA134" t="b">
        <v>0</v>
      </c>
      <c r="AB134" s="2">
        <v>45853</v>
      </c>
      <c r="AC134">
        <v>6</v>
      </c>
      <c r="AD134">
        <v>36</v>
      </c>
      <c r="AE134">
        <v>16</v>
      </c>
      <c r="AF134">
        <v>1.8</v>
      </c>
      <c r="AG134">
        <v>0</v>
      </c>
      <c r="AH134" s="30">
        <v>0</v>
      </c>
      <c r="AI134">
        <v>0</v>
      </c>
      <c r="AJ134" t="s">
        <v>53</v>
      </c>
      <c r="AK134" t="s">
        <v>42</v>
      </c>
      <c r="AL134" s="29">
        <f>Table1[[#This Row],[membership_tenure_months]]*Table1[[#This Row],[final_price]]</f>
        <v>180</v>
      </c>
    </row>
    <row r="135" spans="1:38" x14ac:dyDescent="0.35">
      <c r="A135">
        <v>47</v>
      </c>
      <c r="B135" t="s">
        <v>43</v>
      </c>
      <c r="C135">
        <v>3</v>
      </c>
      <c r="D135" t="s">
        <v>140</v>
      </c>
      <c r="E135" t="b">
        <v>0</v>
      </c>
      <c r="F135" s="1">
        <v>0.45</v>
      </c>
      <c r="G135" s="1">
        <v>0.5229166666666667</v>
      </c>
      <c r="H135">
        <v>105</v>
      </c>
      <c r="I135" t="b">
        <v>1</v>
      </c>
      <c r="J135" t="b">
        <v>0</v>
      </c>
      <c r="K135" t="b">
        <v>1</v>
      </c>
      <c r="L135" t="s">
        <v>80</v>
      </c>
      <c r="M135">
        <v>30</v>
      </c>
      <c r="N135" t="s">
        <v>37</v>
      </c>
      <c r="O135">
        <v>30</v>
      </c>
      <c r="P135" t="s">
        <v>51</v>
      </c>
      <c r="Q135">
        <v>0.1</v>
      </c>
      <c r="R135" s="29">
        <v>27</v>
      </c>
      <c r="S135" t="s">
        <v>47</v>
      </c>
      <c r="T135" t="s">
        <v>83</v>
      </c>
      <c r="U135">
        <v>33.770099999999999</v>
      </c>
      <c r="V135">
        <v>-118.19370000000001</v>
      </c>
      <c r="W135">
        <f t="shared" si="4"/>
        <v>2024</v>
      </c>
      <c r="X135" t="str">
        <f t="shared" si="5"/>
        <v>June</v>
      </c>
      <c r="Y135" s="2">
        <v>45471</v>
      </c>
      <c r="Z135">
        <v>0</v>
      </c>
      <c r="AA135" t="b">
        <v>1</v>
      </c>
      <c r="AB135" s="2">
        <v>45840</v>
      </c>
      <c r="AC135">
        <v>14</v>
      </c>
      <c r="AD135">
        <v>49</v>
      </c>
      <c r="AE135">
        <v>12</v>
      </c>
      <c r="AF135">
        <v>1.8</v>
      </c>
      <c r="AG135">
        <v>3</v>
      </c>
      <c r="AH135" s="30">
        <v>0</v>
      </c>
      <c r="AI135">
        <v>0</v>
      </c>
      <c r="AJ135" t="s">
        <v>84</v>
      </c>
      <c r="AK135" t="s">
        <v>42</v>
      </c>
      <c r="AL135" s="29">
        <f>Table1[[#This Row],[membership_tenure_months]]*Table1[[#This Row],[final_price]]</f>
        <v>378</v>
      </c>
    </row>
    <row r="136" spans="1:38" x14ac:dyDescent="0.35">
      <c r="A136">
        <v>19</v>
      </c>
      <c r="B136" t="s">
        <v>34</v>
      </c>
      <c r="C136">
        <v>1</v>
      </c>
      <c r="D136" t="s">
        <v>114</v>
      </c>
      <c r="E136" t="b">
        <v>0</v>
      </c>
      <c r="F136" s="1">
        <v>0.67361111111111116</v>
      </c>
      <c r="G136" s="1">
        <v>0.72222222222222221</v>
      </c>
      <c r="H136">
        <v>70</v>
      </c>
      <c r="I136" t="b">
        <v>0</v>
      </c>
      <c r="J136" t="b">
        <v>1</v>
      </c>
      <c r="K136" t="b">
        <v>1</v>
      </c>
      <c r="L136" t="s">
        <v>36</v>
      </c>
      <c r="M136">
        <v>50</v>
      </c>
      <c r="N136" t="s">
        <v>82</v>
      </c>
      <c r="O136">
        <v>37.5</v>
      </c>
      <c r="P136" t="s">
        <v>51</v>
      </c>
      <c r="Q136">
        <v>0.1</v>
      </c>
      <c r="R136" s="29">
        <v>33.75</v>
      </c>
      <c r="S136" t="s">
        <v>39</v>
      </c>
      <c r="T136" t="s">
        <v>52</v>
      </c>
      <c r="U136">
        <v>37.804400000000001</v>
      </c>
      <c r="V136">
        <v>-122.27119999999999</v>
      </c>
      <c r="W136">
        <f t="shared" si="4"/>
        <v>2022</v>
      </c>
      <c r="X136" t="str">
        <f t="shared" si="5"/>
        <v>September</v>
      </c>
      <c r="Y136" s="2">
        <v>44826</v>
      </c>
      <c r="Z136">
        <v>1</v>
      </c>
      <c r="AA136" t="b">
        <v>1</v>
      </c>
      <c r="AB136" s="2">
        <v>45804</v>
      </c>
      <c r="AC136">
        <v>35</v>
      </c>
      <c r="AD136">
        <v>85</v>
      </c>
      <c r="AE136">
        <v>4</v>
      </c>
      <c r="AF136">
        <v>1.2</v>
      </c>
      <c r="AG136">
        <v>3.75</v>
      </c>
      <c r="AH136" s="30">
        <v>1</v>
      </c>
      <c r="AI136">
        <v>0</v>
      </c>
      <c r="AJ136" t="s">
        <v>53</v>
      </c>
      <c r="AK136" t="s">
        <v>42</v>
      </c>
      <c r="AL136" s="29">
        <f>Table1[[#This Row],[membership_tenure_months]]*Table1[[#This Row],[final_price]]</f>
        <v>1181.25</v>
      </c>
    </row>
    <row r="137" spans="1:38" x14ac:dyDescent="0.35">
      <c r="A137">
        <v>29</v>
      </c>
      <c r="B137" t="s">
        <v>66</v>
      </c>
      <c r="C137">
        <v>4</v>
      </c>
      <c r="D137" t="s">
        <v>67</v>
      </c>
      <c r="E137" t="b">
        <v>1</v>
      </c>
      <c r="F137" s="1">
        <v>0.76041666666666663</v>
      </c>
      <c r="G137" s="1">
        <v>0.78749999999999998</v>
      </c>
      <c r="H137">
        <v>39</v>
      </c>
      <c r="I137" t="b">
        <v>0</v>
      </c>
      <c r="J137" t="b">
        <v>1</v>
      </c>
      <c r="K137" t="b">
        <v>1</v>
      </c>
      <c r="L137" t="s">
        <v>60</v>
      </c>
      <c r="M137">
        <v>70</v>
      </c>
      <c r="N137" t="s">
        <v>37</v>
      </c>
      <c r="O137">
        <v>70</v>
      </c>
      <c r="P137" t="s">
        <v>46</v>
      </c>
      <c r="Q137">
        <v>0</v>
      </c>
      <c r="R137" s="29">
        <v>70</v>
      </c>
      <c r="S137" t="s">
        <v>68</v>
      </c>
      <c r="T137" t="s">
        <v>69</v>
      </c>
      <c r="U137">
        <v>32.715699999999998</v>
      </c>
      <c r="V137">
        <v>-117.1611</v>
      </c>
      <c r="W137">
        <f t="shared" si="4"/>
        <v>2024</v>
      </c>
      <c r="X137" t="str">
        <f t="shared" si="5"/>
        <v>July</v>
      </c>
      <c r="Y137" s="2">
        <v>45486</v>
      </c>
      <c r="Z137">
        <v>2</v>
      </c>
      <c r="AA137" t="b">
        <v>1</v>
      </c>
      <c r="AB137" s="2">
        <v>45841</v>
      </c>
      <c r="AC137">
        <v>13</v>
      </c>
      <c r="AD137">
        <v>48</v>
      </c>
      <c r="AE137">
        <v>16</v>
      </c>
      <c r="AF137">
        <v>0.6</v>
      </c>
      <c r="AG137">
        <v>0</v>
      </c>
      <c r="AH137" s="30">
        <v>0</v>
      </c>
      <c r="AI137">
        <v>1</v>
      </c>
      <c r="AJ137" t="s">
        <v>70</v>
      </c>
      <c r="AK137" t="s">
        <v>42</v>
      </c>
      <c r="AL137" s="29">
        <f>Table1[[#This Row],[membership_tenure_months]]*Table1[[#This Row],[final_price]]</f>
        <v>910</v>
      </c>
    </row>
    <row r="138" spans="1:38" x14ac:dyDescent="0.35">
      <c r="A138">
        <v>48</v>
      </c>
      <c r="B138" t="s">
        <v>43</v>
      </c>
      <c r="C138">
        <v>5</v>
      </c>
      <c r="D138" t="s">
        <v>131</v>
      </c>
      <c r="E138" t="b">
        <v>0</v>
      </c>
      <c r="F138" s="1">
        <v>0.65416666666666667</v>
      </c>
      <c r="G138" s="1">
        <v>0.77430555555555558</v>
      </c>
      <c r="H138">
        <v>173</v>
      </c>
      <c r="I138" t="b">
        <v>0</v>
      </c>
      <c r="J138" t="b">
        <v>1</v>
      </c>
      <c r="K138" t="b">
        <v>1</v>
      </c>
      <c r="L138" t="s">
        <v>80</v>
      </c>
      <c r="M138">
        <v>30</v>
      </c>
      <c r="N138" t="s">
        <v>37</v>
      </c>
      <c r="O138">
        <v>30</v>
      </c>
      <c r="P138" t="s">
        <v>46</v>
      </c>
      <c r="Q138">
        <v>0</v>
      </c>
      <c r="R138" s="29">
        <v>30</v>
      </c>
      <c r="S138" t="s">
        <v>47</v>
      </c>
      <c r="T138" t="s">
        <v>61</v>
      </c>
      <c r="U138">
        <v>38.581600000000002</v>
      </c>
      <c r="V138">
        <v>-121.4944</v>
      </c>
      <c r="W138">
        <f t="shared" si="4"/>
        <v>2023</v>
      </c>
      <c r="X138" t="str">
        <f t="shared" si="5"/>
        <v>December</v>
      </c>
      <c r="Y138" s="2">
        <v>45278</v>
      </c>
      <c r="Z138">
        <v>5</v>
      </c>
      <c r="AA138" t="b">
        <v>1</v>
      </c>
      <c r="AB138" s="2">
        <v>45829</v>
      </c>
      <c r="AC138">
        <v>20</v>
      </c>
      <c r="AD138">
        <v>60</v>
      </c>
      <c r="AE138">
        <v>20</v>
      </c>
      <c r="AF138">
        <v>2.9</v>
      </c>
      <c r="AG138">
        <v>0</v>
      </c>
      <c r="AH138" s="30">
        <v>0</v>
      </c>
      <c r="AI138">
        <v>0</v>
      </c>
      <c r="AJ138" t="s">
        <v>62</v>
      </c>
      <c r="AK138" t="s">
        <v>42</v>
      </c>
      <c r="AL138" s="29">
        <f>Table1[[#This Row],[membership_tenure_months]]*Table1[[#This Row],[final_price]]</f>
        <v>600</v>
      </c>
    </row>
    <row r="139" spans="1:38" x14ac:dyDescent="0.35">
      <c r="A139">
        <v>33</v>
      </c>
      <c r="B139" t="s">
        <v>34</v>
      </c>
      <c r="C139">
        <v>2</v>
      </c>
      <c r="D139" t="s">
        <v>122</v>
      </c>
      <c r="E139" t="b">
        <v>1</v>
      </c>
      <c r="F139" s="1">
        <v>0.67777777777777781</v>
      </c>
      <c r="G139" s="1">
        <v>0.75208333333333333</v>
      </c>
      <c r="H139">
        <v>107</v>
      </c>
      <c r="I139" t="b">
        <v>1</v>
      </c>
      <c r="J139" t="b">
        <v>1</v>
      </c>
      <c r="K139" t="b">
        <v>0</v>
      </c>
      <c r="L139" t="s">
        <v>36</v>
      </c>
      <c r="M139">
        <v>50</v>
      </c>
      <c r="N139" t="s">
        <v>37</v>
      </c>
      <c r="O139">
        <v>50</v>
      </c>
      <c r="P139" t="s">
        <v>46</v>
      </c>
      <c r="Q139">
        <v>0</v>
      </c>
      <c r="R139" s="29">
        <v>50</v>
      </c>
      <c r="S139" t="s">
        <v>39</v>
      </c>
      <c r="T139" t="s">
        <v>40</v>
      </c>
      <c r="U139">
        <v>37.338200000000001</v>
      </c>
      <c r="V139">
        <v>-121.88630000000001</v>
      </c>
      <c r="W139">
        <f t="shared" si="4"/>
        <v>2023</v>
      </c>
      <c r="X139" t="str">
        <f t="shared" si="5"/>
        <v>June</v>
      </c>
      <c r="Y139" s="2">
        <v>45082</v>
      </c>
      <c r="Z139">
        <v>4</v>
      </c>
      <c r="AA139" t="b">
        <v>1</v>
      </c>
      <c r="AB139" s="2">
        <v>45818</v>
      </c>
      <c r="AC139">
        <v>26</v>
      </c>
      <c r="AD139">
        <v>71</v>
      </c>
      <c r="AE139">
        <v>8</v>
      </c>
      <c r="AF139">
        <v>1.8</v>
      </c>
      <c r="AG139">
        <v>0</v>
      </c>
      <c r="AH139" s="30">
        <v>1</v>
      </c>
      <c r="AI139">
        <v>1</v>
      </c>
      <c r="AJ139" t="s">
        <v>41</v>
      </c>
      <c r="AK139" t="s">
        <v>42</v>
      </c>
      <c r="AL139" s="29">
        <f>Table1[[#This Row],[membership_tenure_months]]*Table1[[#This Row],[final_price]]</f>
        <v>1300</v>
      </c>
    </row>
    <row r="140" spans="1:38" x14ac:dyDescent="0.35">
      <c r="A140">
        <v>37</v>
      </c>
      <c r="B140" t="s">
        <v>34</v>
      </c>
      <c r="C140">
        <v>3</v>
      </c>
      <c r="D140" t="s">
        <v>136</v>
      </c>
      <c r="E140" t="b">
        <v>1</v>
      </c>
      <c r="F140" s="1">
        <v>0.44236111111111109</v>
      </c>
      <c r="G140" s="1">
        <v>0.52777777777777779</v>
      </c>
      <c r="H140">
        <v>123</v>
      </c>
      <c r="I140" t="b">
        <v>0</v>
      </c>
      <c r="J140" t="b">
        <v>1</v>
      </c>
      <c r="K140" t="b">
        <v>0</v>
      </c>
      <c r="L140" t="s">
        <v>80</v>
      </c>
      <c r="M140">
        <v>50</v>
      </c>
      <c r="N140" t="s">
        <v>37</v>
      </c>
      <c r="O140">
        <v>50</v>
      </c>
      <c r="P140" t="s">
        <v>93</v>
      </c>
      <c r="Q140">
        <v>0.15</v>
      </c>
      <c r="R140" s="29">
        <v>42.5</v>
      </c>
      <c r="S140" t="s">
        <v>39</v>
      </c>
      <c r="T140" t="s">
        <v>40</v>
      </c>
      <c r="U140">
        <v>37.338200000000001</v>
      </c>
      <c r="V140">
        <v>-121.88630000000001</v>
      </c>
      <c r="W140">
        <f t="shared" si="4"/>
        <v>2024</v>
      </c>
      <c r="X140" t="str">
        <f t="shared" si="5"/>
        <v>May</v>
      </c>
      <c r="Y140" s="2">
        <v>45443</v>
      </c>
      <c r="Z140">
        <v>7</v>
      </c>
      <c r="AA140" t="b">
        <v>1</v>
      </c>
      <c r="AB140" s="2">
        <v>45839</v>
      </c>
      <c r="AC140">
        <v>15</v>
      </c>
      <c r="AD140">
        <v>50</v>
      </c>
      <c r="AE140">
        <v>12</v>
      </c>
      <c r="AF140">
        <v>2</v>
      </c>
      <c r="AG140">
        <v>7.5</v>
      </c>
      <c r="AH140" s="30">
        <v>0</v>
      </c>
      <c r="AI140">
        <v>0</v>
      </c>
      <c r="AJ140" t="s">
        <v>41</v>
      </c>
      <c r="AK140" t="s">
        <v>42</v>
      </c>
      <c r="AL140" s="29">
        <f>Table1[[#This Row],[membership_tenure_months]]*Table1[[#This Row],[final_price]]</f>
        <v>637.5</v>
      </c>
    </row>
    <row r="141" spans="1:38" x14ac:dyDescent="0.35">
      <c r="A141">
        <v>20</v>
      </c>
      <c r="B141" t="s">
        <v>43</v>
      </c>
      <c r="C141">
        <v>1</v>
      </c>
      <c r="D141" t="s">
        <v>63</v>
      </c>
      <c r="E141" t="b">
        <v>0</v>
      </c>
      <c r="F141" s="1">
        <v>0.6479166666666667</v>
      </c>
      <c r="G141" s="1">
        <v>0.70902777777777781</v>
      </c>
      <c r="H141">
        <v>88</v>
      </c>
      <c r="I141" t="b">
        <v>0</v>
      </c>
      <c r="J141" t="b">
        <v>1</v>
      </c>
      <c r="K141" t="b">
        <v>1</v>
      </c>
      <c r="L141" t="s">
        <v>45</v>
      </c>
      <c r="M141">
        <v>30</v>
      </c>
      <c r="N141" t="s">
        <v>82</v>
      </c>
      <c r="O141">
        <v>22.5</v>
      </c>
      <c r="P141" t="s">
        <v>38</v>
      </c>
      <c r="Q141">
        <v>0.05</v>
      </c>
      <c r="R141" s="29">
        <v>21.375</v>
      </c>
      <c r="S141" t="s">
        <v>47</v>
      </c>
      <c r="T141" t="s">
        <v>64</v>
      </c>
      <c r="U141">
        <v>34.052199999999999</v>
      </c>
      <c r="V141">
        <v>-118.2437</v>
      </c>
      <c r="W141">
        <f t="shared" si="4"/>
        <v>2022</v>
      </c>
      <c r="X141" t="str">
        <f t="shared" si="5"/>
        <v>August</v>
      </c>
      <c r="Y141" s="2">
        <v>44796</v>
      </c>
      <c r="Z141">
        <v>2</v>
      </c>
      <c r="AA141" t="b">
        <v>0</v>
      </c>
      <c r="AB141" s="2">
        <v>45802</v>
      </c>
      <c r="AC141">
        <v>36</v>
      </c>
      <c r="AD141">
        <v>87</v>
      </c>
      <c r="AE141">
        <v>4</v>
      </c>
      <c r="AF141">
        <v>1.5</v>
      </c>
      <c r="AG141">
        <v>1.1200000000000001</v>
      </c>
      <c r="AH141" s="30">
        <v>1</v>
      </c>
      <c r="AI141">
        <v>0</v>
      </c>
      <c r="AJ141" t="s">
        <v>65</v>
      </c>
      <c r="AK141" t="s">
        <v>42</v>
      </c>
      <c r="AL141" s="29">
        <f>Table1[[#This Row],[membership_tenure_months]]*Table1[[#This Row],[final_price]]</f>
        <v>769.5</v>
      </c>
    </row>
    <row r="142" spans="1:38" x14ac:dyDescent="0.35">
      <c r="A142">
        <v>40</v>
      </c>
      <c r="B142" t="s">
        <v>43</v>
      </c>
      <c r="C142">
        <v>3</v>
      </c>
      <c r="D142" t="s">
        <v>141</v>
      </c>
      <c r="E142" t="b">
        <v>0</v>
      </c>
      <c r="F142" s="1">
        <v>0.47083333333333333</v>
      </c>
      <c r="G142" s="1">
        <v>0.58958333333333335</v>
      </c>
      <c r="H142">
        <v>171</v>
      </c>
      <c r="I142" t="b">
        <v>0</v>
      </c>
      <c r="J142" t="b">
        <v>1</v>
      </c>
      <c r="K142" t="b">
        <v>1</v>
      </c>
      <c r="L142" t="s">
        <v>36</v>
      </c>
      <c r="M142">
        <v>30</v>
      </c>
      <c r="N142" t="s">
        <v>82</v>
      </c>
      <c r="O142">
        <v>22.5</v>
      </c>
      <c r="P142" t="s">
        <v>46</v>
      </c>
      <c r="Q142">
        <v>0</v>
      </c>
      <c r="R142" s="29">
        <v>22.5</v>
      </c>
      <c r="S142" t="s">
        <v>47</v>
      </c>
      <c r="T142" t="s">
        <v>57</v>
      </c>
      <c r="U142">
        <v>33.836599999999997</v>
      </c>
      <c r="V142">
        <v>-117.9143</v>
      </c>
      <c r="W142">
        <f t="shared" si="4"/>
        <v>2022</v>
      </c>
      <c r="X142" t="str">
        <f t="shared" si="5"/>
        <v>September</v>
      </c>
      <c r="Y142" s="2">
        <v>44805</v>
      </c>
      <c r="Z142">
        <v>1</v>
      </c>
      <c r="AA142" t="b">
        <v>0</v>
      </c>
      <c r="AB142" s="2">
        <v>45803</v>
      </c>
      <c r="AC142">
        <v>35</v>
      </c>
      <c r="AD142">
        <v>86</v>
      </c>
      <c r="AE142">
        <v>12</v>
      </c>
      <c r="AF142">
        <v>2.8</v>
      </c>
      <c r="AG142">
        <v>0</v>
      </c>
      <c r="AH142" s="30">
        <v>1</v>
      </c>
      <c r="AI142">
        <v>0</v>
      </c>
      <c r="AJ142" t="s">
        <v>58</v>
      </c>
      <c r="AK142" t="s">
        <v>42</v>
      </c>
      <c r="AL142" s="29">
        <f>Table1[[#This Row],[membership_tenure_months]]*Table1[[#This Row],[final_price]]</f>
        <v>787.5</v>
      </c>
    </row>
    <row r="143" spans="1:38" x14ac:dyDescent="0.35">
      <c r="A143">
        <v>28</v>
      </c>
      <c r="B143" t="s">
        <v>34</v>
      </c>
      <c r="C143">
        <v>1</v>
      </c>
      <c r="D143" t="s">
        <v>63</v>
      </c>
      <c r="E143" t="b">
        <v>0</v>
      </c>
      <c r="F143" s="1">
        <v>0.49236111111111114</v>
      </c>
      <c r="G143" s="1">
        <v>0.59097222222222223</v>
      </c>
      <c r="H143">
        <v>142</v>
      </c>
      <c r="I143" t="b">
        <v>1</v>
      </c>
      <c r="J143" t="b">
        <v>1</v>
      </c>
      <c r="K143" t="b">
        <v>1</v>
      </c>
      <c r="L143" t="s">
        <v>60</v>
      </c>
      <c r="M143">
        <v>50</v>
      </c>
      <c r="N143" t="s">
        <v>37</v>
      </c>
      <c r="O143">
        <v>50</v>
      </c>
      <c r="P143" t="s">
        <v>51</v>
      </c>
      <c r="Q143">
        <v>0.1</v>
      </c>
      <c r="R143" s="29">
        <v>45</v>
      </c>
      <c r="S143" t="s">
        <v>39</v>
      </c>
      <c r="T143" t="s">
        <v>61</v>
      </c>
      <c r="U143">
        <v>38.581600000000002</v>
      </c>
      <c r="V143">
        <v>-121.4944</v>
      </c>
      <c r="W143">
        <f t="shared" si="4"/>
        <v>2024</v>
      </c>
      <c r="X143" t="str">
        <f t="shared" si="5"/>
        <v>September</v>
      </c>
      <c r="Y143" s="2">
        <v>45562</v>
      </c>
      <c r="Z143">
        <v>7</v>
      </c>
      <c r="AA143" t="b">
        <v>1</v>
      </c>
      <c r="AB143" s="2">
        <v>45845</v>
      </c>
      <c r="AC143">
        <v>11</v>
      </c>
      <c r="AD143">
        <v>44</v>
      </c>
      <c r="AE143">
        <v>4</v>
      </c>
      <c r="AF143">
        <v>2.4</v>
      </c>
      <c r="AG143">
        <v>5</v>
      </c>
      <c r="AH143" s="30">
        <v>0</v>
      </c>
      <c r="AI143">
        <v>0</v>
      </c>
      <c r="AJ143" t="s">
        <v>62</v>
      </c>
      <c r="AK143" t="s">
        <v>42</v>
      </c>
      <c r="AL143" s="29">
        <f>Table1[[#This Row],[membership_tenure_months]]*Table1[[#This Row],[final_price]]</f>
        <v>495</v>
      </c>
    </row>
    <row r="144" spans="1:38" x14ac:dyDescent="0.35">
      <c r="A144">
        <v>39</v>
      </c>
      <c r="B144" t="s">
        <v>34</v>
      </c>
      <c r="C144">
        <v>4</v>
      </c>
      <c r="D144" t="s">
        <v>124</v>
      </c>
      <c r="E144" t="b">
        <v>0</v>
      </c>
      <c r="F144" s="1">
        <v>0.79027777777777775</v>
      </c>
      <c r="G144" s="1">
        <v>0.86319444444444449</v>
      </c>
      <c r="H144">
        <v>105</v>
      </c>
      <c r="I144" t="b">
        <v>0</v>
      </c>
      <c r="J144" t="b">
        <v>0</v>
      </c>
      <c r="K144" t="b">
        <v>0</v>
      </c>
      <c r="L144" t="s">
        <v>75</v>
      </c>
      <c r="M144">
        <v>50</v>
      </c>
      <c r="N144" t="s">
        <v>37</v>
      </c>
      <c r="O144">
        <v>50</v>
      </c>
      <c r="P144" t="s">
        <v>46</v>
      </c>
      <c r="Q144">
        <v>0</v>
      </c>
      <c r="R144" s="29">
        <v>50</v>
      </c>
      <c r="S144" t="s">
        <v>39</v>
      </c>
      <c r="T144" t="s">
        <v>40</v>
      </c>
      <c r="U144">
        <v>37.338200000000001</v>
      </c>
      <c r="V144">
        <v>-121.88630000000001</v>
      </c>
      <c r="W144">
        <f t="shared" si="4"/>
        <v>2024</v>
      </c>
      <c r="X144" t="str">
        <f t="shared" si="5"/>
        <v>January</v>
      </c>
      <c r="Y144" s="2">
        <v>45301</v>
      </c>
      <c r="Z144">
        <v>0</v>
      </c>
      <c r="AA144" t="b">
        <v>1</v>
      </c>
      <c r="AB144" s="2">
        <v>45831</v>
      </c>
      <c r="AC144">
        <v>19</v>
      </c>
      <c r="AD144">
        <v>58</v>
      </c>
      <c r="AE144">
        <v>16</v>
      </c>
      <c r="AF144">
        <v>1.8</v>
      </c>
      <c r="AG144">
        <v>0</v>
      </c>
      <c r="AH144" s="30">
        <v>0</v>
      </c>
      <c r="AI144">
        <v>1</v>
      </c>
      <c r="AJ144" t="s">
        <v>41</v>
      </c>
      <c r="AK144" t="s">
        <v>42</v>
      </c>
      <c r="AL144" s="29">
        <f>Table1[[#This Row],[membership_tenure_months]]*Table1[[#This Row],[final_price]]</f>
        <v>950</v>
      </c>
    </row>
    <row r="145" spans="1:38" x14ac:dyDescent="0.35">
      <c r="A145">
        <v>29</v>
      </c>
      <c r="B145" t="s">
        <v>34</v>
      </c>
      <c r="C145">
        <v>2</v>
      </c>
      <c r="D145" t="s">
        <v>115</v>
      </c>
      <c r="E145" t="b">
        <v>0</v>
      </c>
      <c r="F145" s="1">
        <v>0.61458333333333337</v>
      </c>
      <c r="G145" s="1">
        <v>0.69652777777777775</v>
      </c>
      <c r="H145">
        <v>118</v>
      </c>
      <c r="I145" t="b">
        <v>1</v>
      </c>
      <c r="J145" t="b">
        <v>1</v>
      </c>
      <c r="K145" t="b">
        <v>1</v>
      </c>
      <c r="L145" t="s">
        <v>36</v>
      </c>
      <c r="M145">
        <v>50</v>
      </c>
      <c r="N145" t="s">
        <v>82</v>
      </c>
      <c r="O145">
        <v>37.5</v>
      </c>
      <c r="P145" t="s">
        <v>46</v>
      </c>
      <c r="Q145">
        <v>0</v>
      </c>
      <c r="R145" s="29">
        <v>37.5</v>
      </c>
      <c r="S145" t="s">
        <v>39</v>
      </c>
      <c r="T145" t="s">
        <v>52</v>
      </c>
      <c r="U145">
        <v>37.804400000000001</v>
      </c>
      <c r="V145">
        <v>-122.27119999999999</v>
      </c>
      <c r="W145">
        <f t="shared" si="4"/>
        <v>2024</v>
      </c>
      <c r="X145" t="str">
        <f t="shared" si="5"/>
        <v>August</v>
      </c>
      <c r="Y145" s="2">
        <v>45510</v>
      </c>
      <c r="Z145">
        <v>6</v>
      </c>
      <c r="AA145" t="b">
        <v>1</v>
      </c>
      <c r="AB145" s="2">
        <v>45842</v>
      </c>
      <c r="AC145">
        <v>12</v>
      </c>
      <c r="AD145">
        <v>47</v>
      </c>
      <c r="AE145">
        <v>8</v>
      </c>
      <c r="AF145">
        <v>2</v>
      </c>
      <c r="AG145">
        <v>0</v>
      </c>
      <c r="AH145" s="30">
        <v>0</v>
      </c>
      <c r="AI145">
        <v>0</v>
      </c>
      <c r="AJ145" t="s">
        <v>53</v>
      </c>
      <c r="AK145" t="s">
        <v>42</v>
      </c>
      <c r="AL145" s="29">
        <f>Table1[[#This Row],[membership_tenure_months]]*Table1[[#This Row],[final_price]]</f>
        <v>450</v>
      </c>
    </row>
    <row r="146" spans="1:38" x14ac:dyDescent="0.35">
      <c r="A146">
        <v>35</v>
      </c>
      <c r="B146" t="s">
        <v>54</v>
      </c>
      <c r="C146">
        <v>1</v>
      </c>
      <c r="D146" t="s">
        <v>86</v>
      </c>
      <c r="E146" t="b">
        <v>1</v>
      </c>
      <c r="F146" s="1">
        <v>0.68541666666666667</v>
      </c>
      <c r="G146" s="1">
        <v>0.72569444444444442</v>
      </c>
      <c r="H146">
        <v>58</v>
      </c>
      <c r="I146" t="b">
        <v>0</v>
      </c>
      <c r="J146" t="b">
        <v>1</v>
      </c>
      <c r="K146" t="b">
        <v>1</v>
      </c>
      <c r="L146" t="s">
        <v>80</v>
      </c>
      <c r="M146">
        <v>20</v>
      </c>
      <c r="N146" t="s">
        <v>37</v>
      </c>
      <c r="O146">
        <v>20</v>
      </c>
      <c r="P146" t="s">
        <v>46</v>
      </c>
      <c r="Q146">
        <v>0</v>
      </c>
      <c r="R146" s="29">
        <v>20</v>
      </c>
      <c r="S146" t="s">
        <v>56</v>
      </c>
      <c r="T146" t="s">
        <v>69</v>
      </c>
      <c r="U146">
        <v>32.715699999999998</v>
      </c>
      <c r="V146">
        <v>-117.1611</v>
      </c>
      <c r="W146">
        <f t="shared" si="4"/>
        <v>2024</v>
      </c>
      <c r="X146" t="str">
        <f t="shared" si="5"/>
        <v>August</v>
      </c>
      <c r="Y146" s="2">
        <v>45527</v>
      </c>
      <c r="Z146">
        <v>7</v>
      </c>
      <c r="AA146" t="b">
        <v>0</v>
      </c>
      <c r="AB146" s="2">
        <v>45843</v>
      </c>
      <c r="AC146">
        <v>12</v>
      </c>
      <c r="AD146">
        <v>46</v>
      </c>
      <c r="AE146">
        <v>4</v>
      </c>
      <c r="AF146">
        <v>1</v>
      </c>
      <c r="AG146">
        <v>0</v>
      </c>
      <c r="AH146" s="30">
        <v>0</v>
      </c>
      <c r="AI146">
        <v>0</v>
      </c>
      <c r="AJ146" t="s">
        <v>70</v>
      </c>
      <c r="AK146" t="s">
        <v>42</v>
      </c>
      <c r="AL146" s="29">
        <f>Table1[[#This Row],[membership_tenure_months]]*Table1[[#This Row],[final_price]]</f>
        <v>240</v>
      </c>
    </row>
    <row r="147" spans="1:38" x14ac:dyDescent="0.35">
      <c r="A147">
        <v>14</v>
      </c>
      <c r="B147" t="s">
        <v>43</v>
      </c>
      <c r="C147">
        <v>2</v>
      </c>
      <c r="D147" t="s">
        <v>107</v>
      </c>
      <c r="E147" t="b">
        <v>0</v>
      </c>
      <c r="F147" s="1">
        <v>0.40694444444444444</v>
      </c>
      <c r="G147" s="1">
        <v>0.45555555555555555</v>
      </c>
      <c r="H147">
        <v>70</v>
      </c>
      <c r="I147" t="b">
        <v>0</v>
      </c>
      <c r="J147" t="b">
        <v>0</v>
      </c>
      <c r="K147" t="b">
        <v>1</v>
      </c>
      <c r="L147" t="s">
        <v>36</v>
      </c>
      <c r="M147">
        <v>30</v>
      </c>
      <c r="N147" t="s">
        <v>97</v>
      </c>
      <c r="O147">
        <v>27</v>
      </c>
      <c r="P147" t="s">
        <v>46</v>
      </c>
      <c r="Q147">
        <v>0</v>
      </c>
      <c r="R147" s="29">
        <v>27</v>
      </c>
      <c r="S147" t="s">
        <v>47</v>
      </c>
      <c r="T147" t="s">
        <v>57</v>
      </c>
      <c r="U147">
        <v>33.836599999999997</v>
      </c>
      <c r="V147">
        <v>-117.9143</v>
      </c>
      <c r="W147">
        <f t="shared" si="4"/>
        <v>2025</v>
      </c>
      <c r="X147" t="str">
        <f t="shared" si="5"/>
        <v>May</v>
      </c>
      <c r="Y147" s="2">
        <v>45791</v>
      </c>
      <c r="Z147">
        <v>0</v>
      </c>
      <c r="AA147" t="b">
        <v>1</v>
      </c>
      <c r="AB147" s="2">
        <v>45858</v>
      </c>
      <c r="AC147">
        <v>3</v>
      </c>
      <c r="AD147">
        <v>31</v>
      </c>
      <c r="AE147">
        <v>8</v>
      </c>
      <c r="AF147">
        <v>1.2</v>
      </c>
      <c r="AG147">
        <v>0</v>
      </c>
      <c r="AH147" s="30">
        <v>0</v>
      </c>
      <c r="AI147">
        <v>0</v>
      </c>
      <c r="AJ147" t="s">
        <v>58</v>
      </c>
      <c r="AK147" t="s">
        <v>42</v>
      </c>
      <c r="AL147" s="29">
        <f>Table1[[#This Row],[membership_tenure_months]]*Table1[[#This Row],[final_price]]</f>
        <v>81</v>
      </c>
    </row>
    <row r="148" spans="1:38" x14ac:dyDescent="0.35">
      <c r="A148">
        <v>34</v>
      </c>
      <c r="B148" t="s">
        <v>43</v>
      </c>
      <c r="C148">
        <v>2</v>
      </c>
      <c r="D148" t="s">
        <v>142</v>
      </c>
      <c r="E148" t="b">
        <v>0</v>
      </c>
      <c r="F148" s="1">
        <v>0.78055555555555556</v>
      </c>
      <c r="G148" s="1">
        <v>0.82430555555555551</v>
      </c>
      <c r="H148">
        <v>63</v>
      </c>
      <c r="I148" t="b">
        <v>1</v>
      </c>
      <c r="J148" t="b">
        <v>0</v>
      </c>
      <c r="K148" t="b">
        <v>1</v>
      </c>
      <c r="L148" t="s">
        <v>36</v>
      </c>
      <c r="M148">
        <v>30</v>
      </c>
      <c r="N148" t="s">
        <v>37</v>
      </c>
      <c r="O148">
        <v>30</v>
      </c>
      <c r="P148" t="s">
        <v>38</v>
      </c>
      <c r="Q148">
        <v>0.05</v>
      </c>
      <c r="R148" s="29">
        <v>28.5</v>
      </c>
      <c r="S148" t="s">
        <v>47</v>
      </c>
      <c r="T148" t="s">
        <v>83</v>
      </c>
      <c r="U148">
        <v>33.770099999999999</v>
      </c>
      <c r="V148">
        <v>-118.19370000000001</v>
      </c>
      <c r="W148">
        <f t="shared" si="4"/>
        <v>2023</v>
      </c>
      <c r="X148" t="str">
        <f t="shared" si="5"/>
        <v>September</v>
      </c>
      <c r="Y148" s="2">
        <v>45181</v>
      </c>
      <c r="Z148">
        <v>0</v>
      </c>
      <c r="AA148" t="b">
        <v>0</v>
      </c>
      <c r="AB148" s="2">
        <v>45824</v>
      </c>
      <c r="AC148">
        <v>23</v>
      </c>
      <c r="AD148">
        <v>65</v>
      </c>
      <c r="AE148">
        <v>8</v>
      </c>
      <c r="AF148">
        <v>1</v>
      </c>
      <c r="AG148">
        <v>1.5</v>
      </c>
      <c r="AH148" s="30">
        <v>1</v>
      </c>
      <c r="AI148">
        <v>0</v>
      </c>
      <c r="AJ148" t="s">
        <v>84</v>
      </c>
      <c r="AK148" t="s">
        <v>42</v>
      </c>
      <c r="AL148" s="29">
        <f>Table1[[#This Row],[membership_tenure_months]]*Table1[[#This Row],[final_price]]</f>
        <v>655.5</v>
      </c>
    </row>
    <row r="149" spans="1:38" x14ac:dyDescent="0.35">
      <c r="A149">
        <v>27</v>
      </c>
      <c r="B149" t="s">
        <v>54</v>
      </c>
      <c r="C149">
        <v>1</v>
      </c>
      <c r="D149" t="s">
        <v>63</v>
      </c>
      <c r="E149" t="b">
        <v>1</v>
      </c>
      <c r="F149" s="1">
        <v>0.64861111111111114</v>
      </c>
      <c r="G149" s="1">
        <v>0.74861111111111112</v>
      </c>
      <c r="H149">
        <v>144</v>
      </c>
      <c r="I149" t="b">
        <v>1</v>
      </c>
      <c r="J149" t="b">
        <v>1</v>
      </c>
      <c r="K149" t="b">
        <v>1</v>
      </c>
      <c r="L149" t="s">
        <v>60</v>
      </c>
      <c r="M149">
        <v>20</v>
      </c>
      <c r="N149" t="s">
        <v>37</v>
      </c>
      <c r="O149">
        <v>20</v>
      </c>
      <c r="P149" t="s">
        <v>93</v>
      </c>
      <c r="Q149">
        <v>0.15</v>
      </c>
      <c r="R149" s="29">
        <v>17</v>
      </c>
      <c r="S149" t="s">
        <v>56</v>
      </c>
      <c r="T149" t="s">
        <v>76</v>
      </c>
      <c r="U149">
        <v>37.774900000000002</v>
      </c>
      <c r="V149">
        <v>-122.4194</v>
      </c>
      <c r="W149">
        <f t="shared" si="4"/>
        <v>2024</v>
      </c>
      <c r="X149" t="str">
        <f t="shared" si="5"/>
        <v>January</v>
      </c>
      <c r="Y149" s="2">
        <v>45295</v>
      </c>
      <c r="Z149">
        <v>1</v>
      </c>
      <c r="AA149" t="b">
        <v>0</v>
      </c>
      <c r="AB149" s="2">
        <v>45830</v>
      </c>
      <c r="AC149">
        <v>19</v>
      </c>
      <c r="AD149">
        <v>59</v>
      </c>
      <c r="AE149">
        <v>4</v>
      </c>
      <c r="AF149">
        <v>2.4</v>
      </c>
      <c r="AG149">
        <v>3</v>
      </c>
      <c r="AH149" s="30">
        <v>0</v>
      </c>
      <c r="AI149">
        <v>0</v>
      </c>
      <c r="AJ149" t="s">
        <v>77</v>
      </c>
      <c r="AK149" t="s">
        <v>42</v>
      </c>
      <c r="AL149" s="29">
        <f>Table1[[#This Row],[membership_tenure_months]]*Table1[[#This Row],[final_price]]</f>
        <v>323</v>
      </c>
    </row>
    <row r="150" spans="1:38" x14ac:dyDescent="0.35">
      <c r="A150">
        <v>14</v>
      </c>
      <c r="B150" t="s">
        <v>34</v>
      </c>
      <c r="C150">
        <v>1</v>
      </c>
      <c r="D150" t="s">
        <v>116</v>
      </c>
      <c r="E150" t="b">
        <v>1</v>
      </c>
      <c r="F150" s="1">
        <v>0.49722222222222223</v>
      </c>
      <c r="G150" s="1">
        <v>0.56736111111111109</v>
      </c>
      <c r="H150">
        <v>101</v>
      </c>
      <c r="I150" t="b">
        <v>0</v>
      </c>
      <c r="J150" t="b">
        <v>0</v>
      </c>
      <c r="K150" t="b">
        <v>0</v>
      </c>
      <c r="L150" t="s">
        <v>36</v>
      </c>
      <c r="M150">
        <v>50</v>
      </c>
      <c r="N150" t="s">
        <v>82</v>
      </c>
      <c r="O150">
        <v>37.5</v>
      </c>
      <c r="P150" t="s">
        <v>46</v>
      </c>
      <c r="Q150">
        <v>0</v>
      </c>
      <c r="R150" s="29">
        <v>37.5</v>
      </c>
      <c r="S150" t="s">
        <v>39</v>
      </c>
      <c r="T150" t="s">
        <v>61</v>
      </c>
      <c r="U150">
        <v>38.581600000000002</v>
      </c>
      <c r="V150">
        <v>-121.4944</v>
      </c>
      <c r="W150">
        <f t="shared" si="4"/>
        <v>2025</v>
      </c>
      <c r="X150" t="str">
        <f t="shared" si="5"/>
        <v>April</v>
      </c>
      <c r="Y150" s="2">
        <v>45776</v>
      </c>
      <c r="Z150">
        <v>0</v>
      </c>
      <c r="AA150" t="b">
        <v>1</v>
      </c>
      <c r="AB150" s="2">
        <v>45857</v>
      </c>
      <c r="AC150">
        <v>4</v>
      </c>
      <c r="AD150">
        <v>32</v>
      </c>
      <c r="AE150">
        <v>4</v>
      </c>
      <c r="AF150">
        <v>1.7</v>
      </c>
      <c r="AG150">
        <v>0</v>
      </c>
      <c r="AH150" s="30">
        <v>0</v>
      </c>
      <c r="AI150">
        <v>0</v>
      </c>
      <c r="AJ150" t="s">
        <v>62</v>
      </c>
      <c r="AK150" t="s">
        <v>42</v>
      </c>
      <c r="AL150" s="29">
        <f>Table1[[#This Row],[membership_tenure_months]]*Table1[[#This Row],[final_price]]</f>
        <v>150</v>
      </c>
    </row>
    <row r="151" spans="1:38" x14ac:dyDescent="0.35">
      <c r="A151">
        <v>40</v>
      </c>
      <c r="B151" t="s">
        <v>43</v>
      </c>
      <c r="C151">
        <v>1</v>
      </c>
      <c r="D151" t="s">
        <v>94</v>
      </c>
      <c r="E151" t="b">
        <v>0</v>
      </c>
      <c r="F151" s="1">
        <v>0.77083333333333337</v>
      </c>
      <c r="G151" s="1">
        <v>0.82222222222222219</v>
      </c>
      <c r="H151">
        <v>74</v>
      </c>
      <c r="I151" t="b">
        <v>1</v>
      </c>
      <c r="J151" t="b">
        <v>0</v>
      </c>
      <c r="K151" t="b">
        <v>1</v>
      </c>
      <c r="L151" t="s">
        <v>36</v>
      </c>
      <c r="M151">
        <v>30</v>
      </c>
      <c r="N151" t="s">
        <v>97</v>
      </c>
      <c r="O151">
        <v>27</v>
      </c>
      <c r="P151" t="s">
        <v>38</v>
      </c>
      <c r="Q151">
        <v>0.05</v>
      </c>
      <c r="R151" s="29">
        <v>25.65</v>
      </c>
      <c r="S151" t="s">
        <v>47</v>
      </c>
      <c r="T151" t="s">
        <v>40</v>
      </c>
      <c r="U151">
        <v>37.338200000000001</v>
      </c>
      <c r="V151">
        <v>-121.88630000000001</v>
      </c>
      <c r="W151">
        <f t="shared" si="4"/>
        <v>2024</v>
      </c>
      <c r="X151" t="str">
        <f t="shared" si="5"/>
        <v>August</v>
      </c>
      <c r="Y151" s="2">
        <v>45534</v>
      </c>
      <c r="Z151">
        <v>0</v>
      </c>
      <c r="AA151" t="b">
        <v>1</v>
      </c>
      <c r="AB151" s="2">
        <v>45844</v>
      </c>
      <c r="AC151">
        <v>12</v>
      </c>
      <c r="AD151">
        <v>45</v>
      </c>
      <c r="AE151">
        <v>4</v>
      </c>
      <c r="AF151">
        <v>1.2</v>
      </c>
      <c r="AG151">
        <v>1.35</v>
      </c>
      <c r="AH151" s="30">
        <v>0</v>
      </c>
      <c r="AI151">
        <v>0</v>
      </c>
      <c r="AJ151" t="s">
        <v>41</v>
      </c>
      <c r="AK151" t="s">
        <v>42</v>
      </c>
      <c r="AL151" s="29">
        <f>Table1[[#This Row],[membership_tenure_months]]*Table1[[#This Row],[final_price]]</f>
        <v>307.79999999999995</v>
      </c>
    </row>
    <row r="152" spans="1:38" x14ac:dyDescent="0.35">
      <c r="A152">
        <v>28</v>
      </c>
      <c r="B152" t="s">
        <v>54</v>
      </c>
      <c r="C152">
        <v>3</v>
      </c>
      <c r="D152" t="s">
        <v>143</v>
      </c>
      <c r="E152" t="b">
        <v>0</v>
      </c>
      <c r="F152" s="1">
        <v>0.42430555555555555</v>
      </c>
      <c r="G152" s="1">
        <v>0.5180555555555556</v>
      </c>
      <c r="H152">
        <v>135</v>
      </c>
      <c r="I152" t="b">
        <v>1</v>
      </c>
      <c r="J152" t="b">
        <v>0</v>
      </c>
      <c r="K152" t="b">
        <v>1</v>
      </c>
      <c r="L152" t="s">
        <v>80</v>
      </c>
      <c r="M152">
        <v>20</v>
      </c>
      <c r="N152" t="s">
        <v>37</v>
      </c>
      <c r="O152">
        <v>20</v>
      </c>
      <c r="P152" t="s">
        <v>46</v>
      </c>
      <c r="Q152">
        <v>0</v>
      </c>
      <c r="R152" s="29">
        <v>20</v>
      </c>
      <c r="S152" t="s">
        <v>56</v>
      </c>
      <c r="T152" t="s">
        <v>69</v>
      </c>
      <c r="U152">
        <v>32.715699999999998</v>
      </c>
      <c r="V152">
        <v>-117.1611</v>
      </c>
      <c r="W152">
        <f t="shared" si="4"/>
        <v>2022</v>
      </c>
      <c r="X152" t="str">
        <f t="shared" si="5"/>
        <v>October</v>
      </c>
      <c r="Y152" s="2">
        <v>44863</v>
      </c>
      <c r="Z152">
        <v>0</v>
      </c>
      <c r="AA152" t="b">
        <v>0</v>
      </c>
      <c r="AB152" s="2">
        <v>45806</v>
      </c>
      <c r="AC152">
        <v>34</v>
      </c>
      <c r="AD152">
        <v>83</v>
      </c>
      <c r="AE152">
        <v>12</v>
      </c>
      <c r="AF152">
        <v>2.2000000000000002</v>
      </c>
      <c r="AG152">
        <v>0</v>
      </c>
      <c r="AH152" s="30">
        <v>1</v>
      </c>
      <c r="AI152">
        <v>0</v>
      </c>
      <c r="AJ152" t="s">
        <v>70</v>
      </c>
      <c r="AK152" t="s">
        <v>42</v>
      </c>
      <c r="AL152" s="29">
        <f>Table1[[#This Row],[membership_tenure_months]]*Table1[[#This Row],[final_price]]</f>
        <v>680</v>
      </c>
    </row>
    <row r="153" spans="1:38" x14ac:dyDescent="0.35">
      <c r="A153">
        <v>27</v>
      </c>
      <c r="B153" t="s">
        <v>34</v>
      </c>
      <c r="C153">
        <v>1</v>
      </c>
      <c r="D153" t="s">
        <v>86</v>
      </c>
      <c r="E153" t="b">
        <v>0</v>
      </c>
      <c r="F153" s="1">
        <v>0.59513888888888888</v>
      </c>
      <c r="G153" s="1">
        <v>0.65416666666666667</v>
      </c>
      <c r="H153">
        <v>85</v>
      </c>
      <c r="I153" t="b">
        <v>0</v>
      </c>
      <c r="J153" t="b">
        <v>0</v>
      </c>
      <c r="K153" t="b">
        <v>0</v>
      </c>
      <c r="L153" t="s">
        <v>60</v>
      </c>
      <c r="M153">
        <v>50</v>
      </c>
      <c r="N153" t="s">
        <v>82</v>
      </c>
      <c r="O153">
        <v>37.5</v>
      </c>
      <c r="P153" t="s">
        <v>38</v>
      </c>
      <c r="Q153">
        <v>0.05</v>
      </c>
      <c r="R153" s="29">
        <v>35.625</v>
      </c>
      <c r="S153" t="s">
        <v>39</v>
      </c>
      <c r="T153" t="s">
        <v>72</v>
      </c>
      <c r="U153">
        <v>35.3733</v>
      </c>
      <c r="V153">
        <v>-119.0187</v>
      </c>
      <c r="W153">
        <f t="shared" si="4"/>
        <v>2024</v>
      </c>
      <c r="X153" t="str">
        <f t="shared" si="5"/>
        <v>October</v>
      </c>
      <c r="Y153" s="2">
        <v>45575</v>
      </c>
      <c r="Z153">
        <v>0</v>
      </c>
      <c r="AA153" t="b">
        <v>1</v>
      </c>
      <c r="AB153" s="2">
        <v>45846</v>
      </c>
      <c r="AC153">
        <v>10</v>
      </c>
      <c r="AD153">
        <v>43</v>
      </c>
      <c r="AE153">
        <v>4</v>
      </c>
      <c r="AF153">
        <v>1.4</v>
      </c>
      <c r="AG153">
        <v>1.88</v>
      </c>
      <c r="AH153" s="30">
        <v>0</v>
      </c>
      <c r="AI153">
        <v>0</v>
      </c>
      <c r="AJ153" t="s">
        <v>73</v>
      </c>
      <c r="AK153" t="s">
        <v>42</v>
      </c>
      <c r="AL153" s="29">
        <f>Table1[[#This Row],[membership_tenure_months]]*Table1[[#This Row],[final_price]]</f>
        <v>356.25</v>
      </c>
    </row>
    <row r="154" spans="1:38" x14ac:dyDescent="0.35">
      <c r="A154">
        <v>27</v>
      </c>
      <c r="B154" t="s">
        <v>43</v>
      </c>
      <c r="C154">
        <v>2</v>
      </c>
      <c r="D154" t="s">
        <v>55</v>
      </c>
      <c r="E154" t="b">
        <v>1</v>
      </c>
      <c r="F154" s="1">
        <v>0.38194444444444442</v>
      </c>
      <c r="G154" s="1">
        <v>0.48333333333333334</v>
      </c>
      <c r="H154">
        <v>146</v>
      </c>
      <c r="I154" t="b">
        <v>0</v>
      </c>
      <c r="J154" t="b">
        <v>1</v>
      </c>
      <c r="K154" t="b">
        <v>1</v>
      </c>
      <c r="L154" t="s">
        <v>80</v>
      </c>
      <c r="M154">
        <v>30</v>
      </c>
      <c r="N154" t="s">
        <v>82</v>
      </c>
      <c r="O154">
        <v>22.5</v>
      </c>
      <c r="P154" t="s">
        <v>46</v>
      </c>
      <c r="Q154">
        <v>0</v>
      </c>
      <c r="R154" s="29">
        <v>22.5</v>
      </c>
      <c r="S154" t="s">
        <v>47</v>
      </c>
      <c r="T154" t="s">
        <v>69</v>
      </c>
      <c r="U154">
        <v>32.715699999999998</v>
      </c>
      <c r="V154">
        <v>-117.1611</v>
      </c>
      <c r="W154">
        <f t="shared" si="4"/>
        <v>2025</v>
      </c>
      <c r="X154" t="str">
        <f t="shared" si="5"/>
        <v>January</v>
      </c>
      <c r="Y154" s="2">
        <v>45676</v>
      </c>
      <c r="Z154">
        <v>1</v>
      </c>
      <c r="AA154" t="b">
        <v>0</v>
      </c>
      <c r="AB154" s="2">
        <v>45852</v>
      </c>
      <c r="AC154">
        <v>7</v>
      </c>
      <c r="AD154">
        <v>37</v>
      </c>
      <c r="AE154">
        <v>8</v>
      </c>
      <c r="AF154">
        <v>2.4</v>
      </c>
      <c r="AG154">
        <v>0</v>
      </c>
      <c r="AH154" s="30">
        <v>0</v>
      </c>
      <c r="AI154">
        <v>0</v>
      </c>
      <c r="AJ154" t="s">
        <v>70</v>
      </c>
      <c r="AK154" t="s">
        <v>42</v>
      </c>
      <c r="AL154" s="29">
        <f>Table1[[#This Row],[membership_tenure_months]]*Table1[[#This Row],[final_price]]</f>
        <v>157.5</v>
      </c>
    </row>
    <row r="155" spans="1:38" x14ac:dyDescent="0.35">
      <c r="A155">
        <v>29</v>
      </c>
      <c r="B155" t="s">
        <v>43</v>
      </c>
      <c r="C155">
        <v>3</v>
      </c>
      <c r="D155" t="s">
        <v>119</v>
      </c>
      <c r="E155" t="b">
        <v>0</v>
      </c>
      <c r="F155" s="1">
        <v>0.59444444444444444</v>
      </c>
      <c r="G155" s="1">
        <v>0.71388888888888891</v>
      </c>
      <c r="H155">
        <v>172</v>
      </c>
      <c r="I155" t="b">
        <v>0</v>
      </c>
      <c r="J155" t="b">
        <v>0</v>
      </c>
      <c r="K155" t="b">
        <v>0</v>
      </c>
      <c r="L155" t="s">
        <v>80</v>
      </c>
      <c r="M155">
        <v>30</v>
      </c>
      <c r="N155" t="s">
        <v>37</v>
      </c>
      <c r="O155">
        <v>30</v>
      </c>
      <c r="P155" t="s">
        <v>38</v>
      </c>
      <c r="Q155">
        <v>0.05</v>
      </c>
      <c r="R155" s="29">
        <v>28.5</v>
      </c>
      <c r="S155" t="s">
        <v>47</v>
      </c>
      <c r="T155" t="s">
        <v>48</v>
      </c>
      <c r="U155">
        <v>36.7378</v>
      </c>
      <c r="V155">
        <v>-119.7871</v>
      </c>
      <c r="W155">
        <f t="shared" si="4"/>
        <v>2024</v>
      </c>
      <c r="X155" t="str">
        <f t="shared" si="5"/>
        <v>January</v>
      </c>
      <c r="Y155" s="2">
        <v>45309</v>
      </c>
      <c r="Z155">
        <v>0</v>
      </c>
      <c r="AA155" t="b">
        <v>0</v>
      </c>
      <c r="AB155" s="2">
        <v>45831</v>
      </c>
      <c r="AC155">
        <v>19</v>
      </c>
      <c r="AD155">
        <v>58</v>
      </c>
      <c r="AE155">
        <v>12</v>
      </c>
      <c r="AF155">
        <v>2.9</v>
      </c>
      <c r="AG155">
        <v>1.5</v>
      </c>
      <c r="AH155" s="30">
        <v>0</v>
      </c>
      <c r="AI155">
        <v>0</v>
      </c>
      <c r="AJ155" t="s">
        <v>49</v>
      </c>
      <c r="AK155" t="s">
        <v>42</v>
      </c>
      <c r="AL155" s="29">
        <f>Table1[[#This Row],[membership_tenure_months]]*Table1[[#This Row],[final_price]]</f>
        <v>541.5</v>
      </c>
    </row>
    <row r="156" spans="1:38" x14ac:dyDescent="0.35">
      <c r="A156">
        <v>39</v>
      </c>
      <c r="B156" t="s">
        <v>43</v>
      </c>
      <c r="C156">
        <v>3</v>
      </c>
      <c r="D156" t="s">
        <v>74</v>
      </c>
      <c r="E156" t="b">
        <v>1</v>
      </c>
      <c r="F156" s="1">
        <v>0.6381944444444444</v>
      </c>
      <c r="G156" s="1">
        <v>0.73263888888888884</v>
      </c>
      <c r="H156">
        <v>136</v>
      </c>
      <c r="I156" t="b">
        <v>0</v>
      </c>
      <c r="J156" t="b">
        <v>1</v>
      </c>
      <c r="K156" t="b">
        <v>1</v>
      </c>
      <c r="L156" t="s">
        <v>36</v>
      </c>
      <c r="M156">
        <v>30</v>
      </c>
      <c r="N156" t="s">
        <v>37</v>
      </c>
      <c r="O156">
        <v>30</v>
      </c>
      <c r="P156" t="s">
        <v>93</v>
      </c>
      <c r="Q156">
        <v>0.15</v>
      </c>
      <c r="R156" s="29">
        <v>25.5</v>
      </c>
      <c r="S156" t="s">
        <v>47</v>
      </c>
      <c r="T156" t="s">
        <v>52</v>
      </c>
      <c r="U156">
        <v>37.804400000000001</v>
      </c>
      <c r="V156">
        <v>-122.27119999999999</v>
      </c>
      <c r="W156">
        <f t="shared" si="4"/>
        <v>2022</v>
      </c>
      <c r="X156" t="str">
        <f t="shared" si="5"/>
        <v>August</v>
      </c>
      <c r="Y156" s="2">
        <v>44781</v>
      </c>
      <c r="Z156">
        <v>8</v>
      </c>
      <c r="AA156" t="b">
        <v>0</v>
      </c>
      <c r="AB156" s="2">
        <v>45801</v>
      </c>
      <c r="AC156">
        <v>36</v>
      </c>
      <c r="AD156">
        <v>88</v>
      </c>
      <c r="AE156">
        <v>12</v>
      </c>
      <c r="AF156">
        <v>2.2999999999999998</v>
      </c>
      <c r="AG156">
        <v>4.5</v>
      </c>
      <c r="AH156" s="30">
        <v>1</v>
      </c>
      <c r="AI156">
        <v>0</v>
      </c>
      <c r="AJ156" t="s">
        <v>53</v>
      </c>
      <c r="AK156" t="s">
        <v>42</v>
      </c>
      <c r="AL156" s="29">
        <f>Table1[[#This Row],[membership_tenure_months]]*Table1[[#This Row],[final_price]]</f>
        <v>918</v>
      </c>
    </row>
    <row r="157" spans="1:38" x14ac:dyDescent="0.35">
      <c r="A157">
        <v>41</v>
      </c>
      <c r="B157" t="s">
        <v>43</v>
      </c>
      <c r="C157">
        <v>1</v>
      </c>
      <c r="D157" t="s">
        <v>94</v>
      </c>
      <c r="E157" t="b">
        <v>0</v>
      </c>
      <c r="F157" s="1">
        <v>0.57638888888888884</v>
      </c>
      <c r="G157" s="1">
        <v>0.60138888888888886</v>
      </c>
      <c r="H157">
        <v>36</v>
      </c>
      <c r="I157" t="b">
        <v>0</v>
      </c>
      <c r="J157" t="b">
        <v>1</v>
      </c>
      <c r="K157" t="b">
        <v>0</v>
      </c>
      <c r="L157" t="s">
        <v>36</v>
      </c>
      <c r="M157">
        <v>30</v>
      </c>
      <c r="N157" t="s">
        <v>37</v>
      </c>
      <c r="O157">
        <v>30</v>
      </c>
      <c r="P157" t="s">
        <v>51</v>
      </c>
      <c r="Q157">
        <v>0.1</v>
      </c>
      <c r="R157" s="29">
        <v>27</v>
      </c>
      <c r="S157" t="s">
        <v>47</v>
      </c>
      <c r="T157" t="s">
        <v>48</v>
      </c>
      <c r="U157">
        <v>36.7378</v>
      </c>
      <c r="V157">
        <v>-119.7871</v>
      </c>
      <c r="W157">
        <f t="shared" si="4"/>
        <v>2024</v>
      </c>
      <c r="X157" t="str">
        <f t="shared" si="5"/>
        <v>October</v>
      </c>
      <c r="Y157" s="2">
        <v>45573</v>
      </c>
      <c r="Z157">
        <v>5</v>
      </c>
      <c r="AA157" t="b">
        <v>0</v>
      </c>
      <c r="AB157" s="2">
        <v>45846</v>
      </c>
      <c r="AC157">
        <v>10</v>
      </c>
      <c r="AD157">
        <v>43</v>
      </c>
      <c r="AE157">
        <v>4</v>
      </c>
      <c r="AF157">
        <v>0.6</v>
      </c>
      <c r="AG157">
        <v>3</v>
      </c>
      <c r="AH157" s="30">
        <v>0</v>
      </c>
      <c r="AI157">
        <v>0</v>
      </c>
      <c r="AJ157" t="s">
        <v>49</v>
      </c>
      <c r="AK157" t="s">
        <v>42</v>
      </c>
      <c r="AL157" s="29">
        <f>Table1[[#This Row],[membership_tenure_months]]*Table1[[#This Row],[final_price]]</f>
        <v>270</v>
      </c>
    </row>
    <row r="158" spans="1:38" x14ac:dyDescent="0.35">
      <c r="A158">
        <v>41</v>
      </c>
      <c r="B158" t="s">
        <v>43</v>
      </c>
      <c r="C158">
        <v>2</v>
      </c>
      <c r="D158" t="s">
        <v>115</v>
      </c>
      <c r="E158" t="b">
        <v>1</v>
      </c>
      <c r="F158" s="1">
        <v>0.43680555555555556</v>
      </c>
      <c r="G158" s="1">
        <v>0.52569444444444446</v>
      </c>
      <c r="H158">
        <v>128</v>
      </c>
      <c r="I158" t="b">
        <v>1</v>
      </c>
      <c r="J158" t="b">
        <v>1</v>
      </c>
      <c r="K158" t="b">
        <v>1</v>
      </c>
      <c r="L158" t="s">
        <v>45</v>
      </c>
      <c r="M158">
        <v>30</v>
      </c>
      <c r="N158" t="s">
        <v>37</v>
      </c>
      <c r="O158">
        <v>30</v>
      </c>
      <c r="P158" t="s">
        <v>93</v>
      </c>
      <c r="Q158">
        <v>0.15</v>
      </c>
      <c r="R158" s="29">
        <v>25.5</v>
      </c>
      <c r="S158" t="s">
        <v>47</v>
      </c>
      <c r="T158" t="s">
        <v>48</v>
      </c>
      <c r="U158">
        <v>36.7378</v>
      </c>
      <c r="V158">
        <v>-119.7871</v>
      </c>
      <c r="W158">
        <f t="shared" si="4"/>
        <v>2023</v>
      </c>
      <c r="X158" t="str">
        <f t="shared" si="5"/>
        <v>July</v>
      </c>
      <c r="Y158" s="2">
        <v>45115</v>
      </c>
      <c r="Z158">
        <v>5</v>
      </c>
      <c r="AA158" t="b">
        <v>1</v>
      </c>
      <c r="AB158" s="2">
        <v>45820</v>
      </c>
      <c r="AC158">
        <v>25</v>
      </c>
      <c r="AD158">
        <v>69</v>
      </c>
      <c r="AE158">
        <v>8</v>
      </c>
      <c r="AF158">
        <v>2.1</v>
      </c>
      <c r="AG158">
        <v>4.5</v>
      </c>
      <c r="AH158" s="30">
        <v>1</v>
      </c>
      <c r="AI158">
        <v>0</v>
      </c>
      <c r="AJ158" t="s">
        <v>49</v>
      </c>
      <c r="AK158" t="s">
        <v>42</v>
      </c>
      <c r="AL158" s="29">
        <f>Table1[[#This Row],[membership_tenure_months]]*Table1[[#This Row],[final_price]]</f>
        <v>637.5</v>
      </c>
    </row>
    <row r="159" spans="1:38" x14ac:dyDescent="0.35">
      <c r="A159">
        <v>40</v>
      </c>
      <c r="B159" t="s">
        <v>34</v>
      </c>
      <c r="C159">
        <v>2</v>
      </c>
      <c r="D159" t="s">
        <v>79</v>
      </c>
      <c r="E159" t="b">
        <v>1</v>
      </c>
      <c r="F159" s="1">
        <v>0.85624999999999996</v>
      </c>
      <c r="G159" s="1">
        <v>0.91111111111111109</v>
      </c>
      <c r="H159">
        <v>79</v>
      </c>
      <c r="I159" t="b">
        <v>1</v>
      </c>
      <c r="J159" t="b">
        <v>1</v>
      </c>
      <c r="K159" t="b">
        <v>1</v>
      </c>
      <c r="L159" t="s">
        <v>45</v>
      </c>
      <c r="M159">
        <v>50</v>
      </c>
      <c r="N159" t="s">
        <v>82</v>
      </c>
      <c r="O159">
        <v>37.5</v>
      </c>
      <c r="P159" t="s">
        <v>93</v>
      </c>
      <c r="Q159">
        <v>0.15</v>
      </c>
      <c r="R159" s="29">
        <v>31.875</v>
      </c>
      <c r="S159" t="s">
        <v>39</v>
      </c>
      <c r="T159" t="s">
        <v>72</v>
      </c>
      <c r="U159">
        <v>35.3733</v>
      </c>
      <c r="V159">
        <v>-119.0187</v>
      </c>
      <c r="W159">
        <f t="shared" si="4"/>
        <v>2023</v>
      </c>
      <c r="X159" t="str">
        <f t="shared" si="5"/>
        <v>April</v>
      </c>
      <c r="Y159" s="2">
        <v>45019</v>
      </c>
      <c r="Z159">
        <v>2</v>
      </c>
      <c r="AA159" t="b">
        <v>0</v>
      </c>
      <c r="AB159" s="2">
        <v>45815</v>
      </c>
      <c r="AC159">
        <v>28</v>
      </c>
      <c r="AD159">
        <v>74</v>
      </c>
      <c r="AE159">
        <v>8</v>
      </c>
      <c r="AF159">
        <v>1.3</v>
      </c>
      <c r="AG159">
        <v>5.62</v>
      </c>
      <c r="AH159" s="30">
        <v>1</v>
      </c>
      <c r="AI159">
        <v>0</v>
      </c>
      <c r="AJ159" t="s">
        <v>73</v>
      </c>
      <c r="AK159" t="s">
        <v>42</v>
      </c>
      <c r="AL159" s="29">
        <f>Table1[[#This Row],[membership_tenure_months]]*Table1[[#This Row],[final_price]]</f>
        <v>892.5</v>
      </c>
    </row>
    <row r="160" spans="1:38" x14ac:dyDescent="0.35">
      <c r="A160">
        <v>33</v>
      </c>
      <c r="B160" t="s">
        <v>34</v>
      </c>
      <c r="C160">
        <v>2</v>
      </c>
      <c r="D160" t="s">
        <v>35</v>
      </c>
      <c r="E160" t="b">
        <v>1</v>
      </c>
      <c r="F160" s="1">
        <v>0.62222222222222223</v>
      </c>
      <c r="G160" s="1">
        <v>0.6645833333333333</v>
      </c>
      <c r="H160">
        <v>61</v>
      </c>
      <c r="I160" t="b">
        <v>1</v>
      </c>
      <c r="J160" t="b">
        <v>1</v>
      </c>
      <c r="K160" t="b">
        <v>1</v>
      </c>
      <c r="L160" t="s">
        <v>80</v>
      </c>
      <c r="M160">
        <v>50</v>
      </c>
      <c r="N160" t="s">
        <v>37</v>
      </c>
      <c r="O160">
        <v>50</v>
      </c>
      <c r="P160" t="s">
        <v>46</v>
      </c>
      <c r="Q160">
        <v>0</v>
      </c>
      <c r="R160" s="29">
        <v>50</v>
      </c>
      <c r="S160" t="s">
        <v>39</v>
      </c>
      <c r="T160" t="s">
        <v>48</v>
      </c>
      <c r="U160">
        <v>36.7378</v>
      </c>
      <c r="V160">
        <v>-119.7871</v>
      </c>
      <c r="W160">
        <f t="shared" si="4"/>
        <v>2024</v>
      </c>
      <c r="X160" t="str">
        <f t="shared" si="5"/>
        <v>October</v>
      </c>
      <c r="Y160" s="2">
        <v>45577</v>
      </c>
      <c r="Z160">
        <v>4</v>
      </c>
      <c r="AA160" t="b">
        <v>1</v>
      </c>
      <c r="AB160" s="2">
        <v>45846</v>
      </c>
      <c r="AC160">
        <v>10</v>
      </c>
      <c r="AD160">
        <v>43</v>
      </c>
      <c r="AE160">
        <v>8</v>
      </c>
      <c r="AF160">
        <v>1</v>
      </c>
      <c r="AG160">
        <v>0</v>
      </c>
      <c r="AH160" s="30">
        <v>0</v>
      </c>
      <c r="AI160">
        <v>1</v>
      </c>
      <c r="AJ160" t="s">
        <v>49</v>
      </c>
      <c r="AK160" t="s">
        <v>42</v>
      </c>
      <c r="AL160" s="29">
        <f>Table1[[#This Row],[membership_tenure_months]]*Table1[[#This Row],[final_price]]</f>
        <v>500</v>
      </c>
    </row>
    <row r="161" spans="1:38" x14ac:dyDescent="0.35">
      <c r="A161">
        <v>14</v>
      </c>
      <c r="B161" t="s">
        <v>54</v>
      </c>
      <c r="C161">
        <v>2</v>
      </c>
      <c r="D161" t="s">
        <v>113</v>
      </c>
      <c r="E161" t="b">
        <v>0</v>
      </c>
      <c r="F161" s="1">
        <v>0.42291666666666666</v>
      </c>
      <c r="G161" s="1">
        <v>0.46875</v>
      </c>
      <c r="H161">
        <v>66</v>
      </c>
      <c r="I161" t="b">
        <v>0</v>
      </c>
      <c r="J161" t="b">
        <v>1</v>
      </c>
      <c r="K161" t="b">
        <v>1</v>
      </c>
      <c r="L161" t="s">
        <v>80</v>
      </c>
      <c r="M161">
        <v>20</v>
      </c>
      <c r="N161" t="s">
        <v>37</v>
      </c>
      <c r="O161">
        <v>20</v>
      </c>
      <c r="P161" t="s">
        <v>46</v>
      </c>
      <c r="Q161">
        <v>0</v>
      </c>
      <c r="R161" s="29">
        <v>20</v>
      </c>
      <c r="S161" t="s">
        <v>56</v>
      </c>
      <c r="T161" t="s">
        <v>76</v>
      </c>
      <c r="U161">
        <v>37.774900000000002</v>
      </c>
      <c r="V161">
        <v>-122.4194</v>
      </c>
      <c r="W161">
        <f t="shared" si="4"/>
        <v>2023</v>
      </c>
      <c r="X161" t="str">
        <f t="shared" si="5"/>
        <v>May</v>
      </c>
      <c r="Y161" s="2">
        <v>45055</v>
      </c>
      <c r="Z161">
        <v>2</v>
      </c>
      <c r="AA161" t="b">
        <v>0</v>
      </c>
      <c r="AB161" s="2">
        <v>45817</v>
      </c>
      <c r="AC161">
        <v>27</v>
      </c>
      <c r="AD161">
        <v>72</v>
      </c>
      <c r="AE161">
        <v>8</v>
      </c>
      <c r="AF161">
        <v>1.1000000000000001</v>
      </c>
      <c r="AG161">
        <v>0</v>
      </c>
      <c r="AH161" s="30">
        <v>1</v>
      </c>
      <c r="AI161">
        <v>0</v>
      </c>
      <c r="AJ161" t="s">
        <v>77</v>
      </c>
      <c r="AK161" t="s">
        <v>42</v>
      </c>
      <c r="AL161" s="29">
        <f>Table1[[#This Row],[membership_tenure_months]]*Table1[[#This Row],[final_price]]</f>
        <v>540</v>
      </c>
    </row>
    <row r="162" spans="1:38" x14ac:dyDescent="0.35">
      <c r="A162">
        <v>27</v>
      </c>
      <c r="B162" t="s">
        <v>66</v>
      </c>
      <c r="C162">
        <v>3</v>
      </c>
      <c r="D162" t="s">
        <v>74</v>
      </c>
      <c r="E162" t="b">
        <v>0</v>
      </c>
      <c r="F162" s="1">
        <v>0.84583333333333333</v>
      </c>
      <c r="G162" s="1">
        <v>0.93055555555555558</v>
      </c>
      <c r="H162">
        <v>122</v>
      </c>
      <c r="I162" t="b">
        <v>1</v>
      </c>
      <c r="J162" t="b">
        <v>1</v>
      </c>
      <c r="K162" t="b">
        <v>0</v>
      </c>
      <c r="L162" t="s">
        <v>36</v>
      </c>
      <c r="M162">
        <v>70</v>
      </c>
      <c r="N162" t="s">
        <v>82</v>
      </c>
      <c r="O162">
        <v>52.5</v>
      </c>
      <c r="P162" t="s">
        <v>51</v>
      </c>
      <c r="Q162">
        <v>0.1</v>
      </c>
      <c r="R162" s="29">
        <v>47.25</v>
      </c>
      <c r="S162" t="s">
        <v>68</v>
      </c>
      <c r="T162" t="s">
        <v>72</v>
      </c>
      <c r="U162">
        <v>35.3733</v>
      </c>
      <c r="V162">
        <v>-119.0187</v>
      </c>
      <c r="W162">
        <f t="shared" si="4"/>
        <v>2024</v>
      </c>
      <c r="X162" t="str">
        <f t="shared" si="5"/>
        <v>May</v>
      </c>
      <c r="Y162" s="2">
        <v>45439</v>
      </c>
      <c r="Z162">
        <v>3</v>
      </c>
      <c r="AA162" t="b">
        <v>1</v>
      </c>
      <c r="AB162" s="2">
        <v>45838</v>
      </c>
      <c r="AC162">
        <v>15</v>
      </c>
      <c r="AD162">
        <v>51</v>
      </c>
      <c r="AE162">
        <v>12</v>
      </c>
      <c r="AF162">
        <v>2</v>
      </c>
      <c r="AG162">
        <v>5.25</v>
      </c>
      <c r="AH162" s="30">
        <v>0</v>
      </c>
      <c r="AI162">
        <v>1</v>
      </c>
      <c r="AJ162" t="s">
        <v>73</v>
      </c>
      <c r="AK162" t="s">
        <v>42</v>
      </c>
      <c r="AL162" s="29">
        <f>Table1[[#This Row],[membership_tenure_months]]*Table1[[#This Row],[final_price]]</f>
        <v>708.75</v>
      </c>
    </row>
    <row r="163" spans="1:38" x14ac:dyDescent="0.35">
      <c r="A163">
        <v>47</v>
      </c>
      <c r="B163" t="s">
        <v>34</v>
      </c>
      <c r="C163">
        <v>2</v>
      </c>
      <c r="D163" t="s">
        <v>92</v>
      </c>
      <c r="E163" t="b">
        <v>1</v>
      </c>
      <c r="F163" s="1">
        <v>0.69513888888888886</v>
      </c>
      <c r="G163" s="1">
        <v>0.75138888888888888</v>
      </c>
      <c r="H163">
        <v>81</v>
      </c>
      <c r="I163" t="b">
        <v>1</v>
      </c>
      <c r="J163" t="b">
        <v>1</v>
      </c>
      <c r="K163" t="b">
        <v>1</v>
      </c>
      <c r="L163" t="s">
        <v>36</v>
      </c>
      <c r="M163">
        <v>50</v>
      </c>
      <c r="N163" t="s">
        <v>82</v>
      </c>
      <c r="O163">
        <v>37.5</v>
      </c>
      <c r="P163" t="s">
        <v>93</v>
      </c>
      <c r="Q163">
        <v>0.15</v>
      </c>
      <c r="R163" s="29">
        <v>31.875</v>
      </c>
      <c r="S163" t="s">
        <v>39</v>
      </c>
      <c r="T163" t="s">
        <v>61</v>
      </c>
      <c r="U163">
        <v>38.581600000000002</v>
      </c>
      <c r="V163">
        <v>-121.4944</v>
      </c>
      <c r="W163">
        <f t="shared" si="4"/>
        <v>2023</v>
      </c>
      <c r="X163" t="str">
        <f t="shared" si="5"/>
        <v>August</v>
      </c>
      <c r="Y163" s="2">
        <v>45157</v>
      </c>
      <c r="Z163">
        <v>1</v>
      </c>
      <c r="AA163" t="b">
        <v>1</v>
      </c>
      <c r="AB163" s="2">
        <v>45823</v>
      </c>
      <c r="AC163">
        <v>24</v>
      </c>
      <c r="AD163">
        <v>66</v>
      </c>
      <c r="AE163">
        <v>8</v>
      </c>
      <c r="AF163">
        <v>1.4</v>
      </c>
      <c r="AG163">
        <v>5.62</v>
      </c>
      <c r="AH163" s="30">
        <v>1</v>
      </c>
      <c r="AI163">
        <v>0</v>
      </c>
      <c r="AJ163" t="s">
        <v>62</v>
      </c>
      <c r="AK163" t="s">
        <v>42</v>
      </c>
      <c r="AL163" s="29">
        <f>Table1[[#This Row],[membership_tenure_months]]*Table1[[#This Row],[final_price]]</f>
        <v>765</v>
      </c>
    </row>
    <row r="164" spans="1:38" x14ac:dyDescent="0.35">
      <c r="A164">
        <v>43</v>
      </c>
      <c r="B164" t="s">
        <v>54</v>
      </c>
      <c r="C164">
        <v>3</v>
      </c>
      <c r="D164" t="s">
        <v>141</v>
      </c>
      <c r="E164" t="b">
        <v>0</v>
      </c>
      <c r="F164" s="1">
        <v>0.50138888888888888</v>
      </c>
      <c r="G164" s="1">
        <v>0.58819444444444446</v>
      </c>
      <c r="H164">
        <v>125</v>
      </c>
      <c r="I164" t="b">
        <v>1</v>
      </c>
      <c r="J164" t="b">
        <v>1</v>
      </c>
      <c r="K164" t="b">
        <v>1</v>
      </c>
      <c r="L164" t="s">
        <v>36</v>
      </c>
      <c r="M164">
        <v>20</v>
      </c>
      <c r="N164" t="s">
        <v>37</v>
      </c>
      <c r="O164">
        <v>20</v>
      </c>
      <c r="P164" t="s">
        <v>38</v>
      </c>
      <c r="Q164">
        <v>0.05</v>
      </c>
      <c r="R164" s="29">
        <v>19</v>
      </c>
      <c r="S164" t="s">
        <v>56</v>
      </c>
      <c r="T164" t="s">
        <v>57</v>
      </c>
      <c r="U164">
        <v>33.836599999999997</v>
      </c>
      <c r="V164">
        <v>-117.9143</v>
      </c>
      <c r="W164">
        <f t="shared" si="4"/>
        <v>2023</v>
      </c>
      <c r="X164" t="str">
        <f t="shared" si="5"/>
        <v>August</v>
      </c>
      <c r="Y164" s="2">
        <v>45156</v>
      </c>
      <c r="Z164">
        <v>7</v>
      </c>
      <c r="AA164" t="b">
        <v>0</v>
      </c>
      <c r="AB164" s="2">
        <v>45822</v>
      </c>
      <c r="AC164">
        <v>24</v>
      </c>
      <c r="AD164">
        <v>67</v>
      </c>
      <c r="AE164">
        <v>12</v>
      </c>
      <c r="AF164">
        <v>2.1</v>
      </c>
      <c r="AG164">
        <v>1</v>
      </c>
      <c r="AH164" s="30">
        <v>1</v>
      </c>
      <c r="AI164">
        <v>0</v>
      </c>
      <c r="AJ164" t="s">
        <v>58</v>
      </c>
      <c r="AK164" t="s">
        <v>42</v>
      </c>
      <c r="AL164" s="29">
        <f>Table1[[#This Row],[membership_tenure_months]]*Table1[[#This Row],[final_price]]</f>
        <v>456</v>
      </c>
    </row>
    <row r="165" spans="1:38" x14ac:dyDescent="0.35">
      <c r="A165">
        <v>22</v>
      </c>
      <c r="B165" t="s">
        <v>34</v>
      </c>
      <c r="C165">
        <v>1</v>
      </c>
      <c r="D165" t="s">
        <v>86</v>
      </c>
      <c r="E165" t="b">
        <v>0</v>
      </c>
      <c r="F165" s="1">
        <v>0.40486111111111112</v>
      </c>
      <c r="G165" s="1">
        <v>0.44236111111111109</v>
      </c>
      <c r="H165">
        <v>54</v>
      </c>
      <c r="I165" t="b">
        <v>1</v>
      </c>
      <c r="J165" t="b">
        <v>0</v>
      </c>
      <c r="K165" t="b">
        <v>0</v>
      </c>
      <c r="L165" t="s">
        <v>36</v>
      </c>
      <c r="M165">
        <v>50</v>
      </c>
      <c r="N165" t="s">
        <v>37</v>
      </c>
      <c r="O165">
        <v>50</v>
      </c>
      <c r="P165" t="s">
        <v>38</v>
      </c>
      <c r="Q165">
        <v>0.05</v>
      </c>
      <c r="R165" s="29">
        <v>47.5</v>
      </c>
      <c r="S165" t="s">
        <v>39</v>
      </c>
      <c r="T165" t="s">
        <v>72</v>
      </c>
      <c r="U165">
        <v>35.3733</v>
      </c>
      <c r="V165">
        <v>-119.0187</v>
      </c>
      <c r="W165">
        <f t="shared" si="4"/>
        <v>2023</v>
      </c>
      <c r="X165" t="str">
        <f t="shared" si="5"/>
        <v>November</v>
      </c>
      <c r="Y165" s="2">
        <v>45260</v>
      </c>
      <c r="Z165">
        <v>0</v>
      </c>
      <c r="AA165" t="b">
        <v>1</v>
      </c>
      <c r="AB165" s="2">
        <v>45828</v>
      </c>
      <c r="AC165">
        <v>21</v>
      </c>
      <c r="AD165">
        <v>61</v>
      </c>
      <c r="AE165">
        <v>4</v>
      </c>
      <c r="AF165">
        <v>0.9</v>
      </c>
      <c r="AG165">
        <v>2.5</v>
      </c>
      <c r="AH165" s="30">
        <v>1</v>
      </c>
      <c r="AI165">
        <v>1</v>
      </c>
      <c r="AJ165" t="s">
        <v>73</v>
      </c>
      <c r="AK165" t="s">
        <v>42</v>
      </c>
      <c r="AL165" s="29">
        <f>Table1[[#This Row],[membership_tenure_months]]*Table1[[#This Row],[final_price]]</f>
        <v>997.5</v>
      </c>
    </row>
    <row r="166" spans="1:38" x14ac:dyDescent="0.35">
      <c r="A166">
        <v>14</v>
      </c>
      <c r="B166" t="s">
        <v>34</v>
      </c>
      <c r="C166">
        <v>3</v>
      </c>
      <c r="D166" t="s">
        <v>144</v>
      </c>
      <c r="E166" t="b">
        <v>1</v>
      </c>
      <c r="F166" s="1">
        <v>0.70972222222222225</v>
      </c>
      <c r="G166" s="1">
        <v>0.73055555555555551</v>
      </c>
      <c r="H166">
        <v>30</v>
      </c>
      <c r="I166" t="b">
        <v>0</v>
      </c>
      <c r="J166" t="b">
        <v>0</v>
      </c>
      <c r="K166" t="b">
        <v>0</v>
      </c>
      <c r="L166" t="s">
        <v>80</v>
      </c>
      <c r="M166">
        <v>50</v>
      </c>
      <c r="N166" t="s">
        <v>37</v>
      </c>
      <c r="O166">
        <v>50</v>
      </c>
      <c r="P166" t="s">
        <v>51</v>
      </c>
      <c r="Q166">
        <v>0.1</v>
      </c>
      <c r="R166" s="29">
        <v>45</v>
      </c>
      <c r="S166" t="s">
        <v>39</v>
      </c>
      <c r="T166" t="s">
        <v>72</v>
      </c>
      <c r="U166">
        <v>35.3733</v>
      </c>
      <c r="V166">
        <v>-119.0187</v>
      </c>
      <c r="W166">
        <f t="shared" si="4"/>
        <v>2025</v>
      </c>
      <c r="X166" t="str">
        <f t="shared" si="5"/>
        <v>March</v>
      </c>
      <c r="Y166" s="2">
        <v>45734</v>
      </c>
      <c r="Z166">
        <v>0</v>
      </c>
      <c r="AA166" t="b">
        <v>0</v>
      </c>
      <c r="AB166" s="2">
        <v>45855</v>
      </c>
      <c r="AC166">
        <v>5</v>
      </c>
      <c r="AD166">
        <v>34</v>
      </c>
      <c r="AE166">
        <v>12</v>
      </c>
      <c r="AF166">
        <v>0.5</v>
      </c>
      <c r="AG166">
        <v>5</v>
      </c>
      <c r="AH166" s="30">
        <v>0</v>
      </c>
      <c r="AI166">
        <v>0</v>
      </c>
      <c r="AJ166" t="s">
        <v>73</v>
      </c>
      <c r="AK166" t="s">
        <v>42</v>
      </c>
      <c r="AL166" s="29">
        <f>Table1[[#This Row],[membership_tenure_months]]*Table1[[#This Row],[final_price]]</f>
        <v>225</v>
      </c>
    </row>
    <row r="167" spans="1:38" x14ac:dyDescent="0.35">
      <c r="A167">
        <v>16</v>
      </c>
      <c r="B167" t="s">
        <v>54</v>
      </c>
      <c r="C167">
        <v>3</v>
      </c>
      <c r="D167" t="s">
        <v>119</v>
      </c>
      <c r="E167" t="b">
        <v>1</v>
      </c>
      <c r="F167" s="1">
        <v>0.62013888888888891</v>
      </c>
      <c r="G167" s="1">
        <v>0.70972222222222225</v>
      </c>
      <c r="H167">
        <v>129</v>
      </c>
      <c r="I167" t="b">
        <v>1</v>
      </c>
      <c r="J167" t="b">
        <v>0</v>
      </c>
      <c r="K167" t="b">
        <v>1</v>
      </c>
      <c r="L167" t="s">
        <v>36</v>
      </c>
      <c r="M167">
        <v>20</v>
      </c>
      <c r="N167" t="s">
        <v>37</v>
      </c>
      <c r="O167">
        <v>20</v>
      </c>
      <c r="P167" t="s">
        <v>46</v>
      </c>
      <c r="Q167">
        <v>0</v>
      </c>
      <c r="R167" s="29">
        <v>20</v>
      </c>
      <c r="S167" t="s">
        <v>56</v>
      </c>
      <c r="T167" t="s">
        <v>64</v>
      </c>
      <c r="U167">
        <v>34.052199999999999</v>
      </c>
      <c r="V167">
        <v>-118.2437</v>
      </c>
      <c r="W167">
        <f t="shared" si="4"/>
        <v>2023</v>
      </c>
      <c r="X167" t="str">
        <f t="shared" si="5"/>
        <v>January</v>
      </c>
      <c r="Y167" s="2">
        <v>44941</v>
      </c>
      <c r="Z167">
        <v>0</v>
      </c>
      <c r="AA167" t="b">
        <v>1</v>
      </c>
      <c r="AB167" s="2">
        <v>45810</v>
      </c>
      <c r="AC167">
        <v>31</v>
      </c>
      <c r="AD167">
        <v>79</v>
      </c>
      <c r="AE167">
        <v>12</v>
      </c>
      <c r="AF167">
        <v>2.2000000000000002</v>
      </c>
      <c r="AG167">
        <v>0</v>
      </c>
      <c r="AH167" s="30">
        <v>1</v>
      </c>
      <c r="AI167">
        <v>0</v>
      </c>
      <c r="AJ167" t="s">
        <v>65</v>
      </c>
      <c r="AK167" t="s">
        <v>42</v>
      </c>
      <c r="AL167" s="29">
        <f>Table1[[#This Row],[membership_tenure_months]]*Table1[[#This Row],[final_price]]</f>
        <v>620</v>
      </c>
    </row>
    <row r="168" spans="1:38" x14ac:dyDescent="0.35">
      <c r="A168">
        <v>40</v>
      </c>
      <c r="B168" t="s">
        <v>34</v>
      </c>
      <c r="C168">
        <v>3</v>
      </c>
      <c r="D168" t="s">
        <v>112</v>
      </c>
      <c r="E168" t="b">
        <v>1</v>
      </c>
      <c r="F168" s="1">
        <v>0.83263888888888893</v>
      </c>
      <c r="G168" s="1">
        <v>0.87777777777777777</v>
      </c>
      <c r="H168">
        <v>65</v>
      </c>
      <c r="I168" t="b">
        <v>0</v>
      </c>
      <c r="J168" t="b">
        <v>1</v>
      </c>
      <c r="K168" t="b">
        <v>0</v>
      </c>
      <c r="L168" t="s">
        <v>75</v>
      </c>
      <c r="M168">
        <v>50</v>
      </c>
      <c r="N168" t="s">
        <v>82</v>
      </c>
      <c r="O168">
        <v>37.5</v>
      </c>
      <c r="P168" t="s">
        <v>46</v>
      </c>
      <c r="Q168">
        <v>0</v>
      </c>
      <c r="R168" s="29">
        <v>37.5</v>
      </c>
      <c r="S168" t="s">
        <v>39</v>
      </c>
      <c r="T168" t="s">
        <v>52</v>
      </c>
      <c r="U168">
        <v>37.804400000000001</v>
      </c>
      <c r="V168">
        <v>-122.27119999999999</v>
      </c>
      <c r="W168">
        <f t="shared" si="4"/>
        <v>2024</v>
      </c>
      <c r="X168" t="str">
        <f t="shared" si="5"/>
        <v>July</v>
      </c>
      <c r="Y168" s="2">
        <v>45489</v>
      </c>
      <c r="Z168">
        <v>6</v>
      </c>
      <c r="AA168" t="b">
        <v>1</v>
      </c>
      <c r="AB168" s="2">
        <v>45841</v>
      </c>
      <c r="AC168">
        <v>13</v>
      </c>
      <c r="AD168">
        <v>48</v>
      </c>
      <c r="AE168">
        <v>12</v>
      </c>
      <c r="AF168">
        <v>1.1000000000000001</v>
      </c>
      <c r="AG168">
        <v>0</v>
      </c>
      <c r="AH168" s="30">
        <v>0</v>
      </c>
      <c r="AI168">
        <v>0</v>
      </c>
      <c r="AJ168" t="s">
        <v>53</v>
      </c>
      <c r="AK168" t="s">
        <v>42</v>
      </c>
      <c r="AL168" s="29">
        <f>Table1[[#This Row],[membership_tenure_months]]*Table1[[#This Row],[final_price]]</f>
        <v>487.5</v>
      </c>
    </row>
    <row r="169" spans="1:38" x14ac:dyDescent="0.35">
      <c r="A169">
        <v>23</v>
      </c>
      <c r="B169" t="s">
        <v>34</v>
      </c>
      <c r="C169">
        <v>1</v>
      </c>
      <c r="D169" t="s">
        <v>90</v>
      </c>
      <c r="E169" t="b">
        <v>0</v>
      </c>
      <c r="F169" s="1">
        <v>0.70416666666666672</v>
      </c>
      <c r="G169" s="1">
        <v>0.8256944444444444</v>
      </c>
      <c r="H169">
        <v>175</v>
      </c>
      <c r="I169" t="b">
        <v>1</v>
      </c>
      <c r="J169" t="b">
        <v>0</v>
      </c>
      <c r="K169" t="b">
        <v>0</v>
      </c>
      <c r="L169" t="s">
        <v>80</v>
      </c>
      <c r="M169">
        <v>50</v>
      </c>
      <c r="N169" t="s">
        <v>37</v>
      </c>
      <c r="O169">
        <v>50</v>
      </c>
      <c r="P169" t="s">
        <v>46</v>
      </c>
      <c r="Q169">
        <v>0</v>
      </c>
      <c r="R169" s="29">
        <v>50</v>
      </c>
      <c r="S169" t="s">
        <v>39</v>
      </c>
      <c r="T169" t="s">
        <v>72</v>
      </c>
      <c r="U169">
        <v>35.3733</v>
      </c>
      <c r="V169">
        <v>-119.0187</v>
      </c>
      <c r="W169">
        <f t="shared" si="4"/>
        <v>2024</v>
      </c>
      <c r="X169" t="str">
        <f t="shared" si="5"/>
        <v>December</v>
      </c>
      <c r="Y169" s="2">
        <v>45632</v>
      </c>
      <c r="Z169">
        <v>0</v>
      </c>
      <c r="AA169" t="b">
        <v>1</v>
      </c>
      <c r="AB169" s="2">
        <v>45849</v>
      </c>
      <c r="AC169">
        <v>8</v>
      </c>
      <c r="AD169">
        <v>40</v>
      </c>
      <c r="AE169">
        <v>4</v>
      </c>
      <c r="AF169">
        <v>2.9</v>
      </c>
      <c r="AG169">
        <v>0</v>
      </c>
      <c r="AH169" s="30">
        <v>0</v>
      </c>
      <c r="AI169">
        <v>1</v>
      </c>
      <c r="AJ169" t="s">
        <v>73</v>
      </c>
      <c r="AK169" t="s">
        <v>42</v>
      </c>
      <c r="AL169" s="29">
        <f>Table1[[#This Row],[membership_tenure_months]]*Table1[[#This Row],[final_price]]</f>
        <v>400</v>
      </c>
    </row>
    <row r="170" spans="1:38" x14ac:dyDescent="0.35">
      <c r="A170">
        <v>42</v>
      </c>
      <c r="B170" t="s">
        <v>54</v>
      </c>
      <c r="C170">
        <v>3</v>
      </c>
      <c r="D170" t="s">
        <v>110</v>
      </c>
      <c r="E170" t="b">
        <v>0</v>
      </c>
      <c r="F170" s="1">
        <v>0.68055555555555558</v>
      </c>
      <c r="G170" s="1">
        <v>0.72222222222222221</v>
      </c>
      <c r="H170">
        <v>60</v>
      </c>
      <c r="I170" t="b">
        <v>1</v>
      </c>
      <c r="J170" t="b">
        <v>1</v>
      </c>
      <c r="K170" t="b">
        <v>0</v>
      </c>
      <c r="L170" t="s">
        <v>36</v>
      </c>
      <c r="M170">
        <v>20</v>
      </c>
      <c r="N170" t="s">
        <v>37</v>
      </c>
      <c r="O170">
        <v>20</v>
      </c>
      <c r="P170" t="s">
        <v>38</v>
      </c>
      <c r="Q170">
        <v>0.05</v>
      </c>
      <c r="R170" s="29">
        <v>19</v>
      </c>
      <c r="S170" t="s">
        <v>56</v>
      </c>
      <c r="T170" t="s">
        <v>40</v>
      </c>
      <c r="U170">
        <v>37.338200000000001</v>
      </c>
      <c r="V170">
        <v>-121.88630000000001</v>
      </c>
      <c r="W170">
        <f t="shared" si="4"/>
        <v>2025</v>
      </c>
      <c r="X170" t="str">
        <f t="shared" si="5"/>
        <v>May</v>
      </c>
      <c r="Y170" s="2">
        <v>45787</v>
      </c>
      <c r="Z170">
        <v>1</v>
      </c>
      <c r="AA170" t="b">
        <v>1</v>
      </c>
      <c r="AB170" s="2">
        <v>45858</v>
      </c>
      <c r="AC170">
        <v>3</v>
      </c>
      <c r="AD170">
        <v>31</v>
      </c>
      <c r="AE170">
        <v>12</v>
      </c>
      <c r="AF170">
        <v>1</v>
      </c>
      <c r="AG170">
        <v>1</v>
      </c>
      <c r="AH170" s="30">
        <v>0</v>
      </c>
      <c r="AI170">
        <v>0</v>
      </c>
      <c r="AJ170" t="s">
        <v>41</v>
      </c>
      <c r="AK170" t="s">
        <v>42</v>
      </c>
      <c r="AL170" s="29">
        <f>Table1[[#This Row],[membership_tenure_months]]*Table1[[#This Row],[final_price]]</f>
        <v>57</v>
      </c>
    </row>
    <row r="171" spans="1:38" x14ac:dyDescent="0.35">
      <c r="A171">
        <v>27</v>
      </c>
      <c r="B171" t="s">
        <v>34</v>
      </c>
      <c r="C171">
        <v>3</v>
      </c>
      <c r="D171" t="s">
        <v>110</v>
      </c>
      <c r="E171" t="b">
        <v>0</v>
      </c>
      <c r="F171" s="1">
        <v>0.76111111111111107</v>
      </c>
      <c r="G171" s="1">
        <v>0.85902777777777772</v>
      </c>
      <c r="H171">
        <v>141</v>
      </c>
      <c r="I171" t="b">
        <v>0</v>
      </c>
      <c r="J171" t="b">
        <v>0</v>
      </c>
      <c r="K171" t="b">
        <v>0</v>
      </c>
      <c r="L171" t="s">
        <v>80</v>
      </c>
      <c r="M171">
        <v>50</v>
      </c>
      <c r="N171" t="s">
        <v>37</v>
      </c>
      <c r="O171">
        <v>50</v>
      </c>
      <c r="P171" t="s">
        <v>38</v>
      </c>
      <c r="Q171">
        <v>0.05</v>
      </c>
      <c r="R171" s="29">
        <v>47.5</v>
      </c>
      <c r="S171" t="s">
        <v>39</v>
      </c>
      <c r="T171" t="s">
        <v>64</v>
      </c>
      <c r="U171">
        <v>34.052199999999999</v>
      </c>
      <c r="V171">
        <v>-118.2437</v>
      </c>
      <c r="W171">
        <f t="shared" si="4"/>
        <v>2023</v>
      </c>
      <c r="X171" t="str">
        <f t="shared" si="5"/>
        <v>October</v>
      </c>
      <c r="Y171" s="2">
        <v>45201</v>
      </c>
      <c r="Z171">
        <v>0</v>
      </c>
      <c r="AA171" t="b">
        <v>1</v>
      </c>
      <c r="AB171" s="2">
        <v>45825</v>
      </c>
      <c r="AC171">
        <v>22</v>
      </c>
      <c r="AD171">
        <v>64</v>
      </c>
      <c r="AE171">
        <v>12</v>
      </c>
      <c r="AF171">
        <v>2.4</v>
      </c>
      <c r="AG171">
        <v>2.5</v>
      </c>
      <c r="AH171" s="30">
        <v>1</v>
      </c>
      <c r="AI171">
        <v>1</v>
      </c>
      <c r="AJ171" t="s">
        <v>65</v>
      </c>
      <c r="AK171" t="s">
        <v>42</v>
      </c>
      <c r="AL171" s="29">
        <f>Table1[[#This Row],[membership_tenure_months]]*Table1[[#This Row],[final_price]]</f>
        <v>1045</v>
      </c>
    </row>
    <row r="172" spans="1:38" x14ac:dyDescent="0.35">
      <c r="A172">
        <v>28</v>
      </c>
      <c r="B172" t="s">
        <v>43</v>
      </c>
      <c r="C172">
        <v>3</v>
      </c>
      <c r="D172" t="s">
        <v>141</v>
      </c>
      <c r="E172" t="b">
        <v>0</v>
      </c>
      <c r="F172" s="1">
        <v>0.41319444444444442</v>
      </c>
      <c r="G172" s="1">
        <v>0.4548611111111111</v>
      </c>
      <c r="H172">
        <v>60</v>
      </c>
      <c r="I172" t="b">
        <v>0</v>
      </c>
      <c r="J172" t="b">
        <v>1</v>
      </c>
      <c r="K172" t="b">
        <v>0</v>
      </c>
      <c r="L172" t="s">
        <v>60</v>
      </c>
      <c r="M172">
        <v>30</v>
      </c>
      <c r="N172" t="s">
        <v>37</v>
      </c>
      <c r="O172">
        <v>30</v>
      </c>
      <c r="P172" t="s">
        <v>51</v>
      </c>
      <c r="Q172">
        <v>0.1</v>
      </c>
      <c r="R172" s="29">
        <v>27</v>
      </c>
      <c r="S172" t="s">
        <v>47</v>
      </c>
      <c r="T172" t="s">
        <v>64</v>
      </c>
      <c r="U172">
        <v>34.052199999999999</v>
      </c>
      <c r="V172">
        <v>-118.2437</v>
      </c>
      <c r="W172">
        <f t="shared" si="4"/>
        <v>2023</v>
      </c>
      <c r="X172" t="str">
        <f t="shared" si="5"/>
        <v>July</v>
      </c>
      <c r="Y172" s="2">
        <v>45109</v>
      </c>
      <c r="Z172">
        <v>1</v>
      </c>
      <c r="AA172" t="b">
        <v>0</v>
      </c>
      <c r="AB172" s="2">
        <v>45820</v>
      </c>
      <c r="AC172">
        <v>25</v>
      </c>
      <c r="AD172">
        <v>69</v>
      </c>
      <c r="AE172">
        <v>12</v>
      </c>
      <c r="AF172">
        <v>1</v>
      </c>
      <c r="AG172">
        <v>3</v>
      </c>
      <c r="AH172" s="30">
        <v>1</v>
      </c>
      <c r="AI172">
        <v>0</v>
      </c>
      <c r="AJ172" t="s">
        <v>65</v>
      </c>
      <c r="AK172" t="s">
        <v>42</v>
      </c>
      <c r="AL172" s="29">
        <f>Table1[[#This Row],[membership_tenure_months]]*Table1[[#This Row],[final_price]]</f>
        <v>675</v>
      </c>
    </row>
    <row r="173" spans="1:38" x14ac:dyDescent="0.35">
      <c r="A173">
        <v>47</v>
      </c>
      <c r="B173" t="s">
        <v>34</v>
      </c>
      <c r="C173">
        <v>2</v>
      </c>
      <c r="D173" t="s">
        <v>92</v>
      </c>
      <c r="E173" t="b">
        <v>1</v>
      </c>
      <c r="F173" s="1">
        <v>0.69513888888888886</v>
      </c>
      <c r="G173" s="1">
        <v>0.75138888888888888</v>
      </c>
      <c r="H173">
        <v>81</v>
      </c>
      <c r="I173" t="b">
        <v>1</v>
      </c>
      <c r="J173" t="b">
        <v>1</v>
      </c>
      <c r="K173" t="b">
        <v>1</v>
      </c>
      <c r="L173" t="s">
        <v>36</v>
      </c>
      <c r="M173">
        <v>50</v>
      </c>
      <c r="N173" t="s">
        <v>82</v>
      </c>
      <c r="O173">
        <v>37.5</v>
      </c>
      <c r="P173" t="s">
        <v>93</v>
      </c>
      <c r="Q173">
        <v>0.15</v>
      </c>
      <c r="R173" s="29">
        <v>31.875</v>
      </c>
      <c r="S173" t="s">
        <v>39</v>
      </c>
      <c r="T173" t="s">
        <v>61</v>
      </c>
      <c r="U173">
        <v>38.581600000000002</v>
      </c>
      <c r="V173">
        <v>-121.4944</v>
      </c>
      <c r="W173">
        <f t="shared" si="4"/>
        <v>2025</v>
      </c>
      <c r="X173" t="str">
        <f t="shared" si="5"/>
        <v>June</v>
      </c>
      <c r="Y173" s="2">
        <v>45813</v>
      </c>
      <c r="Z173">
        <v>2</v>
      </c>
      <c r="AA173" t="b">
        <v>1</v>
      </c>
      <c r="AB173" s="2">
        <v>45860</v>
      </c>
      <c r="AC173">
        <v>2</v>
      </c>
      <c r="AD173">
        <v>29</v>
      </c>
      <c r="AE173">
        <v>8</v>
      </c>
      <c r="AF173">
        <v>1.4</v>
      </c>
      <c r="AG173">
        <v>5.62</v>
      </c>
      <c r="AH173" s="30">
        <v>0</v>
      </c>
      <c r="AI173">
        <v>0</v>
      </c>
      <c r="AJ173" t="s">
        <v>62</v>
      </c>
      <c r="AK173" t="s">
        <v>42</v>
      </c>
      <c r="AL173" s="29">
        <f>Table1[[#This Row],[membership_tenure_months]]*Table1[[#This Row],[final_price]]</f>
        <v>63.75</v>
      </c>
    </row>
    <row r="174" spans="1:38" x14ac:dyDescent="0.35">
      <c r="A174">
        <v>41</v>
      </c>
      <c r="B174" t="s">
        <v>54</v>
      </c>
      <c r="C174">
        <v>3</v>
      </c>
      <c r="D174" t="s">
        <v>136</v>
      </c>
      <c r="E174" t="b">
        <v>1</v>
      </c>
      <c r="F174" s="1">
        <v>0.65277777777777779</v>
      </c>
      <c r="G174" s="1">
        <v>0.72291666666666665</v>
      </c>
      <c r="H174">
        <v>101</v>
      </c>
      <c r="I174" t="b">
        <v>1</v>
      </c>
      <c r="J174" t="b">
        <v>1</v>
      </c>
      <c r="K174" t="b">
        <v>0</v>
      </c>
      <c r="L174" t="s">
        <v>80</v>
      </c>
      <c r="M174">
        <v>20</v>
      </c>
      <c r="N174" t="s">
        <v>37</v>
      </c>
      <c r="O174">
        <v>20</v>
      </c>
      <c r="P174" t="s">
        <v>51</v>
      </c>
      <c r="Q174">
        <v>0.1</v>
      </c>
      <c r="R174" s="29">
        <v>18</v>
      </c>
      <c r="S174" t="s">
        <v>56</v>
      </c>
      <c r="T174" t="s">
        <v>64</v>
      </c>
      <c r="U174">
        <v>34.052199999999999</v>
      </c>
      <c r="V174">
        <v>-118.2437</v>
      </c>
      <c r="W174">
        <f t="shared" si="4"/>
        <v>2023</v>
      </c>
      <c r="X174" t="str">
        <f t="shared" si="5"/>
        <v>December</v>
      </c>
      <c r="Y174" s="2">
        <v>45285</v>
      </c>
      <c r="Z174">
        <v>6</v>
      </c>
      <c r="AA174" t="b">
        <v>0</v>
      </c>
      <c r="AB174" s="2">
        <v>45830</v>
      </c>
      <c r="AC174">
        <v>20</v>
      </c>
      <c r="AD174">
        <v>59</v>
      </c>
      <c r="AE174">
        <v>12</v>
      </c>
      <c r="AF174">
        <v>1.7</v>
      </c>
      <c r="AG174">
        <v>2</v>
      </c>
      <c r="AH174" s="30">
        <v>0</v>
      </c>
      <c r="AI174">
        <v>0</v>
      </c>
      <c r="AJ174" t="s">
        <v>65</v>
      </c>
      <c r="AK174" t="s">
        <v>42</v>
      </c>
      <c r="AL174" s="29">
        <f>Table1[[#This Row],[membership_tenure_months]]*Table1[[#This Row],[final_price]]</f>
        <v>360</v>
      </c>
    </row>
    <row r="175" spans="1:38" x14ac:dyDescent="0.35">
      <c r="A175">
        <v>49</v>
      </c>
      <c r="B175" t="s">
        <v>34</v>
      </c>
      <c r="C175">
        <v>1</v>
      </c>
      <c r="D175" t="s">
        <v>90</v>
      </c>
      <c r="E175" t="b">
        <v>1</v>
      </c>
      <c r="F175" s="1">
        <v>0.6791666666666667</v>
      </c>
      <c r="G175" s="1">
        <v>0.73263888888888884</v>
      </c>
      <c r="H175">
        <v>77</v>
      </c>
      <c r="I175" t="b">
        <v>1</v>
      </c>
      <c r="J175" t="b">
        <v>0</v>
      </c>
      <c r="K175" t="b">
        <v>0</v>
      </c>
      <c r="L175" t="s">
        <v>36</v>
      </c>
      <c r="M175">
        <v>50</v>
      </c>
      <c r="N175" t="s">
        <v>37</v>
      </c>
      <c r="O175">
        <v>50</v>
      </c>
      <c r="P175" t="s">
        <v>46</v>
      </c>
      <c r="Q175">
        <v>0</v>
      </c>
      <c r="R175" s="29">
        <v>50</v>
      </c>
      <c r="S175" t="s">
        <v>39</v>
      </c>
      <c r="T175" t="s">
        <v>40</v>
      </c>
      <c r="U175">
        <v>37.338200000000001</v>
      </c>
      <c r="V175">
        <v>-121.88630000000001</v>
      </c>
      <c r="W175">
        <f t="shared" si="4"/>
        <v>2024</v>
      </c>
      <c r="X175" t="str">
        <f t="shared" si="5"/>
        <v>October</v>
      </c>
      <c r="Y175" s="2">
        <v>45589</v>
      </c>
      <c r="Z175">
        <v>0</v>
      </c>
      <c r="AA175" t="b">
        <v>1</v>
      </c>
      <c r="AB175" s="2">
        <v>45847</v>
      </c>
      <c r="AC175">
        <v>10</v>
      </c>
      <c r="AD175">
        <v>42</v>
      </c>
      <c r="AE175">
        <v>4</v>
      </c>
      <c r="AF175">
        <v>1.3</v>
      </c>
      <c r="AG175">
        <v>0</v>
      </c>
      <c r="AH175" s="30">
        <v>0</v>
      </c>
      <c r="AI175">
        <v>1</v>
      </c>
      <c r="AJ175" t="s">
        <v>41</v>
      </c>
      <c r="AK175" t="s">
        <v>42</v>
      </c>
      <c r="AL175" s="29">
        <f>Table1[[#This Row],[membership_tenure_months]]*Table1[[#This Row],[final_price]]</f>
        <v>500</v>
      </c>
    </row>
    <row r="176" spans="1:38" x14ac:dyDescent="0.35">
      <c r="A176">
        <v>22</v>
      </c>
      <c r="B176" t="s">
        <v>66</v>
      </c>
      <c r="C176">
        <v>3</v>
      </c>
      <c r="D176" t="s">
        <v>125</v>
      </c>
      <c r="E176" t="b">
        <v>1</v>
      </c>
      <c r="F176" s="1">
        <v>0.49027777777777776</v>
      </c>
      <c r="G176" s="1">
        <v>0.57430555555555551</v>
      </c>
      <c r="H176">
        <v>121</v>
      </c>
      <c r="I176" t="b">
        <v>0</v>
      </c>
      <c r="J176" t="b">
        <v>1</v>
      </c>
      <c r="K176" t="b">
        <v>1</v>
      </c>
      <c r="L176" t="s">
        <v>80</v>
      </c>
      <c r="M176">
        <v>70</v>
      </c>
      <c r="N176" t="s">
        <v>37</v>
      </c>
      <c r="O176">
        <v>70</v>
      </c>
      <c r="P176" t="s">
        <v>46</v>
      </c>
      <c r="Q176">
        <v>0</v>
      </c>
      <c r="R176" s="29">
        <v>70</v>
      </c>
      <c r="S176" t="s">
        <v>68</v>
      </c>
      <c r="T176" t="s">
        <v>69</v>
      </c>
      <c r="U176">
        <v>32.715699999999998</v>
      </c>
      <c r="V176">
        <v>-117.1611</v>
      </c>
      <c r="W176">
        <f t="shared" si="4"/>
        <v>2023</v>
      </c>
      <c r="X176" t="str">
        <f t="shared" si="5"/>
        <v>August</v>
      </c>
      <c r="Y176" s="2">
        <v>45143</v>
      </c>
      <c r="Z176">
        <v>6</v>
      </c>
      <c r="AA176" t="b">
        <v>1</v>
      </c>
      <c r="AB176" s="2">
        <v>45822</v>
      </c>
      <c r="AC176">
        <v>24</v>
      </c>
      <c r="AD176">
        <v>67</v>
      </c>
      <c r="AE176">
        <v>12</v>
      </c>
      <c r="AF176">
        <v>2</v>
      </c>
      <c r="AG176">
        <v>0</v>
      </c>
      <c r="AH176" s="30">
        <v>1</v>
      </c>
      <c r="AI176">
        <v>1</v>
      </c>
      <c r="AJ176" t="s">
        <v>70</v>
      </c>
      <c r="AK176" t="s">
        <v>42</v>
      </c>
      <c r="AL176" s="29">
        <f>Table1[[#This Row],[membership_tenure_months]]*Table1[[#This Row],[final_price]]</f>
        <v>1680</v>
      </c>
    </row>
    <row r="177" spans="1:38" x14ac:dyDescent="0.35">
      <c r="A177">
        <v>34</v>
      </c>
      <c r="B177" t="s">
        <v>34</v>
      </c>
      <c r="C177">
        <v>3</v>
      </c>
      <c r="D177" t="s">
        <v>128</v>
      </c>
      <c r="E177" t="b">
        <v>0</v>
      </c>
      <c r="F177" s="1">
        <v>0.65347222222222223</v>
      </c>
      <c r="G177" s="1">
        <v>0.71111111111111114</v>
      </c>
      <c r="H177">
        <v>83</v>
      </c>
      <c r="I177" t="b">
        <v>1</v>
      </c>
      <c r="J177" t="b">
        <v>1</v>
      </c>
      <c r="K177" t="b">
        <v>0</v>
      </c>
      <c r="L177" t="s">
        <v>80</v>
      </c>
      <c r="M177">
        <v>50</v>
      </c>
      <c r="N177" t="s">
        <v>37</v>
      </c>
      <c r="O177">
        <v>50</v>
      </c>
      <c r="P177" t="s">
        <v>38</v>
      </c>
      <c r="Q177">
        <v>0.05</v>
      </c>
      <c r="R177" s="29">
        <v>47.5</v>
      </c>
      <c r="S177" t="s">
        <v>39</v>
      </c>
      <c r="T177" t="s">
        <v>69</v>
      </c>
      <c r="U177">
        <v>32.715699999999998</v>
      </c>
      <c r="V177">
        <v>-117.1611</v>
      </c>
      <c r="W177">
        <f t="shared" si="4"/>
        <v>2024</v>
      </c>
      <c r="X177" t="str">
        <f t="shared" si="5"/>
        <v>December</v>
      </c>
      <c r="Y177" s="2">
        <v>45645</v>
      </c>
      <c r="Z177">
        <v>6</v>
      </c>
      <c r="AA177" t="b">
        <v>1</v>
      </c>
      <c r="AB177" s="2">
        <v>45850</v>
      </c>
      <c r="AC177">
        <v>8</v>
      </c>
      <c r="AD177">
        <v>39</v>
      </c>
      <c r="AE177">
        <v>12</v>
      </c>
      <c r="AF177">
        <v>1.4</v>
      </c>
      <c r="AG177">
        <v>2.5</v>
      </c>
      <c r="AH177" s="30">
        <v>0</v>
      </c>
      <c r="AI177">
        <v>1</v>
      </c>
      <c r="AJ177" t="s">
        <v>70</v>
      </c>
      <c r="AK177" t="s">
        <v>42</v>
      </c>
      <c r="AL177" s="29">
        <f>Table1[[#This Row],[membership_tenure_months]]*Table1[[#This Row],[final_price]]</f>
        <v>380</v>
      </c>
    </row>
    <row r="178" spans="1:38" x14ac:dyDescent="0.35">
      <c r="A178">
        <v>39</v>
      </c>
      <c r="B178" t="s">
        <v>43</v>
      </c>
      <c r="C178">
        <v>2</v>
      </c>
      <c r="D178" t="s">
        <v>145</v>
      </c>
      <c r="E178" t="b">
        <v>1</v>
      </c>
      <c r="F178" s="1">
        <v>0.63472222222222219</v>
      </c>
      <c r="G178" s="1">
        <v>0.73541666666666672</v>
      </c>
      <c r="H178">
        <v>145</v>
      </c>
      <c r="I178" t="b">
        <v>1</v>
      </c>
      <c r="J178" t="b">
        <v>0</v>
      </c>
      <c r="K178" t="b">
        <v>0</v>
      </c>
      <c r="L178" t="s">
        <v>36</v>
      </c>
      <c r="M178">
        <v>30</v>
      </c>
      <c r="N178" t="s">
        <v>82</v>
      </c>
      <c r="O178">
        <v>22.5</v>
      </c>
      <c r="P178" t="s">
        <v>38</v>
      </c>
      <c r="Q178">
        <v>0.05</v>
      </c>
      <c r="R178" s="29">
        <v>21.375</v>
      </c>
      <c r="S178" t="s">
        <v>47</v>
      </c>
      <c r="T178" t="s">
        <v>61</v>
      </c>
      <c r="U178">
        <v>38.581600000000002</v>
      </c>
      <c r="V178">
        <v>-121.4944</v>
      </c>
      <c r="W178">
        <f t="shared" si="4"/>
        <v>2023</v>
      </c>
      <c r="X178" t="str">
        <f t="shared" si="5"/>
        <v>June</v>
      </c>
      <c r="Y178" s="2">
        <v>45095</v>
      </c>
      <c r="Z178">
        <v>0</v>
      </c>
      <c r="AA178" t="b">
        <v>0</v>
      </c>
      <c r="AB178" s="2">
        <v>45819</v>
      </c>
      <c r="AC178">
        <v>26</v>
      </c>
      <c r="AD178">
        <v>70</v>
      </c>
      <c r="AE178">
        <v>8</v>
      </c>
      <c r="AF178">
        <v>2.4</v>
      </c>
      <c r="AG178">
        <v>1.1200000000000001</v>
      </c>
      <c r="AH178" s="30">
        <v>1</v>
      </c>
      <c r="AI178">
        <v>0</v>
      </c>
      <c r="AJ178" t="s">
        <v>62</v>
      </c>
      <c r="AK178" t="s">
        <v>42</v>
      </c>
      <c r="AL178" s="29">
        <f>Table1[[#This Row],[membership_tenure_months]]*Table1[[#This Row],[final_price]]</f>
        <v>555.75</v>
      </c>
    </row>
    <row r="179" spans="1:38" x14ac:dyDescent="0.35">
      <c r="A179">
        <v>47</v>
      </c>
      <c r="B179" t="s">
        <v>34</v>
      </c>
      <c r="C179">
        <v>1</v>
      </c>
      <c r="D179" t="s">
        <v>90</v>
      </c>
      <c r="E179" t="b">
        <v>1</v>
      </c>
      <c r="F179" s="1">
        <v>0.76041666666666663</v>
      </c>
      <c r="G179" s="1">
        <v>0.83263888888888893</v>
      </c>
      <c r="H179">
        <v>104</v>
      </c>
      <c r="I179" t="b">
        <v>1</v>
      </c>
      <c r="J179" t="b">
        <v>0</v>
      </c>
      <c r="K179" t="b">
        <v>1</v>
      </c>
      <c r="L179" t="s">
        <v>80</v>
      </c>
      <c r="M179">
        <v>50</v>
      </c>
      <c r="N179" t="s">
        <v>37</v>
      </c>
      <c r="O179">
        <v>50</v>
      </c>
      <c r="P179" t="s">
        <v>51</v>
      </c>
      <c r="Q179">
        <v>0.1</v>
      </c>
      <c r="R179" s="29">
        <v>45</v>
      </c>
      <c r="S179" t="s">
        <v>39</v>
      </c>
      <c r="T179" t="s">
        <v>69</v>
      </c>
      <c r="U179">
        <v>32.715699999999998</v>
      </c>
      <c r="V179">
        <v>-117.1611</v>
      </c>
      <c r="W179">
        <f t="shared" si="4"/>
        <v>2024</v>
      </c>
      <c r="X179" t="str">
        <f t="shared" si="5"/>
        <v>May</v>
      </c>
      <c r="Y179" s="2">
        <v>45419</v>
      </c>
      <c r="Z179">
        <v>0</v>
      </c>
      <c r="AA179" t="b">
        <v>0</v>
      </c>
      <c r="AB179" s="2">
        <v>45837</v>
      </c>
      <c r="AC179">
        <v>15</v>
      </c>
      <c r="AD179">
        <v>52</v>
      </c>
      <c r="AE179">
        <v>4</v>
      </c>
      <c r="AF179">
        <v>1.7</v>
      </c>
      <c r="AG179">
        <v>5</v>
      </c>
      <c r="AH179" s="30">
        <v>0</v>
      </c>
      <c r="AI179">
        <v>0</v>
      </c>
      <c r="AJ179" t="s">
        <v>70</v>
      </c>
      <c r="AK179" t="s">
        <v>42</v>
      </c>
      <c r="AL179" s="29">
        <f>Table1[[#This Row],[membership_tenure_months]]*Table1[[#This Row],[final_price]]</f>
        <v>675</v>
      </c>
    </row>
    <row r="180" spans="1:38" x14ac:dyDescent="0.35">
      <c r="A180">
        <v>37</v>
      </c>
      <c r="B180" t="s">
        <v>34</v>
      </c>
      <c r="C180">
        <v>2</v>
      </c>
      <c r="D180" t="s">
        <v>145</v>
      </c>
      <c r="E180" t="b">
        <v>0</v>
      </c>
      <c r="F180" s="1">
        <v>0.47916666666666669</v>
      </c>
      <c r="G180" s="1">
        <v>0.50694444444444442</v>
      </c>
      <c r="H180">
        <v>40</v>
      </c>
      <c r="I180" t="b">
        <v>1</v>
      </c>
      <c r="J180" t="b">
        <v>0</v>
      </c>
      <c r="K180" t="b">
        <v>0</v>
      </c>
      <c r="L180" t="s">
        <v>60</v>
      </c>
      <c r="M180">
        <v>50</v>
      </c>
      <c r="N180" t="s">
        <v>37</v>
      </c>
      <c r="O180">
        <v>50</v>
      </c>
      <c r="P180" t="s">
        <v>46</v>
      </c>
      <c r="Q180">
        <v>0</v>
      </c>
      <c r="R180" s="29">
        <v>50</v>
      </c>
      <c r="S180" t="s">
        <v>39</v>
      </c>
      <c r="T180" t="s">
        <v>72</v>
      </c>
      <c r="U180">
        <v>35.3733</v>
      </c>
      <c r="V180">
        <v>-119.0187</v>
      </c>
      <c r="W180">
        <f t="shared" si="4"/>
        <v>2022</v>
      </c>
      <c r="X180" t="str">
        <f t="shared" si="5"/>
        <v>September</v>
      </c>
      <c r="Y180" s="2">
        <v>44833</v>
      </c>
      <c r="Z180">
        <v>0</v>
      </c>
      <c r="AA180" t="b">
        <v>1</v>
      </c>
      <c r="AB180" s="2">
        <v>45804</v>
      </c>
      <c r="AC180">
        <v>35</v>
      </c>
      <c r="AD180">
        <v>85</v>
      </c>
      <c r="AE180">
        <v>8</v>
      </c>
      <c r="AF180">
        <v>0.7</v>
      </c>
      <c r="AG180">
        <v>0</v>
      </c>
      <c r="AH180" s="30">
        <v>1</v>
      </c>
      <c r="AI180">
        <v>1</v>
      </c>
      <c r="AJ180" t="s">
        <v>73</v>
      </c>
      <c r="AK180" t="s">
        <v>42</v>
      </c>
      <c r="AL180" s="29">
        <f>Table1[[#This Row],[membership_tenure_months]]*Table1[[#This Row],[final_price]]</f>
        <v>1750</v>
      </c>
    </row>
    <row r="181" spans="1:38" x14ac:dyDescent="0.35">
      <c r="A181">
        <v>39</v>
      </c>
      <c r="B181" t="s">
        <v>54</v>
      </c>
      <c r="C181">
        <v>5</v>
      </c>
      <c r="D181" t="s">
        <v>123</v>
      </c>
      <c r="E181" t="b">
        <v>1</v>
      </c>
      <c r="F181" s="1">
        <v>0.67013888888888884</v>
      </c>
      <c r="G181" s="1">
        <v>0.77916666666666667</v>
      </c>
      <c r="H181">
        <v>157</v>
      </c>
      <c r="I181" t="b">
        <v>0</v>
      </c>
      <c r="J181" t="b">
        <v>1</v>
      </c>
      <c r="K181" t="b">
        <v>0</v>
      </c>
      <c r="L181" t="s">
        <v>36</v>
      </c>
      <c r="M181">
        <v>20</v>
      </c>
      <c r="N181" t="s">
        <v>37</v>
      </c>
      <c r="O181">
        <v>20</v>
      </c>
      <c r="P181" t="s">
        <v>51</v>
      </c>
      <c r="Q181">
        <v>0.1</v>
      </c>
      <c r="R181" s="29">
        <v>18</v>
      </c>
      <c r="S181" t="s">
        <v>56</v>
      </c>
      <c r="T181" t="s">
        <v>40</v>
      </c>
      <c r="U181">
        <v>37.338200000000001</v>
      </c>
      <c r="V181">
        <v>-121.88630000000001</v>
      </c>
      <c r="W181">
        <f t="shared" si="4"/>
        <v>2025</v>
      </c>
      <c r="X181" t="str">
        <f t="shared" si="5"/>
        <v>January</v>
      </c>
      <c r="Y181" s="2">
        <v>45684</v>
      </c>
      <c r="Z181">
        <v>2</v>
      </c>
      <c r="AA181" t="b">
        <v>0</v>
      </c>
      <c r="AB181" s="2">
        <v>45852</v>
      </c>
      <c r="AC181">
        <v>7</v>
      </c>
      <c r="AD181">
        <v>37</v>
      </c>
      <c r="AE181">
        <v>20</v>
      </c>
      <c r="AF181">
        <v>2.6</v>
      </c>
      <c r="AG181">
        <v>2</v>
      </c>
      <c r="AH181" s="30">
        <v>0</v>
      </c>
      <c r="AI181">
        <v>0</v>
      </c>
      <c r="AJ181" t="s">
        <v>41</v>
      </c>
      <c r="AK181" t="s">
        <v>42</v>
      </c>
      <c r="AL181" s="29">
        <f>Table1[[#This Row],[membership_tenure_months]]*Table1[[#This Row],[final_price]]</f>
        <v>126</v>
      </c>
    </row>
    <row r="182" spans="1:38" x14ac:dyDescent="0.35">
      <c r="A182">
        <v>36</v>
      </c>
      <c r="B182" t="s">
        <v>43</v>
      </c>
      <c r="C182">
        <v>5</v>
      </c>
      <c r="D182" t="s">
        <v>146</v>
      </c>
      <c r="E182" t="b">
        <v>0</v>
      </c>
      <c r="F182" s="1">
        <v>0.48125000000000001</v>
      </c>
      <c r="G182" s="1">
        <v>0.52777777777777779</v>
      </c>
      <c r="H182">
        <v>67</v>
      </c>
      <c r="I182" t="b">
        <v>1</v>
      </c>
      <c r="J182" t="b">
        <v>0</v>
      </c>
      <c r="K182" t="b">
        <v>1</v>
      </c>
      <c r="L182" t="s">
        <v>80</v>
      </c>
      <c r="M182">
        <v>30</v>
      </c>
      <c r="N182" t="s">
        <v>37</v>
      </c>
      <c r="O182">
        <v>30</v>
      </c>
      <c r="P182" t="s">
        <v>51</v>
      </c>
      <c r="Q182">
        <v>0.1</v>
      </c>
      <c r="R182" s="29">
        <v>27</v>
      </c>
      <c r="S182" t="s">
        <v>47</v>
      </c>
      <c r="T182" t="s">
        <v>57</v>
      </c>
      <c r="U182">
        <v>33.836599999999997</v>
      </c>
      <c r="V182">
        <v>-117.9143</v>
      </c>
      <c r="W182">
        <f t="shared" si="4"/>
        <v>2024</v>
      </c>
      <c r="X182" t="str">
        <f t="shared" si="5"/>
        <v>June</v>
      </c>
      <c r="Y182" s="2">
        <v>45467</v>
      </c>
      <c r="Z182">
        <v>0</v>
      </c>
      <c r="AA182" t="b">
        <v>0</v>
      </c>
      <c r="AB182" s="2">
        <v>45840</v>
      </c>
      <c r="AC182">
        <v>14</v>
      </c>
      <c r="AD182">
        <v>49</v>
      </c>
      <c r="AE182">
        <v>20</v>
      </c>
      <c r="AF182">
        <v>1.1000000000000001</v>
      </c>
      <c r="AG182">
        <v>3</v>
      </c>
      <c r="AH182" s="30">
        <v>0</v>
      </c>
      <c r="AI182">
        <v>0</v>
      </c>
      <c r="AJ182" t="s">
        <v>58</v>
      </c>
      <c r="AK182" t="s">
        <v>42</v>
      </c>
      <c r="AL182" s="29">
        <f>Table1[[#This Row],[membership_tenure_months]]*Table1[[#This Row],[final_price]]</f>
        <v>378</v>
      </c>
    </row>
    <row r="183" spans="1:38" x14ac:dyDescent="0.35">
      <c r="A183">
        <v>27</v>
      </c>
      <c r="B183" t="s">
        <v>43</v>
      </c>
      <c r="C183">
        <v>1</v>
      </c>
      <c r="D183" t="s">
        <v>116</v>
      </c>
      <c r="E183" t="b">
        <v>0</v>
      </c>
      <c r="F183" s="1">
        <v>0.52083333333333337</v>
      </c>
      <c r="G183" s="1">
        <v>0.54722222222222228</v>
      </c>
      <c r="H183">
        <v>38</v>
      </c>
      <c r="I183" t="b">
        <v>1</v>
      </c>
      <c r="J183" t="b">
        <v>0</v>
      </c>
      <c r="K183" t="b">
        <v>0</v>
      </c>
      <c r="L183" t="s">
        <v>36</v>
      </c>
      <c r="M183">
        <v>30</v>
      </c>
      <c r="N183" t="s">
        <v>97</v>
      </c>
      <c r="O183">
        <v>27</v>
      </c>
      <c r="P183" t="s">
        <v>46</v>
      </c>
      <c r="Q183">
        <v>0</v>
      </c>
      <c r="R183" s="29">
        <v>27</v>
      </c>
      <c r="S183" t="s">
        <v>47</v>
      </c>
      <c r="T183" t="s">
        <v>69</v>
      </c>
      <c r="U183">
        <v>32.715699999999998</v>
      </c>
      <c r="V183">
        <v>-117.1611</v>
      </c>
      <c r="W183">
        <f t="shared" si="4"/>
        <v>2025</v>
      </c>
      <c r="X183" t="str">
        <f t="shared" si="5"/>
        <v>February</v>
      </c>
      <c r="Y183" s="2">
        <v>45710</v>
      </c>
      <c r="Z183">
        <v>0</v>
      </c>
      <c r="AA183" t="b">
        <v>0</v>
      </c>
      <c r="AB183" s="2">
        <v>45854</v>
      </c>
      <c r="AC183">
        <v>6</v>
      </c>
      <c r="AD183">
        <v>35</v>
      </c>
      <c r="AE183">
        <v>4</v>
      </c>
      <c r="AF183">
        <v>0.6</v>
      </c>
      <c r="AG183">
        <v>0</v>
      </c>
      <c r="AH183" s="30">
        <v>0</v>
      </c>
      <c r="AI183">
        <v>0</v>
      </c>
      <c r="AJ183" t="s">
        <v>70</v>
      </c>
      <c r="AK183" t="s">
        <v>42</v>
      </c>
      <c r="AL183" s="29">
        <f>Table1[[#This Row],[membership_tenure_months]]*Table1[[#This Row],[final_price]]</f>
        <v>162</v>
      </c>
    </row>
    <row r="184" spans="1:38" x14ac:dyDescent="0.35">
      <c r="A184">
        <v>45</v>
      </c>
      <c r="B184" t="s">
        <v>66</v>
      </c>
      <c r="C184">
        <v>4</v>
      </c>
      <c r="D184" t="s">
        <v>104</v>
      </c>
      <c r="E184" t="b">
        <v>0</v>
      </c>
      <c r="F184" s="1">
        <v>0.47152777777777777</v>
      </c>
      <c r="G184" s="1">
        <v>0.51111111111111107</v>
      </c>
      <c r="H184">
        <v>57</v>
      </c>
      <c r="I184" t="b">
        <v>0</v>
      </c>
      <c r="J184" t="b">
        <v>1</v>
      </c>
      <c r="K184" t="b">
        <v>1</v>
      </c>
      <c r="L184" t="s">
        <v>80</v>
      </c>
      <c r="M184">
        <v>70</v>
      </c>
      <c r="N184" t="s">
        <v>37</v>
      </c>
      <c r="O184">
        <v>70</v>
      </c>
      <c r="P184" t="s">
        <v>46</v>
      </c>
      <c r="Q184">
        <v>0</v>
      </c>
      <c r="R184" s="29">
        <v>70</v>
      </c>
      <c r="S184" t="s">
        <v>68</v>
      </c>
      <c r="T184" t="s">
        <v>48</v>
      </c>
      <c r="U184">
        <v>36.7378</v>
      </c>
      <c r="V184">
        <v>-119.7871</v>
      </c>
      <c r="W184">
        <f t="shared" si="4"/>
        <v>2022</v>
      </c>
      <c r="X184" t="str">
        <f t="shared" si="5"/>
        <v>October</v>
      </c>
      <c r="Y184" s="2">
        <v>44846</v>
      </c>
      <c r="Z184">
        <v>1</v>
      </c>
      <c r="AA184" t="b">
        <v>1</v>
      </c>
      <c r="AB184" s="2">
        <v>45805</v>
      </c>
      <c r="AC184">
        <v>34</v>
      </c>
      <c r="AD184">
        <v>84</v>
      </c>
      <c r="AE184">
        <v>16</v>
      </c>
      <c r="AF184">
        <v>1</v>
      </c>
      <c r="AG184">
        <v>0</v>
      </c>
      <c r="AH184" s="30">
        <v>1</v>
      </c>
      <c r="AI184">
        <v>1</v>
      </c>
      <c r="AJ184" t="s">
        <v>49</v>
      </c>
      <c r="AK184" t="s">
        <v>42</v>
      </c>
      <c r="AL184" s="29">
        <f>Table1[[#This Row],[membership_tenure_months]]*Table1[[#This Row],[final_price]]</f>
        <v>2380</v>
      </c>
    </row>
    <row r="185" spans="1:38" x14ac:dyDescent="0.35">
      <c r="A185">
        <v>28</v>
      </c>
      <c r="B185" t="s">
        <v>43</v>
      </c>
      <c r="C185">
        <v>3</v>
      </c>
      <c r="D185" t="s">
        <v>141</v>
      </c>
      <c r="E185" t="b">
        <v>0</v>
      </c>
      <c r="F185" s="1">
        <v>0.41319444444444442</v>
      </c>
      <c r="G185" s="1">
        <v>0.4548611111111111</v>
      </c>
      <c r="H185">
        <v>60</v>
      </c>
      <c r="I185" t="b">
        <v>0</v>
      </c>
      <c r="J185" t="b">
        <v>1</v>
      </c>
      <c r="K185" t="b">
        <v>0</v>
      </c>
      <c r="L185" t="s">
        <v>60</v>
      </c>
      <c r="M185">
        <v>30</v>
      </c>
      <c r="N185" t="s">
        <v>37</v>
      </c>
      <c r="O185">
        <v>30</v>
      </c>
      <c r="P185" t="s">
        <v>51</v>
      </c>
      <c r="Q185">
        <v>0.1</v>
      </c>
      <c r="R185" s="29">
        <v>27</v>
      </c>
      <c r="S185" t="s">
        <v>47</v>
      </c>
      <c r="T185" t="s">
        <v>64</v>
      </c>
      <c r="U185">
        <v>34.052199999999999</v>
      </c>
      <c r="V185">
        <v>-118.2437</v>
      </c>
      <c r="W185">
        <f t="shared" si="4"/>
        <v>2022</v>
      </c>
      <c r="X185" t="str">
        <f t="shared" si="5"/>
        <v>December</v>
      </c>
      <c r="Y185" s="2">
        <v>44896</v>
      </c>
      <c r="Z185">
        <v>2</v>
      </c>
      <c r="AA185" t="b">
        <v>0</v>
      </c>
      <c r="AB185" s="2">
        <v>45808</v>
      </c>
      <c r="AC185">
        <v>32</v>
      </c>
      <c r="AD185">
        <v>81</v>
      </c>
      <c r="AE185">
        <v>12</v>
      </c>
      <c r="AF185">
        <v>1</v>
      </c>
      <c r="AG185">
        <v>3</v>
      </c>
      <c r="AH185" s="30">
        <v>1</v>
      </c>
      <c r="AI185">
        <v>0</v>
      </c>
      <c r="AJ185" t="s">
        <v>65</v>
      </c>
      <c r="AK185" t="s">
        <v>42</v>
      </c>
      <c r="AL185" s="29">
        <f>Table1[[#This Row],[membership_tenure_months]]*Table1[[#This Row],[final_price]]</f>
        <v>864</v>
      </c>
    </row>
    <row r="186" spans="1:38" x14ac:dyDescent="0.35">
      <c r="A186">
        <v>17</v>
      </c>
      <c r="B186" t="s">
        <v>43</v>
      </c>
      <c r="C186">
        <v>2</v>
      </c>
      <c r="D186" t="s">
        <v>145</v>
      </c>
      <c r="E186" t="b">
        <v>0</v>
      </c>
      <c r="F186" s="1">
        <v>0.33750000000000002</v>
      </c>
      <c r="G186" s="1">
        <v>0.3659722222222222</v>
      </c>
      <c r="H186">
        <v>41</v>
      </c>
      <c r="I186" t="b">
        <v>1</v>
      </c>
      <c r="J186" t="b">
        <v>0</v>
      </c>
      <c r="K186" t="b">
        <v>1</v>
      </c>
      <c r="L186" t="s">
        <v>36</v>
      </c>
      <c r="M186">
        <v>30</v>
      </c>
      <c r="N186" t="s">
        <v>82</v>
      </c>
      <c r="O186">
        <v>22.5</v>
      </c>
      <c r="P186" t="s">
        <v>51</v>
      </c>
      <c r="Q186">
        <v>0.1</v>
      </c>
      <c r="R186" s="29">
        <v>20.25</v>
      </c>
      <c r="S186" t="s">
        <v>47</v>
      </c>
      <c r="T186" t="s">
        <v>83</v>
      </c>
      <c r="U186">
        <v>33.770099999999999</v>
      </c>
      <c r="V186">
        <v>-118.19370000000001</v>
      </c>
      <c r="W186">
        <f t="shared" si="4"/>
        <v>2024</v>
      </c>
      <c r="X186" t="str">
        <f t="shared" si="5"/>
        <v>September</v>
      </c>
      <c r="Y186" s="2">
        <v>45556</v>
      </c>
      <c r="Z186">
        <v>0</v>
      </c>
      <c r="AA186" t="b">
        <v>0</v>
      </c>
      <c r="AB186" s="2">
        <v>45845</v>
      </c>
      <c r="AC186">
        <v>11</v>
      </c>
      <c r="AD186">
        <v>44</v>
      </c>
      <c r="AE186">
        <v>8</v>
      </c>
      <c r="AF186">
        <v>0.7</v>
      </c>
      <c r="AG186">
        <v>2.25</v>
      </c>
      <c r="AH186" s="30">
        <v>0</v>
      </c>
      <c r="AI186">
        <v>0</v>
      </c>
      <c r="AJ186" t="s">
        <v>84</v>
      </c>
      <c r="AK186" t="s">
        <v>42</v>
      </c>
      <c r="AL186" s="29">
        <f>Table1[[#This Row],[membership_tenure_months]]*Table1[[#This Row],[final_price]]</f>
        <v>222.75</v>
      </c>
    </row>
    <row r="187" spans="1:38" x14ac:dyDescent="0.35">
      <c r="A187">
        <v>48</v>
      </c>
      <c r="B187" t="s">
        <v>34</v>
      </c>
      <c r="C187">
        <v>1</v>
      </c>
      <c r="D187" t="s">
        <v>94</v>
      </c>
      <c r="E187" t="b">
        <v>0</v>
      </c>
      <c r="F187" s="1">
        <v>0.44583333333333336</v>
      </c>
      <c r="G187" s="1">
        <v>0.49791666666666667</v>
      </c>
      <c r="H187">
        <v>75</v>
      </c>
      <c r="I187" t="b">
        <v>1</v>
      </c>
      <c r="J187" t="b">
        <v>1</v>
      </c>
      <c r="K187" t="b">
        <v>1</v>
      </c>
      <c r="L187" t="s">
        <v>36</v>
      </c>
      <c r="M187">
        <v>50</v>
      </c>
      <c r="N187" t="s">
        <v>37</v>
      </c>
      <c r="O187">
        <v>50</v>
      </c>
      <c r="P187" t="s">
        <v>46</v>
      </c>
      <c r="Q187">
        <v>0</v>
      </c>
      <c r="R187" s="29">
        <v>50</v>
      </c>
      <c r="S187" t="s">
        <v>39</v>
      </c>
      <c r="T187" t="s">
        <v>40</v>
      </c>
      <c r="U187">
        <v>37.338200000000001</v>
      </c>
      <c r="V187">
        <v>-121.88630000000001</v>
      </c>
      <c r="W187">
        <f t="shared" si="4"/>
        <v>2023</v>
      </c>
      <c r="X187" t="str">
        <f t="shared" si="5"/>
        <v>July</v>
      </c>
      <c r="Y187" s="2">
        <v>45128</v>
      </c>
      <c r="Z187">
        <v>5</v>
      </c>
      <c r="AA187" t="b">
        <v>1</v>
      </c>
      <c r="AB187" s="2">
        <v>45821</v>
      </c>
      <c r="AC187">
        <v>25</v>
      </c>
      <c r="AD187">
        <v>68</v>
      </c>
      <c r="AE187">
        <v>4</v>
      </c>
      <c r="AF187">
        <v>1.2</v>
      </c>
      <c r="AG187">
        <v>0</v>
      </c>
      <c r="AH187" s="30">
        <v>1</v>
      </c>
      <c r="AI187">
        <v>1</v>
      </c>
      <c r="AJ187" t="s">
        <v>41</v>
      </c>
      <c r="AK187" t="s">
        <v>42</v>
      </c>
      <c r="AL187" s="29">
        <f>Table1[[#This Row],[membership_tenure_months]]*Table1[[#This Row],[final_price]]</f>
        <v>1250</v>
      </c>
    </row>
    <row r="188" spans="1:38" x14ac:dyDescent="0.35">
      <c r="A188">
        <v>15</v>
      </c>
      <c r="B188" t="s">
        <v>34</v>
      </c>
      <c r="C188">
        <v>3</v>
      </c>
      <c r="D188" t="s">
        <v>112</v>
      </c>
      <c r="E188" t="b">
        <v>0</v>
      </c>
      <c r="F188" s="1">
        <v>0.41319444444444442</v>
      </c>
      <c r="G188" s="1">
        <v>0.46319444444444446</v>
      </c>
      <c r="H188">
        <v>72</v>
      </c>
      <c r="I188" t="b">
        <v>1</v>
      </c>
      <c r="J188" t="b">
        <v>1</v>
      </c>
      <c r="K188" t="b">
        <v>1</v>
      </c>
      <c r="L188" t="s">
        <v>60</v>
      </c>
      <c r="M188">
        <v>50</v>
      </c>
      <c r="N188" t="s">
        <v>37</v>
      </c>
      <c r="O188">
        <v>50</v>
      </c>
      <c r="P188" t="s">
        <v>46</v>
      </c>
      <c r="Q188">
        <v>0</v>
      </c>
      <c r="R188" s="29">
        <v>50</v>
      </c>
      <c r="S188" t="s">
        <v>39</v>
      </c>
      <c r="T188" t="s">
        <v>40</v>
      </c>
      <c r="U188">
        <v>37.338200000000001</v>
      </c>
      <c r="V188">
        <v>-121.88630000000001</v>
      </c>
      <c r="W188">
        <f t="shared" si="4"/>
        <v>2023</v>
      </c>
      <c r="X188" t="str">
        <f t="shared" si="5"/>
        <v>February</v>
      </c>
      <c r="Y188" s="2">
        <v>44960</v>
      </c>
      <c r="Z188">
        <v>5</v>
      </c>
      <c r="AA188" t="b">
        <v>1</v>
      </c>
      <c r="AB188" s="2">
        <v>45811</v>
      </c>
      <c r="AC188">
        <v>30</v>
      </c>
      <c r="AD188">
        <v>78</v>
      </c>
      <c r="AE188">
        <v>12</v>
      </c>
      <c r="AF188">
        <v>1.2</v>
      </c>
      <c r="AG188">
        <v>0</v>
      </c>
      <c r="AH188" s="30">
        <v>1</v>
      </c>
      <c r="AI188">
        <v>1</v>
      </c>
      <c r="AJ188" t="s">
        <v>41</v>
      </c>
      <c r="AK188" t="s">
        <v>42</v>
      </c>
      <c r="AL188" s="29">
        <f>Table1[[#This Row],[membership_tenure_months]]*Table1[[#This Row],[final_price]]</f>
        <v>1500</v>
      </c>
    </row>
    <row r="189" spans="1:38" x14ac:dyDescent="0.35">
      <c r="A189">
        <v>28</v>
      </c>
      <c r="B189" t="s">
        <v>34</v>
      </c>
      <c r="C189">
        <v>5</v>
      </c>
      <c r="D189" t="s">
        <v>88</v>
      </c>
      <c r="E189" t="b">
        <v>1</v>
      </c>
      <c r="F189" s="1">
        <v>0.56319444444444444</v>
      </c>
      <c r="G189" s="1">
        <v>0.65208333333333335</v>
      </c>
      <c r="H189">
        <v>128</v>
      </c>
      <c r="I189" t="b">
        <v>0</v>
      </c>
      <c r="J189" t="b">
        <v>1</v>
      </c>
      <c r="K189" t="b">
        <v>1</v>
      </c>
      <c r="L189" t="s">
        <v>36</v>
      </c>
      <c r="M189">
        <v>50</v>
      </c>
      <c r="N189" t="s">
        <v>37</v>
      </c>
      <c r="O189">
        <v>50</v>
      </c>
      <c r="P189" t="s">
        <v>93</v>
      </c>
      <c r="Q189">
        <v>0.15</v>
      </c>
      <c r="R189" s="29">
        <v>42.5</v>
      </c>
      <c r="S189" t="s">
        <v>39</v>
      </c>
      <c r="T189" t="s">
        <v>48</v>
      </c>
      <c r="U189">
        <v>36.7378</v>
      </c>
      <c r="V189">
        <v>-119.7871</v>
      </c>
      <c r="W189">
        <f t="shared" si="4"/>
        <v>2023</v>
      </c>
      <c r="X189" t="str">
        <f t="shared" si="5"/>
        <v>November</v>
      </c>
      <c r="Y189" s="2">
        <v>45239</v>
      </c>
      <c r="Z189">
        <v>2</v>
      </c>
      <c r="AA189" t="b">
        <v>1</v>
      </c>
      <c r="AB189" s="2">
        <v>45827</v>
      </c>
      <c r="AC189">
        <v>21</v>
      </c>
      <c r="AD189">
        <v>62</v>
      </c>
      <c r="AE189">
        <v>20</v>
      </c>
      <c r="AF189">
        <v>2.1</v>
      </c>
      <c r="AG189">
        <v>7.5</v>
      </c>
      <c r="AH189" s="30">
        <v>1</v>
      </c>
      <c r="AI189">
        <v>0</v>
      </c>
      <c r="AJ189" t="s">
        <v>49</v>
      </c>
      <c r="AK189" t="s">
        <v>42</v>
      </c>
      <c r="AL189" s="29">
        <f>Table1[[#This Row],[membership_tenure_months]]*Table1[[#This Row],[final_price]]</f>
        <v>892.5</v>
      </c>
    </row>
    <row r="190" spans="1:38" x14ac:dyDescent="0.35">
      <c r="A190">
        <v>22</v>
      </c>
      <c r="B190" t="s">
        <v>34</v>
      </c>
      <c r="C190">
        <v>5</v>
      </c>
      <c r="D190" t="s">
        <v>85</v>
      </c>
      <c r="E190" t="b">
        <v>0</v>
      </c>
      <c r="F190" s="1">
        <v>0.57777777777777772</v>
      </c>
      <c r="G190" s="1">
        <v>0.61319444444444449</v>
      </c>
      <c r="H190">
        <v>51</v>
      </c>
      <c r="I190" t="b">
        <v>0</v>
      </c>
      <c r="J190" t="b">
        <v>0</v>
      </c>
      <c r="K190" t="b">
        <v>1</v>
      </c>
      <c r="L190" t="s">
        <v>80</v>
      </c>
      <c r="M190">
        <v>50</v>
      </c>
      <c r="N190" t="s">
        <v>37</v>
      </c>
      <c r="O190">
        <v>50</v>
      </c>
      <c r="P190" t="s">
        <v>51</v>
      </c>
      <c r="Q190">
        <v>0.1</v>
      </c>
      <c r="R190" s="29">
        <v>45</v>
      </c>
      <c r="S190" t="s">
        <v>39</v>
      </c>
      <c r="T190" t="s">
        <v>64</v>
      </c>
      <c r="U190">
        <v>34.052199999999999</v>
      </c>
      <c r="V190">
        <v>-118.2437</v>
      </c>
      <c r="W190">
        <f t="shared" si="4"/>
        <v>2023</v>
      </c>
      <c r="X190" t="str">
        <f t="shared" si="5"/>
        <v>December</v>
      </c>
      <c r="Y190" s="2">
        <v>45266</v>
      </c>
      <c r="Z190">
        <v>0</v>
      </c>
      <c r="AA190" t="b">
        <v>0</v>
      </c>
      <c r="AB190" s="2">
        <v>45829</v>
      </c>
      <c r="AC190">
        <v>20</v>
      </c>
      <c r="AD190">
        <v>60</v>
      </c>
      <c r="AE190">
        <v>20</v>
      </c>
      <c r="AF190">
        <v>0.8</v>
      </c>
      <c r="AG190">
        <v>5</v>
      </c>
      <c r="AH190" s="30">
        <v>0</v>
      </c>
      <c r="AI190">
        <v>0</v>
      </c>
      <c r="AJ190" t="s">
        <v>65</v>
      </c>
      <c r="AK190" t="s">
        <v>42</v>
      </c>
      <c r="AL190" s="29">
        <f>Table1[[#This Row],[membership_tenure_months]]*Table1[[#This Row],[final_price]]</f>
        <v>900</v>
      </c>
    </row>
    <row r="191" spans="1:38" x14ac:dyDescent="0.35">
      <c r="A191">
        <v>18</v>
      </c>
      <c r="B191" t="s">
        <v>43</v>
      </c>
      <c r="C191">
        <v>2</v>
      </c>
      <c r="D191" t="s">
        <v>127</v>
      </c>
      <c r="E191" t="b">
        <v>0</v>
      </c>
      <c r="F191" s="1">
        <v>0.69513888888888886</v>
      </c>
      <c r="G191" s="1">
        <v>0.79166666666666663</v>
      </c>
      <c r="H191">
        <v>139</v>
      </c>
      <c r="I191" t="b">
        <v>1</v>
      </c>
      <c r="J191" t="b">
        <v>0</v>
      </c>
      <c r="K191" t="b">
        <v>0</v>
      </c>
      <c r="L191" t="s">
        <v>80</v>
      </c>
      <c r="M191">
        <v>30</v>
      </c>
      <c r="N191" t="s">
        <v>82</v>
      </c>
      <c r="O191">
        <v>22.5</v>
      </c>
      <c r="P191" t="s">
        <v>46</v>
      </c>
      <c r="Q191">
        <v>0</v>
      </c>
      <c r="R191" s="29">
        <v>22.5</v>
      </c>
      <c r="S191" t="s">
        <v>47</v>
      </c>
      <c r="T191" t="s">
        <v>72</v>
      </c>
      <c r="U191">
        <v>35.3733</v>
      </c>
      <c r="V191">
        <v>-119.0187</v>
      </c>
      <c r="W191">
        <f t="shared" si="4"/>
        <v>2024</v>
      </c>
      <c r="X191" t="str">
        <f t="shared" si="5"/>
        <v>October</v>
      </c>
      <c r="Y191" s="2">
        <v>45573</v>
      </c>
      <c r="Z191">
        <v>0</v>
      </c>
      <c r="AA191" t="b">
        <v>1</v>
      </c>
      <c r="AB191" s="2">
        <v>45846</v>
      </c>
      <c r="AC191">
        <v>10</v>
      </c>
      <c r="AD191">
        <v>43</v>
      </c>
      <c r="AE191">
        <v>8</v>
      </c>
      <c r="AF191">
        <v>2.2999999999999998</v>
      </c>
      <c r="AG191">
        <v>0</v>
      </c>
      <c r="AH191" s="30">
        <v>0</v>
      </c>
      <c r="AI191">
        <v>0</v>
      </c>
      <c r="AJ191" t="s">
        <v>73</v>
      </c>
      <c r="AK191" t="s">
        <v>42</v>
      </c>
      <c r="AL191" s="29">
        <f>Table1[[#This Row],[membership_tenure_months]]*Table1[[#This Row],[final_price]]</f>
        <v>225</v>
      </c>
    </row>
    <row r="192" spans="1:38" x14ac:dyDescent="0.35">
      <c r="A192">
        <v>23</v>
      </c>
      <c r="B192" t="s">
        <v>34</v>
      </c>
      <c r="C192">
        <v>3</v>
      </c>
      <c r="D192" t="s">
        <v>147</v>
      </c>
      <c r="E192" t="b">
        <v>0</v>
      </c>
      <c r="F192" s="1">
        <v>0.41388888888888886</v>
      </c>
      <c r="G192" s="1">
        <v>0.47222222222222221</v>
      </c>
      <c r="H192">
        <v>84</v>
      </c>
      <c r="I192" t="b">
        <v>1</v>
      </c>
      <c r="J192" t="b">
        <v>1</v>
      </c>
      <c r="K192" t="b">
        <v>0</v>
      </c>
      <c r="L192" t="s">
        <v>80</v>
      </c>
      <c r="M192">
        <v>50</v>
      </c>
      <c r="N192" t="s">
        <v>37</v>
      </c>
      <c r="O192">
        <v>50</v>
      </c>
      <c r="P192" t="s">
        <v>93</v>
      </c>
      <c r="Q192">
        <v>0.15</v>
      </c>
      <c r="R192" s="29">
        <v>42.5</v>
      </c>
      <c r="S192" t="s">
        <v>39</v>
      </c>
      <c r="T192" t="s">
        <v>48</v>
      </c>
      <c r="U192">
        <v>36.7378</v>
      </c>
      <c r="V192">
        <v>-119.7871</v>
      </c>
      <c r="W192">
        <f t="shared" si="4"/>
        <v>2025</v>
      </c>
      <c r="X192" t="str">
        <f t="shared" si="5"/>
        <v>March</v>
      </c>
      <c r="Y192" s="2">
        <v>45731</v>
      </c>
      <c r="Z192">
        <v>6</v>
      </c>
      <c r="AA192" t="b">
        <v>1</v>
      </c>
      <c r="AB192" s="2">
        <v>45855</v>
      </c>
      <c r="AC192">
        <v>5</v>
      </c>
      <c r="AD192">
        <v>34</v>
      </c>
      <c r="AE192">
        <v>12</v>
      </c>
      <c r="AF192">
        <v>1.4</v>
      </c>
      <c r="AG192">
        <v>7.5</v>
      </c>
      <c r="AH192" s="30">
        <v>0</v>
      </c>
      <c r="AI192">
        <v>0</v>
      </c>
      <c r="AJ192" t="s">
        <v>49</v>
      </c>
      <c r="AK192" t="s">
        <v>42</v>
      </c>
      <c r="AL192" s="29">
        <f>Table1[[#This Row],[membership_tenure_months]]*Table1[[#This Row],[final_price]]</f>
        <v>212.5</v>
      </c>
    </row>
    <row r="193" spans="1:38" x14ac:dyDescent="0.35">
      <c r="A193">
        <v>44</v>
      </c>
      <c r="B193" t="s">
        <v>34</v>
      </c>
      <c r="C193">
        <v>4</v>
      </c>
      <c r="D193" t="s">
        <v>124</v>
      </c>
      <c r="E193" t="b">
        <v>1</v>
      </c>
      <c r="F193" s="1">
        <v>0.79791666666666672</v>
      </c>
      <c r="G193" s="1">
        <v>0.91319444444444442</v>
      </c>
      <c r="H193">
        <v>166</v>
      </c>
      <c r="I193" t="b">
        <v>1</v>
      </c>
      <c r="J193" t="b">
        <v>0</v>
      </c>
      <c r="K193" t="b">
        <v>1</v>
      </c>
      <c r="L193" t="s">
        <v>80</v>
      </c>
      <c r="M193">
        <v>50</v>
      </c>
      <c r="N193" t="s">
        <v>37</v>
      </c>
      <c r="O193">
        <v>50</v>
      </c>
      <c r="P193" t="s">
        <v>51</v>
      </c>
      <c r="Q193">
        <v>0.1</v>
      </c>
      <c r="R193" s="29">
        <v>45</v>
      </c>
      <c r="S193" t="s">
        <v>39</v>
      </c>
      <c r="T193" t="s">
        <v>40</v>
      </c>
      <c r="U193">
        <v>37.338200000000001</v>
      </c>
      <c r="V193">
        <v>-121.88630000000001</v>
      </c>
      <c r="W193">
        <f t="shared" si="4"/>
        <v>2022</v>
      </c>
      <c r="X193" t="str">
        <f t="shared" si="5"/>
        <v>November</v>
      </c>
      <c r="Y193" s="2">
        <v>44875</v>
      </c>
      <c r="Z193">
        <v>0</v>
      </c>
      <c r="AA193" t="b">
        <v>1</v>
      </c>
      <c r="AB193" s="2">
        <v>45807</v>
      </c>
      <c r="AC193">
        <v>33</v>
      </c>
      <c r="AD193">
        <v>82</v>
      </c>
      <c r="AE193">
        <v>16</v>
      </c>
      <c r="AF193">
        <v>2.8</v>
      </c>
      <c r="AG193">
        <v>5</v>
      </c>
      <c r="AH193" s="30">
        <v>1</v>
      </c>
      <c r="AI193">
        <v>0</v>
      </c>
      <c r="AJ193" t="s">
        <v>41</v>
      </c>
      <c r="AK193" t="s">
        <v>42</v>
      </c>
      <c r="AL193" s="29">
        <f>Table1[[#This Row],[membership_tenure_months]]*Table1[[#This Row],[final_price]]</f>
        <v>1485</v>
      </c>
    </row>
    <row r="194" spans="1:38" x14ac:dyDescent="0.35">
      <c r="A194">
        <v>36</v>
      </c>
      <c r="B194" t="s">
        <v>66</v>
      </c>
      <c r="C194">
        <v>4</v>
      </c>
      <c r="D194" t="s">
        <v>124</v>
      </c>
      <c r="E194" t="b">
        <v>1</v>
      </c>
      <c r="F194" s="1">
        <v>0.72777777777777775</v>
      </c>
      <c r="G194" s="1">
        <v>0.77013888888888893</v>
      </c>
      <c r="H194">
        <v>61</v>
      </c>
      <c r="I194" t="b">
        <v>0</v>
      </c>
      <c r="J194" t="b">
        <v>0</v>
      </c>
      <c r="K194" t="b">
        <v>0</v>
      </c>
      <c r="L194" t="s">
        <v>36</v>
      </c>
      <c r="M194">
        <v>70</v>
      </c>
      <c r="N194" t="s">
        <v>37</v>
      </c>
      <c r="O194">
        <v>70</v>
      </c>
      <c r="P194" t="s">
        <v>46</v>
      </c>
      <c r="Q194">
        <v>0</v>
      </c>
      <c r="R194" s="29">
        <v>70</v>
      </c>
      <c r="S194" t="s">
        <v>68</v>
      </c>
      <c r="T194" t="s">
        <v>69</v>
      </c>
      <c r="U194">
        <v>32.715699999999998</v>
      </c>
      <c r="V194">
        <v>-117.1611</v>
      </c>
      <c r="W194">
        <f t="shared" ref="W194:W257" si="6">YEAR(Y:Y)</f>
        <v>2022</v>
      </c>
      <c r="X194" t="str">
        <f t="shared" ref="X194:X257" si="7">TEXT(Y:Y,"MMMM")</f>
        <v>November</v>
      </c>
      <c r="Y194" s="2">
        <v>44872</v>
      </c>
      <c r="Z194">
        <v>0</v>
      </c>
      <c r="AA194" t="b">
        <v>1</v>
      </c>
      <c r="AB194" s="2">
        <v>45806</v>
      </c>
      <c r="AC194">
        <v>33</v>
      </c>
      <c r="AD194">
        <v>83</v>
      </c>
      <c r="AE194">
        <v>16</v>
      </c>
      <c r="AF194">
        <v>1</v>
      </c>
      <c r="AG194">
        <v>0</v>
      </c>
      <c r="AH194" s="30">
        <v>1</v>
      </c>
      <c r="AI194">
        <v>1</v>
      </c>
      <c r="AJ194" t="s">
        <v>70</v>
      </c>
      <c r="AK194" t="s">
        <v>42</v>
      </c>
      <c r="AL194" s="29">
        <f>Table1[[#This Row],[membership_tenure_months]]*Table1[[#This Row],[final_price]]</f>
        <v>2310</v>
      </c>
    </row>
    <row r="195" spans="1:38" x14ac:dyDescent="0.35">
      <c r="A195">
        <v>40</v>
      </c>
      <c r="B195" t="s">
        <v>54</v>
      </c>
      <c r="C195">
        <v>1</v>
      </c>
      <c r="D195" t="s">
        <v>63</v>
      </c>
      <c r="E195" t="b">
        <v>1</v>
      </c>
      <c r="F195" s="1">
        <v>0.66874999999999996</v>
      </c>
      <c r="G195" s="1">
        <v>0.74236111111111114</v>
      </c>
      <c r="H195">
        <v>106</v>
      </c>
      <c r="I195" t="b">
        <v>0</v>
      </c>
      <c r="J195" t="b">
        <v>0</v>
      </c>
      <c r="K195" t="b">
        <v>1</v>
      </c>
      <c r="L195" t="s">
        <v>36</v>
      </c>
      <c r="M195">
        <v>20</v>
      </c>
      <c r="N195" t="s">
        <v>82</v>
      </c>
      <c r="O195">
        <v>15</v>
      </c>
      <c r="P195" t="s">
        <v>46</v>
      </c>
      <c r="Q195">
        <v>0</v>
      </c>
      <c r="R195" s="29">
        <v>15</v>
      </c>
      <c r="S195" t="s">
        <v>56</v>
      </c>
      <c r="T195" t="s">
        <v>48</v>
      </c>
      <c r="U195">
        <v>36.7378</v>
      </c>
      <c r="V195">
        <v>-119.7871</v>
      </c>
      <c r="W195">
        <f t="shared" si="6"/>
        <v>2023</v>
      </c>
      <c r="X195" t="str">
        <f t="shared" si="7"/>
        <v>August</v>
      </c>
      <c r="Y195" s="2">
        <v>45156</v>
      </c>
      <c r="Z195">
        <v>0</v>
      </c>
      <c r="AA195" t="b">
        <v>0</v>
      </c>
      <c r="AB195" s="2">
        <v>45823</v>
      </c>
      <c r="AC195">
        <v>24</v>
      </c>
      <c r="AD195">
        <v>66</v>
      </c>
      <c r="AE195">
        <v>4</v>
      </c>
      <c r="AF195">
        <v>1.8</v>
      </c>
      <c r="AG195">
        <v>0</v>
      </c>
      <c r="AH195" s="30">
        <v>1</v>
      </c>
      <c r="AI195">
        <v>0</v>
      </c>
      <c r="AJ195" t="s">
        <v>49</v>
      </c>
      <c r="AK195" t="s">
        <v>42</v>
      </c>
      <c r="AL195" s="29">
        <f>Table1[[#This Row],[membership_tenure_months]]*Table1[[#This Row],[final_price]]</f>
        <v>360</v>
      </c>
    </row>
    <row r="196" spans="1:38" x14ac:dyDescent="0.35">
      <c r="A196">
        <v>17</v>
      </c>
      <c r="B196" t="s">
        <v>54</v>
      </c>
      <c r="C196">
        <v>2</v>
      </c>
      <c r="D196" t="s">
        <v>115</v>
      </c>
      <c r="E196" t="b">
        <v>1</v>
      </c>
      <c r="F196" s="1">
        <v>0.70694444444444449</v>
      </c>
      <c r="G196" s="1">
        <v>0.81944444444444442</v>
      </c>
      <c r="H196">
        <v>162</v>
      </c>
      <c r="I196" t="b">
        <v>1</v>
      </c>
      <c r="J196" t="b">
        <v>0</v>
      </c>
      <c r="K196" t="b">
        <v>1</v>
      </c>
      <c r="L196" t="s">
        <v>60</v>
      </c>
      <c r="M196">
        <v>20</v>
      </c>
      <c r="N196" t="s">
        <v>37</v>
      </c>
      <c r="O196">
        <v>20</v>
      </c>
      <c r="P196" t="s">
        <v>46</v>
      </c>
      <c r="Q196">
        <v>0</v>
      </c>
      <c r="R196" s="29">
        <v>20</v>
      </c>
      <c r="S196" t="s">
        <v>56</v>
      </c>
      <c r="T196" t="s">
        <v>83</v>
      </c>
      <c r="U196">
        <v>33.770099999999999</v>
      </c>
      <c r="V196">
        <v>-118.19370000000001</v>
      </c>
      <c r="W196">
        <f t="shared" si="6"/>
        <v>2024</v>
      </c>
      <c r="X196" t="str">
        <f t="shared" si="7"/>
        <v>June</v>
      </c>
      <c r="Y196" s="2">
        <v>45469</v>
      </c>
      <c r="Z196">
        <v>0</v>
      </c>
      <c r="AA196" t="b">
        <v>0</v>
      </c>
      <c r="AB196" s="2">
        <v>45840</v>
      </c>
      <c r="AC196">
        <v>14</v>
      </c>
      <c r="AD196">
        <v>49</v>
      </c>
      <c r="AE196">
        <v>8</v>
      </c>
      <c r="AF196">
        <v>2.7</v>
      </c>
      <c r="AG196">
        <v>0</v>
      </c>
      <c r="AH196" s="30">
        <v>0</v>
      </c>
      <c r="AI196">
        <v>0</v>
      </c>
      <c r="AJ196" t="s">
        <v>84</v>
      </c>
      <c r="AK196" t="s">
        <v>42</v>
      </c>
      <c r="AL196" s="29">
        <f>Table1[[#This Row],[membership_tenure_months]]*Table1[[#This Row],[final_price]]</f>
        <v>280</v>
      </c>
    </row>
    <row r="197" spans="1:38" x14ac:dyDescent="0.35">
      <c r="A197">
        <v>37</v>
      </c>
      <c r="B197" t="s">
        <v>34</v>
      </c>
      <c r="C197">
        <v>1</v>
      </c>
      <c r="D197" t="s">
        <v>63</v>
      </c>
      <c r="E197" t="b">
        <v>0</v>
      </c>
      <c r="F197" s="1">
        <v>0.69374999999999998</v>
      </c>
      <c r="G197" s="1">
        <v>0.79513888888888884</v>
      </c>
      <c r="H197">
        <v>146</v>
      </c>
      <c r="I197" t="b">
        <v>1</v>
      </c>
      <c r="J197" t="b">
        <v>1</v>
      </c>
      <c r="K197" t="b">
        <v>0</v>
      </c>
      <c r="L197" t="s">
        <v>80</v>
      </c>
      <c r="M197">
        <v>50</v>
      </c>
      <c r="N197" t="s">
        <v>82</v>
      </c>
      <c r="O197">
        <v>37.5</v>
      </c>
      <c r="P197" t="s">
        <v>93</v>
      </c>
      <c r="Q197">
        <v>0.15</v>
      </c>
      <c r="R197" s="29">
        <v>31.875</v>
      </c>
      <c r="S197" t="s">
        <v>39</v>
      </c>
      <c r="T197" t="s">
        <v>48</v>
      </c>
      <c r="U197">
        <v>36.7378</v>
      </c>
      <c r="V197">
        <v>-119.7871</v>
      </c>
      <c r="W197">
        <f t="shared" si="6"/>
        <v>2024</v>
      </c>
      <c r="X197" t="str">
        <f t="shared" si="7"/>
        <v>June</v>
      </c>
      <c r="Y197" s="2">
        <v>45459</v>
      </c>
      <c r="Z197">
        <v>8</v>
      </c>
      <c r="AA197" t="b">
        <v>1</v>
      </c>
      <c r="AB197" s="2">
        <v>45840</v>
      </c>
      <c r="AC197">
        <v>14</v>
      </c>
      <c r="AD197">
        <v>49</v>
      </c>
      <c r="AE197">
        <v>4</v>
      </c>
      <c r="AF197">
        <v>2.4</v>
      </c>
      <c r="AG197">
        <v>5.62</v>
      </c>
      <c r="AH197" s="30">
        <v>0</v>
      </c>
      <c r="AI197">
        <v>0</v>
      </c>
      <c r="AJ197" t="s">
        <v>49</v>
      </c>
      <c r="AK197" t="s">
        <v>42</v>
      </c>
      <c r="AL197" s="29">
        <f>Table1[[#This Row],[membership_tenure_months]]*Table1[[#This Row],[final_price]]</f>
        <v>446.25</v>
      </c>
    </row>
    <row r="198" spans="1:38" x14ac:dyDescent="0.35">
      <c r="A198">
        <v>26</v>
      </c>
      <c r="B198" t="s">
        <v>34</v>
      </c>
      <c r="C198">
        <v>2</v>
      </c>
      <c r="D198" t="s">
        <v>120</v>
      </c>
      <c r="E198" t="b">
        <v>0</v>
      </c>
      <c r="F198" s="1">
        <v>0.34652777777777777</v>
      </c>
      <c r="G198" s="1">
        <v>0.44791666666666669</v>
      </c>
      <c r="H198">
        <v>146</v>
      </c>
      <c r="I198" t="b">
        <v>0</v>
      </c>
      <c r="J198" t="b">
        <v>1</v>
      </c>
      <c r="K198" t="b">
        <v>0</v>
      </c>
      <c r="L198" t="s">
        <v>80</v>
      </c>
      <c r="M198">
        <v>50</v>
      </c>
      <c r="N198" t="s">
        <v>97</v>
      </c>
      <c r="O198">
        <v>45</v>
      </c>
      <c r="P198" t="s">
        <v>46</v>
      </c>
      <c r="Q198">
        <v>0</v>
      </c>
      <c r="R198" s="29">
        <v>45</v>
      </c>
      <c r="S198" t="s">
        <v>39</v>
      </c>
      <c r="T198" t="s">
        <v>48</v>
      </c>
      <c r="U198">
        <v>36.7378</v>
      </c>
      <c r="V198">
        <v>-119.7871</v>
      </c>
      <c r="W198">
        <f t="shared" si="6"/>
        <v>2023</v>
      </c>
      <c r="X198" t="str">
        <f t="shared" si="7"/>
        <v>May</v>
      </c>
      <c r="Y198" s="2">
        <v>45057</v>
      </c>
      <c r="Z198">
        <v>1</v>
      </c>
      <c r="AA198" t="b">
        <v>1</v>
      </c>
      <c r="AB198" s="2">
        <v>45817</v>
      </c>
      <c r="AC198">
        <v>27</v>
      </c>
      <c r="AD198">
        <v>72</v>
      </c>
      <c r="AE198">
        <v>8</v>
      </c>
      <c r="AF198">
        <v>2.4</v>
      </c>
      <c r="AG198">
        <v>0</v>
      </c>
      <c r="AH198" s="30">
        <v>1</v>
      </c>
      <c r="AI198">
        <v>0</v>
      </c>
      <c r="AJ198" t="s">
        <v>49</v>
      </c>
      <c r="AK198" t="s">
        <v>42</v>
      </c>
      <c r="AL198" s="29">
        <f>Table1[[#This Row],[membership_tenure_months]]*Table1[[#This Row],[final_price]]</f>
        <v>1215</v>
      </c>
    </row>
    <row r="199" spans="1:38" x14ac:dyDescent="0.35">
      <c r="A199">
        <v>28</v>
      </c>
      <c r="B199" t="s">
        <v>34</v>
      </c>
      <c r="C199">
        <v>3</v>
      </c>
      <c r="D199" t="s">
        <v>74</v>
      </c>
      <c r="E199" t="b">
        <v>0</v>
      </c>
      <c r="F199" s="1">
        <v>0.36805555555555558</v>
      </c>
      <c r="G199" s="1">
        <v>0.47222222222222221</v>
      </c>
      <c r="H199">
        <v>150</v>
      </c>
      <c r="I199" t="b">
        <v>0</v>
      </c>
      <c r="J199" t="b">
        <v>1</v>
      </c>
      <c r="K199" t="b">
        <v>0</v>
      </c>
      <c r="L199" t="s">
        <v>45</v>
      </c>
      <c r="M199">
        <v>50</v>
      </c>
      <c r="N199" t="s">
        <v>82</v>
      </c>
      <c r="O199">
        <v>37.5</v>
      </c>
      <c r="P199" t="s">
        <v>93</v>
      </c>
      <c r="Q199">
        <v>0.15</v>
      </c>
      <c r="R199" s="29">
        <v>31.875</v>
      </c>
      <c r="S199" t="s">
        <v>39</v>
      </c>
      <c r="T199" t="s">
        <v>52</v>
      </c>
      <c r="U199">
        <v>37.804400000000001</v>
      </c>
      <c r="V199">
        <v>-122.27119999999999</v>
      </c>
      <c r="W199">
        <f t="shared" si="6"/>
        <v>2022</v>
      </c>
      <c r="X199" t="str">
        <f t="shared" si="7"/>
        <v>November</v>
      </c>
      <c r="Y199" s="2">
        <v>44875</v>
      </c>
      <c r="Z199">
        <v>2</v>
      </c>
      <c r="AA199" t="b">
        <v>1</v>
      </c>
      <c r="AB199" s="2">
        <v>45807</v>
      </c>
      <c r="AC199">
        <v>33</v>
      </c>
      <c r="AD199">
        <v>82</v>
      </c>
      <c r="AE199">
        <v>12</v>
      </c>
      <c r="AF199">
        <v>2.5</v>
      </c>
      <c r="AG199">
        <v>5.62</v>
      </c>
      <c r="AH199" s="30">
        <v>1</v>
      </c>
      <c r="AI199">
        <v>0</v>
      </c>
      <c r="AJ199" t="s">
        <v>53</v>
      </c>
      <c r="AK199" t="s">
        <v>42</v>
      </c>
      <c r="AL199" s="29">
        <f>Table1[[#This Row],[membership_tenure_months]]*Table1[[#This Row],[final_price]]</f>
        <v>1051.875</v>
      </c>
    </row>
    <row r="200" spans="1:38" x14ac:dyDescent="0.35">
      <c r="A200">
        <v>48</v>
      </c>
      <c r="B200" t="s">
        <v>34</v>
      </c>
      <c r="C200">
        <v>2</v>
      </c>
      <c r="D200" t="s">
        <v>89</v>
      </c>
      <c r="E200" t="b">
        <v>0</v>
      </c>
      <c r="F200" s="1">
        <v>0.71805555555555556</v>
      </c>
      <c r="G200" s="1">
        <v>0.83680555555555558</v>
      </c>
      <c r="H200">
        <v>171</v>
      </c>
      <c r="I200" t="b">
        <v>0</v>
      </c>
      <c r="J200" t="b">
        <v>1</v>
      </c>
      <c r="K200" t="b">
        <v>1</v>
      </c>
      <c r="L200" t="s">
        <v>36</v>
      </c>
      <c r="M200">
        <v>50</v>
      </c>
      <c r="N200" t="s">
        <v>82</v>
      </c>
      <c r="O200">
        <v>37.5</v>
      </c>
      <c r="P200" t="s">
        <v>46</v>
      </c>
      <c r="Q200">
        <v>0</v>
      </c>
      <c r="R200" s="29">
        <v>37.5</v>
      </c>
      <c r="S200" t="s">
        <v>39</v>
      </c>
      <c r="T200" t="s">
        <v>76</v>
      </c>
      <c r="U200">
        <v>37.774900000000002</v>
      </c>
      <c r="V200">
        <v>-122.4194</v>
      </c>
      <c r="W200">
        <f t="shared" si="6"/>
        <v>2022</v>
      </c>
      <c r="X200" t="str">
        <f t="shared" si="7"/>
        <v>November</v>
      </c>
      <c r="Y200" s="2">
        <v>44886</v>
      </c>
      <c r="Z200">
        <v>2</v>
      </c>
      <c r="AA200" t="b">
        <v>1</v>
      </c>
      <c r="AB200" s="2">
        <v>45807</v>
      </c>
      <c r="AC200">
        <v>33</v>
      </c>
      <c r="AD200">
        <v>82</v>
      </c>
      <c r="AE200">
        <v>8</v>
      </c>
      <c r="AF200">
        <v>2.8</v>
      </c>
      <c r="AG200">
        <v>0</v>
      </c>
      <c r="AH200" s="30">
        <v>1</v>
      </c>
      <c r="AI200">
        <v>0</v>
      </c>
      <c r="AJ200" t="s">
        <v>77</v>
      </c>
      <c r="AK200" t="s">
        <v>42</v>
      </c>
      <c r="AL200" s="29">
        <f>Table1[[#This Row],[membership_tenure_months]]*Table1[[#This Row],[final_price]]</f>
        <v>1237.5</v>
      </c>
    </row>
    <row r="201" spans="1:38" x14ac:dyDescent="0.35">
      <c r="A201">
        <v>29</v>
      </c>
      <c r="B201" t="s">
        <v>54</v>
      </c>
      <c r="C201">
        <v>4</v>
      </c>
      <c r="D201" t="s">
        <v>138</v>
      </c>
      <c r="E201" t="b">
        <v>0</v>
      </c>
      <c r="F201" s="1">
        <v>0.4465277777777778</v>
      </c>
      <c r="G201" s="1">
        <v>0.49444444444444446</v>
      </c>
      <c r="H201">
        <v>69</v>
      </c>
      <c r="I201" t="b">
        <v>1</v>
      </c>
      <c r="J201" t="b">
        <v>1</v>
      </c>
      <c r="K201" t="b">
        <v>0</v>
      </c>
      <c r="L201" t="s">
        <v>45</v>
      </c>
      <c r="M201">
        <v>20</v>
      </c>
      <c r="N201" t="s">
        <v>82</v>
      </c>
      <c r="O201">
        <v>15</v>
      </c>
      <c r="P201" t="s">
        <v>46</v>
      </c>
      <c r="Q201">
        <v>0</v>
      </c>
      <c r="R201" s="29">
        <v>15</v>
      </c>
      <c r="S201" t="s">
        <v>56</v>
      </c>
      <c r="T201" t="s">
        <v>57</v>
      </c>
      <c r="U201">
        <v>33.836599999999997</v>
      </c>
      <c r="V201">
        <v>-117.9143</v>
      </c>
      <c r="W201">
        <f t="shared" si="6"/>
        <v>2023</v>
      </c>
      <c r="X201" t="str">
        <f t="shared" si="7"/>
        <v>March</v>
      </c>
      <c r="Y201" s="2">
        <v>45000</v>
      </c>
      <c r="Z201">
        <v>2</v>
      </c>
      <c r="AA201" t="b">
        <v>0</v>
      </c>
      <c r="AB201" s="2">
        <v>45814</v>
      </c>
      <c r="AC201">
        <v>29</v>
      </c>
      <c r="AD201">
        <v>75</v>
      </c>
      <c r="AE201">
        <v>16</v>
      </c>
      <c r="AF201">
        <v>1.2</v>
      </c>
      <c r="AG201">
        <v>0</v>
      </c>
      <c r="AH201" s="30">
        <v>1</v>
      </c>
      <c r="AI201">
        <v>0</v>
      </c>
      <c r="AJ201" t="s">
        <v>58</v>
      </c>
      <c r="AK201" t="s">
        <v>42</v>
      </c>
      <c r="AL201" s="29">
        <f>Table1[[#This Row],[membership_tenure_months]]*Table1[[#This Row],[final_price]]</f>
        <v>435</v>
      </c>
    </row>
    <row r="202" spans="1:38" x14ac:dyDescent="0.35">
      <c r="A202">
        <v>49</v>
      </c>
      <c r="B202" t="s">
        <v>43</v>
      </c>
      <c r="C202">
        <v>3</v>
      </c>
      <c r="D202" t="s">
        <v>148</v>
      </c>
      <c r="E202" t="b">
        <v>1</v>
      </c>
      <c r="F202" s="1">
        <v>0.71527777777777779</v>
      </c>
      <c r="G202" s="1">
        <v>0.75208333333333333</v>
      </c>
      <c r="H202">
        <v>53</v>
      </c>
      <c r="I202" t="b">
        <v>1</v>
      </c>
      <c r="J202" t="b">
        <v>1</v>
      </c>
      <c r="K202" t="b">
        <v>1</v>
      </c>
      <c r="L202" t="s">
        <v>60</v>
      </c>
      <c r="M202">
        <v>30</v>
      </c>
      <c r="N202" t="s">
        <v>97</v>
      </c>
      <c r="O202">
        <v>27</v>
      </c>
      <c r="P202" t="s">
        <v>51</v>
      </c>
      <c r="Q202">
        <v>0.1</v>
      </c>
      <c r="R202" s="29">
        <v>24.3</v>
      </c>
      <c r="S202" t="s">
        <v>47</v>
      </c>
      <c r="T202" t="s">
        <v>64</v>
      </c>
      <c r="U202">
        <v>34.052199999999999</v>
      </c>
      <c r="V202">
        <v>-118.2437</v>
      </c>
      <c r="W202">
        <f t="shared" si="6"/>
        <v>2023</v>
      </c>
      <c r="X202" t="str">
        <f t="shared" si="7"/>
        <v>August</v>
      </c>
      <c r="Y202" s="2">
        <v>45147</v>
      </c>
      <c r="Z202">
        <v>8</v>
      </c>
      <c r="AA202" t="b">
        <v>0</v>
      </c>
      <c r="AB202" s="2">
        <v>45822</v>
      </c>
      <c r="AC202">
        <v>24</v>
      </c>
      <c r="AD202">
        <v>67</v>
      </c>
      <c r="AE202">
        <v>12</v>
      </c>
      <c r="AF202">
        <v>0.9</v>
      </c>
      <c r="AG202">
        <v>2.7</v>
      </c>
      <c r="AH202" s="30">
        <v>1</v>
      </c>
      <c r="AI202">
        <v>0</v>
      </c>
      <c r="AJ202" t="s">
        <v>65</v>
      </c>
      <c r="AK202" t="s">
        <v>42</v>
      </c>
      <c r="AL202" s="29">
        <f>Table1[[#This Row],[membership_tenure_months]]*Table1[[#This Row],[final_price]]</f>
        <v>583.20000000000005</v>
      </c>
    </row>
    <row r="203" spans="1:38" x14ac:dyDescent="0.35">
      <c r="A203">
        <v>30</v>
      </c>
      <c r="B203" t="s">
        <v>54</v>
      </c>
      <c r="C203">
        <v>3</v>
      </c>
      <c r="D203" t="s">
        <v>78</v>
      </c>
      <c r="E203" t="b">
        <v>1</v>
      </c>
      <c r="F203" s="1">
        <v>0.46458333333333335</v>
      </c>
      <c r="G203" s="1">
        <v>0.51736111111111116</v>
      </c>
      <c r="H203">
        <v>76</v>
      </c>
      <c r="I203" t="b">
        <v>1</v>
      </c>
      <c r="J203" t="b">
        <v>0</v>
      </c>
      <c r="K203" t="b">
        <v>1</v>
      </c>
      <c r="L203" t="s">
        <v>80</v>
      </c>
      <c r="M203">
        <v>20</v>
      </c>
      <c r="N203" t="s">
        <v>37</v>
      </c>
      <c r="O203">
        <v>20</v>
      </c>
      <c r="P203" t="s">
        <v>46</v>
      </c>
      <c r="Q203">
        <v>0</v>
      </c>
      <c r="R203" s="29">
        <v>20</v>
      </c>
      <c r="S203" t="s">
        <v>56</v>
      </c>
      <c r="T203" t="s">
        <v>61</v>
      </c>
      <c r="U203">
        <v>38.581600000000002</v>
      </c>
      <c r="V203">
        <v>-121.4944</v>
      </c>
      <c r="W203">
        <f t="shared" si="6"/>
        <v>2025</v>
      </c>
      <c r="X203" t="str">
        <f t="shared" si="7"/>
        <v>March</v>
      </c>
      <c r="Y203" s="2">
        <v>45741</v>
      </c>
      <c r="Z203">
        <v>0</v>
      </c>
      <c r="AA203" t="b">
        <v>0</v>
      </c>
      <c r="AB203" s="2">
        <v>45855</v>
      </c>
      <c r="AC203">
        <v>5</v>
      </c>
      <c r="AD203">
        <v>34</v>
      </c>
      <c r="AE203">
        <v>12</v>
      </c>
      <c r="AF203">
        <v>1.3</v>
      </c>
      <c r="AG203">
        <v>0</v>
      </c>
      <c r="AH203" s="30">
        <v>0</v>
      </c>
      <c r="AI203">
        <v>0</v>
      </c>
      <c r="AJ203" t="s">
        <v>62</v>
      </c>
      <c r="AK203" t="s">
        <v>42</v>
      </c>
      <c r="AL203" s="29">
        <f>Table1[[#This Row],[membership_tenure_months]]*Table1[[#This Row],[final_price]]</f>
        <v>100</v>
      </c>
    </row>
    <row r="204" spans="1:38" x14ac:dyDescent="0.35">
      <c r="A204">
        <v>29</v>
      </c>
      <c r="B204" t="s">
        <v>43</v>
      </c>
      <c r="C204">
        <v>2</v>
      </c>
      <c r="D204" t="s">
        <v>79</v>
      </c>
      <c r="E204" t="b">
        <v>1</v>
      </c>
      <c r="F204" s="1">
        <v>0.83333333333333337</v>
      </c>
      <c r="G204" s="1">
        <v>0.90972222222222221</v>
      </c>
      <c r="H204">
        <v>110</v>
      </c>
      <c r="I204" t="b">
        <v>1</v>
      </c>
      <c r="J204" t="b">
        <v>1</v>
      </c>
      <c r="K204" t="b">
        <v>0</v>
      </c>
      <c r="L204" t="s">
        <v>80</v>
      </c>
      <c r="M204">
        <v>30</v>
      </c>
      <c r="N204" t="s">
        <v>37</v>
      </c>
      <c r="O204">
        <v>30</v>
      </c>
      <c r="P204" t="s">
        <v>46</v>
      </c>
      <c r="Q204">
        <v>0</v>
      </c>
      <c r="R204" s="29">
        <v>30</v>
      </c>
      <c r="S204" t="s">
        <v>47</v>
      </c>
      <c r="T204" t="s">
        <v>69</v>
      </c>
      <c r="U204">
        <v>32.715699999999998</v>
      </c>
      <c r="V204">
        <v>-117.1611</v>
      </c>
      <c r="W204">
        <f t="shared" si="6"/>
        <v>2025</v>
      </c>
      <c r="X204" t="str">
        <f t="shared" si="7"/>
        <v>January</v>
      </c>
      <c r="Y204" s="2">
        <v>45658</v>
      </c>
      <c r="Z204">
        <v>8</v>
      </c>
      <c r="AA204" t="b">
        <v>1</v>
      </c>
      <c r="AB204" s="2">
        <v>45851</v>
      </c>
      <c r="AC204">
        <v>7</v>
      </c>
      <c r="AD204">
        <v>38</v>
      </c>
      <c r="AE204">
        <v>8</v>
      </c>
      <c r="AF204">
        <v>1.8</v>
      </c>
      <c r="AG204">
        <v>0</v>
      </c>
      <c r="AH204" s="30">
        <v>0</v>
      </c>
      <c r="AI204">
        <v>0</v>
      </c>
      <c r="AJ204" t="s">
        <v>70</v>
      </c>
      <c r="AK204" t="s">
        <v>42</v>
      </c>
      <c r="AL204" s="29">
        <f>Table1[[#This Row],[membership_tenure_months]]*Table1[[#This Row],[final_price]]</f>
        <v>210</v>
      </c>
    </row>
    <row r="205" spans="1:38" x14ac:dyDescent="0.35">
      <c r="A205">
        <v>34</v>
      </c>
      <c r="B205" t="s">
        <v>34</v>
      </c>
      <c r="C205">
        <v>2</v>
      </c>
      <c r="D205" t="s">
        <v>149</v>
      </c>
      <c r="E205" t="b">
        <v>1</v>
      </c>
      <c r="F205" s="1">
        <v>0.5854166666666667</v>
      </c>
      <c r="G205" s="1">
        <v>0.67361111111111116</v>
      </c>
      <c r="H205">
        <v>127</v>
      </c>
      <c r="I205" t="b">
        <v>1</v>
      </c>
      <c r="J205" t="b">
        <v>0</v>
      </c>
      <c r="K205" t="b">
        <v>1</v>
      </c>
      <c r="L205" t="s">
        <v>80</v>
      </c>
      <c r="M205">
        <v>50</v>
      </c>
      <c r="N205" t="s">
        <v>37</v>
      </c>
      <c r="O205">
        <v>50</v>
      </c>
      <c r="P205" t="s">
        <v>38</v>
      </c>
      <c r="Q205">
        <v>0.05</v>
      </c>
      <c r="R205" s="29">
        <v>47.5</v>
      </c>
      <c r="S205" t="s">
        <v>39</v>
      </c>
      <c r="T205" t="s">
        <v>76</v>
      </c>
      <c r="U205">
        <v>37.774900000000002</v>
      </c>
      <c r="V205">
        <v>-122.4194</v>
      </c>
      <c r="W205">
        <f t="shared" si="6"/>
        <v>2022</v>
      </c>
      <c r="X205" t="str">
        <f t="shared" si="7"/>
        <v>November</v>
      </c>
      <c r="Y205" s="2">
        <v>44874</v>
      </c>
      <c r="Z205">
        <v>0</v>
      </c>
      <c r="AA205" t="b">
        <v>0</v>
      </c>
      <c r="AB205" s="2">
        <v>45807</v>
      </c>
      <c r="AC205">
        <v>33</v>
      </c>
      <c r="AD205">
        <v>82</v>
      </c>
      <c r="AE205">
        <v>8</v>
      </c>
      <c r="AF205">
        <v>2.1</v>
      </c>
      <c r="AG205">
        <v>2.5</v>
      </c>
      <c r="AH205" s="30">
        <v>1</v>
      </c>
      <c r="AI205">
        <v>1</v>
      </c>
      <c r="AJ205" t="s">
        <v>77</v>
      </c>
      <c r="AK205" t="s">
        <v>42</v>
      </c>
      <c r="AL205" s="29">
        <f>Table1[[#This Row],[membership_tenure_months]]*Table1[[#This Row],[final_price]]</f>
        <v>1567.5</v>
      </c>
    </row>
    <row r="206" spans="1:38" x14ac:dyDescent="0.35">
      <c r="A206">
        <v>19</v>
      </c>
      <c r="B206" t="s">
        <v>54</v>
      </c>
      <c r="C206">
        <v>2</v>
      </c>
      <c r="D206" t="s">
        <v>127</v>
      </c>
      <c r="E206" t="b">
        <v>0</v>
      </c>
      <c r="F206" s="1">
        <v>0.69444444444444442</v>
      </c>
      <c r="G206" s="1">
        <v>0.73402777777777772</v>
      </c>
      <c r="H206">
        <v>57</v>
      </c>
      <c r="I206" t="b">
        <v>0</v>
      </c>
      <c r="J206" t="b">
        <v>1</v>
      </c>
      <c r="K206" t="b">
        <v>1</v>
      </c>
      <c r="L206" t="s">
        <v>36</v>
      </c>
      <c r="M206">
        <v>20</v>
      </c>
      <c r="N206" t="s">
        <v>37</v>
      </c>
      <c r="O206">
        <v>20</v>
      </c>
      <c r="P206" t="s">
        <v>46</v>
      </c>
      <c r="Q206">
        <v>0</v>
      </c>
      <c r="R206" s="29">
        <v>20</v>
      </c>
      <c r="S206" t="s">
        <v>56</v>
      </c>
      <c r="T206" t="s">
        <v>40</v>
      </c>
      <c r="U206">
        <v>37.338200000000001</v>
      </c>
      <c r="V206">
        <v>-121.88630000000001</v>
      </c>
      <c r="W206">
        <f t="shared" si="6"/>
        <v>2023</v>
      </c>
      <c r="X206" t="str">
        <f t="shared" si="7"/>
        <v>September</v>
      </c>
      <c r="Y206" s="2">
        <v>45185</v>
      </c>
      <c r="Z206">
        <v>3</v>
      </c>
      <c r="AA206" t="b">
        <v>0</v>
      </c>
      <c r="AB206" s="2">
        <v>45824</v>
      </c>
      <c r="AC206">
        <v>23</v>
      </c>
      <c r="AD206">
        <v>65</v>
      </c>
      <c r="AE206">
        <v>8</v>
      </c>
      <c r="AF206">
        <v>1</v>
      </c>
      <c r="AG206">
        <v>0</v>
      </c>
      <c r="AH206" s="30">
        <v>1</v>
      </c>
      <c r="AI206">
        <v>0</v>
      </c>
      <c r="AJ206" t="s">
        <v>41</v>
      </c>
      <c r="AK206" t="s">
        <v>42</v>
      </c>
      <c r="AL206" s="29">
        <f>Table1[[#This Row],[membership_tenure_months]]*Table1[[#This Row],[final_price]]</f>
        <v>460</v>
      </c>
    </row>
    <row r="207" spans="1:38" x14ac:dyDescent="0.35">
      <c r="A207">
        <v>39</v>
      </c>
      <c r="B207" t="s">
        <v>34</v>
      </c>
      <c r="C207">
        <v>3</v>
      </c>
      <c r="D207" t="s">
        <v>150</v>
      </c>
      <c r="E207" t="b">
        <v>1</v>
      </c>
      <c r="F207" s="1">
        <v>0.51111111111111107</v>
      </c>
      <c r="G207" s="1">
        <v>0.53402777777777777</v>
      </c>
      <c r="H207">
        <v>33</v>
      </c>
      <c r="I207" t="b">
        <v>0</v>
      </c>
      <c r="J207" t="b">
        <v>0</v>
      </c>
      <c r="K207" t="b">
        <v>0</v>
      </c>
      <c r="L207" t="s">
        <v>36</v>
      </c>
      <c r="M207">
        <v>50</v>
      </c>
      <c r="N207" t="s">
        <v>37</v>
      </c>
      <c r="O207">
        <v>50</v>
      </c>
      <c r="P207" t="s">
        <v>93</v>
      </c>
      <c r="Q207">
        <v>0.15</v>
      </c>
      <c r="R207" s="29">
        <v>42.5</v>
      </c>
      <c r="S207" t="s">
        <v>39</v>
      </c>
      <c r="T207" t="s">
        <v>72</v>
      </c>
      <c r="U207">
        <v>35.3733</v>
      </c>
      <c r="V207">
        <v>-119.0187</v>
      </c>
      <c r="W207">
        <f t="shared" si="6"/>
        <v>2025</v>
      </c>
      <c r="X207" t="str">
        <f t="shared" si="7"/>
        <v>June</v>
      </c>
      <c r="Y207" s="2">
        <v>45821</v>
      </c>
      <c r="Z207">
        <v>0</v>
      </c>
      <c r="AA207" t="b">
        <v>1</v>
      </c>
      <c r="AB207" s="2">
        <v>45860</v>
      </c>
      <c r="AC207">
        <v>2</v>
      </c>
      <c r="AD207">
        <v>29</v>
      </c>
      <c r="AE207">
        <v>12</v>
      </c>
      <c r="AF207">
        <v>0.6</v>
      </c>
      <c r="AG207">
        <v>7.5</v>
      </c>
      <c r="AH207" s="30">
        <v>0</v>
      </c>
      <c r="AI207">
        <v>0</v>
      </c>
      <c r="AJ207" t="s">
        <v>73</v>
      </c>
      <c r="AK207" t="s">
        <v>42</v>
      </c>
      <c r="AL207" s="29">
        <f>Table1[[#This Row],[membership_tenure_months]]*Table1[[#This Row],[final_price]]</f>
        <v>85</v>
      </c>
    </row>
    <row r="208" spans="1:38" x14ac:dyDescent="0.35">
      <c r="A208">
        <v>41</v>
      </c>
      <c r="B208" t="s">
        <v>43</v>
      </c>
      <c r="C208">
        <v>1</v>
      </c>
      <c r="D208" t="s">
        <v>94</v>
      </c>
      <c r="E208" t="b">
        <v>0</v>
      </c>
      <c r="F208" s="1">
        <v>0.57638888888888884</v>
      </c>
      <c r="G208" s="1">
        <v>0.60138888888888886</v>
      </c>
      <c r="H208">
        <v>36</v>
      </c>
      <c r="I208" t="b">
        <v>0</v>
      </c>
      <c r="J208" t="b">
        <v>1</v>
      </c>
      <c r="K208" t="b">
        <v>0</v>
      </c>
      <c r="L208" t="s">
        <v>36</v>
      </c>
      <c r="M208">
        <v>30</v>
      </c>
      <c r="N208" t="s">
        <v>37</v>
      </c>
      <c r="O208">
        <v>30</v>
      </c>
      <c r="P208" t="s">
        <v>51</v>
      </c>
      <c r="Q208">
        <v>0.1</v>
      </c>
      <c r="R208" s="29">
        <v>27</v>
      </c>
      <c r="S208" t="s">
        <v>47</v>
      </c>
      <c r="T208" t="s">
        <v>48</v>
      </c>
      <c r="U208">
        <v>36.7378</v>
      </c>
      <c r="V208">
        <v>-119.7871</v>
      </c>
      <c r="W208">
        <f t="shared" si="6"/>
        <v>2025</v>
      </c>
      <c r="X208" t="str">
        <f t="shared" si="7"/>
        <v>March</v>
      </c>
      <c r="Y208" s="2">
        <v>45722</v>
      </c>
      <c r="Z208">
        <v>5</v>
      </c>
      <c r="AA208" t="b">
        <v>0</v>
      </c>
      <c r="AB208" s="2">
        <v>45854</v>
      </c>
      <c r="AC208">
        <v>5</v>
      </c>
      <c r="AD208">
        <v>35</v>
      </c>
      <c r="AE208">
        <v>4</v>
      </c>
      <c r="AF208">
        <v>0.6</v>
      </c>
      <c r="AG208">
        <v>3</v>
      </c>
      <c r="AH208" s="30">
        <v>0</v>
      </c>
      <c r="AI208">
        <v>0</v>
      </c>
      <c r="AJ208" t="s">
        <v>49</v>
      </c>
      <c r="AK208" t="s">
        <v>42</v>
      </c>
      <c r="AL208" s="29">
        <f>Table1[[#This Row],[membership_tenure_months]]*Table1[[#This Row],[final_price]]</f>
        <v>135</v>
      </c>
    </row>
    <row r="209" spans="1:38" x14ac:dyDescent="0.35">
      <c r="A209">
        <v>29</v>
      </c>
      <c r="B209" t="s">
        <v>43</v>
      </c>
      <c r="C209">
        <v>3</v>
      </c>
      <c r="D209" t="s">
        <v>119</v>
      </c>
      <c r="E209" t="b">
        <v>0</v>
      </c>
      <c r="F209" s="1">
        <v>0.59444444444444444</v>
      </c>
      <c r="G209" s="1">
        <v>0.71388888888888891</v>
      </c>
      <c r="H209">
        <v>172</v>
      </c>
      <c r="I209" t="b">
        <v>0</v>
      </c>
      <c r="J209" t="b">
        <v>0</v>
      </c>
      <c r="K209" t="b">
        <v>0</v>
      </c>
      <c r="L209" t="s">
        <v>80</v>
      </c>
      <c r="M209">
        <v>30</v>
      </c>
      <c r="N209" t="s">
        <v>37</v>
      </c>
      <c r="O209">
        <v>30</v>
      </c>
      <c r="P209" t="s">
        <v>38</v>
      </c>
      <c r="Q209">
        <v>0.05</v>
      </c>
      <c r="R209" s="29">
        <v>28.5</v>
      </c>
      <c r="S209" t="s">
        <v>47</v>
      </c>
      <c r="T209" t="s">
        <v>48</v>
      </c>
      <c r="U209">
        <v>36.7378</v>
      </c>
      <c r="V209">
        <v>-119.7871</v>
      </c>
      <c r="W209">
        <f t="shared" si="6"/>
        <v>2023</v>
      </c>
      <c r="X209" t="str">
        <f t="shared" si="7"/>
        <v>July</v>
      </c>
      <c r="Y209" s="2">
        <v>45124</v>
      </c>
      <c r="Z209">
        <v>0</v>
      </c>
      <c r="AA209" t="b">
        <v>0</v>
      </c>
      <c r="AB209" s="2">
        <v>45821</v>
      </c>
      <c r="AC209">
        <v>25</v>
      </c>
      <c r="AD209">
        <v>68</v>
      </c>
      <c r="AE209">
        <v>12</v>
      </c>
      <c r="AF209">
        <v>2.9</v>
      </c>
      <c r="AG209">
        <v>1.5</v>
      </c>
      <c r="AH209" s="30">
        <v>1</v>
      </c>
      <c r="AI209">
        <v>0</v>
      </c>
      <c r="AJ209" t="s">
        <v>49</v>
      </c>
      <c r="AK209" t="s">
        <v>42</v>
      </c>
      <c r="AL209" s="29">
        <f>Table1[[#This Row],[membership_tenure_months]]*Table1[[#This Row],[final_price]]</f>
        <v>712.5</v>
      </c>
    </row>
    <row r="210" spans="1:38" x14ac:dyDescent="0.35">
      <c r="A210">
        <v>17</v>
      </c>
      <c r="B210" t="s">
        <v>66</v>
      </c>
      <c r="C210">
        <v>1</v>
      </c>
      <c r="D210" t="s">
        <v>116</v>
      </c>
      <c r="E210" t="b">
        <v>0</v>
      </c>
      <c r="F210" s="1">
        <v>0.74861111111111112</v>
      </c>
      <c r="G210" s="1">
        <v>0.83611111111111114</v>
      </c>
      <c r="H210">
        <v>126</v>
      </c>
      <c r="I210" t="b">
        <v>0</v>
      </c>
      <c r="J210" t="b">
        <v>1</v>
      </c>
      <c r="K210" t="b">
        <v>0</v>
      </c>
      <c r="L210" t="s">
        <v>60</v>
      </c>
      <c r="M210">
        <v>70</v>
      </c>
      <c r="N210" t="s">
        <v>37</v>
      </c>
      <c r="O210">
        <v>70</v>
      </c>
      <c r="P210" t="s">
        <v>46</v>
      </c>
      <c r="Q210">
        <v>0</v>
      </c>
      <c r="R210" s="29">
        <v>70</v>
      </c>
      <c r="S210" t="s">
        <v>68</v>
      </c>
      <c r="T210" t="s">
        <v>40</v>
      </c>
      <c r="U210">
        <v>37.338200000000001</v>
      </c>
      <c r="V210">
        <v>-121.88630000000001</v>
      </c>
      <c r="W210">
        <f t="shared" si="6"/>
        <v>2025</v>
      </c>
      <c r="X210" t="str">
        <f t="shared" si="7"/>
        <v>June</v>
      </c>
      <c r="Y210" s="2">
        <v>45825</v>
      </c>
      <c r="Z210">
        <v>7</v>
      </c>
      <c r="AA210" t="b">
        <v>1</v>
      </c>
      <c r="AB210" s="2">
        <v>45860</v>
      </c>
      <c r="AC210">
        <v>2</v>
      </c>
      <c r="AD210">
        <v>29</v>
      </c>
      <c r="AE210">
        <v>4</v>
      </c>
      <c r="AF210">
        <v>2.1</v>
      </c>
      <c r="AG210">
        <v>0</v>
      </c>
      <c r="AH210" s="30">
        <v>0</v>
      </c>
      <c r="AI210">
        <v>1</v>
      </c>
      <c r="AJ210" t="s">
        <v>41</v>
      </c>
      <c r="AK210" t="s">
        <v>42</v>
      </c>
      <c r="AL210" s="29">
        <f>Table1[[#This Row],[membership_tenure_months]]*Table1[[#This Row],[final_price]]</f>
        <v>140</v>
      </c>
    </row>
    <row r="211" spans="1:38" x14ac:dyDescent="0.35">
      <c r="A211">
        <v>40</v>
      </c>
      <c r="B211" t="s">
        <v>34</v>
      </c>
      <c r="C211">
        <v>2</v>
      </c>
      <c r="D211" t="s">
        <v>135</v>
      </c>
      <c r="E211" t="b">
        <v>0</v>
      </c>
      <c r="F211" s="1">
        <v>0.48402777777777778</v>
      </c>
      <c r="G211" s="1">
        <v>0.59930555555555554</v>
      </c>
      <c r="H211">
        <v>166</v>
      </c>
      <c r="I211" t="b">
        <v>0</v>
      </c>
      <c r="J211" t="b">
        <v>1</v>
      </c>
      <c r="K211" t="b">
        <v>1</v>
      </c>
      <c r="L211" t="s">
        <v>36</v>
      </c>
      <c r="M211">
        <v>50</v>
      </c>
      <c r="N211" t="s">
        <v>37</v>
      </c>
      <c r="O211">
        <v>50</v>
      </c>
      <c r="P211" t="s">
        <v>46</v>
      </c>
      <c r="Q211">
        <v>0</v>
      </c>
      <c r="R211" s="29">
        <v>50</v>
      </c>
      <c r="S211" t="s">
        <v>39</v>
      </c>
      <c r="T211" t="s">
        <v>40</v>
      </c>
      <c r="U211">
        <v>37.338200000000001</v>
      </c>
      <c r="V211">
        <v>-121.88630000000001</v>
      </c>
      <c r="W211">
        <f t="shared" si="6"/>
        <v>2025</v>
      </c>
      <c r="X211" t="str">
        <f t="shared" si="7"/>
        <v>January</v>
      </c>
      <c r="Y211" s="2">
        <v>45659</v>
      </c>
      <c r="Z211">
        <v>6</v>
      </c>
      <c r="AA211" t="b">
        <v>1</v>
      </c>
      <c r="AB211" s="2">
        <v>45851</v>
      </c>
      <c r="AC211">
        <v>7</v>
      </c>
      <c r="AD211">
        <v>38</v>
      </c>
      <c r="AE211">
        <v>8</v>
      </c>
      <c r="AF211">
        <v>2.8</v>
      </c>
      <c r="AG211">
        <v>0</v>
      </c>
      <c r="AH211" s="30">
        <v>0</v>
      </c>
      <c r="AI211">
        <v>1</v>
      </c>
      <c r="AJ211" t="s">
        <v>41</v>
      </c>
      <c r="AK211" t="s">
        <v>42</v>
      </c>
      <c r="AL211" s="29">
        <f>Table1[[#This Row],[membership_tenure_months]]*Table1[[#This Row],[final_price]]</f>
        <v>350</v>
      </c>
    </row>
    <row r="212" spans="1:38" x14ac:dyDescent="0.35">
      <c r="A212">
        <v>31</v>
      </c>
      <c r="B212" t="s">
        <v>34</v>
      </c>
      <c r="C212">
        <v>2</v>
      </c>
      <c r="D212" t="s">
        <v>107</v>
      </c>
      <c r="E212" t="b">
        <v>1</v>
      </c>
      <c r="F212" s="1">
        <v>0.85277777777777775</v>
      </c>
      <c r="G212" s="1">
        <v>0.91111111111111109</v>
      </c>
      <c r="H212">
        <v>84</v>
      </c>
      <c r="I212" t="b">
        <v>1</v>
      </c>
      <c r="J212" t="b">
        <v>1</v>
      </c>
      <c r="K212" t="b">
        <v>0</v>
      </c>
      <c r="L212" t="s">
        <v>60</v>
      </c>
      <c r="M212">
        <v>50</v>
      </c>
      <c r="N212" t="s">
        <v>82</v>
      </c>
      <c r="O212">
        <v>37.5</v>
      </c>
      <c r="P212" t="s">
        <v>93</v>
      </c>
      <c r="Q212">
        <v>0.15</v>
      </c>
      <c r="R212" s="29">
        <v>31.875</v>
      </c>
      <c r="S212" t="s">
        <v>39</v>
      </c>
      <c r="T212" t="s">
        <v>52</v>
      </c>
      <c r="U212">
        <v>37.804400000000001</v>
      </c>
      <c r="V212">
        <v>-122.27119999999999</v>
      </c>
      <c r="W212">
        <f t="shared" si="6"/>
        <v>2023</v>
      </c>
      <c r="X212" t="str">
        <f t="shared" si="7"/>
        <v>November</v>
      </c>
      <c r="Y212" s="2">
        <v>45246</v>
      </c>
      <c r="Z212">
        <v>4</v>
      </c>
      <c r="AA212" t="b">
        <v>1</v>
      </c>
      <c r="AB212" s="2">
        <v>45828</v>
      </c>
      <c r="AC212">
        <v>21</v>
      </c>
      <c r="AD212">
        <v>61</v>
      </c>
      <c r="AE212">
        <v>8</v>
      </c>
      <c r="AF212">
        <v>1.4</v>
      </c>
      <c r="AG212">
        <v>5.62</v>
      </c>
      <c r="AH212" s="30">
        <v>1</v>
      </c>
      <c r="AI212">
        <v>0</v>
      </c>
      <c r="AJ212" t="s">
        <v>53</v>
      </c>
      <c r="AK212" t="s">
        <v>42</v>
      </c>
      <c r="AL212" s="29">
        <f>Table1[[#This Row],[membership_tenure_months]]*Table1[[#This Row],[final_price]]</f>
        <v>669.375</v>
      </c>
    </row>
    <row r="213" spans="1:38" x14ac:dyDescent="0.35">
      <c r="A213">
        <v>39</v>
      </c>
      <c r="B213" t="s">
        <v>34</v>
      </c>
      <c r="C213">
        <v>5</v>
      </c>
      <c r="D213" t="s">
        <v>95</v>
      </c>
      <c r="E213" t="b">
        <v>0</v>
      </c>
      <c r="F213" s="1">
        <v>0.64444444444444449</v>
      </c>
      <c r="G213" s="1">
        <v>0.6875</v>
      </c>
      <c r="H213">
        <v>62</v>
      </c>
      <c r="I213" t="b">
        <v>0</v>
      </c>
      <c r="J213" t="b">
        <v>1</v>
      </c>
      <c r="K213" t="b">
        <v>1</v>
      </c>
      <c r="L213" t="s">
        <v>36</v>
      </c>
      <c r="M213">
        <v>50</v>
      </c>
      <c r="N213" t="s">
        <v>37</v>
      </c>
      <c r="O213">
        <v>50</v>
      </c>
      <c r="P213" t="s">
        <v>51</v>
      </c>
      <c r="Q213">
        <v>0.1</v>
      </c>
      <c r="R213" s="29">
        <v>45</v>
      </c>
      <c r="S213" t="s">
        <v>39</v>
      </c>
      <c r="T213" t="s">
        <v>48</v>
      </c>
      <c r="U213">
        <v>36.7378</v>
      </c>
      <c r="V213">
        <v>-119.7871</v>
      </c>
      <c r="W213">
        <f t="shared" si="6"/>
        <v>2023</v>
      </c>
      <c r="X213" t="str">
        <f t="shared" si="7"/>
        <v>June</v>
      </c>
      <c r="Y213" s="2">
        <v>45094</v>
      </c>
      <c r="Z213">
        <v>8</v>
      </c>
      <c r="AA213" t="b">
        <v>1</v>
      </c>
      <c r="AB213" s="2">
        <v>45819</v>
      </c>
      <c r="AC213">
        <v>26</v>
      </c>
      <c r="AD213">
        <v>70</v>
      </c>
      <c r="AE213">
        <v>20</v>
      </c>
      <c r="AF213">
        <v>1</v>
      </c>
      <c r="AG213">
        <v>5</v>
      </c>
      <c r="AH213" s="30">
        <v>1</v>
      </c>
      <c r="AI213">
        <v>0</v>
      </c>
      <c r="AJ213" t="s">
        <v>49</v>
      </c>
      <c r="AK213" t="s">
        <v>42</v>
      </c>
      <c r="AL213" s="29">
        <f>Table1[[#This Row],[membership_tenure_months]]*Table1[[#This Row],[final_price]]</f>
        <v>1170</v>
      </c>
    </row>
    <row r="214" spans="1:38" x14ac:dyDescent="0.35">
      <c r="A214">
        <v>26</v>
      </c>
      <c r="B214" t="s">
        <v>43</v>
      </c>
      <c r="C214">
        <v>4</v>
      </c>
      <c r="D214" t="s">
        <v>151</v>
      </c>
      <c r="E214" t="b">
        <v>1</v>
      </c>
      <c r="F214" s="1">
        <v>0.54374999999999996</v>
      </c>
      <c r="G214" s="1">
        <v>0.65208333333333335</v>
      </c>
      <c r="H214">
        <v>156</v>
      </c>
      <c r="I214" t="b">
        <v>0</v>
      </c>
      <c r="J214" t="b">
        <v>1</v>
      </c>
      <c r="K214" t="b">
        <v>1</v>
      </c>
      <c r="L214" t="s">
        <v>60</v>
      </c>
      <c r="M214">
        <v>30</v>
      </c>
      <c r="N214" t="s">
        <v>82</v>
      </c>
      <c r="O214">
        <v>22.5</v>
      </c>
      <c r="P214" t="s">
        <v>38</v>
      </c>
      <c r="Q214">
        <v>0.05</v>
      </c>
      <c r="R214" s="29">
        <v>21.375</v>
      </c>
      <c r="S214" t="s">
        <v>47</v>
      </c>
      <c r="T214" t="s">
        <v>61</v>
      </c>
      <c r="U214">
        <v>38.581600000000002</v>
      </c>
      <c r="V214">
        <v>-121.4944</v>
      </c>
      <c r="W214">
        <f t="shared" si="6"/>
        <v>2023</v>
      </c>
      <c r="X214" t="str">
        <f t="shared" si="7"/>
        <v>July</v>
      </c>
      <c r="Y214" s="2">
        <v>45136</v>
      </c>
      <c r="Z214">
        <v>7</v>
      </c>
      <c r="AA214" t="b">
        <v>0</v>
      </c>
      <c r="AB214" s="2">
        <v>45821</v>
      </c>
      <c r="AC214">
        <v>25</v>
      </c>
      <c r="AD214">
        <v>68</v>
      </c>
      <c r="AE214">
        <v>16</v>
      </c>
      <c r="AF214">
        <v>2.6</v>
      </c>
      <c r="AG214">
        <v>1.1200000000000001</v>
      </c>
      <c r="AH214" s="30">
        <v>1</v>
      </c>
      <c r="AI214">
        <v>0</v>
      </c>
      <c r="AJ214" t="s">
        <v>62</v>
      </c>
      <c r="AK214" t="s">
        <v>42</v>
      </c>
      <c r="AL214" s="29">
        <f>Table1[[#This Row],[membership_tenure_months]]*Table1[[#This Row],[final_price]]</f>
        <v>534.375</v>
      </c>
    </row>
    <row r="215" spans="1:38" x14ac:dyDescent="0.35">
      <c r="A215">
        <v>39</v>
      </c>
      <c r="B215" t="s">
        <v>43</v>
      </c>
      <c r="C215">
        <v>5</v>
      </c>
      <c r="D215" t="s">
        <v>137</v>
      </c>
      <c r="E215" t="b">
        <v>1</v>
      </c>
      <c r="F215" s="1">
        <v>0.63611111111111107</v>
      </c>
      <c r="G215" s="1">
        <v>0.71875</v>
      </c>
      <c r="H215">
        <v>119</v>
      </c>
      <c r="I215" t="b">
        <v>1</v>
      </c>
      <c r="J215" t="b">
        <v>1</v>
      </c>
      <c r="K215" t="b">
        <v>0</v>
      </c>
      <c r="L215" t="s">
        <v>80</v>
      </c>
      <c r="M215">
        <v>30</v>
      </c>
      <c r="N215" t="s">
        <v>37</v>
      </c>
      <c r="O215">
        <v>30</v>
      </c>
      <c r="P215" t="s">
        <v>93</v>
      </c>
      <c r="Q215">
        <v>0.15</v>
      </c>
      <c r="R215" s="29">
        <v>25.5</v>
      </c>
      <c r="S215" t="s">
        <v>47</v>
      </c>
      <c r="T215" t="s">
        <v>61</v>
      </c>
      <c r="U215">
        <v>38.581600000000002</v>
      </c>
      <c r="V215">
        <v>-121.4944</v>
      </c>
      <c r="W215">
        <f t="shared" si="6"/>
        <v>2024</v>
      </c>
      <c r="X215" t="str">
        <f t="shared" si="7"/>
        <v>October</v>
      </c>
      <c r="Y215" s="2">
        <v>45592</v>
      </c>
      <c r="Z215">
        <v>8</v>
      </c>
      <c r="AA215" t="b">
        <v>0</v>
      </c>
      <c r="AB215" s="2">
        <v>45847</v>
      </c>
      <c r="AC215">
        <v>10</v>
      </c>
      <c r="AD215">
        <v>42</v>
      </c>
      <c r="AE215">
        <v>20</v>
      </c>
      <c r="AF215">
        <v>2</v>
      </c>
      <c r="AG215">
        <v>4.5</v>
      </c>
      <c r="AH215" s="30">
        <v>0</v>
      </c>
      <c r="AI215">
        <v>0</v>
      </c>
      <c r="AJ215" t="s">
        <v>62</v>
      </c>
      <c r="AK215" t="s">
        <v>42</v>
      </c>
      <c r="AL215" s="29">
        <f>Table1[[#This Row],[membership_tenure_months]]*Table1[[#This Row],[final_price]]</f>
        <v>255</v>
      </c>
    </row>
    <row r="216" spans="1:38" x14ac:dyDescent="0.35">
      <c r="A216">
        <v>29</v>
      </c>
      <c r="B216" t="s">
        <v>43</v>
      </c>
      <c r="C216">
        <v>3</v>
      </c>
      <c r="D216" t="s">
        <v>119</v>
      </c>
      <c r="E216" t="b">
        <v>0</v>
      </c>
      <c r="F216" s="1">
        <v>0.59444444444444444</v>
      </c>
      <c r="G216" s="1">
        <v>0.71388888888888891</v>
      </c>
      <c r="H216">
        <v>172</v>
      </c>
      <c r="I216" t="b">
        <v>0</v>
      </c>
      <c r="J216" t="b">
        <v>0</v>
      </c>
      <c r="K216" t="b">
        <v>0</v>
      </c>
      <c r="L216" t="s">
        <v>80</v>
      </c>
      <c r="M216">
        <v>30</v>
      </c>
      <c r="N216" t="s">
        <v>37</v>
      </c>
      <c r="O216">
        <v>30</v>
      </c>
      <c r="P216" t="s">
        <v>38</v>
      </c>
      <c r="Q216">
        <v>0.05</v>
      </c>
      <c r="R216" s="29">
        <v>28.5</v>
      </c>
      <c r="S216" t="s">
        <v>47</v>
      </c>
      <c r="T216" t="s">
        <v>48</v>
      </c>
      <c r="U216">
        <v>36.7378</v>
      </c>
      <c r="V216">
        <v>-119.7871</v>
      </c>
      <c r="W216">
        <f t="shared" si="6"/>
        <v>2023</v>
      </c>
      <c r="X216" t="str">
        <f t="shared" si="7"/>
        <v>May</v>
      </c>
      <c r="Y216" s="2">
        <v>45072</v>
      </c>
      <c r="Z216">
        <v>0</v>
      </c>
      <c r="AA216" t="b">
        <v>0</v>
      </c>
      <c r="AB216" s="2">
        <v>45818</v>
      </c>
      <c r="AC216">
        <v>27</v>
      </c>
      <c r="AD216">
        <v>71</v>
      </c>
      <c r="AE216">
        <v>12</v>
      </c>
      <c r="AF216">
        <v>2.9</v>
      </c>
      <c r="AG216">
        <v>1.5</v>
      </c>
      <c r="AH216" s="30">
        <v>1</v>
      </c>
      <c r="AI216">
        <v>0</v>
      </c>
      <c r="AJ216" t="s">
        <v>49</v>
      </c>
      <c r="AK216" t="s">
        <v>42</v>
      </c>
      <c r="AL216" s="29">
        <f>Table1[[#This Row],[membership_tenure_months]]*Table1[[#This Row],[final_price]]</f>
        <v>769.5</v>
      </c>
    </row>
    <row r="217" spans="1:38" x14ac:dyDescent="0.35">
      <c r="A217">
        <v>27</v>
      </c>
      <c r="B217" t="s">
        <v>43</v>
      </c>
      <c r="C217">
        <v>2</v>
      </c>
      <c r="D217" t="s">
        <v>145</v>
      </c>
      <c r="E217" t="b">
        <v>0</v>
      </c>
      <c r="F217" s="1">
        <v>0.76944444444444449</v>
      </c>
      <c r="G217" s="1">
        <v>0.84722222222222221</v>
      </c>
      <c r="H217">
        <v>112</v>
      </c>
      <c r="I217" t="b">
        <v>1</v>
      </c>
      <c r="J217" t="b">
        <v>0</v>
      </c>
      <c r="K217" t="b">
        <v>0</v>
      </c>
      <c r="L217" t="s">
        <v>36</v>
      </c>
      <c r="M217">
        <v>30</v>
      </c>
      <c r="N217" t="s">
        <v>37</v>
      </c>
      <c r="O217">
        <v>30</v>
      </c>
      <c r="P217" t="s">
        <v>93</v>
      </c>
      <c r="Q217">
        <v>0.15</v>
      </c>
      <c r="R217" s="29">
        <v>25.5</v>
      </c>
      <c r="S217" t="s">
        <v>47</v>
      </c>
      <c r="T217" t="s">
        <v>61</v>
      </c>
      <c r="U217">
        <v>38.581600000000002</v>
      </c>
      <c r="V217">
        <v>-121.4944</v>
      </c>
      <c r="W217">
        <f t="shared" si="6"/>
        <v>2024</v>
      </c>
      <c r="X217" t="str">
        <f t="shared" si="7"/>
        <v>October</v>
      </c>
      <c r="Y217" s="2">
        <v>45578</v>
      </c>
      <c r="Z217">
        <v>0</v>
      </c>
      <c r="AA217" t="b">
        <v>1</v>
      </c>
      <c r="AB217" s="2">
        <v>45846</v>
      </c>
      <c r="AC217">
        <v>10</v>
      </c>
      <c r="AD217">
        <v>43</v>
      </c>
      <c r="AE217">
        <v>8</v>
      </c>
      <c r="AF217">
        <v>1.9</v>
      </c>
      <c r="AG217">
        <v>4.5</v>
      </c>
      <c r="AH217" s="30">
        <v>0</v>
      </c>
      <c r="AI217">
        <v>0</v>
      </c>
      <c r="AJ217" t="s">
        <v>62</v>
      </c>
      <c r="AK217" t="s">
        <v>42</v>
      </c>
      <c r="AL217" s="29">
        <f>Table1[[#This Row],[membership_tenure_months]]*Table1[[#This Row],[final_price]]</f>
        <v>255</v>
      </c>
    </row>
    <row r="218" spans="1:38" x14ac:dyDescent="0.35">
      <c r="A218">
        <v>32</v>
      </c>
      <c r="B218" t="s">
        <v>34</v>
      </c>
      <c r="C218">
        <v>3</v>
      </c>
      <c r="D218" t="s">
        <v>152</v>
      </c>
      <c r="E218" t="b">
        <v>1</v>
      </c>
      <c r="F218" s="1">
        <v>0.74097222222222225</v>
      </c>
      <c r="G218" s="1">
        <v>0.81111111111111112</v>
      </c>
      <c r="H218">
        <v>101</v>
      </c>
      <c r="I218" t="b">
        <v>0</v>
      </c>
      <c r="J218" t="b">
        <v>0</v>
      </c>
      <c r="K218" t="b">
        <v>1</v>
      </c>
      <c r="L218" t="s">
        <v>80</v>
      </c>
      <c r="M218">
        <v>50</v>
      </c>
      <c r="N218" t="s">
        <v>97</v>
      </c>
      <c r="O218">
        <v>45</v>
      </c>
      <c r="P218" t="s">
        <v>51</v>
      </c>
      <c r="Q218">
        <v>0.1</v>
      </c>
      <c r="R218" s="29">
        <v>40.5</v>
      </c>
      <c r="S218" t="s">
        <v>39</v>
      </c>
      <c r="T218" t="s">
        <v>48</v>
      </c>
      <c r="U218">
        <v>36.7378</v>
      </c>
      <c r="V218">
        <v>-119.7871</v>
      </c>
      <c r="W218">
        <f t="shared" si="6"/>
        <v>2024</v>
      </c>
      <c r="X218" t="str">
        <f t="shared" si="7"/>
        <v>July</v>
      </c>
      <c r="Y218" s="2">
        <v>45484</v>
      </c>
      <c r="Z218">
        <v>0</v>
      </c>
      <c r="AA218" t="b">
        <v>0</v>
      </c>
      <c r="AB218" s="2">
        <v>45841</v>
      </c>
      <c r="AC218">
        <v>13</v>
      </c>
      <c r="AD218">
        <v>48</v>
      </c>
      <c r="AE218">
        <v>12</v>
      </c>
      <c r="AF218">
        <v>1.7</v>
      </c>
      <c r="AG218">
        <v>4.5</v>
      </c>
      <c r="AH218" s="30">
        <v>0</v>
      </c>
      <c r="AI218">
        <v>0</v>
      </c>
      <c r="AJ218" t="s">
        <v>49</v>
      </c>
      <c r="AK218" t="s">
        <v>42</v>
      </c>
      <c r="AL218" s="29">
        <f>Table1[[#This Row],[membership_tenure_months]]*Table1[[#This Row],[final_price]]</f>
        <v>526.5</v>
      </c>
    </row>
    <row r="219" spans="1:38" x14ac:dyDescent="0.35">
      <c r="A219">
        <v>35</v>
      </c>
      <c r="B219" t="s">
        <v>43</v>
      </c>
      <c r="C219">
        <v>1</v>
      </c>
      <c r="D219" t="s">
        <v>94</v>
      </c>
      <c r="E219" t="b">
        <v>1</v>
      </c>
      <c r="F219" s="1">
        <v>0.55000000000000004</v>
      </c>
      <c r="G219" s="1">
        <v>0.62083333333333335</v>
      </c>
      <c r="H219">
        <v>102</v>
      </c>
      <c r="I219" t="b">
        <v>1</v>
      </c>
      <c r="J219" t="b">
        <v>1</v>
      </c>
      <c r="K219" t="b">
        <v>0</v>
      </c>
      <c r="L219" t="s">
        <v>45</v>
      </c>
      <c r="M219">
        <v>30</v>
      </c>
      <c r="N219" t="s">
        <v>37</v>
      </c>
      <c r="O219">
        <v>30</v>
      </c>
      <c r="P219" t="s">
        <v>46</v>
      </c>
      <c r="Q219">
        <v>0</v>
      </c>
      <c r="R219" s="29">
        <v>30</v>
      </c>
      <c r="S219" t="s">
        <v>47</v>
      </c>
      <c r="T219" t="s">
        <v>83</v>
      </c>
      <c r="U219">
        <v>33.770099999999999</v>
      </c>
      <c r="V219">
        <v>-118.19370000000001</v>
      </c>
      <c r="W219">
        <f t="shared" si="6"/>
        <v>2023</v>
      </c>
      <c r="X219" t="str">
        <f t="shared" si="7"/>
        <v>April</v>
      </c>
      <c r="Y219" s="2">
        <v>45035</v>
      </c>
      <c r="Z219">
        <v>6</v>
      </c>
      <c r="AA219" t="b">
        <v>0</v>
      </c>
      <c r="AB219" s="2">
        <v>45816</v>
      </c>
      <c r="AC219">
        <v>28</v>
      </c>
      <c r="AD219">
        <v>73</v>
      </c>
      <c r="AE219">
        <v>4</v>
      </c>
      <c r="AF219">
        <v>1.7</v>
      </c>
      <c r="AG219">
        <v>0</v>
      </c>
      <c r="AH219" s="30">
        <v>1</v>
      </c>
      <c r="AI219">
        <v>0</v>
      </c>
      <c r="AJ219" t="s">
        <v>84</v>
      </c>
      <c r="AK219" t="s">
        <v>42</v>
      </c>
      <c r="AL219" s="29">
        <f>Table1[[#This Row],[membership_tenure_months]]*Table1[[#This Row],[final_price]]</f>
        <v>840</v>
      </c>
    </row>
    <row r="220" spans="1:38" x14ac:dyDescent="0.35">
      <c r="A220">
        <v>43</v>
      </c>
      <c r="B220" t="s">
        <v>43</v>
      </c>
      <c r="C220">
        <v>4</v>
      </c>
      <c r="D220" t="s">
        <v>117</v>
      </c>
      <c r="E220" t="b">
        <v>1</v>
      </c>
      <c r="F220" s="1">
        <v>0.44305555555555554</v>
      </c>
      <c r="G220" s="1">
        <v>0.48680555555555555</v>
      </c>
      <c r="H220">
        <v>63</v>
      </c>
      <c r="I220" t="b">
        <v>1</v>
      </c>
      <c r="J220" t="b">
        <v>1</v>
      </c>
      <c r="K220" t="b">
        <v>1</v>
      </c>
      <c r="L220" t="s">
        <v>36</v>
      </c>
      <c r="M220">
        <v>30</v>
      </c>
      <c r="N220" t="s">
        <v>82</v>
      </c>
      <c r="O220">
        <v>22.5</v>
      </c>
      <c r="P220" t="s">
        <v>38</v>
      </c>
      <c r="Q220">
        <v>0.05</v>
      </c>
      <c r="R220" s="29">
        <v>21.375</v>
      </c>
      <c r="S220" t="s">
        <v>47</v>
      </c>
      <c r="T220" t="s">
        <v>72</v>
      </c>
      <c r="U220">
        <v>35.3733</v>
      </c>
      <c r="V220">
        <v>-119.0187</v>
      </c>
      <c r="W220">
        <f t="shared" si="6"/>
        <v>2023</v>
      </c>
      <c r="X220" t="str">
        <f t="shared" si="7"/>
        <v>August</v>
      </c>
      <c r="Y220" s="2">
        <v>45139</v>
      </c>
      <c r="Z220">
        <v>4</v>
      </c>
      <c r="AA220" t="b">
        <v>0</v>
      </c>
      <c r="AB220" s="2">
        <v>45822</v>
      </c>
      <c r="AC220">
        <v>24</v>
      </c>
      <c r="AD220">
        <v>67</v>
      </c>
      <c r="AE220">
        <v>16</v>
      </c>
      <c r="AF220">
        <v>1</v>
      </c>
      <c r="AG220">
        <v>1.1200000000000001</v>
      </c>
      <c r="AH220" s="30">
        <v>1</v>
      </c>
      <c r="AI220">
        <v>0</v>
      </c>
      <c r="AJ220" t="s">
        <v>73</v>
      </c>
      <c r="AK220" t="s">
        <v>42</v>
      </c>
      <c r="AL220" s="29">
        <f>Table1[[#This Row],[membership_tenure_months]]*Table1[[#This Row],[final_price]]</f>
        <v>513</v>
      </c>
    </row>
    <row r="221" spans="1:38" x14ac:dyDescent="0.35">
      <c r="A221">
        <v>24</v>
      </c>
      <c r="B221" t="s">
        <v>43</v>
      </c>
      <c r="C221">
        <v>3</v>
      </c>
      <c r="D221" t="s">
        <v>99</v>
      </c>
      <c r="E221" t="b">
        <v>1</v>
      </c>
      <c r="F221" s="1">
        <v>0.87013888888888891</v>
      </c>
      <c r="G221" s="1">
        <v>0.8979166666666667</v>
      </c>
      <c r="H221">
        <v>40</v>
      </c>
      <c r="I221" t="b">
        <v>0</v>
      </c>
      <c r="J221" t="b">
        <v>0</v>
      </c>
      <c r="K221" t="b">
        <v>1</v>
      </c>
      <c r="L221" t="s">
        <v>80</v>
      </c>
      <c r="M221">
        <v>30</v>
      </c>
      <c r="N221" t="s">
        <v>37</v>
      </c>
      <c r="O221">
        <v>30</v>
      </c>
      <c r="P221" t="s">
        <v>46</v>
      </c>
      <c r="Q221">
        <v>0</v>
      </c>
      <c r="R221" s="29">
        <v>30</v>
      </c>
      <c r="S221" t="s">
        <v>47</v>
      </c>
      <c r="T221" t="s">
        <v>61</v>
      </c>
      <c r="U221">
        <v>38.581600000000002</v>
      </c>
      <c r="V221">
        <v>-121.4944</v>
      </c>
      <c r="W221">
        <f t="shared" si="6"/>
        <v>2022</v>
      </c>
      <c r="X221" t="str">
        <f t="shared" si="7"/>
        <v>December</v>
      </c>
      <c r="Y221" s="2">
        <v>44926</v>
      </c>
      <c r="Z221">
        <v>0</v>
      </c>
      <c r="AA221" t="b">
        <v>0</v>
      </c>
      <c r="AB221" s="2">
        <v>45810</v>
      </c>
      <c r="AC221">
        <v>32</v>
      </c>
      <c r="AD221">
        <v>79</v>
      </c>
      <c r="AE221">
        <v>12</v>
      </c>
      <c r="AF221">
        <v>0.7</v>
      </c>
      <c r="AG221">
        <v>0</v>
      </c>
      <c r="AH221" s="30">
        <v>1</v>
      </c>
      <c r="AI221">
        <v>0</v>
      </c>
      <c r="AJ221" t="s">
        <v>62</v>
      </c>
      <c r="AK221" t="s">
        <v>42</v>
      </c>
      <c r="AL221" s="29">
        <f>Table1[[#This Row],[membership_tenure_months]]*Table1[[#This Row],[final_price]]</f>
        <v>960</v>
      </c>
    </row>
    <row r="222" spans="1:38" x14ac:dyDescent="0.35">
      <c r="A222">
        <v>22</v>
      </c>
      <c r="B222" t="s">
        <v>43</v>
      </c>
      <c r="C222">
        <v>5</v>
      </c>
      <c r="D222" t="s">
        <v>106</v>
      </c>
      <c r="E222" t="b">
        <v>1</v>
      </c>
      <c r="F222" s="1">
        <v>0.34236111111111112</v>
      </c>
      <c r="G222" s="1">
        <v>0.40694444444444444</v>
      </c>
      <c r="H222">
        <v>93</v>
      </c>
      <c r="I222" t="b">
        <v>0</v>
      </c>
      <c r="J222" t="b">
        <v>0</v>
      </c>
      <c r="K222" t="b">
        <v>1</v>
      </c>
      <c r="L222" t="s">
        <v>36</v>
      </c>
      <c r="M222">
        <v>30</v>
      </c>
      <c r="N222" t="s">
        <v>37</v>
      </c>
      <c r="O222">
        <v>30</v>
      </c>
      <c r="P222" t="s">
        <v>38</v>
      </c>
      <c r="Q222">
        <v>0.05</v>
      </c>
      <c r="R222" s="29">
        <v>28.5</v>
      </c>
      <c r="S222" t="s">
        <v>47</v>
      </c>
      <c r="T222" t="s">
        <v>40</v>
      </c>
      <c r="U222">
        <v>37.338200000000001</v>
      </c>
      <c r="V222">
        <v>-121.88630000000001</v>
      </c>
      <c r="W222">
        <f t="shared" si="6"/>
        <v>2023</v>
      </c>
      <c r="X222" t="str">
        <f t="shared" si="7"/>
        <v>July</v>
      </c>
      <c r="Y222" s="2">
        <v>45130</v>
      </c>
      <c r="Z222">
        <v>0</v>
      </c>
      <c r="AA222" t="b">
        <v>0</v>
      </c>
      <c r="AB222" s="2">
        <v>45821</v>
      </c>
      <c r="AC222">
        <v>25</v>
      </c>
      <c r="AD222">
        <v>68</v>
      </c>
      <c r="AE222">
        <v>20</v>
      </c>
      <c r="AF222">
        <v>1.6</v>
      </c>
      <c r="AG222">
        <v>1.5</v>
      </c>
      <c r="AH222" s="30">
        <v>1</v>
      </c>
      <c r="AI222">
        <v>0</v>
      </c>
      <c r="AJ222" t="s">
        <v>41</v>
      </c>
      <c r="AK222" t="s">
        <v>42</v>
      </c>
      <c r="AL222" s="29">
        <f>Table1[[#This Row],[membership_tenure_months]]*Table1[[#This Row],[final_price]]</f>
        <v>712.5</v>
      </c>
    </row>
    <row r="223" spans="1:38" x14ac:dyDescent="0.35">
      <c r="A223">
        <v>23</v>
      </c>
      <c r="B223" t="s">
        <v>54</v>
      </c>
      <c r="C223">
        <v>2</v>
      </c>
      <c r="D223" t="s">
        <v>122</v>
      </c>
      <c r="E223" t="b">
        <v>1</v>
      </c>
      <c r="F223" s="1">
        <v>0.54027777777777775</v>
      </c>
      <c r="G223" s="1">
        <v>0.65694444444444444</v>
      </c>
      <c r="H223">
        <v>168</v>
      </c>
      <c r="I223" t="b">
        <v>0</v>
      </c>
      <c r="J223" t="b">
        <v>0</v>
      </c>
      <c r="K223" t="b">
        <v>0</v>
      </c>
      <c r="L223" t="s">
        <v>80</v>
      </c>
      <c r="M223">
        <v>20</v>
      </c>
      <c r="N223" t="s">
        <v>37</v>
      </c>
      <c r="O223">
        <v>20</v>
      </c>
      <c r="P223" t="s">
        <v>46</v>
      </c>
      <c r="Q223">
        <v>0</v>
      </c>
      <c r="R223" s="29">
        <v>20</v>
      </c>
      <c r="S223" t="s">
        <v>56</v>
      </c>
      <c r="T223" t="s">
        <v>69</v>
      </c>
      <c r="U223">
        <v>32.715699999999998</v>
      </c>
      <c r="V223">
        <v>-117.1611</v>
      </c>
      <c r="W223">
        <f t="shared" si="6"/>
        <v>2023</v>
      </c>
      <c r="X223" t="str">
        <f t="shared" si="7"/>
        <v>October</v>
      </c>
      <c r="Y223" s="2">
        <v>45225</v>
      </c>
      <c r="Z223">
        <v>0</v>
      </c>
      <c r="AA223" t="b">
        <v>0</v>
      </c>
      <c r="AB223" s="2">
        <v>45826</v>
      </c>
      <c r="AC223">
        <v>22</v>
      </c>
      <c r="AD223">
        <v>63</v>
      </c>
      <c r="AE223">
        <v>8</v>
      </c>
      <c r="AF223">
        <v>2.8</v>
      </c>
      <c r="AG223">
        <v>0</v>
      </c>
      <c r="AH223" s="30">
        <v>1</v>
      </c>
      <c r="AI223">
        <v>0</v>
      </c>
      <c r="AJ223" t="s">
        <v>70</v>
      </c>
      <c r="AK223" t="s">
        <v>42</v>
      </c>
      <c r="AL223" s="29">
        <f>Table1[[#This Row],[membership_tenure_months]]*Table1[[#This Row],[final_price]]</f>
        <v>440</v>
      </c>
    </row>
    <row r="224" spans="1:38" x14ac:dyDescent="0.35">
      <c r="A224">
        <v>17</v>
      </c>
      <c r="B224" t="s">
        <v>54</v>
      </c>
      <c r="C224">
        <v>3</v>
      </c>
      <c r="D224" t="s">
        <v>153</v>
      </c>
      <c r="E224" t="b">
        <v>0</v>
      </c>
      <c r="F224" s="1">
        <v>0.4597222222222222</v>
      </c>
      <c r="G224" s="1">
        <v>0.51666666666666672</v>
      </c>
      <c r="H224">
        <v>82</v>
      </c>
      <c r="I224" t="b">
        <v>0</v>
      </c>
      <c r="J224" t="b">
        <v>1</v>
      </c>
      <c r="K224" t="b">
        <v>1</v>
      </c>
      <c r="L224" t="s">
        <v>36</v>
      </c>
      <c r="M224">
        <v>20</v>
      </c>
      <c r="N224" t="s">
        <v>37</v>
      </c>
      <c r="O224">
        <v>20</v>
      </c>
      <c r="P224" t="s">
        <v>93</v>
      </c>
      <c r="Q224">
        <v>0.15</v>
      </c>
      <c r="R224" s="29">
        <v>17</v>
      </c>
      <c r="S224" t="s">
        <v>56</v>
      </c>
      <c r="T224" t="s">
        <v>64</v>
      </c>
      <c r="U224">
        <v>34.052199999999999</v>
      </c>
      <c r="V224">
        <v>-118.2437</v>
      </c>
      <c r="W224">
        <f t="shared" si="6"/>
        <v>2025</v>
      </c>
      <c r="X224" t="str">
        <f t="shared" si="7"/>
        <v>March</v>
      </c>
      <c r="Y224" s="2">
        <v>45731</v>
      </c>
      <c r="Z224">
        <v>3</v>
      </c>
      <c r="AA224" t="b">
        <v>1</v>
      </c>
      <c r="AB224" s="2">
        <v>45855</v>
      </c>
      <c r="AC224">
        <v>5</v>
      </c>
      <c r="AD224">
        <v>34</v>
      </c>
      <c r="AE224">
        <v>12</v>
      </c>
      <c r="AF224">
        <v>1.4</v>
      </c>
      <c r="AG224">
        <v>3</v>
      </c>
      <c r="AH224" s="30">
        <v>0</v>
      </c>
      <c r="AI224">
        <v>0</v>
      </c>
      <c r="AJ224" t="s">
        <v>65</v>
      </c>
      <c r="AK224" t="s">
        <v>42</v>
      </c>
      <c r="AL224" s="29">
        <f>Table1[[#This Row],[membership_tenure_months]]*Table1[[#This Row],[final_price]]</f>
        <v>85</v>
      </c>
    </row>
    <row r="225" spans="1:38" x14ac:dyDescent="0.35">
      <c r="A225">
        <v>19</v>
      </c>
      <c r="B225" t="s">
        <v>34</v>
      </c>
      <c r="C225">
        <v>1</v>
      </c>
      <c r="D225" t="s">
        <v>81</v>
      </c>
      <c r="E225" t="b">
        <v>1</v>
      </c>
      <c r="F225" s="1">
        <v>0.60416666666666663</v>
      </c>
      <c r="G225" s="1">
        <v>0.72847222222222219</v>
      </c>
      <c r="H225">
        <v>179</v>
      </c>
      <c r="I225" t="b">
        <v>0</v>
      </c>
      <c r="J225" t="b">
        <v>1</v>
      </c>
      <c r="K225" t="b">
        <v>1</v>
      </c>
      <c r="L225" t="s">
        <v>45</v>
      </c>
      <c r="M225">
        <v>50</v>
      </c>
      <c r="N225" t="s">
        <v>82</v>
      </c>
      <c r="O225">
        <v>37.5</v>
      </c>
      <c r="P225" t="s">
        <v>51</v>
      </c>
      <c r="Q225">
        <v>0.1</v>
      </c>
      <c r="R225" s="29">
        <v>33.75</v>
      </c>
      <c r="S225" t="s">
        <v>39</v>
      </c>
      <c r="T225" t="s">
        <v>40</v>
      </c>
      <c r="U225">
        <v>37.338200000000001</v>
      </c>
      <c r="V225">
        <v>-121.88630000000001</v>
      </c>
      <c r="W225">
        <f t="shared" si="6"/>
        <v>2024</v>
      </c>
      <c r="X225" t="str">
        <f t="shared" si="7"/>
        <v>May</v>
      </c>
      <c r="Y225" s="2">
        <v>45439</v>
      </c>
      <c r="Z225">
        <v>2</v>
      </c>
      <c r="AA225" t="b">
        <v>1</v>
      </c>
      <c r="AB225" s="2">
        <v>45838</v>
      </c>
      <c r="AC225">
        <v>15</v>
      </c>
      <c r="AD225">
        <v>51</v>
      </c>
      <c r="AE225">
        <v>4</v>
      </c>
      <c r="AF225">
        <v>3</v>
      </c>
      <c r="AG225">
        <v>3.75</v>
      </c>
      <c r="AH225" s="30">
        <v>0</v>
      </c>
      <c r="AI225">
        <v>0</v>
      </c>
      <c r="AJ225" t="s">
        <v>41</v>
      </c>
      <c r="AK225" t="s">
        <v>42</v>
      </c>
      <c r="AL225" s="29">
        <f>Table1[[#This Row],[membership_tenure_months]]*Table1[[#This Row],[final_price]]</f>
        <v>506.25</v>
      </c>
    </row>
    <row r="226" spans="1:38" x14ac:dyDescent="0.35">
      <c r="A226">
        <v>24</v>
      </c>
      <c r="B226" t="s">
        <v>54</v>
      </c>
      <c r="C226">
        <v>2</v>
      </c>
      <c r="D226" t="s">
        <v>103</v>
      </c>
      <c r="E226" t="b">
        <v>1</v>
      </c>
      <c r="F226" s="1">
        <v>0.79027777777777775</v>
      </c>
      <c r="G226" s="1">
        <v>0.81944444444444442</v>
      </c>
      <c r="H226">
        <v>42</v>
      </c>
      <c r="I226" t="b">
        <v>1</v>
      </c>
      <c r="J226" t="b">
        <v>0</v>
      </c>
      <c r="K226" t="b">
        <v>1</v>
      </c>
      <c r="L226" t="s">
        <v>80</v>
      </c>
      <c r="M226">
        <v>20</v>
      </c>
      <c r="N226" t="s">
        <v>97</v>
      </c>
      <c r="O226">
        <v>18</v>
      </c>
      <c r="P226" t="s">
        <v>51</v>
      </c>
      <c r="Q226">
        <v>0.1</v>
      </c>
      <c r="R226" s="29">
        <v>16.2</v>
      </c>
      <c r="S226" t="s">
        <v>56</v>
      </c>
      <c r="T226" t="s">
        <v>64</v>
      </c>
      <c r="U226">
        <v>34.052199999999999</v>
      </c>
      <c r="V226">
        <v>-118.2437</v>
      </c>
      <c r="W226">
        <f t="shared" si="6"/>
        <v>2024</v>
      </c>
      <c r="X226" t="str">
        <f t="shared" si="7"/>
        <v>September</v>
      </c>
      <c r="Y226" s="2">
        <v>45548</v>
      </c>
      <c r="Z226">
        <v>0</v>
      </c>
      <c r="AA226" t="b">
        <v>1</v>
      </c>
      <c r="AB226" s="2">
        <v>45845</v>
      </c>
      <c r="AC226">
        <v>11</v>
      </c>
      <c r="AD226">
        <v>44</v>
      </c>
      <c r="AE226">
        <v>8</v>
      </c>
      <c r="AF226">
        <v>0.7</v>
      </c>
      <c r="AG226">
        <v>1.8</v>
      </c>
      <c r="AH226" s="30">
        <v>0</v>
      </c>
      <c r="AI226">
        <v>0</v>
      </c>
      <c r="AJ226" t="s">
        <v>65</v>
      </c>
      <c r="AK226" t="s">
        <v>42</v>
      </c>
      <c r="AL226" s="29">
        <f>Table1[[#This Row],[membership_tenure_months]]*Table1[[#This Row],[final_price]]</f>
        <v>178.2</v>
      </c>
    </row>
    <row r="227" spans="1:38" x14ac:dyDescent="0.35">
      <c r="A227">
        <v>27</v>
      </c>
      <c r="B227" t="s">
        <v>34</v>
      </c>
      <c r="C227">
        <v>2</v>
      </c>
      <c r="D227" t="s">
        <v>149</v>
      </c>
      <c r="E227" t="b">
        <v>1</v>
      </c>
      <c r="F227" s="1">
        <v>0.85555555555555551</v>
      </c>
      <c r="G227" s="1">
        <v>0.93055555555555558</v>
      </c>
      <c r="H227">
        <v>108</v>
      </c>
      <c r="I227" t="b">
        <v>1</v>
      </c>
      <c r="J227" t="b">
        <v>0</v>
      </c>
      <c r="K227" t="b">
        <v>0</v>
      </c>
      <c r="L227" t="s">
        <v>75</v>
      </c>
      <c r="M227">
        <v>50</v>
      </c>
      <c r="N227" t="s">
        <v>97</v>
      </c>
      <c r="O227">
        <v>45</v>
      </c>
      <c r="P227" t="s">
        <v>46</v>
      </c>
      <c r="Q227">
        <v>0</v>
      </c>
      <c r="R227" s="29">
        <v>45</v>
      </c>
      <c r="S227" t="s">
        <v>39</v>
      </c>
      <c r="T227" t="s">
        <v>83</v>
      </c>
      <c r="U227">
        <v>33.770099999999999</v>
      </c>
      <c r="V227">
        <v>-118.19370000000001</v>
      </c>
      <c r="W227">
        <f t="shared" si="6"/>
        <v>2024</v>
      </c>
      <c r="X227" t="str">
        <f t="shared" si="7"/>
        <v>October</v>
      </c>
      <c r="Y227" s="2">
        <v>45571</v>
      </c>
      <c r="Z227">
        <v>0</v>
      </c>
      <c r="AA227" t="b">
        <v>1</v>
      </c>
      <c r="AB227" s="2">
        <v>45846</v>
      </c>
      <c r="AC227">
        <v>10</v>
      </c>
      <c r="AD227">
        <v>43</v>
      </c>
      <c r="AE227">
        <v>8</v>
      </c>
      <c r="AF227">
        <v>1.8</v>
      </c>
      <c r="AG227">
        <v>0</v>
      </c>
      <c r="AH227" s="30">
        <v>0</v>
      </c>
      <c r="AI227">
        <v>0</v>
      </c>
      <c r="AJ227" t="s">
        <v>84</v>
      </c>
      <c r="AK227" t="s">
        <v>42</v>
      </c>
      <c r="AL227" s="29">
        <f>Table1[[#This Row],[membership_tenure_months]]*Table1[[#This Row],[final_price]]</f>
        <v>450</v>
      </c>
    </row>
    <row r="228" spans="1:38" x14ac:dyDescent="0.35">
      <c r="A228">
        <v>22</v>
      </c>
      <c r="B228" t="s">
        <v>54</v>
      </c>
      <c r="C228">
        <v>5</v>
      </c>
      <c r="D228" t="s">
        <v>106</v>
      </c>
      <c r="E228" t="b">
        <v>1</v>
      </c>
      <c r="F228" s="1">
        <v>0.43819444444444444</v>
      </c>
      <c r="G228" s="1">
        <v>0.49166666666666664</v>
      </c>
      <c r="H228">
        <v>77</v>
      </c>
      <c r="I228" t="b">
        <v>1</v>
      </c>
      <c r="J228" t="b">
        <v>1</v>
      </c>
      <c r="K228" t="b">
        <v>0</v>
      </c>
      <c r="L228" t="s">
        <v>36</v>
      </c>
      <c r="M228">
        <v>20</v>
      </c>
      <c r="N228" t="s">
        <v>82</v>
      </c>
      <c r="O228">
        <v>15</v>
      </c>
      <c r="P228" t="s">
        <v>38</v>
      </c>
      <c r="Q228">
        <v>0.05</v>
      </c>
      <c r="R228" s="29">
        <v>14.25</v>
      </c>
      <c r="S228" t="s">
        <v>56</v>
      </c>
      <c r="T228" t="s">
        <v>57</v>
      </c>
      <c r="U228">
        <v>33.836599999999997</v>
      </c>
      <c r="V228">
        <v>-117.9143</v>
      </c>
      <c r="W228">
        <f t="shared" si="6"/>
        <v>2022</v>
      </c>
      <c r="X228" t="str">
        <f t="shared" si="7"/>
        <v>August</v>
      </c>
      <c r="Y228" s="2">
        <v>44794</v>
      </c>
      <c r="Z228">
        <v>3</v>
      </c>
      <c r="AA228" t="b">
        <v>1</v>
      </c>
      <c r="AB228" s="2">
        <v>45802</v>
      </c>
      <c r="AC228">
        <v>36</v>
      </c>
      <c r="AD228">
        <v>87</v>
      </c>
      <c r="AE228">
        <v>20</v>
      </c>
      <c r="AF228">
        <v>1.3</v>
      </c>
      <c r="AG228">
        <v>0.75</v>
      </c>
      <c r="AH228" s="30">
        <v>1</v>
      </c>
      <c r="AI228">
        <v>0</v>
      </c>
      <c r="AJ228" t="s">
        <v>58</v>
      </c>
      <c r="AK228" t="s">
        <v>42</v>
      </c>
      <c r="AL228" s="29">
        <f>Table1[[#This Row],[membership_tenure_months]]*Table1[[#This Row],[final_price]]</f>
        <v>513</v>
      </c>
    </row>
    <row r="229" spans="1:38" x14ac:dyDescent="0.35">
      <c r="A229">
        <v>14</v>
      </c>
      <c r="B229" t="s">
        <v>66</v>
      </c>
      <c r="C229">
        <v>2</v>
      </c>
      <c r="D229" t="s">
        <v>113</v>
      </c>
      <c r="E229" t="b">
        <v>1</v>
      </c>
      <c r="F229" s="1">
        <v>0.59583333333333333</v>
      </c>
      <c r="G229" s="1">
        <v>0.63402777777777775</v>
      </c>
      <c r="H229">
        <v>55</v>
      </c>
      <c r="I229" t="b">
        <v>1</v>
      </c>
      <c r="J229" t="b">
        <v>0</v>
      </c>
      <c r="K229" t="b">
        <v>1</v>
      </c>
      <c r="L229" t="s">
        <v>80</v>
      </c>
      <c r="M229">
        <v>70</v>
      </c>
      <c r="N229" t="s">
        <v>82</v>
      </c>
      <c r="O229">
        <v>52.5</v>
      </c>
      <c r="P229" t="s">
        <v>38</v>
      </c>
      <c r="Q229">
        <v>0.05</v>
      </c>
      <c r="R229" s="29">
        <v>49.875</v>
      </c>
      <c r="S229" t="s">
        <v>68</v>
      </c>
      <c r="T229" t="s">
        <v>76</v>
      </c>
      <c r="U229">
        <v>37.774900000000002</v>
      </c>
      <c r="V229">
        <v>-122.4194</v>
      </c>
      <c r="W229">
        <f t="shared" si="6"/>
        <v>2024</v>
      </c>
      <c r="X229" t="str">
        <f t="shared" si="7"/>
        <v>April</v>
      </c>
      <c r="Y229" s="2">
        <v>45412</v>
      </c>
      <c r="Z229">
        <v>0</v>
      </c>
      <c r="AA229" t="b">
        <v>1</v>
      </c>
      <c r="AB229" s="2">
        <v>45837</v>
      </c>
      <c r="AC229">
        <v>16</v>
      </c>
      <c r="AD229">
        <v>52</v>
      </c>
      <c r="AE229">
        <v>8</v>
      </c>
      <c r="AF229">
        <v>0.9</v>
      </c>
      <c r="AG229">
        <v>2.62</v>
      </c>
      <c r="AH229" s="30">
        <v>0</v>
      </c>
      <c r="AI229">
        <v>1</v>
      </c>
      <c r="AJ229" t="s">
        <v>77</v>
      </c>
      <c r="AK229" t="s">
        <v>42</v>
      </c>
      <c r="AL229" s="29">
        <f>Table1[[#This Row],[membership_tenure_months]]*Table1[[#This Row],[final_price]]</f>
        <v>798</v>
      </c>
    </row>
    <row r="230" spans="1:38" x14ac:dyDescent="0.35">
      <c r="A230">
        <v>47</v>
      </c>
      <c r="B230" t="s">
        <v>34</v>
      </c>
      <c r="C230">
        <v>1</v>
      </c>
      <c r="D230" t="s">
        <v>116</v>
      </c>
      <c r="E230" t="b">
        <v>0</v>
      </c>
      <c r="F230" s="1">
        <v>0.81388888888888888</v>
      </c>
      <c r="G230" s="1">
        <v>0.84861111111111109</v>
      </c>
      <c r="H230">
        <v>50</v>
      </c>
      <c r="I230" t="b">
        <v>1</v>
      </c>
      <c r="J230" t="b">
        <v>0</v>
      </c>
      <c r="K230" t="b">
        <v>0</v>
      </c>
      <c r="L230" t="s">
        <v>36</v>
      </c>
      <c r="M230">
        <v>50</v>
      </c>
      <c r="N230" t="s">
        <v>37</v>
      </c>
      <c r="O230">
        <v>50</v>
      </c>
      <c r="P230" t="s">
        <v>46</v>
      </c>
      <c r="Q230">
        <v>0</v>
      </c>
      <c r="R230" s="29">
        <v>50</v>
      </c>
      <c r="S230" t="s">
        <v>39</v>
      </c>
      <c r="T230" t="s">
        <v>76</v>
      </c>
      <c r="U230">
        <v>37.774900000000002</v>
      </c>
      <c r="V230">
        <v>-122.4194</v>
      </c>
      <c r="W230">
        <f t="shared" si="6"/>
        <v>2022</v>
      </c>
      <c r="X230" t="str">
        <f t="shared" si="7"/>
        <v>November</v>
      </c>
      <c r="Y230" s="2">
        <v>44880</v>
      </c>
      <c r="Z230">
        <v>0</v>
      </c>
      <c r="AA230" t="b">
        <v>1</v>
      </c>
      <c r="AB230" s="2">
        <v>45807</v>
      </c>
      <c r="AC230">
        <v>33</v>
      </c>
      <c r="AD230">
        <v>82</v>
      </c>
      <c r="AE230">
        <v>4</v>
      </c>
      <c r="AF230">
        <v>0.8</v>
      </c>
      <c r="AG230">
        <v>0</v>
      </c>
      <c r="AH230" s="30">
        <v>1</v>
      </c>
      <c r="AI230">
        <v>1</v>
      </c>
      <c r="AJ230" t="s">
        <v>77</v>
      </c>
      <c r="AK230" t="s">
        <v>42</v>
      </c>
      <c r="AL230" s="29">
        <f>Table1[[#This Row],[membership_tenure_months]]*Table1[[#This Row],[final_price]]</f>
        <v>1650</v>
      </c>
    </row>
    <row r="231" spans="1:38" x14ac:dyDescent="0.35">
      <c r="A231">
        <v>26</v>
      </c>
      <c r="B231" t="s">
        <v>54</v>
      </c>
      <c r="C231">
        <v>3</v>
      </c>
      <c r="D231" t="s">
        <v>78</v>
      </c>
      <c r="E231" t="b">
        <v>1</v>
      </c>
      <c r="F231" s="1">
        <v>0.43194444444444446</v>
      </c>
      <c r="G231" s="1">
        <v>0.48333333333333334</v>
      </c>
      <c r="H231">
        <v>74</v>
      </c>
      <c r="I231" t="b">
        <v>0</v>
      </c>
      <c r="J231" t="b">
        <v>1</v>
      </c>
      <c r="K231" t="b">
        <v>0</v>
      </c>
      <c r="L231" t="s">
        <v>45</v>
      </c>
      <c r="M231">
        <v>20</v>
      </c>
      <c r="N231" t="s">
        <v>82</v>
      </c>
      <c r="O231">
        <v>15</v>
      </c>
      <c r="P231" t="s">
        <v>46</v>
      </c>
      <c r="Q231">
        <v>0</v>
      </c>
      <c r="R231" s="29">
        <v>15</v>
      </c>
      <c r="S231" t="s">
        <v>56</v>
      </c>
      <c r="T231" t="s">
        <v>72</v>
      </c>
      <c r="U231">
        <v>35.3733</v>
      </c>
      <c r="V231">
        <v>-119.0187</v>
      </c>
      <c r="W231">
        <f t="shared" si="6"/>
        <v>2023</v>
      </c>
      <c r="X231" t="str">
        <f t="shared" si="7"/>
        <v>August</v>
      </c>
      <c r="Y231" s="2">
        <v>45158</v>
      </c>
      <c r="Z231">
        <v>8</v>
      </c>
      <c r="AA231" t="b">
        <v>0</v>
      </c>
      <c r="AB231" s="2">
        <v>45823</v>
      </c>
      <c r="AC231">
        <v>24</v>
      </c>
      <c r="AD231">
        <v>66</v>
      </c>
      <c r="AE231">
        <v>12</v>
      </c>
      <c r="AF231">
        <v>1.2</v>
      </c>
      <c r="AG231">
        <v>0</v>
      </c>
      <c r="AH231" s="30">
        <v>1</v>
      </c>
      <c r="AI231">
        <v>0</v>
      </c>
      <c r="AJ231" t="s">
        <v>73</v>
      </c>
      <c r="AK231" t="s">
        <v>42</v>
      </c>
      <c r="AL231" s="29">
        <f>Table1[[#This Row],[membership_tenure_months]]*Table1[[#This Row],[final_price]]</f>
        <v>360</v>
      </c>
    </row>
    <row r="232" spans="1:38" x14ac:dyDescent="0.35">
      <c r="A232">
        <v>36</v>
      </c>
      <c r="B232" t="s">
        <v>43</v>
      </c>
      <c r="C232">
        <v>1</v>
      </c>
      <c r="D232" t="s">
        <v>90</v>
      </c>
      <c r="E232" t="b">
        <v>0</v>
      </c>
      <c r="F232" s="1">
        <v>0.87152777777777779</v>
      </c>
      <c r="G232" s="1">
        <v>0.94722222222222219</v>
      </c>
      <c r="H232">
        <v>109</v>
      </c>
      <c r="I232" t="b">
        <v>1</v>
      </c>
      <c r="J232" t="b">
        <v>0</v>
      </c>
      <c r="K232" t="b">
        <v>1</v>
      </c>
      <c r="L232" t="s">
        <v>45</v>
      </c>
      <c r="M232">
        <v>30</v>
      </c>
      <c r="N232" t="s">
        <v>82</v>
      </c>
      <c r="O232">
        <v>22.5</v>
      </c>
      <c r="P232" t="s">
        <v>93</v>
      </c>
      <c r="Q232">
        <v>0.15</v>
      </c>
      <c r="R232" s="29">
        <v>19.125</v>
      </c>
      <c r="S232" t="s">
        <v>47</v>
      </c>
      <c r="T232" t="s">
        <v>40</v>
      </c>
      <c r="U232">
        <v>37.338200000000001</v>
      </c>
      <c r="V232">
        <v>-121.88630000000001</v>
      </c>
      <c r="W232">
        <f t="shared" si="6"/>
        <v>2023</v>
      </c>
      <c r="X232" t="str">
        <f t="shared" si="7"/>
        <v>February</v>
      </c>
      <c r="Y232" s="2">
        <v>44984</v>
      </c>
      <c r="Z232">
        <v>0</v>
      </c>
      <c r="AA232" t="b">
        <v>1</v>
      </c>
      <c r="AB232" s="2">
        <v>45813</v>
      </c>
      <c r="AC232">
        <v>30</v>
      </c>
      <c r="AD232">
        <v>76</v>
      </c>
      <c r="AE232">
        <v>4</v>
      </c>
      <c r="AF232">
        <v>1.8</v>
      </c>
      <c r="AG232">
        <v>3.38</v>
      </c>
      <c r="AH232" s="30">
        <v>1</v>
      </c>
      <c r="AI232">
        <v>0</v>
      </c>
      <c r="AJ232" t="s">
        <v>41</v>
      </c>
      <c r="AK232" t="s">
        <v>42</v>
      </c>
      <c r="AL232" s="29">
        <f>Table1[[#This Row],[membership_tenure_months]]*Table1[[#This Row],[final_price]]</f>
        <v>573.75</v>
      </c>
    </row>
    <row r="233" spans="1:38" x14ac:dyDescent="0.35">
      <c r="A233">
        <v>30</v>
      </c>
      <c r="B233" t="s">
        <v>43</v>
      </c>
      <c r="C233">
        <v>4</v>
      </c>
      <c r="D233" t="s">
        <v>118</v>
      </c>
      <c r="E233" t="b">
        <v>1</v>
      </c>
      <c r="F233" s="1">
        <v>0.6020833333333333</v>
      </c>
      <c r="G233" s="1">
        <v>0.67291666666666672</v>
      </c>
      <c r="H233">
        <v>102</v>
      </c>
      <c r="I233" t="b">
        <v>0</v>
      </c>
      <c r="J233" t="b">
        <v>1</v>
      </c>
      <c r="K233" t="b">
        <v>0</v>
      </c>
      <c r="L233" t="s">
        <v>45</v>
      </c>
      <c r="M233">
        <v>30</v>
      </c>
      <c r="N233" t="s">
        <v>37</v>
      </c>
      <c r="O233">
        <v>30</v>
      </c>
      <c r="P233" t="s">
        <v>51</v>
      </c>
      <c r="Q233">
        <v>0.1</v>
      </c>
      <c r="R233" s="29">
        <v>27</v>
      </c>
      <c r="S233" t="s">
        <v>47</v>
      </c>
      <c r="T233" t="s">
        <v>69</v>
      </c>
      <c r="U233">
        <v>32.715699999999998</v>
      </c>
      <c r="V233">
        <v>-117.1611</v>
      </c>
      <c r="W233">
        <f t="shared" si="6"/>
        <v>2024</v>
      </c>
      <c r="X233" t="str">
        <f t="shared" si="7"/>
        <v>January</v>
      </c>
      <c r="Y233" s="2">
        <v>45295</v>
      </c>
      <c r="Z233">
        <v>3</v>
      </c>
      <c r="AA233" t="b">
        <v>0</v>
      </c>
      <c r="AB233" s="2">
        <v>45830</v>
      </c>
      <c r="AC233">
        <v>19</v>
      </c>
      <c r="AD233">
        <v>59</v>
      </c>
      <c r="AE233">
        <v>16</v>
      </c>
      <c r="AF233">
        <v>1.7</v>
      </c>
      <c r="AG233">
        <v>3</v>
      </c>
      <c r="AH233" s="30">
        <v>0</v>
      </c>
      <c r="AI233">
        <v>0</v>
      </c>
      <c r="AJ233" t="s">
        <v>70</v>
      </c>
      <c r="AK233" t="s">
        <v>42</v>
      </c>
      <c r="AL233" s="29">
        <f>Table1[[#This Row],[membership_tenure_months]]*Table1[[#This Row],[final_price]]</f>
        <v>513</v>
      </c>
    </row>
    <row r="234" spans="1:38" x14ac:dyDescent="0.35">
      <c r="A234">
        <v>12</v>
      </c>
      <c r="B234" t="s">
        <v>54</v>
      </c>
      <c r="C234">
        <v>1</v>
      </c>
      <c r="D234" t="s">
        <v>90</v>
      </c>
      <c r="E234" t="b">
        <v>0</v>
      </c>
      <c r="F234" s="1">
        <v>0.65763888888888888</v>
      </c>
      <c r="G234" s="1">
        <v>0.68611111111111112</v>
      </c>
      <c r="H234">
        <v>41</v>
      </c>
      <c r="I234" t="b">
        <v>1</v>
      </c>
      <c r="J234" t="b">
        <v>1</v>
      </c>
      <c r="K234" t="b">
        <v>1</v>
      </c>
      <c r="L234" t="s">
        <v>45</v>
      </c>
      <c r="M234">
        <v>20</v>
      </c>
      <c r="N234" t="s">
        <v>37</v>
      </c>
      <c r="O234">
        <v>20</v>
      </c>
      <c r="P234" t="s">
        <v>46</v>
      </c>
      <c r="Q234">
        <v>0</v>
      </c>
      <c r="R234" s="29">
        <v>20</v>
      </c>
      <c r="S234" t="s">
        <v>56</v>
      </c>
      <c r="T234" t="s">
        <v>72</v>
      </c>
      <c r="U234">
        <v>35.3733</v>
      </c>
      <c r="V234">
        <v>-119.0187</v>
      </c>
      <c r="W234">
        <f t="shared" si="6"/>
        <v>2023</v>
      </c>
      <c r="X234" t="str">
        <f t="shared" si="7"/>
        <v>October</v>
      </c>
      <c r="Y234" s="2">
        <v>45216</v>
      </c>
      <c r="Z234">
        <v>7</v>
      </c>
      <c r="AA234" t="b">
        <v>0</v>
      </c>
      <c r="AB234" s="2">
        <v>45826</v>
      </c>
      <c r="AC234">
        <v>22</v>
      </c>
      <c r="AD234">
        <v>63</v>
      </c>
      <c r="AE234">
        <v>4</v>
      </c>
      <c r="AF234">
        <v>0.7</v>
      </c>
      <c r="AG234">
        <v>0</v>
      </c>
      <c r="AH234" s="30">
        <v>1</v>
      </c>
      <c r="AI234">
        <v>0</v>
      </c>
      <c r="AJ234" t="s">
        <v>73</v>
      </c>
      <c r="AK234" t="s">
        <v>42</v>
      </c>
      <c r="AL234" s="29">
        <f>Table1[[#This Row],[membership_tenure_months]]*Table1[[#This Row],[final_price]]</f>
        <v>440</v>
      </c>
    </row>
    <row r="235" spans="1:38" x14ac:dyDescent="0.35">
      <c r="A235">
        <v>49</v>
      </c>
      <c r="B235" t="s">
        <v>54</v>
      </c>
      <c r="C235">
        <v>3</v>
      </c>
      <c r="D235" t="s">
        <v>99</v>
      </c>
      <c r="E235" t="b">
        <v>0</v>
      </c>
      <c r="F235" s="1">
        <v>0.82222222222222219</v>
      </c>
      <c r="G235" s="1">
        <v>0.85138888888888886</v>
      </c>
      <c r="H235">
        <v>42</v>
      </c>
      <c r="I235" t="b">
        <v>1</v>
      </c>
      <c r="J235" t="b">
        <v>1</v>
      </c>
      <c r="K235" t="b">
        <v>1</v>
      </c>
      <c r="L235" t="s">
        <v>36</v>
      </c>
      <c r="M235">
        <v>20</v>
      </c>
      <c r="N235" t="s">
        <v>37</v>
      </c>
      <c r="O235">
        <v>20</v>
      </c>
      <c r="P235" t="s">
        <v>46</v>
      </c>
      <c r="Q235">
        <v>0</v>
      </c>
      <c r="R235" s="29">
        <v>20</v>
      </c>
      <c r="S235" t="s">
        <v>56</v>
      </c>
      <c r="T235" t="s">
        <v>61</v>
      </c>
      <c r="U235">
        <v>38.581600000000002</v>
      </c>
      <c r="V235">
        <v>-121.4944</v>
      </c>
      <c r="W235">
        <f t="shared" si="6"/>
        <v>2024</v>
      </c>
      <c r="X235" t="str">
        <f t="shared" si="7"/>
        <v>January</v>
      </c>
      <c r="Y235" s="2">
        <v>45306</v>
      </c>
      <c r="Z235">
        <v>1</v>
      </c>
      <c r="AA235" t="b">
        <v>0</v>
      </c>
      <c r="AB235" s="2">
        <v>45831</v>
      </c>
      <c r="AC235">
        <v>19</v>
      </c>
      <c r="AD235">
        <v>58</v>
      </c>
      <c r="AE235">
        <v>12</v>
      </c>
      <c r="AF235">
        <v>0.7</v>
      </c>
      <c r="AG235">
        <v>0</v>
      </c>
      <c r="AH235" s="30">
        <v>0</v>
      </c>
      <c r="AI235">
        <v>0</v>
      </c>
      <c r="AJ235" t="s">
        <v>62</v>
      </c>
      <c r="AK235" t="s">
        <v>42</v>
      </c>
      <c r="AL235" s="29">
        <f>Table1[[#This Row],[membership_tenure_months]]*Table1[[#This Row],[final_price]]</f>
        <v>380</v>
      </c>
    </row>
    <row r="236" spans="1:38" x14ac:dyDescent="0.35">
      <c r="A236">
        <v>47</v>
      </c>
      <c r="B236" t="s">
        <v>43</v>
      </c>
      <c r="C236">
        <v>3</v>
      </c>
      <c r="D236" t="s">
        <v>140</v>
      </c>
      <c r="E236" t="b">
        <v>0</v>
      </c>
      <c r="F236" s="1">
        <v>0.76666666666666672</v>
      </c>
      <c r="G236" s="1">
        <v>0.80069444444444449</v>
      </c>
      <c r="H236">
        <v>49</v>
      </c>
      <c r="I236" t="b">
        <v>1</v>
      </c>
      <c r="J236" t="b">
        <v>0</v>
      </c>
      <c r="K236" t="b">
        <v>0</v>
      </c>
      <c r="L236" t="s">
        <v>45</v>
      </c>
      <c r="M236">
        <v>30</v>
      </c>
      <c r="N236" t="s">
        <v>97</v>
      </c>
      <c r="O236">
        <v>27</v>
      </c>
      <c r="P236" t="s">
        <v>93</v>
      </c>
      <c r="Q236">
        <v>0.15</v>
      </c>
      <c r="R236" s="29">
        <v>22.95</v>
      </c>
      <c r="S236" t="s">
        <v>47</v>
      </c>
      <c r="T236" t="s">
        <v>83</v>
      </c>
      <c r="U236">
        <v>33.770099999999999</v>
      </c>
      <c r="V236">
        <v>-118.19370000000001</v>
      </c>
      <c r="W236">
        <f t="shared" si="6"/>
        <v>2024</v>
      </c>
      <c r="X236" t="str">
        <f t="shared" si="7"/>
        <v>November</v>
      </c>
      <c r="Y236" s="2">
        <v>45623</v>
      </c>
      <c r="Z236">
        <v>0</v>
      </c>
      <c r="AA236" t="b">
        <v>0</v>
      </c>
      <c r="AB236" s="2">
        <v>45849</v>
      </c>
      <c r="AC236">
        <v>9</v>
      </c>
      <c r="AD236">
        <v>40</v>
      </c>
      <c r="AE236">
        <v>12</v>
      </c>
      <c r="AF236">
        <v>0.8</v>
      </c>
      <c r="AG236">
        <v>4.05</v>
      </c>
      <c r="AH236" s="30">
        <v>0</v>
      </c>
      <c r="AI236">
        <v>0</v>
      </c>
      <c r="AJ236" t="s">
        <v>84</v>
      </c>
      <c r="AK236" t="s">
        <v>42</v>
      </c>
      <c r="AL236" s="29">
        <f>Table1[[#This Row],[membership_tenure_months]]*Table1[[#This Row],[final_price]]</f>
        <v>206.54999999999998</v>
      </c>
    </row>
    <row r="237" spans="1:38" x14ac:dyDescent="0.35">
      <c r="A237">
        <v>26</v>
      </c>
      <c r="B237" t="s">
        <v>43</v>
      </c>
      <c r="C237">
        <v>3</v>
      </c>
      <c r="D237" t="s">
        <v>154</v>
      </c>
      <c r="E237" t="b">
        <v>0</v>
      </c>
      <c r="F237" s="1">
        <v>0.62083333333333335</v>
      </c>
      <c r="G237" s="1">
        <v>0.69861111111111107</v>
      </c>
      <c r="H237">
        <v>112</v>
      </c>
      <c r="I237" t="b">
        <v>1</v>
      </c>
      <c r="J237" t="b">
        <v>1</v>
      </c>
      <c r="K237" t="b">
        <v>1</v>
      </c>
      <c r="L237" t="s">
        <v>45</v>
      </c>
      <c r="M237">
        <v>30</v>
      </c>
      <c r="N237" t="s">
        <v>37</v>
      </c>
      <c r="O237">
        <v>30</v>
      </c>
      <c r="P237" t="s">
        <v>93</v>
      </c>
      <c r="Q237">
        <v>0.15</v>
      </c>
      <c r="R237" s="29">
        <v>25.5</v>
      </c>
      <c r="S237" t="s">
        <v>47</v>
      </c>
      <c r="T237" t="s">
        <v>61</v>
      </c>
      <c r="U237">
        <v>38.581600000000002</v>
      </c>
      <c r="V237">
        <v>-121.4944</v>
      </c>
      <c r="W237">
        <f t="shared" si="6"/>
        <v>2023</v>
      </c>
      <c r="X237" t="str">
        <f t="shared" si="7"/>
        <v>May</v>
      </c>
      <c r="Y237" s="2">
        <v>45061</v>
      </c>
      <c r="Z237">
        <v>8</v>
      </c>
      <c r="AA237" t="b">
        <v>1</v>
      </c>
      <c r="AB237" s="2">
        <v>45817</v>
      </c>
      <c r="AC237">
        <v>27</v>
      </c>
      <c r="AD237">
        <v>72</v>
      </c>
      <c r="AE237">
        <v>12</v>
      </c>
      <c r="AF237">
        <v>1.9</v>
      </c>
      <c r="AG237">
        <v>4.5</v>
      </c>
      <c r="AH237" s="30">
        <v>1</v>
      </c>
      <c r="AI237">
        <v>0</v>
      </c>
      <c r="AJ237" t="s">
        <v>62</v>
      </c>
      <c r="AK237" t="s">
        <v>42</v>
      </c>
      <c r="AL237" s="29">
        <f>Table1[[#This Row],[membership_tenure_months]]*Table1[[#This Row],[final_price]]</f>
        <v>688.5</v>
      </c>
    </row>
    <row r="238" spans="1:38" x14ac:dyDescent="0.35">
      <c r="A238">
        <v>35</v>
      </c>
      <c r="B238" t="s">
        <v>34</v>
      </c>
      <c r="C238">
        <v>2</v>
      </c>
      <c r="D238" t="s">
        <v>113</v>
      </c>
      <c r="E238" t="b">
        <v>1</v>
      </c>
      <c r="F238" s="1">
        <v>0.54097222222222219</v>
      </c>
      <c r="G238" s="1">
        <v>0.61250000000000004</v>
      </c>
      <c r="H238">
        <v>103</v>
      </c>
      <c r="I238" t="b">
        <v>0</v>
      </c>
      <c r="J238" t="b">
        <v>0</v>
      </c>
      <c r="K238" t="b">
        <v>0</v>
      </c>
      <c r="L238" t="s">
        <v>60</v>
      </c>
      <c r="M238">
        <v>50</v>
      </c>
      <c r="N238" t="s">
        <v>37</v>
      </c>
      <c r="O238">
        <v>50</v>
      </c>
      <c r="P238" t="s">
        <v>46</v>
      </c>
      <c r="Q238">
        <v>0</v>
      </c>
      <c r="R238" s="29">
        <v>50</v>
      </c>
      <c r="S238" t="s">
        <v>39</v>
      </c>
      <c r="T238" t="s">
        <v>64</v>
      </c>
      <c r="U238">
        <v>34.052199999999999</v>
      </c>
      <c r="V238">
        <v>-118.2437</v>
      </c>
      <c r="W238">
        <f t="shared" si="6"/>
        <v>2024</v>
      </c>
      <c r="X238" t="str">
        <f t="shared" si="7"/>
        <v>August</v>
      </c>
      <c r="Y238" s="2">
        <v>45531</v>
      </c>
      <c r="Z238">
        <v>0</v>
      </c>
      <c r="AA238" t="b">
        <v>1</v>
      </c>
      <c r="AB238" s="2">
        <v>45844</v>
      </c>
      <c r="AC238">
        <v>12</v>
      </c>
      <c r="AD238">
        <v>45</v>
      </c>
      <c r="AE238">
        <v>8</v>
      </c>
      <c r="AF238">
        <v>1.7</v>
      </c>
      <c r="AG238">
        <v>0</v>
      </c>
      <c r="AH238" s="30">
        <v>0</v>
      </c>
      <c r="AI238">
        <v>1</v>
      </c>
      <c r="AJ238" t="s">
        <v>65</v>
      </c>
      <c r="AK238" t="s">
        <v>42</v>
      </c>
      <c r="AL238" s="29">
        <f>Table1[[#This Row],[membership_tenure_months]]*Table1[[#This Row],[final_price]]</f>
        <v>600</v>
      </c>
    </row>
    <row r="239" spans="1:38" x14ac:dyDescent="0.35">
      <c r="A239">
        <v>41</v>
      </c>
      <c r="B239" t="s">
        <v>43</v>
      </c>
      <c r="C239">
        <v>1</v>
      </c>
      <c r="D239" t="s">
        <v>63</v>
      </c>
      <c r="E239" t="b">
        <v>1</v>
      </c>
      <c r="F239" s="1">
        <v>0.57013888888888886</v>
      </c>
      <c r="G239" s="1">
        <v>0.67847222222222225</v>
      </c>
      <c r="H239">
        <v>156</v>
      </c>
      <c r="I239" t="b">
        <v>1</v>
      </c>
      <c r="J239" t="b">
        <v>1</v>
      </c>
      <c r="K239" t="b">
        <v>0</v>
      </c>
      <c r="L239" t="s">
        <v>36</v>
      </c>
      <c r="M239">
        <v>30</v>
      </c>
      <c r="N239" t="s">
        <v>37</v>
      </c>
      <c r="O239">
        <v>30</v>
      </c>
      <c r="P239" t="s">
        <v>46</v>
      </c>
      <c r="Q239">
        <v>0</v>
      </c>
      <c r="R239" s="29">
        <v>30</v>
      </c>
      <c r="S239" t="s">
        <v>47</v>
      </c>
      <c r="T239" t="s">
        <v>61</v>
      </c>
      <c r="U239">
        <v>38.581600000000002</v>
      </c>
      <c r="V239">
        <v>-121.4944</v>
      </c>
      <c r="W239">
        <f t="shared" si="6"/>
        <v>2025</v>
      </c>
      <c r="X239" t="str">
        <f t="shared" si="7"/>
        <v>May</v>
      </c>
      <c r="Y239" s="2">
        <v>45805</v>
      </c>
      <c r="Z239">
        <v>8</v>
      </c>
      <c r="AA239" t="b">
        <v>0</v>
      </c>
      <c r="AB239" s="2">
        <v>45859</v>
      </c>
      <c r="AC239">
        <v>3</v>
      </c>
      <c r="AD239">
        <v>30</v>
      </c>
      <c r="AE239">
        <v>4</v>
      </c>
      <c r="AF239">
        <v>2.6</v>
      </c>
      <c r="AG239">
        <v>0</v>
      </c>
      <c r="AH239" s="30">
        <v>0</v>
      </c>
      <c r="AI239">
        <v>0</v>
      </c>
      <c r="AJ239" t="s">
        <v>62</v>
      </c>
      <c r="AK239" t="s">
        <v>42</v>
      </c>
      <c r="AL239" s="29">
        <f>Table1[[#This Row],[membership_tenure_months]]*Table1[[#This Row],[final_price]]</f>
        <v>90</v>
      </c>
    </row>
    <row r="240" spans="1:38" x14ac:dyDescent="0.35">
      <c r="A240">
        <v>26</v>
      </c>
      <c r="B240" t="s">
        <v>43</v>
      </c>
      <c r="C240">
        <v>3</v>
      </c>
      <c r="D240" t="s">
        <v>155</v>
      </c>
      <c r="E240" t="b">
        <v>1</v>
      </c>
      <c r="F240" s="1">
        <v>0.62916666666666665</v>
      </c>
      <c r="G240" s="1">
        <v>0.73611111111111116</v>
      </c>
      <c r="H240">
        <v>154</v>
      </c>
      <c r="I240" t="b">
        <v>1</v>
      </c>
      <c r="J240" t="b">
        <v>0</v>
      </c>
      <c r="K240" t="b">
        <v>1</v>
      </c>
      <c r="L240" t="s">
        <v>36</v>
      </c>
      <c r="M240">
        <v>30</v>
      </c>
      <c r="N240" t="s">
        <v>37</v>
      </c>
      <c r="O240">
        <v>30</v>
      </c>
      <c r="P240" t="s">
        <v>51</v>
      </c>
      <c r="Q240">
        <v>0.1</v>
      </c>
      <c r="R240" s="29">
        <v>27</v>
      </c>
      <c r="S240" t="s">
        <v>47</v>
      </c>
      <c r="T240" t="s">
        <v>61</v>
      </c>
      <c r="U240">
        <v>38.581600000000002</v>
      </c>
      <c r="V240">
        <v>-121.4944</v>
      </c>
      <c r="W240">
        <f t="shared" si="6"/>
        <v>2023</v>
      </c>
      <c r="X240" t="str">
        <f t="shared" si="7"/>
        <v>August</v>
      </c>
      <c r="Y240" s="2">
        <v>45143</v>
      </c>
      <c r="Z240">
        <v>0</v>
      </c>
      <c r="AA240" t="b">
        <v>1</v>
      </c>
      <c r="AB240" s="2">
        <v>45822</v>
      </c>
      <c r="AC240">
        <v>24</v>
      </c>
      <c r="AD240">
        <v>67</v>
      </c>
      <c r="AE240">
        <v>12</v>
      </c>
      <c r="AF240">
        <v>2.6</v>
      </c>
      <c r="AG240">
        <v>3</v>
      </c>
      <c r="AH240" s="30">
        <v>1</v>
      </c>
      <c r="AI240">
        <v>0</v>
      </c>
      <c r="AJ240" t="s">
        <v>62</v>
      </c>
      <c r="AK240" t="s">
        <v>42</v>
      </c>
      <c r="AL240" s="29">
        <f>Table1[[#This Row],[membership_tenure_months]]*Table1[[#This Row],[final_price]]</f>
        <v>648</v>
      </c>
    </row>
    <row r="241" spans="1:38" x14ac:dyDescent="0.35">
      <c r="A241">
        <v>30</v>
      </c>
      <c r="B241" t="s">
        <v>54</v>
      </c>
      <c r="C241">
        <v>5</v>
      </c>
      <c r="D241" t="s">
        <v>91</v>
      </c>
      <c r="E241" t="b">
        <v>0</v>
      </c>
      <c r="F241" s="1">
        <v>0.72847222222222219</v>
      </c>
      <c r="G241" s="1">
        <v>0.76736111111111116</v>
      </c>
      <c r="H241">
        <v>56</v>
      </c>
      <c r="I241" t="b">
        <v>0</v>
      </c>
      <c r="J241" t="b">
        <v>1</v>
      </c>
      <c r="K241" t="b">
        <v>0</v>
      </c>
      <c r="L241" t="s">
        <v>45</v>
      </c>
      <c r="M241">
        <v>20</v>
      </c>
      <c r="N241" t="s">
        <v>37</v>
      </c>
      <c r="O241">
        <v>20</v>
      </c>
      <c r="P241" t="s">
        <v>93</v>
      </c>
      <c r="Q241">
        <v>0.15</v>
      </c>
      <c r="R241" s="29">
        <v>17</v>
      </c>
      <c r="S241" t="s">
        <v>56</v>
      </c>
      <c r="T241" t="s">
        <v>48</v>
      </c>
      <c r="U241">
        <v>36.7378</v>
      </c>
      <c r="V241">
        <v>-119.7871</v>
      </c>
      <c r="W241">
        <f t="shared" si="6"/>
        <v>2024</v>
      </c>
      <c r="X241" t="str">
        <f t="shared" si="7"/>
        <v>December</v>
      </c>
      <c r="Y241" s="2">
        <v>45642</v>
      </c>
      <c r="Z241">
        <v>7</v>
      </c>
      <c r="AA241" t="b">
        <v>0</v>
      </c>
      <c r="AB241" s="2">
        <v>45850</v>
      </c>
      <c r="AC241">
        <v>8</v>
      </c>
      <c r="AD241">
        <v>39</v>
      </c>
      <c r="AE241">
        <v>20</v>
      </c>
      <c r="AF241">
        <v>0.9</v>
      </c>
      <c r="AG241">
        <v>3</v>
      </c>
      <c r="AH241" s="30">
        <v>0</v>
      </c>
      <c r="AI241">
        <v>0</v>
      </c>
      <c r="AJ241" t="s">
        <v>49</v>
      </c>
      <c r="AK241" t="s">
        <v>42</v>
      </c>
      <c r="AL241" s="29">
        <f>Table1[[#This Row],[membership_tenure_months]]*Table1[[#This Row],[final_price]]</f>
        <v>136</v>
      </c>
    </row>
    <row r="242" spans="1:38" x14ac:dyDescent="0.35">
      <c r="A242">
        <v>33</v>
      </c>
      <c r="B242" t="s">
        <v>34</v>
      </c>
      <c r="C242">
        <v>2</v>
      </c>
      <c r="D242" t="s">
        <v>122</v>
      </c>
      <c r="E242" t="b">
        <v>1</v>
      </c>
      <c r="F242" s="1">
        <v>0.67777777777777781</v>
      </c>
      <c r="G242" s="1">
        <v>0.75208333333333333</v>
      </c>
      <c r="H242">
        <v>107</v>
      </c>
      <c r="I242" t="b">
        <v>1</v>
      </c>
      <c r="J242" t="b">
        <v>1</v>
      </c>
      <c r="K242" t="b">
        <v>0</v>
      </c>
      <c r="L242" t="s">
        <v>36</v>
      </c>
      <c r="M242">
        <v>50</v>
      </c>
      <c r="N242" t="s">
        <v>37</v>
      </c>
      <c r="O242">
        <v>50</v>
      </c>
      <c r="P242" t="s">
        <v>46</v>
      </c>
      <c r="Q242">
        <v>0</v>
      </c>
      <c r="R242" s="29">
        <v>50</v>
      </c>
      <c r="S242" t="s">
        <v>39</v>
      </c>
      <c r="T242" t="s">
        <v>40</v>
      </c>
      <c r="U242">
        <v>37.338200000000001</v>
      </c>
      <c r="V242">
        <v>-121.88630000000001</v>
      </c>
      <c r="W242">
        <f t="shared" si="6"/>
        <v>2022</v>
      </c>
      <c r="X242" t="str">
        <f t="shared" si="7"/>
        <v>September</v>
      </c>
      <c r="Y242" s="2">
        <v>44829</v>
      </c>
      <c r="Z242">
        <v>5</v>
      </c>
      <c r="AA242" t="b">
        <v>0</v>
      </c>
      <c r="AB242" s="2">
        <v>45804</v>
      </c>
      <c r="AC242">
        <v>35</v>
      </c>
      <c r="AD242">
        <v>85</v>
      </c>
      <c r="AE242">
        <v>8</v>
      </c>
      <c r="AF242">
        <v>1.8</v>
      </c>
      <c r="AG242">
        <v>0</v>
      </c>
      <c r="AH242" s="30">
        <v>1</v>
      </c>
      <c r="AI242">
        <v>1</v>
      </c>
      <c r="AJ242" t="s">
        <v>41</v>
      </c>
      <c r="AK242" t="s">
        <v>42</v>
      </c>
      <c r="AL242" s="29">
        <f>Table1[[#This Row],[membership_tenure_months]]*Table1[[#This Row],[final_price]]</f>
        <v>1750</v>
      </c>
    </row>
    <row r="243" spans="1:38" x14ac:dyDescent="0.35">
      <c r="A243">
        <v>36</v>
      </c>
      <c r="B243" t="s">
        <v>43</v>
      </c>
      <c r="C243">
        <v>5</v>
      </c>
      <c r="D243" t="s">
        <v>139</v>
      </c>
      <c r="E243" t="b">
        <v>0</v>
      </c>
      <c r="F243" s="1">
        <v>0.87291666666666667</v>
      </c>
      <c r="G243" s="1">
        <v>0.92708333333333337</v>
      </c>
      <c r="H243">
        <v>78</v>
      </c>
      <c r="I243" t="b">
        <v>1</v>
      </c>
      <c r="J243" t="b">
        <v>1</v>
      </c>
      <c r="K243" t="b">
        <v>0</v>
      </c>
      <c r="L243" t="s">
        <v>45</v>
      </c>
      <c r="M243">
        <v>30</v>
      </c>
      <c r="N243" t="s">
        <v>37</v>
      </c>
      <c r="O243">
        <v>30</v>
      </c>
      <c r="P243" t="s">
        <v>93</v>
      </c>
      <c r="Q243">
        <v>0.15</v>
      </c>
      <c r="R243" s="29">
        <v>25.5</v>
      </c>
      <c r="S243" t="s">
        <v>47</v>
      </c>
      <c r="T243" t="s">
        <v>61</v>
      </c>
      <c r="U243">
        <v>38.581600000000002</v>
      </c>
      <c r="V243">
        <v>-121.4944</v>
      </c>
      <c r="W243">
        <f t="shared" si="6"/>
        <v>2022</v>
      </c>
      <c r="X243" t="str">
        <f t="shared" si="7"/>
        <v>September</v>
      </c>
      <c r="Y243" s="2">
        <v>44815</v>
      </c>
      <c r="Z243">
        <v>4</v>
      </c>
      <c r="AA243" t="b">
        <v>0</v>
      </c>
      <c r="AB243" s="2">
        <v>45803</v>
      </c>
      <c r="AC243">
        <v>35</v>
      </c>
      <c r="AD243">
        <v>86</v>
      </c>
      <c r="AE243">
        <v>20</v>
      </c>
      <c r="AF243">
        <v>1.3</v>
      </c>
      <c r="AG243">
        <v>4.5</v>
      </c>
      <c r="AH243" s="30">
        <v>1</v>
      </c>
      <c r="AI243">
        <v>0</v>
      </c>
      <c r="AJ243" t="s">
        <v>62</v>
      </c>
      <c r="AK243" t="s">
        <v>42</v>
      </c>
      <c r="AL243" s="29">
        <f>Table1[[#This Row],[membership_tenure_months]]*Table1[[#This Row],[final_price]]</f>
        <v>892.5</v>
      </c>
    </row>
    <row r="244" spans="1:38" x14ac:dyDescent="0.35">
      <c r="A244">
        <v>45</v>
      </c>
      <c r="B244" t="s">
        <v>34</v>
      </c>
      <c r="C244">
        <v>3</v>
      </c>
      <c r="D244" t="s">
        <v>108</v>
      </c>
      <c r="E244" t="b">
        <v>0</v>
      </c>
      <c r="F244" s="1">
        <v>0.54861111111111116</v>
      </c>
      <c r="G244" s="1">
        <v>0.63541666666666663</v>
      </c>
      <c r="H244">
        <v>125</v>
      </c>
      <c r="I244" t="b">
        <v>1</v>
      </c>
      <c r="J244" t="b">
        <v>0</v>
      </c>
      <c r="K244" t="b">
        <v>1</v>
      </c>
      <c r="L244" t="s">
        <v>36</v>
      </c>
      <c r="M244">
        <v>50</v>
      </c>
      <c r="N244" t="s">
        <v>37</v>
      </c>
      <c r="O244">
        <v>50</v>
      </c>
      <c r="P244" t="s">
        <v>46</v>
      </c>
      <c r="Q244">
        <v>0</v>
      </c>
      <c r="R244" s="29">
        <v>50</v>
      </c>
      <c r="S244" t="s">
        <v>39</v>
      </c>
      <c r="T244" t="s">
        <v>72</v>
      </c>
      <c r="U244">
        <v>35.3733</v>
      </c>
      <c r="V244">
        <v>-119.0187</v>
      </c>
      <c r="W244">
        <f t="shared" si="6"/>
        <v>2022</v>
      </c>
      <c r="X244" t="str">
        <f t="shared" si="7"/>
        <v>October</v>
      </c>
      <c r="Y244" s="2">
        <v>44856</v>
      </c>
      <c r="Z244">
        <v>0</v>
      </c>
      <c r="AA244" t="b">
        <v>1</v>
      </c>
      <c r="AB244" s="2">
        <v>45806</v>
      </c>
      <c r="AC244">
        <v>34</v>
      </c>
      <c r="AD244">
        <v>83</v>
      </c>
      <c r="AE244">
        <v>12</v>
      </c>
      <c r="AF244">
        <v>2.1</v>
      </c>
      <c r="AG244">
        <v>0</v>
      </c>
      <c r="AH244" s="30">
        <v>1</v>
      </c>
      <c r="AI244">
        <v>1</v>
      </c>
      <c r="AJ244" t="s">
        <v>73</v>
      </c>
      <c r="AK244" t="s">
        <v>42</v>
      </c>
      <c r="AL244" s="29">
        <f>Table1[[#This Row],[membership_tenure_months]]*Table1[[#This Row],[final_price]]</f>
        <v>1700</v>
      </c>
    </row>
    <row r="245" spans="1:38" x14ac:dyDescent="0.35">
      <c r="A245">
        <v>28</v>
      </c>
      <c r="B245" t="s">
        <v>43</v>
      </c>
      <c r="C245">
        <v>1</v>
      </c>
      <c r="D245" t="s">
        <v>90</v>
      </c>
      <c r="E245" t="b">
        <v>1</v>
      </c>
      <c r="F245" s="1">
        <v>0.54722222222222228</v>
      </c>
      <c r="G245" s="1">
        <v>0.60763888888888884</v>
      </c>
      <c r="H245">
        <v>87</v>
      </c>
      <c r="I245" t="b">
        <v>1</v>
      </c>
      <c r="J245" t="b">
        <v>1</v>
      </c>
      <c r="K245" t="b">
        <v>1</v>
      </c>
      <c r="L245" t="s">
        <v>36</v>
      </c>
      <c r="M245">
        <v>30</v>
      </c>
      <c r="N245" t="s">
        <v>82</v>
      </c>
      <c r="O245">
        <v>22.5</v>
      </c>
      <c r="P245" t="s">
        <v>93</v>
      </c>
      <c r="Q245">
        <v>0.15</v>
      </c>
      <c r="R245" s="29">
        <v>19.125</v>
      </c>
      <c r="S245" t="s">
        <v>47</v>
      </c>
      <c r="T245" t="s">
        <v>61</v>
      </c>
      <c r="U245">
        <v>38.581600000000002</v>
      </c>
      <c r="V245">
        <v>-121.4944</v>
      </c>
      <c r="W245">
        <f t="shared" si="6"/>
        <v>2024</v>
      </c>
      <c r="X245" t="str">
        <f t="shared" si="7"/>
        <v>May</v>
      </c>
      <c r="Y245" s="2">
        <v>45436</v>
      </c>
      <c r="Z245">
        <v>2</v>
      </c>
      <c r="AA245" t="b">
        <v>1</v>
      </c>
      <c r="AB245" s="2">
        <v>45838</v>
      </c>
      <c r="AC245">
        <v>15</v>
      </c>
      <c r="AD245">
        <v>51</v>
      </c>
      <c r="AE245">
        <v>4</v>
      </c>
      <c r="AF245">
        <v>1.4</v>
      </c>
      <c r="AG245">
        <v>3.38</v>
      </c>
      <c r="AH245" s="30">
        <v>0</v>
      </c>
      <c r="AI245">
        <v>0</v>
      </c>
      <c r="AJ245" t="s">
        <v>62</v>
      </c>
      <c r="AK245" t="s">
        <v>42</v>
      </c>
      <c r="AL245" s="29">
        <f>Table1[[#This Row],[membership_tenure_months]]*Table1[[#This Row],[final_price]]</f>
        <v>286.875</v>
      </c>
    </row>
    <row r="246" spans="1:38" x14ac:dyDescent="0.35">
      <c r="A246">
        <v>35</v>
      </c>
      <c r="B246" t="s">
        <v>34</v>
      </c>
      <c r="C246">
        <v>1</v>
      </c>
      <c r="D246" t="s">
        <v>114</v>
      </c>
      <c r="E246" t="b">
        <v>0</v>
      </c>
      <c r="F246" s="1">
        <v>0.57847222222222228</v>
      </c>
      <c r="G246" s="1">
        <v>0.60624999999999996</v>
      </c>
      <c r="H246">
        <v>40</v>
      </c>
      <c r="I246" t="b">
        <v>0</v>
      </c>
      <c r="J246" t="b">
        <v>0</v>
      </c>
      <c r="K246" t="b">
        <v>0</v>
      </c>
      <c r="L246" t="s">
        <v>80</v>
      </c>
      <c r="M246">
        <v>50</v>
      </c>
      <c r="N246" t="s">
        <v>37</v>
      </c>
      <c r="O246">
        <v>50</v>
      </c>
      <c r="P246" t="s">
        <v>46</v>
      </c>
      <c r="Q246">
        <v>0</v>
      </c>
      <c r="R246" s="29">
        <v>50</v>
      </c>
      <c r="S246" t="s">
        <v>39</v>
      </c>
      <c r="T246" t="s">
        <v>72</v>
      </c>
      <c r="U246">
        <v>35.3733</v>
      </c>
      <c r="V246">
        <v>-119.0187</v>
      </c>
      <c r="W246">
        <f t="shared" si="6"/>
        <v>2025</v>
      </c>
      <c r="X246" t="str">
        <f t="shared" si="7"/>
        <v>June</v>
      </c>
      <c r="Y246" s="2">
        <v>45814</v>
      </c>
      <c r="Z246">
        <v>0</v>
      </c>
      <c r="AA246" t="b">
        <v>1</v>
      </c>
      <c r="AB246" s="2">
        <v>45860</v>
      </c>
      <c r="AC246">
        <v>2</v>
      </c>
      <c r="AD246">
        <v>29</v>
      </c>
      <c r="AE246">
        <v>4</v>
      </c>
      <c r="AF246">
        <v>0.7</v>
      </c>
      <c r="AG246">
        <v>0</v>
      </c>
      <c r="AH246" s="30">
        <v>0</v>
      </c>
      <c r="AI246">
        <v>1</v>
      </c>
      <c r="AJ246" t="s">
        <v>73</v>
      </c>
      <c r="AK246" t="s">
        <v>42</v>
      </c>
      <c r="AL246" s="29">
        <f>Table1[[#This Row],[membership_tenure_months]]*Table1[[#This Row],[final_price]]</f>
        <v>100</v>
      </c>
    </row>
    <row r="247" spans="1:38" x14ac:dyDescent="0.35">
      <c r="A247">
        <v>25</v>
      </c>
      <c r="B247" t="s">
        <v>34</v>
      </c>
      <c r="C247">
        <v>2</v>
      </c>
      <c r="D247" t="s">
        <v>127</v>
      </c>
      <c r="E247" t="b">
        <v>0</v>
      </c>
      <c r="F247" s="1">
        <v>0.4548611111111111</v>
      </c>
      <c r="G247" s="1">
        <v>0.57708333333333328</v>
      </c>
      <c r="H247">
        <v>176</v>
      </c>
      <c r="I247" t="b">
        <v>1</v>
      </c>
      <c r="J247" t="b">
        <v>0</v>
      </c>
      <c r="K247" t="b">
        <v>1</v>
      </c>
      <c r="L247" t="s">
        <v>80</v>
      </c>
      <c r="M247">
        <v>50</v>
      </c>
      <c r="N247" t="s">
        <v>82</v>
      </c>
      <c r="O247">
        <v>37.5</v>
      </c>
      <c r="P247" t="s">
        <v>46</v>
      </c>
      <c r="Q247">
        <v>0</v>
      </c>
      <c r="R247" s="29">
        <v>37.5</v>
      </c>
      <c r="S247" t="s">
        <v>39</v>
      </c>
      <c r="T247" t="s">
        <v>61</v>
      </c>
      <c r="U247">
        <v>38.581600000000002</v>
      </c>
      <c r="V247">
        <v>-121.4944</v>
      </c>
      <c r="W247">
        <f t="shared" si="6"/>
        <v>2022</v>
      </c>
      <c r="X247" t="str">
        <f t="shared" si="7"/>
        <v>October</v>
      </c>
      <c r="Y247" s="2">
        <v>44842</v>
      </c>
      <c r="Z247">
        <v>0</v>
      </c>
      <c r="AA247" t="b">
        <v>1</v>
      </c>
      <c r="AB247" s="2">
        <v>45805</v>
      </c>
      <c r="AC247">
        <v>34</v>
      </c>
      <c r="AD247">
        <v>84</v>
      </c>
      <c r="AE247">
        <v>8</v>
      </c>
      <c r="AF247">
        <v>2.9</v>
      </c>
      <c r="AG247">
        <v>0</v>
      </c>
      <c r="AH247" s="30">
        <v>1</v>
      </c>
      <c r="AI247">
        <v>0</v>
      </c>
      <c r="AJ247" t="s">
        <v>62</v>
      </c>
      <c r="AK247" t="s">
        <v>42</v>
      </c>
      <c r="AL247" s="29">
        <f>Table1[[#This Row],[membership_tenure_months]]*Table1[[#This Row],[final_price]]</f>
        <v>1275</v>
      </c>
    </row>
    <row r="248" spans="1:38" x14ac:dyDescent="0.35">
      <c r="A248">
        <v>41</v>
      </c>
      <c r="B248" t="s">
        <v>66</v>
      </c>
      <c r="C248">
        <v>5</v>
      </c>
      <c r="D248" t="s">
        <v>156</v>
      </c>
      <c r="E248" t="b">
        <v>0</v>
      </c>
      <c r="F248" s="1">
        <v>0.68125000000000002</v>
      </c>
      <c r="G248" s="1">
        <v>0.77638888888888891</v>
      </c>
      <c r="H248">
        <v>137</v>
      </c>
      <c r="I248" t="b">
        <v>0</v>
      </c>
      <c r="J248" t="b">
        <v>1</v>
      </c>
      <c r="K248" t="b">
        <v>0</v>
      </c>
      <c r="L248" t="s">
        <v>36</v>
      </c>
      <c r="M248">
        <v>70</v>
      </c>
      <c r="N248" t="s">
        <v>37</v>
      </c>
      <c r="O248">
        <v>70</v>
      </c>
      <c r="P248" t="s">
        <v>38</v>
      </c>
      <c r="Q248">
        <v>0.05</v>
      </c>
      <c r="R248" s="29">
        <v>66.5</v>
      </c>
      <c r="S248" t="s">
        <v>68</v>
      </c>
      <c r="T248" t="s">
        <v>48</v>
      </c>
      <c r="U248">
        <v>36.7378</v>
      </c>
      <c r="V248">
        <v>-119.7871</v>
      </c>
      <c r="W248">
        <f t="shared" si="6"/>
        <v>2024</v>
      </c>
      <c r="X248" t="str">
        <f t="shared" si="7"/>
        <v>March</v>
      </c>
      <c r="Y248" s="2">
        <v>45374</v>
      </c>
      <c r="Z248">
        <v>7</v>
      </c>
      <c r="AA248" t="b">
        <v>1</v>
      </c>
      <c r="AB248" s="2">
        <v>45835</v>
      </c>
      <c r="AC248">
        <v>17</v>
      </c>
      <c r="AD248">
        <v>54</v>
      </c>
      <c r="AE248">
        <v>20</v>
      </c>
      <c r="AF248">
        <v>2.2999999999999998</v>
      </c>
      <c r="AG248">
        <v>3.5</v>
      </c>
      <c r="AH248" s="30">
        <v>0</v>
      </c>
      <c r="AI248">
        <v>1</v>
      </c>
      <c r="AJ248" t="s">
        <v>49</v>
      </c>
      <c r="AK248" t="s">
        <v>42</v>
      </c>
      <c r="AL248" s="29">
        <f>Table1[[#This Row],[membership_tenure_months]]*Table1[[#This Row],[final_price]]</f>
        <v>1130.5</v>
      </c>
    </row>
    <row r="249" spans="1:38" x14ac:dyDescent="0.35">
      <c r="A249">
        <v>18</v>
      </c>
      <c r="B249" t="s">
        <v>54</v>
      </c>
      <c r="C249">
        <v>2</v>
      </c>
      <c r="D249" t="s">
        <v>92</v>
      </c>
      <c r="E249" t="b">
        <v>0</v>
      </c>
      <c r="F249" s="1">
        <v>0.76041666666666663</v>
      </c>
      <c r="G249" s="1">
        <v>0.87430555555555556</v>
      </c>
      <c r="H249">
        <v>164</v>
      </c>
      <c r="I249" t="b">
        <v>0</v>
      </c>
      <c r="J249" t="b">
        <v>0</v>
      </c>
      <c r="K249" t="b">
        <v>0</v>
      </c>
      <c r="L249" t="s">
        <v>45</v>
      </c>
      <c r="M249">
        <v>20</v>
      </c>
      <c r="N249" t="s">
        <v>82</v>
      </c>
      <c r="O249">
        <v>15</v>
      </c>
      <c r="P249" t="s">
        <v>93</v>
      </c>
      <c r="Q249">
        <v>0.15</v>
      </c>
      <c r="R249" s="29">
        <v>12.75</v>
      </c>
      <c r="S249" t="s">
        <v>56</v>
      </c>
      <c r="T249" t="s">
        <v>61</v>
      </c>
      <c r="U249">
        <v>38.581600000000002</v>
      </c>
      <c r="V249">
        <v>-121.4944</v>
      </c>
      <c r="W249">
        <f t="shared" si="6"/>
        <v>2022</v>
      </c>
      <c r="X249" t="str">
        <f t="shared" si="7"/>
        <v>August</v>
      </c>
      <c r="Y249" s="2">
        <v>44801</v>
      </c>
      <c r="Z249">
        <v>0</v>
      </c>
      <c r="AA249" t="b">
        <v>1</v>
      </c>
      <c r="AB249" s="2">
        <v>45803</v>
      </c>
      <c r="AC249">
        <v>36</v>
      </c>
      <c r="AD249">
        <v>86</v>
      </c>
      <c r="AE249">
        <v>8</v>
      </c>
      <c r="AF249">
        <v>2.7</v>
      </c>
      <c r="AG249">
        <v>2.25</v>
      </c>
      <c r="AH249" s="30">
        <v>1</v>
      </c>
      <c r="AI249">
        <v>0</v>
      </c>
      <c r="AJ249" t="s">
        <v>62</v>
      </c>
      <c r="AK249" t="s">
        <v>42</v>
      </c>
      <c r="AL249" s="29">
        <f>Table1[[#This Row],[membership_tenure_months]]*Table1[[#This Row],[final_price]]</f>
        <v>459</v>
      </c>
    </row>
    <row r="250" spans="1:38" x14ac:dyDescent="0.35">
      <c r="A250">
        <v>48</v>
      </c>
      <c r="B250" t="s">
        <v>43</v>
      </c>
      <c r="C250">
        <v>3</v>
      </c>
      <c r="D250" t="s">
        <v>133</v>
      </c>
      <c r="E250" t="b">
        <v>0</v>
      </c>
      <c r="F250" s="1">
        <v>0.64722222222222225</v>
      </c>
      <c r="G250" s="1">
        <v>0.68402777777777779</v>
      </c>
      <c r="H250">
        <v>53</v>
      </c>
      <c r="I250" t="b">
        <v>1</v>
      </c>
      <c r="J250" t="b">
        <v>1</v>
      </c>
      <c r="K250" t="b">
        <v>1</v>
      </c>
      <c r="L250" t="s">
        <v>36</v>
      </c>
      <c r="M250">
        <v>30</v>
      </c>
      <c r="N250" t="s">
        <v>37</v>
      </c>
      <c r="O250">
        <v>30</v>
      </c>
      <c r="P250" t="s">
        <v>51</v>
      </c>
      <c r="Q250">
        <v>0.1</v>
      </c>
      <c r="R250" s="29">
        <v>27</v>
      </c>
      <c r="S250" t="s">
        <v>47</v>
      </c>
      <c r="T250" t="s">
        <v>48</v>
      </c>
      <c r="U250">
        <v>36.7378</v>
      </c>
      <c r="V250">
        <v>-119.7871</v>
      </c>
      <c r="W250">
        <f t="shared" si="6"/>
        <v>2022</v>
      </c>
      <c r="X250" t="str">
        <f t="shared" si="7"/>
        <v>August</v>
      </c>
      <c r="Y250" s="2">
        <v>44804</v>
      </c>
      <c r="Z250">
        <v>4</v>
      </c>
      <c r="AA250" t="b">
        <v>0</v>
      </c>
      <c r="AB250" s="2">
        <v>45803</v>
      </c>
      <c r="AC250">
        <v>36</v>
      </c>
      <c r="AD250">
        <v>86</v>
      </c>
      <c r="AE250">
        <v>12</v>
      </c>
      <c r="AF250">
        <v>0.9</v>
      </c>
      <c r="AG250">
        <v>3</v>
      </c>
      <c r="AH250" s="30">
        <v>1</v>
      </c>
      <c r="AI250">
        <v>0</v>
      </c>
      <c r="AJ250" t="s">
        <v>49</v>
      </c>
      <c r="AK250" t="s">
        <v>42</v>
      </c>
      <c r="AL250" s="29">
        <f>Table1[[#This Row],[membership_tenure_months]]*Table1[[#This Row],[final_price]]</f>
        <v>972</v>
      </c>
    </row>
    <row r="251" spans="1:38" x14ac:dyDescent="0.35">
      <c r="A251">
        <v>40</v>
      </c>
      <c r="B251" t="s">
        <v>43</v>
      </c>
      <c r="C251">
        <v>3</v>
      </c>
      <c r="D251" t="s">
        <v>71</v>
      </c>
      <c r="E251" t="b">
        <v>1</v>
      </c>
      <c r="F251" s="1">
        <v>0.71180555555555558</v>
      </c>
      <c r="G251" s="1">
        <v>0.81874999999999998</v>
      </c>
      <c r="H251">
        <v>154</v>
      </c>
      <c r="I251" t="b">
        <v>0</v>
      </c>
      <c r="J251" t="b">
        <v>1</v>
      </c>
      <c r="K251" t="b">
        <v>0</v>
      </c>
      <c r="L251" t="s">
        <v>36</v>
      </c>
      <c r="M251">
        <v>30</v>
      </c>
      <c r="N251" t="s">
        <v>37</v>
      </c>
      <c r="O251">
        <v>30</v>
      </c>
      <c r="P251" t="s">
        <v>46</v>
      </c>
      <c r="Q251">
        <v>0</v>
      </c>
      <c r="R251" s="29">
        <v>30</v>
      </c>
      <c r="S251" t="s">
        <v>47</v>
      </c>
      <c r="T251" t="s">
        <v>48</v>
      </c>
      <c r="U251">
        <v>36.7378</v>
      </c>
      <c r="V251">
        <v>-119.7871</v>
      </c>
      <c r="W251">
        <f t="shared" si="6"/>
        <v>2022</v>
      </c>
      <c r="X251" t="str">
        <f t="shared" si="7"/>
        <v>December</v>
      </c>
      <c r="Y251" s="2">
        <v>44922</v>
      </c>
      <c r="Z251">
        <v>6</v>
      </c>
      <c r="AA251" t="b">
        <v>0</v>
      </c>
      <c r="AB251" s="2">
        <v>45809</v>
      </c>
      <c r="AC251">
        <v>32</v>
      </c>
      <c r="AD251">
        <v>80</v>
      </c>
      <c r="AE251">
        <v>12</v>
      </c>
      <c r="AF251">
        <v>2.6</v>
      </c>
      <c r="AG251">
        <v>0</v>
      </c>
      <c r="AH251" s="30">
        <v>1</v>
      </c>
      <c r="AI251">
        <v>0</v>
      </c>
      <c r="AJ251" t="s">
        <v>49</v>
      </c>
      <c r="AK251" t="s">
        <v>42</v>
      </c>
      <c r="AL251" s="29">
        <f>Table1[[#This Row],[membership_tenure_months]]*Table1[[#This Row],[final_price]]</f>
        <v>960</v>
      </c>
    </row>
    <row r="252" spans="1:38" x14ac:dyDescent="0.35">
      <c r="A252">
        <v>40</v>
      </c>
      <c r="B252" t="s">
        <v>34</v>
      </c>
      <c r="C252">
        <v>2</v>
      </c>
      <c r="D252" t="s">
        <v>142</v>
      </c>
      <c r="E252" t="b">
        <v>1</v>
      </c>
      <c r="F252" s="1">
        <v>0.62361111111111112</v>
      </c>
      <c r="G252" s="1">
        <v>0.6958333333333333</v>
      </c>
      <c r="H252">
        <v>104</v>
      </c>
      <c r="I252" t="b">
        <v>0</v>
      </c>
      <c r="J252" t="b">
        <v>0</v>
      </c>
      <c r="K252" t="b">
        <v>1</v>
      </c>
      <c r="L252" t="s">
        <v>36</v>
      </c>
      <c r="M252">
        <v>50</v>
      </c>
      <c r="N252" t="s">
        <v>82</v>
      </c>
      <c r="O252">
        <v>37.5</v>
      </c>
      <c r="P252" t="s">
        <v>46</v>
      </c>
      <c r="Q252">
        <v>0</v>
      </c>
      <c r="R252" s="29">
        <v>37.5</v>
      </c>
      <c r="S252" t="s">
        <v>39</v>
      </c>
      <c r="T252" t="s">
        <v>48</v>
      </c>
      <c r="U252">
        <v>36.7378</v>
      </c>
      <c r="V252">
        <v>-119.7871</v>
      </c>
      <c r="W252">
        <f t="shared" si="6"/>
        <v>2024</v>
      </c>
      <c r="X252" t="str">
        <f t="shared" si="7"/>
        <v>August</v>
      </c>
      <c r="Y252" s="2">
        <v>45517</v>
      </c>
      <c r="Z252">
        <v>0</v>
      </c>
      <c r="AA252" t="b">
        <v>1</v>
      </c>
      <c r="AB252" s="2">
        <v>45843</v>
      </c>
      <c r="AC252">
        <v>12</v>
      </c>
      <c r="AD252">
        <v>46</v>
      </c>
      <c r="AE252">
        <v>8</v>
      </c>
      <c r="AF252">
        <v>1.7</v>
      </c>
      <c r="AG252">
        <v>0</v>
      </c>
      <c r="AH252" s="30">
        <v>0</v>
      </c>
      <c r="AI252">
        <v>0</v>
      </c>
      <c r="AJ252" t="s">
        <v>49</v>
      </c>
      <c r="AK252" t="s">
        <v>42</v>
      </c>
      <c r="AL252" s="29">
        <f>Table1[[#This Row],[membership_tenure_months]]*Table1[[#This Row],[final_price]]</f>
        <v>450</v>
      </c>
    </row>
    <row r="253" spans="1:38" x14ac:dyDescent="0.35">
      <c r="A253">
        <v>13</v>
      </c>
      <c r="B253" t="s">
        <v>34</v>
      </c>
      <c r="C253">
        <v>3</v>
      </c>
      <c r="D253" t="s">
        <v>74</v>
      </c>
      <c r="E253" t="b">
        <v>1</v>
      </c>
      <c r="F253" s="1">
        <v>0.57430555555555551</v>
      </c>
      <c r="G253" s="1">
        <v>0.62777777777777777</v>
      </c>
      <c r="H253">
        <v>77</v>
      </c>
      <c r="I253" t="b">
        <v>1</v>
      </c>
      <c r="J253" t="b">
        <v>0</v>
      </c>
      <c r="K253" t="b">
        <v>0</v>
      </c>
      <c r="L253" t="s">
        <v>80</v>
      </c>
      <c r="M253">
        <v>50</v>
      </c>
      <c r="N253" t="s">
        <v>37</v>
      </c>
      <c r="O253">
        <v>50</v>
      </c>
      <c r="P253" t="s">
        <v>38</v>
      </c>
      <c r="Q253">
        <v>0.05</v>
      </c>
      <c r="R253" s="29">
        <v>47.5</v>
      </c>
      <c r="S253" t="s">
        <v>39</v>
      </c>
      <c r="T253" t="s">
        <v>64</v>
      </c>
      <c r="U253">
        <v>34.052199999999999</v>
      </c>
      <c r="V253">
        <v>-118.2437</v>
      </c>
      <c r="W253">
        <f t="shared" si="6"/>
        <v>2024</v>
      </c>
      <c r="X253" t="str">
        <f t="shared" si="7"/>
        <v>May</v>
      </c>
      <c r="Y253" s="2">
        <v>45420</v>
      </c>
      <c r="Z253">
        <v>0</v>
      </c>
      <c r="AA253" t="b">
        <v>1</v>
      </c>
      <c r="AB253" s="2">
        <v>45837</v>
      </c>
      <c r="AC253">
        <v>15</v>
      </c>
      <c r="AD253">
        <v>52</v>
      </c>
      <c r="AE253">
        <v>12</v>
      </c>
      <c r="AF253">
        <v>1.3</v>
      </c>
      <c r="AG253">
        <v>2.5</v>
      </c>
      <c r="AH253" s="30">
        <v>0</v>
      </c>
      <c r="AI253">
        <v>1</v>
      </c>
      <c r="AJ253" t="s">
        <v>65</v>
      </c>
      <c r="AK253" t="s">
        <v>42</v>
      </c>
      <c r="AL253" s="29">
        <f>Table1[[#This Row],[membership_tenure_months]]*Table1[[#This Row],[final_price]]</f>
        <v>712.5</v>
      </c>
    </row>
    <row r="254" spans="1:38" x14ac:dyDescent="0.35">
      <c r="A254">
        <v>27</v>
      </c>
      <c r="B254" t="s">
        <v>34</v>
      </c>
      <c r="C254">
        <v>4</v>
      </c>
      <c r="D254" t="s">
        <v>50</v>
      </c>
      <c r="E254" t="b">
        <v>0</v>
      </c>
      <c r="F254" s="1">
        <v>0.49236111111111114</v>
      </c>
      <c r="G254" s="1">
        <v>0.60069444444444442</v>
      </c>
      <c r="H254">
        <v>156</v>
      </c>
      <c r="I254" t="b">
        <v>1</v>
      </c>
      <c r="J254" t="b">
        <v>1</v>
      </c>
      <c r="K254" t="b">
        <v>0</v>
      </c>
      <c r="L254" t="s">
        <v>36</v>
      </c>
      <c r="M254">
        <v>50</v>
      </c>
      <c r="N254" t="s">
        <v>82</v>
      </c>
      <c r="O254">
        <v>37.5</v>
      </c>
      <c r="P254" t="s">
        <v>46</v>
      </c>
      <c r="Q254">
        <v>0</v>
      </c>
      <c r="R254" s="29">
        <v>37.5</v>
      </c>
      <c r="S254" t="s">
        <v>39</v>
      </c>
      <c r="T254" t="s">
        <v>69</v>
      </c>
      <c r="U254">
        <v>32.715699999999998</v>
      </c>
      <c r="V254">
        <v>-117.1611</v>
      </c>
      <c r="W254">
        <f t="shared" si="6"/>
        <v>2022</v>
      </c>
      <c r="X254" t="str">
        <f t="shared" si="7"/>
        <v>December</v>
      </c>
      <c r="Y254" s="2">
        <v>44924</v>
      </c>
      <c r="Z254">
        <v>4</v>
      </c>
      <c r="AA254" t="b">
        <v>1</v>
      </c>
      <c r="AB254" s="2">
        <v>45809</v>
      </c>
      <c r="AC254">
        <v>32</v>
      </c>
      <c r="AD254">
        <v>80</v>
      </c>
      <c r="AE254">
        <v>16</v>
      </c>
      <c r="AF254">
        <v>2.6</v>
      </c>
      <c r="AG254">
        <v>0</v>
      </c>
      <c r="AH254" s="30">
        <v>1</v>
      </c>
      <c r="AI254">
        <v>0</v>
      </c>
      <c r="AJ254" t="s">
        <v>70</v>
      </c>
      <c r="AK254" t="s">
        <v>42</v>
      </c>
      <c r="AL254" s="29">
        <f>Table1[[#This Row],[membership_tenure_months]]*Table1[[#This Row],[final_price]]</f>
        <v>1200</v>
      </c>
    </row>
    <row r="255" spans="1:38" x14ac:dyDescent="0.35">
      <c r="A255">
        <v>48</v>
      </c>
      <c r="B255" t="s">
        <v>43</v>
      </c>
      <c r="C255">
        <v>3</v>
      </c>
      <c r="D255" t="s">
        <v>133</v>
      </c>
      <c r="E255" t="b">
        <v>0</v>
      </c>
      <c r="F255" s="1">
        <v>0.64722222222222225</v>
      </c>
      <c r="G255" s="1">
        <v>0.68402777777777779</v>
      </c>
      <c r="H255">
        <v>53</v>
      </c>
      <c r="I255" t="b">
        <v>1</v>
      </c>
      <c r="J255" t="b">
        <v>1</v>
      </c>
      <c r="K255" t="b">
        <v>1</v>
      </c>
      <c r="L255" t="s">
        <v>36</v>
      </c>
      <c r="M255">
        <v>30</v>
      </c>
      <c r="N255" t="s">
        <v>37</v>
      </c>
      <c r="O255">
        <v>30</v>
      </c>
      <c r="P255" t="s">
        <v>51</v>
      </c>
      <c r="Q255">
        <v>0.1</v>
      </c>
      <c r="R255" s="29">
        <v>27</v>
      </c>
      <c r="S255" t="s">
        <v>47</v>
      </c>
      <c r="T255" t="s">
        <v>48</v>
      </c>
      <c r="U255">
        <v>36.7378</v>
      </c>
      <c r="V255">
        <v>-119.7871</v>
      </c>
      <c r="W255">
        <f t="shared" si="6"/>
        <v>2024</v>
      </c>
      <c r="X255" t="str">
        <f t="shared" si="7"/>
        <v>July</v>
      </c>
      <c r="Y255" s="2">
        <v>45493</v>
      </c>
      <c r="Z255">
        <v>6</v>
      </c>
      <c r="AA255" t="b">
        <v>1</v>
      </c>
      <c r="AB255" s="2">
        <v>45841</v>
      </c>
      <c r="AC255">
        <v>13</v>
      </c>
      <c r="AD255">
        <v>48</v>
      </c>
      <c r="AE255">
        <v>12</v>
      </c>
      <c r="AF255">
        <v>0.9</v>
      </c>
      <c r="AG255">
        <v>3</v>
      </c>
      <c r="AH255" s="30">
        <v>0</v>
      </c>
      <c r="AI255">
        <v>0</v>
      </c>
      <c r="AJ255" t="s">
        <v>49</v>
      </c>
      <c r="AK255" t="s">
        <v>42</v>
      </c>
      <c r="AL255" s="29">
        <f>Table1[[#This Row],[membership_tenure_months]]*Table1[[#This Row],[final_price]]</f>
        <v>351</v>
      </c>
    </row>
    <row r="256" spans="1:38" x14ac:dyDescent="0.35">
      <c r="A256">
        <v>39</v>
      </c>
      <c r="B256" t="s">
        <v>34</v>
      </c>
      <c r="C256">
        <v>4</v>
      </c>
      <c r="D256" t="s">
        <v>104</v>
      </c>
      <c r="E256" t="b">
        <v>1</v>
      </c>
      <c r="F256" s="1">
        <v>0.68125000000000002</v>
      </c>
      <c r="G256" s="1">
        <v>0.7319444444444444</v>
      </c>
      <c r="H256">
        <v>73</v>
      </c>
      <c r="I256" t="b">
        <v>1</v>
      </c>
      <c r="J256" t="b">
        <v>1</v>
      </c>
      <c r="K256" t="b">
        <v>0</v>
      </c>
      <c r="L256" t="s">
        <v>80</v>
      </c>
      <c r="M256">
        <v>50</v>
      </c>
      <c r="N256" t="s">
        <v>97</v>
      </c>
      <c r="O256">
        <v>45</v>
      </c>
      <c r="P256" t="s">
        <v>93</v>
      </c>
      <c r="Q256">
        <v>0.15</v>
      </c>
      <c r="R256" s="29">
        <v>38.25</v>
      </c>
      <c r="S256" t="s">
        <v>39</v>
      </c>
      <c r="T256" t="s">
        <v>57</v>
      </c>
      <c r="U256">
        <v>33.836599999999997</v>
      </c>
      <c r="V256">
        <v>-117.9143</v>
      </c>
      <c r="W256">
        <f t="shared" si="6"/>
        <v>2024</v>
      </c>
      <c r="X256" t="str">
        <f t="shared" si="7"/>
        <v>December</v>
      </c>
      <c r="Y256" s="2">
        <v>45650</v>
      </c>
      <c r="Z256">
        <v>7</v>
      </c>
      <c r="AA256" t="b">
        <v>1</v>
      </c>
      <c r="AB256" s="2">
        <v>45850</v>
      </c>
      <c r="AC256">
        <v>8</v>
      </c>
      <c r="AD256">
        <v>39</v>
      </c>
      <c r="AE256">
        <v>16</v>
      </c>
      <c r="AF256">
        <v>1.2</v>
      </c>
      <c r="AG256">
        <v>6.75</v>
      </c>
      <c r="AH256" s="30">
        <v>0</v>
      </c>
      <c r="AI256">
        <v>0</v>
      </c>
      <c r="AJ256" t="s">
        <v>58</v>
      </c>
      <c r="AK256" t="s">
        <v>42</v>
      </c>
      <c r="AL256" s="29">
        <f>Table1[[#This Row],[membership_tenure_months]]*Table1[[#This Row],[final_price]]</f>
        <v>306</v>
      </c>
    </row>
    <row r="257" spans="1:38" x14ac:dyDescent="0.35">
      <c r="A257">
        <v>37</v>
      </c>
      <c r="B257" t="s">
        <v>54</v>
      </c>
      <c r="C257">
        <v>3</v>
      </c>
      <c r="D257" t="s">
        <v>157</v>
      </c>
      <c r="E257" t="b">
        <v>0</v>
      </c>
      <c r="F257" s="1">
        <v>0.60624999999999996</v>
      </c>
      <c r="G257" s="1">
        <v>0.63194444444444442</v>
      </c>
      <c r="H257">
        <v>37</v>
      </c>
      <c r="I257" t="b">
        <v>0</v>
      </c>
      <c r="J257" t="b">
        <v>0</v>
      </c>
      <c r="K257" t="b">
        <v>0</v>
      </c>
      <c r="L257" t="s">
        <v>45</v>
      </c>
      <c r="M257">
        <v>20</v>
      </c>
      <c r="N257" t="s">
        <v>37</v>
      </c>
      <c r="O257">
        <v>20</v>
      </c>
      <c r="P257" t="s">
        <v>38</v>
      </c>
      <c r="Q257">
        <v>0.05</v>
      </c>
      <c r="R257" s="29">
        <v>19</v>
      </c>
      <c r="S257" t="s">
        <v>56</v>
      </c>
      <c r="T257" t="s">
        <v>61</v>
      </c>
      <c r="U257">
        <v>38.581600000000002</v>
      </c>
      <c r="V257">
        <v>-121.4944</v>
      </c>
      <c r="W257">
        <f t="shared" si="6"/>
        <v>2023</v>
      </c>
      <c r="X257" t="str">
        <f t="shared" si="7"/>
        <v>November</v>
      </c>
      <c r="Y257" s="2">
        <v>45238</v>
      </c>
      <c r="Z257">
        <v>0</v>
      </c>
      <c r="AA257" t="b">
        <v>0</v>
      </c>
      <c r="AB257" s="2">
        <v>45827</v>
      </c>
      <c r="AC257">
        <v>21</v>
      </c>
      <c r="AD257">
        <v>62</v>
      </c>
      <c r="AE257">
        <v>12</v>
      </c>
      <c r="AF257">
        <v>0.6</v>
      </c>
      <c r="AG257">
        <v>1</v>
      </c>
      <c r="AH257" s="30">
        <v>1</v>
      </c>
      <c r="AI257">
        <v>0</v>
      </c>
      <c r="AJ257" t="s">
        <v>62</v>
      </c>
      <c r="AK257" t="s">
        <v>42</v>
      </c>
      <c r="AL257" s="29">
        <f>Table1[[#This Row],[membership_tenure_months]]*Table1[[#This Row],[final_price]]</f>
        <v>399</v>
      </c>
    </row>
    <row r="258" spans="1:38" x14ac:dyDescent="0.35">
      <c r="A258">
        <v>26</v>
      </c>
      <c r="B258" t="s">
        <v>34</v>
      </c>
      <c r="C258">
        <v>5</v>
      </c>
      <c r="D258" t="s">
        <v>88</v>
      </c>
      <c r="E258" t="b">
        <v>1</v>
      </c>
      <c r="F258" s="1">
        <v>0.71597222222222223</v>
      </c>
      <c r="G258" s="1">
        <v>0.75138888888888888</v>
      </c>
      <c r="H258">
        <v>51</v>
      </c>
      <c r="I258" t="b">
        <v>0</v>
      </c>
      <c r="J258" t="b">
        <v>1</v>
      </c>
      <c r="K258" t="b">
        <v>1</v>
      </c>
      <c r="L258" t="s">
        <v>80</v>
      </c>
      <c r="M258">
        <v>50</v>
      </c>
      <c r="N258" t="s">
        <v>82</v>
      </c>
      <c r="O258">
        <v>37.5</v>
      </c>
      <c r="P258" t="s">
        <v>93</v>
      </c>
      <c r="Q258">
        <v>0.15</v>
      </c>
      <c r="R258" s="29">
        <v>31.875</v>
      </c>
      <c r="S258" t="s">
        <v>39</v>
      </c>
      <c r="T258" t="s">
        <v>83</v>
      </c>
      <c r="U258">
        <v>33.770099999999999</v>
      </c>
      <c r="V258">
        <v>-118.19370000000001</v>
      </c>
      <c r="W258">
        <f t="shared" ref="W258:W321" si="8">YEAR(Y:Y)</f>
        <v>2022</v>
      </c>
      <c r="X258" t="str">
        <f t="shared" ref="X258:X321" si="9">TEXT(Y:Y,"MMMM")</f>
        <v>September</v>
      </c>
      <c r="Y258" s="2">
        <v>44833</v>
      </c>
      <c r="Z258">
        <v>8</v>
      </c>
      <c r="AA258" t="b">
        <v>1</v>
      </c>
      <c r="AB258" s="2">
        <v>45804</v>
      </c>
      <c r="AC258">
        <v>35</v>
      </c>
      <c r="AD258">
        <v>85</v>
      </c>
      <c r="AE258">
        <v>20</v>
      </c>
      <c r="AF258">
        <v>0.8</v>
      </c>
      <c r="AG258">
        <v>5.62</v>
      </c>
      <c r="AH258" s="30">
        <v>1</v>
      </c>
      <c r="AI258">
        <v>0</v>
      </c>
      <c r="AJ258" t="s">
        <v>84</v>
      </c>
      <c r="AK258" t="s">
        <v>42</v>
      </c>
      <c r="AL258" s="29">
        <f>Table1[[#This Row],[membership_tenure_months]]*Table1[[#This Row],[final_price]]</f>
        <v>1115.625</v>
      </c>
    </row>
    <row r="259" spans="1:38" x14ac:dyDescent="0.35">
      <c r="A259">
        <v>48</v>
      </c>
      <c r="B259" t="s">
        <v>43</v>
      </c>
      <c r="C259">
        <v>3</v>
      </c>
      <c r="D259" t="s">
        <v>119</v>
      </c>
      <c r="E259" t="b">
        <v>0</v>
      </c>
      <c r="F259" s="1">
        <v>0.46319444444444446</v>
      </c>
      <c r="G259" s="1">
        <v>0.52986111111111112</v>
      </c>
      <c r="H259">
        <v>96</v>
      </c>
      <c r="I259" t="b">
        <v>1</v>
      </c>
      <c r="J259" t="b">
        <v>1</v>
      </c>
      <c r="K259" t="b">
        <v>1</v>
      </c>
      <c r="L259" t="s">
        <v>36</v>
      </c>
      <c r="M259">
        <v>30</v>
      </c>
      <c r="N259" t="s">
        <v>37</v>
      </c>
      <c r="O259">
        <v>30</v>
      </c>
      <c r="P259" t="s">
        <v>46</v>
      </c>
      <c r="Q259">
        <v>0</v>
      </c>
      <c r="R259" s="29">
        <v>30</v>
      </c>
      <c r="S259" t="s">
        <v>47</v>
      </c>
      <c r="T259" t="s">
        <v>69</v>
      </c>
      <c r="U259">
        <v>32.715699999999998</v>
      </c>
      <c r="V259">
        <v>-117.1611</v>
      </c>
      <c r="W259">
        <f t="shared" si="8"/>
        <v>2023</v>
      </c>
      <c r="X259" t="str">
        <f t="shared" si="9"/>
        <v>June</v>
      </c>
      <c r="Y259" s="2">
        <v>45089</v>
      </c>
      <c r="Z259">
        <v>8</v>
      </c>
      <c r="AA259" t="b">
        <v>0</v>
      </c>
      <c r="AB259" s="2">
        <v>45819</v>
      </c>
      <c r="AC259">
        <v>26</v>
      </c>
      <c r="AD259">
        <v>70</v>
      </c>
      <c r="AE259">
        <v>12</v>
      </c>
      <c r="AF259">
        <v>1.6</v>
      </c>
      <c r="AG259">
        <v>0</v>
      </c>
      <c r="AH259" s="30">
        <v>1</v>
      </c>
      <c r="AI259">
        <v>0</v>
      </c>
      <c r="AJ259" t="s">
        <v>70</v>
      </c>
      <c r="AK259" t="s">
        <v>42</v>
      </c>
      <c r="AL259" s="29">
        <f>Table1[[#This Row],[membership_tenure_months]]*Table1[[#This Row],[final_price]]</f>
        <v>780</v>
      </c>
    </row>
    <row r="260" spans="1:38" x14ac:dyDescent="0.35">
      <c r="A260">
        <v>42</v>
      </c>
      <c r="B260" t="s">
        <v>54</v>
      </c>
      <c r="C260">
        <v>3</v>
      </c>
      <c r="D260" t="s">
        <v>136</v>
      </c>
      <c r="E260" t="b">
        <v>0</v>
      </c>
      <c r="F260" s="1">
        <v>0.56388888888888888</v>
      </c>
      <c r="G260" s="1">
        <v>0.62222222222222223</v>
      </c>
      <c r="H260">
        <v>84</v>
      </c>
      <c r="I260" t="b">
        <v>0</v>
      </c>
      <c r="J260" t="b">
        <v>1</v>
      </c>
      <c r="K260" t="b">
        <v>1</v>
      </c>
      <c r="L260" t="s">
        <v>80</v>
      </c>
      <c r="M260">
        <v>20</v>
      </c>
      <c r="N260" t="s">
        <v>37</v>
      </c>
      <c r="O260">
        <v>20</v>
      </c>
      <c r="P260" t="s">
        <v>51</v>
      </c>
      <c r="Q260">
        <v>0.1</v>
      </c>
      <c r="R260" s="29">
        <v>18</v>
      </c>
      <c r="S260" t="s">
        <v>56</v>
      </c>
      <c r="T260" t="s">
        <v>57</v>
      </c>
      <c r="U260">
        <v>33.836599999999997</v>
      </c>
      <c r="V260">
        <v>-117.9143</v>
      </c>
      <c r="W260">
        <f t="shared" si="8"/>
        <v>2023</v>
      </c>
      <c r="X260" t="str">
        <f t="shared" si="9"/>
        <v>October</v>
      </c>
      <c r="Y260" s="2">
        <v>45223</v>
      </c>
      <c r="Z260">
        <v>5</v>
      </c>
      <c r="AA260" t="b">
        <v>0</v>
      </c>
      <c r="AB260" s="2">
        <v>45826</v>
      </c>
      <c r="AC260">
        <v>22</v>
      </c>
      <c r="AD260">
        <v>63</v>
      </c>
      <c r="AE260">
        <v>12</v>
      </c>
      <c r="AF260">
        <v>1.4</v>
      </c>
      <c r="AG260">
        <v>2</v>
      </c>
      <c r="AH260" s="30">
        <v>1</v>
      </c>
      <c r="AI260">
        <v>0</v>
      </c>
      <c r="AJ260" t="s">
        <v>58</v>
      </c>
      <c r="AK260" t="s">
        <v>42</v>
      </c>
      <c r="AL260" s="29">
        <f>Table1[[#This Row],[membership_tenure_months]]*Table1[[#This Row],[final_price]]</f>
        <v>396</v>
      </c>
    </row>
    <row r="261" spans="1:38" x14ac:dyDescent="0.35">
      <c r="A261">
        <v>16</v>
      </c>
      <c r="B261" t="s">
        <v>34</v>
      </c>
      <c r="C261">
        <v>3</v>
      </c>
      <c r="D261" t="s">
        <v>136</v>
      </c>
      <c r="E261" t="b">
        <v>1</v>
      </c>
      <c r="F261" s="1">
        <v>0.53125</v>
      </c>
      <c r="G261" s="1">
        <v>0.61250000000000004</v>
      </c>
      <c r="H261">
        <v>117</v>
      </c>
      <c r="I261" t="b">
        <v>1</v>
      </c>
      <c r="J261" t="b">
        <v>1</v>
      </c>
      <c r="K261" t="b">
        <v>0</v>
      </c>
      <c r="L261" t="s">
        <v>45</v>
      </c>
      <c r="M261">
        <v>50</v>
      </c>
      <c r="N261" t="s">
        <v>37</v>
      </c>
      <c r="O261">
        <v>50</v>
      </c>
      <c r="P261" t="s">
        <v>46</v>
      </c>
      <c r="Q261">
        <v>0</v>
      </c>
      <c r="R261" s="29">
        <v>50</v>
      </c>
      <c r="S261" t="s">
        <v>39</v>
      </c>
      <c r="T261" t="s">
        <v>52</v>
      </c>
      <c r="U261">
        <v>37.804400000000001</v>
      </c>
      <c r="V261">
        <v>-122.27119999999999</v>
      </c>
      <c r="W261">
        <f t="shared" si="8"/>
        <v>2025</v>
      </c>
      <c r="X261" t="str">
        <f t="shared" si="9"/>
        <v>March</v>
      </c>
      <c r="Y261" s="2">
        <v>45727</v>
      </c>
      <c r="Z261">
        <v>7</v>
      </c>
      <c r="AA261" t="b">
        <v>1</v>
      </c>
      <c r="AB261" s="2">
        <v>45855</v>
      </c>
      <c r="AC261">
        <v>5</v>
      </c>
      <c r="AD261">
        <v>34</v>
      </c>
      <c r="AE261">
        <v>12</v>
      </c>
      <c r="AF261">
        <v>2</v>
      </c>
      <c r="AG261">
        <v>0</v>
      </c>
      <c r="AH261" s="30">
        <v>0</v>
      </c>
      <c r="AI261">
        <v>1</v>
      </c>
      <c r="AJ261" t="s">
        <v>53</v>
      </c>
      <c r="AK261" t="s">
        <v>42</v>
      </c>
      <c r="AL261" s="29">
        <f>Table1[[#This Row],[membership_tenure_months]]*Table1[[#This Row],[final_price]]</f>
        <v>250</v>
      </c>
    </row>
    <row r="262" spans="1:38" x14ac:dyDescent="0.35">
      <c r="A262">
        <v>29</v>
      </c>
      <c r="B262" t="s">
        <v>54</v>
      </c>
      <c r="C262">
        <v>1</v>
      </c>
      <c r="D262" t="s">
        <v>63</v>
      </c>
      <c r="E262" t="b">
        <v>1</v>
      </c>
      <c r="F262" s="1">
        <v>0.5180555555555556</v>
      </c>
      <c r="G262" s="1">
        <v>0.57291666666666663</v>
      </c>
      <c r="H262">
        <v>79</v>
      </c>
      <c r="I262" t="b">
        <v>0</v>
      </c>
      <c r="J262" t="b">
        <v>0</v>
      </c>
      <c r="K262" t="b">
        <v>0</v>
      </c>
      <c r="L262" t="s">
        <v>80</v>
      </c>
      <c r="M262">
        <v>20</v>
      </c>
      <c r="N262" t="s">
        <v>37</v>
      </c>
      <c r="O262">
        <v>20</v>
      </c>
      <c r="P262" t="s">
        <v>46</v>
      </c>
      <c r="Q262">
        <v>0</v>
      </c>
      <c r="R262" s="29">
        <v>20</v>
      </c>
      <c r="S262" t="s">
        <v>56</v>
      </c>
      <c r="T262" t="s">
        <v>48</v>
      </c>
      <c r="U262">
        <v>36.7378</v>
      </c>
      <c r="V262">
        <v>-119.7871</v>
      </c>
      <c r="W262">
        <f t="shared" si="8"/>
        <v>2023</v>
      </c>
      <c r="X262" t="str">
        <f t="shared" si="9"/>
        <v>September</v>
      </c>
      <c r="Y262" s="2">
        <v>45176</v>
      </c>
      <c r="Z262">
        <v>0</v>
      </c>
      <c r="AA262" t="b">
        <v>1</v>
      </c>
      <c r="AB262" s="2">
        <v>45824</v>
      </c>
      <c r="AC262">
        <v>23</v>
      </c>
      <c r="AD262">
        <v>65</v>
      </c>
      <c r="AE262">
        <v>4</v>
      </c>
      <c r="AF262">
        <v>1.3</v>
      </c>
      <c r="AG262">
        <v>0</v>
      </c>
      <c r="AH262" s="30">
        <v>1</v>
      </c>
      <c r="AI262">
        <v>0</v>
      </c>
      <c r="AJ262" t="s">
        <v>49</v>
      </c>
      <c r="AK262" t="s">
        <v>42</v>
      </c>
      <c r="AL262" s="29">
        <f>Table1[[#This Row],[membership_tenure_months]]*Table1[[#This Row],[final_price]]</f>
        <v>460</v>
      </c>
    </row>
    <row r="263" spans="1:38" x14ac:dyDescent="0.35">
      <c r="A263">
        <v>22</v>
      </c>
      <c r="B263" t="s">
        <v>43</v>
      </c>
      <c r="C263">
        <v>3</v>
      </c>
      <c r="D263" t="s">
        <v>101</v>
      </c>
      <c r="E263" t="b">
        <v>0</v>
      </c>
      <c r="F263" s="1">
        <v>0.44513888888888886</v>
      </c>
      <c r="G263" s="1">
        <v>0.48472222222222222</v>
      </c>
      <c r="H263">
        <v>57</v>
      </c>
      <c r="I263" t="b">
        <v>1</v>
      </c>
      <c r="J263" t="b">
        <v>1</v>
      </c>
      <c r="K263" t="b">
        <v>1</v>
      </c>
      <c r="L263" t="s">
        <v>80</v>
      </c>
      <c r="M263">
        <v>30</v>
      </c>
      <c r="N263" t="s">
        <v>37</v>
      </c>
      <c r="O263">
        <v>30</v>
      </c>
      <c r="P263" t="s">
        <v>93</v>
      </c>
      <c r="Q263">
        <v>0.15</v>
      </c>
      <c r="R263" s="29">
        <v>25.5</v>
      </c>
      <c r="S263" t="s">
        <v>47</v>
      </c>
      <c r="T263" t="s">
        <v>64</v>
      </c>
      <c r="U263">
        <v>34.052199999999999</v>
      </c>
      <c r="V263">
        <v>-118.2437</v>
      </c>
      <c r="W263">
        <f t="shared" si="8"/>
        <v>2022</v>
      </c>
      <c r="X263" t="str">
        <f t="shared" si="9"/>
        <v>August</v>
      </c>
      <c r="Y263" s="2">
        <v>44776</v>
      </c>
      <c r="Z263">
        <v>6</v>
      </c>
      <c r="AA263" t="b">
        <v>0</v>
      </c>
      <c r="AB263" s="2">
        <v>45801</v>
      </c>
      <c r="AC263">
        <v>36</v>
      </c>
      <c r="AD263">
        <v>88</v>
      </c>
      <c r="AE263">
        <v>12</v>
      </c>
      <c r="AF263">
        <v>1</v>
      </c>
      <c r="AG263">
        <v>4.5</v>
      </c>
      <c r="AH263" s="30">
        <v>1</v>
      </c>
      <c r="AI263">
        <v>0</v>
      </c>
      <c r="AJ263" t="s">
        <v>65</v>
      </c>
      <c r="AK263" t="s">
        <v>42</v>
      </c>
      <c r="AL263" s="29">
        <f>Table1[[#This Row],[membership_tenure_months]]*Table1[[#This Row],[final_price]]</f>
        <v>918</v>
      </c>
    </row>
    <row r="264" spans="1:38" x14ac:dyDescent="0.35">
      <c r="A264">
        <v>43</v>
      </c>
      <c r="B264" t="s">
        <v>34</v>
      </c>
      <c r="C264">
        <v>3</v>
      </c>
      <c r="D264" t="s">
        <v>121</v>
      </c>
      <c r="E264" t="b">
        <v>1</v>
      </c>
      <c r="F264" s="1">
        <v>0.56944444444444442</v>
      </c>
      <c r="G264" s="1">
        <v>0.68472222222222223</v>
      </c>
      <c r="H264">
        <v>166</v>
      </c>
      <c r="I264" t="b">
        <v>1</v>
      </c>
      <c r="J264" t="b">
        <v>1</v>
      </c>
      <c r="K264" t="b">
        <v>1</v>
      </c>
      <c r="L264" t="s">
        <v>75</v>
      </c>
      <c r="M264">
        <v>50</v>
      </c>
      <c r="N264" t="s">
        <v>97</v>
      </c>
      <c r="O264">
        <v>45</v>
      </c>
      <c r="P264" t="s">
        <v>51</v>
      </c>
      <c r="Q264">
        <v>0.1</v>
      </c>
      <c r="R264" s="29">
        <v>40.5</v>
      </c>
      <c r="S264" t="s">
        <v>39</v>
      </c>
      <c r="T264" t="s">
        <v>64</v>
      </c>
      <c r="U264">
        <v>34.052199999999999</v>
      </c>
      <c r="V264">
        <v>-118.2437</v>
      </c>
      <c r="W264">
        <f t="shared" si="8"/>
        <v>2025</v>
      </c>
      <c r="X264" t="str">
        <f t="shared" si="9"/>
        <v>January</v>
      </c>
      <c r="Y264" s="2">
        <v>45681</v>
      </c>
      <c r="Z264">
        <v>4</v>
      </c>
      <c r="AA264" t="b">
        <v>1</v>
      </c>
      <c r="AB264" s="2">
        <v>45852</v>
      </c>
      <c r="AC264">
        <v>7</v>
      </c>
      <c r="AD264">
        <v>37</v>
      </c>
      <c r="AE264">
        <v>12</v>
      </c>
      <c r="AF264">
        <v>2.8</v>
      </c>
      <c r="AG264">
        <v>4.5</v>
      </c>
      <c r="AH264" s="30">
        <v>0</v>
      </c>
      <c r="AI264">
        <v>0</v>
      </c>
      <c r="AJ264" t="s">
        <v>65</v>
      </c>
      <c r="AK264" t="s">
        <v>42</v>
      </c>
      <c r="AL264" s="29">
        <f>Table1[[#This Row],[membership_tenure_months]]*Table1[[#This Row],[final_price]]</f>
        <v>283.5</v>
      </c>
    </row>
    <row r="265" spans="1:38" x14ac:dyDescent="0.35">
      <c r="A265">
        <v>13</v>
      </c>
      <c r="B265" t="s">
        <v>34</v>
      </c>
      <c r="C265">
        <v>2</v>
      </c>
      <c r="D265" t="s">
        <v>158</v>
      </c>
      <c r="E265" t="b">
        <v>1</v>
      </c>
      <c r="F265" s="1">
        <v>0.69166666666666665</v>
      </c>
      <c r="G265" s="1">
        <v>0.73055555555555551</v>
      </c>
      <c r="H265">
        <v>56</v>
      </c>
      <c r="I265" t="b">
        <v>1</v>
      </c>
      <c r="J265" t="b">
        <v>0</v>
      </c>
      <c r="K265" t="b">
        <v>0</v>
      </c>
      <c r="L265" t="s">
        <v>80</v>
      </c>
      <c r="M265">
        <v>50</v>
      </c>
      <c r="N265" t="s">
        <v>37</v>
      </c>
      <c r="O265">
        <v>50</v>
      </c>
      <c r="P265" t="s">
        <v>51</v>
      </c>
      <c r="Q265">
        <v>0.1</v>
      </c>
      <c r="R265" s="29">
        <v>45</v>
      </c>
      <c r="S265" t="s">
        <v>39</v>
      </c>
      <c r="T265" t="s">
        <v>64</v>
      </c>
      <c r="U265">
        <v>34.052199999999999</v>
      </c>
      <c r="V265">
        <v>-118.2437</v>
      </c>
      <c r="W265">
        <f t="shared" si="8"/>
        <v>2023</v>
      </c>
      <c r="X265" t="str">
        <f t="shared" si="9"/>
        <v>December</v>
      </c>
      <c r="Y265" s="2">
        <v>45278</v>
      </c>
      <c r="Z265">
        <v>0</v>
      </c>
      <c r="AA265" t="b">
        <v>1</v>
      </c>
      <c r="AB265" s="2">
        <v>45829</v>
      </c>
      <c r="AC265">
        <v>20</v>
      </c>
      <c r="AD265">
        <v>60</v>
      </c>
      <c r="AE265">
        <v>8</v>
      </c>
      <c r="AF265">
        <v>0.9</v>
      </c>
      <c r="AG265">
        <v>5</v>
      </c>
      <c r="AH265" s="30">
        <v>0</v>
      </c>
      <c r="AI265">
        <v>0</v>
      </c>
      <c r="AJ265" t="s">
        <v>65</v>
      </c>
      <c r="AK265" t="s">
        <v>42</v>
      </c>
      <c r="AL265" s="29">
        <f>Table1[[#This Row],[membership_tenure_months]]*Table1[[#This Row],[final_price]]</f>
        <v>900</v>
      </c>
    </row>
    <row r="266" spans="1:38" x14ac:dyDescent="0.35">
      <c r="A266">
        <v>22</v>
      </c>
      <c r="B266" t="s">
        <v>43</v>
      </c>
      <c r="C266">
        <v>5</v>
      </c>
      <c r="D266" t="s">
        <v>134</v>
      </c>
      <c r="E266" t="b">
        <v>1</v>
      </c>
      <c r="F266" s="1">
        <v>0.65555555555555556</v>
      </c>
      <c r="G266" s="1">
        <v>0.71180555555555558</v>
      </c>
      <c r="H266">
        <v>81</v>
      </c>
      <c r="I266" t="b">
        <v>0</v>
      </c>
      <c r="J266" t="b">
        <v>1</v>
      </c>
      <c r="K266" t="b">
        <v>0</v>
      </c>
      <c r="L266" t="s">
        <v>80</v>
      </c>
      <c r="M266">
        <v>30</v>
      </c>
      <c r="N266" t="s">
        <v>97</v>
      </c>
      <c r="O266">
        <v>27</v>
      </c>
      <c r="P266" t="s">
        <v>46</v>
      </c>
      <c r="Q266">
        <v>0</v>
      </c>
      <c r="R266" s="29">
        <v>27</v>
      </c>
      <c r="S266" t="s">
        <v>47</v>
      </c>
      <c r="T266" t="s">
        <v>48</v>
      </c>
      <c r="U266">
        <v>36.7378</v>
      </c>
      <c r="V266">
        <v>-119.7871</v>
      </c>
      <c r="W266">
        <f t="shared" si="8"/>
        <v>2022</v>
      </c>
      <c r="X266" t="str">
        <f t="shared" si="9"/>
        <v>December</v>
      </c>
      <c r="Y266" s="2">
        <v>44896</v>
      </c>
      <c r="Z266">
        <v>4</v>
      </c>
      <c r="AA266" t="b">
        <v>0</v>
      </c>
      <c r="AB266" s="2">
        <v>45808</v>
      </c>
      <c r="AC266">
        <v>32</v>
      </c>
      <c r="AD266">
        <v>81</v>
      </c>
      <c r="AE266">
        <v>20</v>
      </c>
      <c r="AF266">
        <v>1.4</v>
      </c>
      <c r="AG266">
        <v>0</v>
      </c>
      <c r="AH266" s="30">
        <v>1</v>
      </c>
      <c r="AI266">
        <v>0</v>
      </c>
      <c r="AJ266" t="s">
        <v>49</v>
      </c>
      <c r="AK266" t="s">
        <v>42</v>
      </c>
      <c r="AL266" s="29">
        <f>Table1[[#This Row],[membership_tenure_months]]*Table1[[#This Row],[final_price]]</f>
        <v>864</v>
      </c>
    </row>
    <row r="267" spans="1:38" x14ac:dyDescent="0.35">
      <c r="A267">
        <v>43</v>
      </c>
      <c r="B267" t="s">
        <v>34</v>
      </c>
      <c r="C267">
        <v>3</v>
      </c>
      <c r="D267" t="s">
        <v>159</v>
      </c>
      <c r="E267" t="b">
        <v>0</v>
      </c>
      <c r="F267" s="1">
        <v>0.49722222222222223</v>
      </c>
      <c r="G267" s="1">
        <v>0.52430555555555558</v>
      </c>
      <c r="H267">
        <v>39</v>
      </c>
      <c r="I267" t="b">
        <v>0</v>
      </c>
      <c r="J267" t="b">
        <v>1</v>
      </c>
      <c r="K267" t="b">
        <v>1</v>
      </c>
      <c r="L267" t="s">
        <v>80</v>
      </c>
      <c r="M267">
        <v>50</v>
      </c>
      <c r="N267" t="s">
        <v>82</v>
      </c>
      <c r="O267">
        <v>37.5</v>
      </c>
      <c r="P267" t="s">
        <v>51</v>
      </c>
      <c r="Q267">
        <v>0.1</v>
      </c>
      <c r="R267" s="29">
        <v>33.75</v>
      </c>
      <c r="S267" t="s">
        <v>39</v>
      </c>
      <c r="T267" t="s">
        <v>48</v>
      </c>
      <c r="U267">
        <v>36.7378</v>
      </c>
      <c r="V267">
        <v>-119.7871</v>
      </c>
      <c r="W267">
        <f t="shared" si="8"/>
        <v>2023</v>
      </c>
      <c r="X267" t="str">
        <f t="shared" si="9"/>
        <v>April</v>
      </c>
      <c r="Y267" s="2">
        <v>45042</v>
      </c>
      <c r="Z267">
        <v>6</v>
      </c>
      <c r="AA267" t="b">
        <v>0</v>
      </c>
      <c r="AB267" s="2">
        <v>45816</v>
      </c>
      <c r="AC267">
        <v>28</v>
      </c>
      <c r="AD267">
        <v>73</v>
      </c>
      <c r="AE267">
        <v>12</v>
      </c>
      <c r="AF267">
        <v>0.6</v>
      </c>
      <c r="AG267">
        <v>3.75</v>
      </c>
      <c r="AH267" s="30">
        <v>1</v>
      </c>
      <c r="AI267">
        <v>0</v>
      </c>
      <c r="AJ267" t="s">
        <v>49</v>
      </c>
      <c r="AK267" t="s">
        <v>42</v>
      </c>
      <c r="AL267" s="29">
        <f>Table1[[#This Row],[membership_tenure_months]]*Table1[[#This Row],[final_price]]</f>
        <v>945</v>
      </c>
    </row>
    <row r="268" spans="1:38" x14ac:dyDescent="0.35">
      <c r="A268">
        <v>20</v>
      </c>
      <c r="B268" t="s">
        <v>43</v>
      </c>
      <c r="C268">
        <v>1</v>
      </c>
      <c r="D268" t="s">
        <v>90</v>
      </c>
      <c r="E268" t="b">
        <v>0</v>
      </c>
      <c r="F268" s="1">
        <v>0.37152777777777779</v>
      </c>
      <c r="G268" s="1">
        <v>0.43263888888888891</v>
      </c>
      <c r="H268">
        <v>88</v>
      </c>
      <c r="I268" t="b">
        <v>1</v>
      </c>
      <c r="J268" t="b">
        <v>1</v>
      </c>
      <c r="K268" t="b">
        <v>1</v>
      </c>
      <c r="L268" t="s">
        <v>80</v>
      </c>
      <c r="M268">
        <v>30</v>
      </c>
      <c r="N268" t="s">
        <v>37</v>
      </c>
      <c r="O268">
        <v>30</v>
      </c>
      <c r="P268" t="s">
        <v>46</v>
      </c>
      <c r="Q268">
        <v>0</v>
      </c>
      <c r="R268" s="29">
        <v>30</v>
      </c>
      <c r="S268" t="s">
        <v>47</v>
      </c>
      <c r="T268" t="s">
        <v>76</v>
      </c>
      <c r="U268">
        <v>37.774900000000002</v>
      </c>
      <c r="V268">
        <v>-122.4194</v>
      </c>
      <c r="W268">
        <f t="shared" si="8"/>
        <v>2023</v>
      </c>
      <c r="X268" t="str">
        <f t="shared" si="9"/>
        <v>June</v>
      </c>
      <c r="Y268" s="2">
        <v>45088</v>
      </c>
      <c r="Z268">
        <v>3</v>
      </c>
      <c r="AA268" t="b">
        <v>0</v>
      </c>
      <c r="AB268" s="2">
        <v>45819</v>
      </c>
      <c r="AC268">
        <v>26</v>
      </c>
      <c r="AD268">
        <v>70</v>
      </c>
      <c r="AE268">
        <v>4</v>
      </c>
      <c r="AF268">
        <v>1.5</v>
      </c>
      <c r="AG268">
        <v>0</v>
      </c>
      <c r="AH268" s="30">
        <v>1</v>
      </c>
      <c r="AI268">
        <v>0</v>
      </c>
      <c r="AJ268" t="s">
        <v>77</v>
      </c>
      <c r="AK268" t="s">
        <v>42</v>
      </c>
      <c r="AL268" s="29">
        <f>Table1[[#This Row],[membership_tenure_months]]*Table1[[#This Row],[final_price]]</f>
        <v>780</v>
      </c>
    </row>
    <row r="269" spans="1:38" x14ac:dyDescent="0.35">
      <c r="A269">
        <v>25</v>
      </c>
      <c r="B269" t="s">
        <v>34</v>
      </c>
      <c r="C269">
        <v>2</v>
      </c>
      <c r="D269" t="s">
        <v>89</v>
      </c>
      <c r="E269" t="b">
        <v>1</v>
      </c>
      <c r="F269" s="1">
        <v>0.85486111111111107</v>
      </c>
      <c r="G269" s="1">
        <v>0.88055555555555554</v>
      </c>
      <c r="H269">
        <v>37</v>
      </c>
      <c r="I269" t="b">
        <v>0</v>
      </c>
      <c r="J269" t="b">
        <v>1</v>
      </c>
      <c r="K269" t="b">
        <v>1</v>
      </c>
      <c r="L269" t="s">
        <v>36</v>
      </c>
      <c r="M269">
        <v>50</v>
      </c>
      <c r="N269" t="s">
        <v>82</v>
      </c>
      <c r="O269">
        <v>37.5</v>
      </c>
      <c r="P269" t="s">
        <v>51</v>
      </c>
      <c r="Q269">
        <v>0.1</v>
      </c>
      <c r="R269" s="29">
        <v>33.75</v>
      </c>
      <c r="S269" t="s">
        <v>39</v>
      </c>
      <c r="T269" t="s">
        <v>72</v>
      </c>
      <c r="U269">
        <v>35.3733</v>
      </c>
      <c r="V269">
        <v>-119.0187</v>
      </c>
      <c r="W269">
        <f t="shared" si="8"/>
        <v>2023</v>
      </c>
      <c r="X269" t="str">
        <f t="shared" si="9"/>
        <v>June</v>
      </c>
      <c r="Y269" s="2">
        <v>45082</v>
      </c>
      <c r="Z269">
        <v>5</v>
      </c>
      <c r="AA269" t="b">
        <v>0</v>
      </c>
      <c r="AB269" s="2">
        <v>45818</v>
      </c>
      <c r="AC269">
        <v>26</v>
      </c>
      <c r="AD269">
        <v>71</v>
      </c>
      <c r="AE269">
        <v>8</v>
      </c>
      <c r="AF269">
        <v>0.6</v>
      </c>
      <c r="AG269">
        <v>3.75</v>
      </c>
      <c r="AH269" s="30">
        <v>1</v>
      </c>
      <c r="AI269">
        <v>0</v>
      </c>
      <c r="AJ269" t="s">
        <v>73</v>
      </c>
      <c r="AK269" t="s">
        <v>42</v>
      </c>
      <c r="AL269" s="29">
        <f>Table1[[#This Row],[membership_tenure_months]]*Table1[[#This Row],[final_price]]</f>
        <v>877.5</v>
      </c>
    </row>
    <row r="270" spans="1:38" x14ac:dyDescent="0.35">
      <c r="A270">
        <v>34</v>
      </c>
      <c r="B270" t="s">
        <v>34</v>
      </c>
      <c r="C270">
        <v>2</v>
      </c>
      <c r="D270" t="s">
        <v>35</v>
      </c>
      <c r="E270" t="b">
        <v>1</v>
      </c>
      <c r="F270" s="1">
        <v>0.56874999999999998</v>
      </c>
      <c r="G270" s="1">
        <v>0.6069444444444444</v>
      </c>
      <c r="H270">
        <v>55</v>
      </c>
      <c r="I270" t="b">
        <v>0</v>
      </c>
      <c r="J270" t="b">
        <v>1</v>
      </c>
      <c r="K270" t="b">
        <v>0</v>
      </c>
      <c r="L270" t="s">
        <v>36</v>
      </c>
      <c r="M270">
        <v>50</v>
      </c>
      <c r="N270" t="s">
        <v>37</v>
      </c>
      <c r="O270">
        <v>50</v>
      </c>
      <c r="P270" t="s">
        <v>38</v>
      </c>
      <c r="Q270">
        <v>0.05</v>
      </c>
      <c r="R270" s="29">
        <v>47.5</v>
      </c>
      <c r="S270" t="s">
        <v>39</v>
      </c>
      <c r="T270" t="s">
        <v>69</v>
      </c>
      <c r="U270">
        <v>32.715699999999998</v>
      </c>
      <c r="V270">
        <v>-117.1611</v>
      </c>
      <c r="W270">
        <f t="shared" si="8"/>
        <v>2024</v>
      </c>
      <c r="X270" t="str">
        <f t="shared" si="9"/>
        <v>June</v>
      </c>
      <c r="Y270" s="2">
        <v>45448</v>
      </c>
      <c r="Z270">
        <v>1</v>
      </c>
      <c r="AA270" t="b">
        <v>1</v>
      </c>
      <c r="AB270" s="2">
        <v>45839</v>
      </c>
      <c r="AC270">
        <v>14</v>
      </c>
      <c r="AD270">
        <v>50</v>
      </c>
      <c r="AE270">
        <v>8</v>
      </c>
      <c r="AF270">
        <v>0.9</v>
      </c>
      <c r="AG270">
        <v>2.5</v>
      </c>
      <c r="AH270" s="30">
        <v>0</v>
      </c>
      <c r="AI270">
        <v>1</v>
      </c>
      <c r="AJ270" t="s">
        <v>70</v>
      </c>
      <c r="AK270" t="s">
        <v>42</v>
      </c>
      <c r="AL270" s="29">
        <f>Table1[[#This Row],[membership_tenure_months]]*Table1[[#This Row],[final_price]]</f>
        <v>665</v>
      </c>
    </row>
    <row r="271" spans="1:38" x14ac:dyDescent="0.35">
      <c r="A271">
        <v>46</v>
      </c>
      <c r="B271" t="s">
        <v>34</v>
      </c>
      <c r="C271">
        <v>5</v>
      </c>
      <c r="D271" t="s">
        <v>129</v>
      </c>
      <c r="E271" t="b">
        <v>0</v>
      </c>
      <c r="F271" s="1">
        <v>0.86527777777777781</v>
      </c>
      <c r="G271" s="1">
        <v>0.92291666666666672</v>
      </c>
      <c r="H271">
        <v>83</v>
      </c>
      <c r="I271" t="b">
        <v>1</v>
      </c>
      <c r="J271" t="b">
        <v>1</v>
      </c>
      <c r="K271" t="b">
        <v>1</v>
      </c>
      <c r="L271" t="s">
        <v>80</v>
      </c>
      <c r="M271">
        <v>50</v>
      </c>
      <c r="N271" t="s">
        <v>82</v>
      </c>
      <c r="O271">
        <v>37.5</v>
      </c>
      <c r="P271" t="s">
        <v>93</v>
      </c>
      <c r="Q271">
        <v>0.15</v>
      </c>
      <c r="R271" s="29">
        <v>31.875</v>
      </c>
      <c r="S271" t="s">
        <v>39</v>
      </c>
      <c r="T271" t="s">
        <v>72</v>
      </c>
      <c r="U271">
        <v>35.3733</v>
      </c>
      <c r="V271">
        <v>-119.0187</v>
      </c>
      <c r="W271">
        <f t="shared" si="8"/>
        <v>2024</v>
      </c>
      <c r="X271" t="str">
        <f t="shared" si="9"/>
        <v>August</v>
      </c>
      <c r="Y271" s="2">
        <v>45518</v>
      </c>
      <c r="Z271">
        <v>8</v>
      </c>
      <c r="AA271" t="b">
        <v>0</v>
      </c>
      <c r="AB271" s="2">
        <v>45843</v>
      </c>
      <c r="AC271">
        <v>12</v>
      </c>
      <c r="AD271">
        <v>46</v>
      </c>
      <c r="AE271">
        <v>20</v>
      </c>
      <c r="AF271">
        <v>1.4</v>
      </c>
      <c r="AG271">
        <v>5.62</v>
      </c>
      <c r="AH271" s="30">
        <v>0</v>
      </c>
      <c r="AI271">
        <v>0</v>
      </c>
      <c r="AJ271" t="s">
        <v>73</v>
      </c>
      <c r="AK271" t="s">
        <v>42</v>
      </c>
      <c r="AL271" s="29">
        <f>Table1[[#This Row],[membership_tenure_months]]*Table1[[#This Row],[final_price]]</f>
        <v>382.5</v>
      </c>
    </row>
    <row r="272" spans="1:38" x14ac:dyDescent="0.35">
      <c r="A272">
        <v>48</v>
      </c>
      <c r="B272" t="s">
        <v>34</v>
      </c>
      <c r="C272">
        <v>3</v>
      </c>
      <c r="D272" t="s">
        <v>128</v>
      </c>
      <c r="E272" t="b">
        <v>1</v>
      </c>
      <c r="F272" s="1">
        <v>0.49722222222222223</v>
      </c>
      <c r="G272" s="1">
        <v>0.59236111111111112</v>
      </c>
      <c r="H272">
        <v>137</v>
      </c>
      <c r="I272" t="b">
        <v>0</v>
      </c>
      <c r="J272" t="b">
        <v>1</v>
      </c>
      <c r="K272" t="b">
        <v>1</v>
      </c>
      <c r="L272" t="s">
        <v>80</v>
      </c>
      <c r="M272">
        <v>50</v>
      </c>
      <c r="N272" t="s">
        <v>37</v>
      </c>
      <c r="O272">
        <v>50</v>
      </c>
      <c r="P272" t="s">
        <v>46</v>
      </c>
      <c r="Q272">
        <v>0</v>
      </c>
      <c r="R272" s="29">
        <v>50</v>
      </c>
      <c r="S272" t="s">
        <v>39</v>
      </c>
      <c r="T272" t="s">
        <v>83</v>
      </c>
      <c r="U272">
        <v>33.770099999999999</v>
      </c>
      <c r="V272">
        <v>-118.19370000000001</v>
      </c>
      <c r="W272">
        <f t="shared" si="8"/>
        <v>2023</v>
      </c>
      <c r="X272" t="str">
        <f t="shared" si="9"/>
        <v>February</v>
      </c>
      <c r="Y272" s="2">
        <v>44969</v>
      </c>
      <c r="Z272">
        <v>2</v>
      </c>
      <c r="AA272" t="b">
        <v>1</v>
      </c>
      <c r="AB272" s="2">
        <v>45812</v>
      </c>
      <c r="AC272">
        <v>30</v>
      </c>
      <c r="AD272">
        <v>77</v>
      </c>
      <c r="AE272">
        <v>12</v>
      </c>
      <c r="AF272">
        <v>2.2999999999999998</v>
      </c>
      <c r="AG272">
        <v>0</v>
      </c>
      <c r="AH272" s="30">
        <v>1</v>
      </c>
      <c r="AI272">
        <v>1</v>
      </c>
      <c r="AJ272" t="s">
        <v>84</v>
      </c>
      <c r="AK272" t="s">
        <v>42</v>
      </c>
      <c r="AL272" s="29">
        <f>Table1[[#This Row],[membership_tenure_months]]*Table1[[#This Row],[final_price]]</f>
        <v>1500</v>
      </c>
    </row>
    <row r="273" spans="1:38" x14ac:dyDescent="0.35">
      <c r="A273">
        <v>28</v>
      </c>
      <c r="B273" t="s">
        <v>34</v>
      </c>
      <c r="C273">
        <v>4</v>
      </c>
      <c r="D273" t="s">
        <v>118</v>
      </c>
      <c r="E273" t="b">
        <v>0</v>
      </c>
      <c r="F273" s="1">
        <v>0.68958333333333333</v>
      </c>
      <c r="G273" s="1">
        <v>0.71597222222222223</v>
      </c>
      <c r="H273">
        <v>38</v>
      </c>
      <c r="I273" t="b">
        <v>0</v>
      </c>
      <c r="J273" t="b">
        <v>0</v>
      </c>
      <c r="K273" t="b">
        <v>1</v>
      </c>
      <c r="L273" t="s">
        <v>36</v>
      </c>
      <c r="M273">
        <v>50</v>
      </c>
      <c r="N273" t="s">
        <v>82</v>
      </c>
      <c r="O273">
        <v>37.5</v>
      </c>
      <c r="P273" t="s">
        <v>38</v>
      </c>
      <c r="Q273">
        <v>0.05</v>
      </c>
      <c r="R273" s="29">
        <v>35.625</v>
      </c>
      <c r="S273" t="s">
        <v>39</v>
      </c>
      <c r="T273" t="s">
        <v>69</v>
      </c>
      <c r="U273">
        <v>32.715699999999998</v>
      </c>
      <c r="V273">
        <v>-117.1611</v>
      </c>
      <c r="W273">
        <f t="shared" si="8"/>
        <v>2023</v>
      </c>
      <c r="X273" t="str">
        <f t="shared" si="9"/>
        <v>February</v>
      </c>
      <c r="Y273" s="2">
        <v>44968</v>
      </c>
      <c r="Z273">
        <v>0</v>
      </c>
      <c r="AA273" t="b">
        <v>0</v>
      </c>
      <c r="AB273" s="2">
        <v>45812</v>
      </c>
      <c r="AC273">
        <v>30</v>
      </c>
      <c r="AD273">
        <v>77</v>
      </c>
      <c r="AE273">
        <v>16</v>
      </c>
      <c r="AF273">
        <v>0.6</v>
      </c>
      <c r="AG273">
        <v>1.88</v>
      </c>
      <c r="AH273" s="30">
        <v>1</v>
      </c>
      <c r="AI273">
        <v>0</v>
      </c>
      <c r="AJ273" t="s">
        <v>70</v>
      </c>
      <c r="AK273" t="s">
        <v>42</v>
      </c>
      <c r="AL273" s="29">
        <f>Table1[[#This Row],[membership_tenure_months]]*Table1[[#This Row],[final_price]]</f>
        <v>1068.75</v>
      </c>
    </row>
    <row r="274" spans="1:38" x14ac:dyDescent="0.35">
      <c r="A274">
        <v>20</v>
      </c>
      <c r="B274" t="s">
        <v>54</v>
      </c>
      <c r="C274">
        <v>3</v>
      </c>
      <c r="D274" t="s">
        <v>108</v>
      </c>
      <c r="E274" t="b">
        <v>1</v>
      </c>
      <c r="F274" s="1">
        <v>0.37013888888888891</v>
      </c>
      <c r="G274" s="1">
        <v>0.46597222222222223</v>
      </c>
      <c r="H274">
        <v>138</v>
      </c>
      <c r="I274" t="b">
        <v>0</v>
      </c>
      <c r="J274" t="b">
        <v>1</v>
      </c>
      <c r="K274" t="b">
        <v>1</v>
      </c>
      <c r="L274" t="s">
        <v>36</v>
      </c>
      <c r="M274">
        <v>20</v>
      </c>
      <c r="N274" t="s">
        <v>37</v>
      </c>
      <c r="O274">
        <v>20</v>
      </c>
      <c r="P274" t="s">
        <v>38</v>
      </c>
      <c r="Q274">
        <v>0.05</v>
      </c>
      <c r="R274" s="29">
        <v>19</v>
      </c>
      <c r="S274" t="s">
        <v>56</v>
      </c>
      <c r="T274" t="s">
        <v>48</v>
      </c>
      <c r="U274">
        <v>36.7378</v>
      </c>
      <c r="V274">
        <v>-119.7871</v>
      </c>
      <c r="W274">
        <f t="shared" si="8"/>
        <v>2022</v>
      </c>
      <c r="X274" t="str">
        <f t="shared" si="9"/>
        <v>December</v>
      </c>
      <c r="Y274" s="2">
        <v>44907</v>
      </c>
      <c r="Z274">
        <v>4</v>
      </c>
      <c r="AA274" t="b">
        <v>0</v>
      </c>
      <c r="AB274" s="2">
        <v>45808</v>
      </c>
      <c r="AC274">
        <v>32</v>
      </c>
      <c r="AD274">
        <v>81</v>
      </c>
      <c r="AE274">
        <v>12</v>
      </c>
      <c r="AF274">
        <v>2.2999999999999998</v>
      </c>
      <c r="AG274">
        <v>1</v>
      </c>
      <c r="AH274" s="30">
        <v>1</v>
      </c>
      <c r="AI274">
        <v>0</v>
      </c>
      <c r="AJ274" t="s">
        <v>49</v>
      </c>
      <c r="AK274" t="s">
        <v>42</v>
      </c>
      <c r="AL274" s="29">
        <f>Table1[[#This Row],[membership_tenure_months]]*Table1[[#This Row],[final_price]]</f>
        <v>608</v>
      </c>
    </row>
    <row r="275" spans="1:38" x14ac:dyDescent="0.35">
      <c r="A275">
        <v>20</v>
      </c>
      <c r="B275" t="s">
        <v>54</v>
      </c>
      <c r="C275">
        <v>4</v>
      </c>
      <c r="D275" t="s">
        <v>138</v>
      </c>
      <c r="E275" t="b">
        <v>0</v>
      </c>
      <c r="F275" s="1">
        <v>0.71666666666666667</v>
      </c>
      <c r="G275" s="1">
        <v>0.7631944444444444</v>
      </c>
      <c r="H275">
        <v>67</v>
      </c>
      <c r="I275" t="b">
        <v>0</v>
      </c>
      <c r="J275" t="b">
        <v>0</v>
      </c>
      <c r="K275" t="b">
        <v>1</v>
      </c>
      <c r="L275" t="s">
        <v>36</v>
      </c>
      <c r="M275">
        <v>20</v>
      </c>
      <c r="N275" t="s">
        <v>82</v>
      </c>
      <c r="O275">
        <v>15</v>
      </c>
      <c r="P275" t="s">
        <v>46</v>
      </c>
      <c r="Q275">
        <v>0</v>
      </c>
      <c r="R275" s="29">
        <v>15</v>
      </c>
      <c r="S275" t="s">
        <v>56</v>
      </c>
      <c r="T275" t="s">
        <v>69</v>
      </c>
      <c r="U275">
        <v>32.715699999999998</v>
      </c>
      <c r="V275">
        <v>-117.1611</v>
      </c>
      <c r="W275">
        <f t="shared" si="8"/>
        <v>2022</v>
      </c>
      <c r="X275" t="str">
        <f t="shared" si="9"/>
        <v>October</v>
      </c>
      <c r="Y275" s="2">
        <v>44858</v>
      </c>
      <c r="Z275">
        <v>0</v>
      </c>
      <c r="AA275" t="b">
        <v>0</v>
      </c>
      <c r="AB275" s="2">
        <v>45806</v>
      </c>
      <c r="AC275">
        <v>34</v>
      </c>
      <c r="AD275">
        <v>83</v>
      </c>
      <c r="AE275">
        <v>16</v>
      </c>
      <c r="AF275">
        <v>1.1000000000000001</v>
      </c>
      <c r="AG275">
        <v>0</v>
      </c>
      <c r="AH275" s="30">
        <v>1</v>
      </c>
      <c r="AI275">
        <v>0</v>
      </c>
      <c r="AJ275" t="s">
        <v>70</v>
      </c>
      <c r="AK275" t="s">
        <v>42</v>
      </c>
      <c r="AL275" s="29">
        <f>Table1[[#This Row],[membership_tenure_months]]*Table1[[#This Row],[final_price]]</f>
        <v>510</v>
      </c>
    </row>
    <row r="276" spans="1:38" x14ac:dyDescent="0.35">
      <c r="A276">
        <v>39</v>
      </c>
      <c r="B276" t="s">
        <v>54</v>
      </c>
      <c r="C276">
        <v>5</v>
      </c>
      <c r="D276" t="s">
        <v>95</v>
      </c>
      <c r="E276" t="b">
        <v>1</v>
      </c>
      <c r="F276" s="1">
        <v>0.7944444444444444</v>
      </c>
      <c r="G276" s="1">
        <v>0.83472222222222225</v>
      </c>
      <c r="H276">
        <v>58</v>
      </c>
      <c r="I276" t="b">
        <v>1</v>
      </c>
      <c r="J276" t="b">
        <v>0</v>
      </c>
      <c r="K276" t="b">
        <v>1</v>
      </c>
      <c r="L276" t="s">
        <v>36</v>
      </c>
      <c r="M276">
        <v>20</v>
      </c>
      <c r="N276" t="s">
        <v>82</v>
      </c>
      <c r="O276">
        <v>15</v>
      </c>
      <c r="P276" t="s">
        <v>46</v>
      </c>
      <c r="Q276">
        <v>0</v>
      </c>
      <c r="R276" s="29">
        <v>15</v>
      </c>
      <c r="S276" t="s">
        <v>56</v>
      </c>
      <c r="T276" t="s">
        <v>61</v>
      </c>
      <c r="U276">
        <v>38.581600000000002</v>
      </c>
      <c r="V276">
        <v>-121.4944</v>
      </c>
      <c r="W276">
        <f t="shared" si="8"/>
        <v>2023</v>
      </c>
      <c r="X276" t="str">
        <f t="shared" si="9"/>
        <v>December</v>
      </c>
      <c r="Y276" s="2">
        <v>45286</v>
      </c>
      <c r="Z276">
        <v>0</v>
      </c>
      <c r="AA276" t="b">
        <v>0</v>
      </c>
      <c r="AB276" s="2">
        <v>45830</v>
      </c>
      <c r="AC276">
        <v>20</v>
      </c>
      <c r="AD276">
        <v>59</v>
      </c>
      <c r="AE276">
        <v>20</v>
      </c>
      <c r="AF276">
        <v>1</v>
      </c>
      <c r="AG276">
        <v>0</v>
      </c>
      <c r="AH276" s="30">
        <v>0</v>
      </c>
      <c r="AI276">
        <v>0</v>
      </c>
      <c r="AJ276" t="s">
        <v>62</v>
      </c>
      <c r="AK276" t="s">
        <v>42</v>
      </c>
      <c r="AL276" s="29">
        <f>Table1[[#This Row],[membership_tenure_months]]*Table1[[#This Row],[final_price]]</f>
        <v>300</v>
      </c>
    </row>
    <row r="277" spans="1:38" x14ac:dyDescent="0.35">
      <c r="A277">
        <v>22</v>
      </c>
      <c r="B277" t="s">
        <v>43</v>
      </c>
      <c r="C277">
        <v>3</v>
      </c>
      <c r="D277" t="s">
        <v>141</v>
      </c>
      <c r="E277" t="b">
        <v>0</v>
      </c>
      <c r="F277" s="1">
        <v>0.71736111111111112</v>
      </c>
      <c r="G277" s="1">
        <v>0.76666666666666672</v>
      </c>
      <c r="H277">
        <v>71</v>
      </c>
      <c r="I277" t="b">
        <v>0</v>
      </c>
      <c r="J277" t="b">
        <v>0</v>
      </c>
      <c r="K277" t="b">
        <v>1</v>
      </c>
      <c r="L277" t="s">
        <v>60</v>
      </c>
      <c r="M277">
        <v>30</v>
      </c>
      <c r="N277" t="s">
        <v>82</v>
      </c>
      <c r="O277">
        <v>22.5</v>
      </c>
      <c r="P277" t="s">
        <v>38</v>
      </c>
      <c r="Q277">
        <v>0.05</v>
      </c>
      <c r="R277" s="29">
        <v>21.375</v>
      </c>
      <c r="S277" t="s">
        <v>47</v>
      </c>
      <c r="T277" t="s">
        <v>69</v>
      </c>
      <c r="U277">
        <v>32.715699999999998</v>
      </c>
      <c r="V277">
        <v>-117.1611</v>
      </c>
      <c r="W277">
        <f t="shared" si="8"/>
        <v>2024</v>
      </c>
      <c r="X277" t="str">
        <f t="shared" si="9"/>
        <v>January</v>
      </c>
      <c r="Y277" s="2">
        <v>45296</v>
      </c>
      <c r="Z277">
        <v>0</v>
      </c>
      <c r="AA277" t="b">
        <v>0</v>
      </c>
      <c r="AB277" s="2">
        <v>45830</v>
      </c>
      <c r="AC277">
        <v>19</v>
      </c>
      <c r="AD277">
        <v>59</v>
      </c>
      <c r="AE277">
        <v>12</v>
      </c>
      <c r="AF277">
        <v>1.2</v>
      </c>
      <c r="AG277">
        <v>1.1200000000000001</v>
      </c>
      <c r="AH277" s="30">
        <v>0</v>
      </c>
      <c r="AI277">
        <v>0</v>
      </c>
      <c r="AJ277" t="s">
        <v>70</v>
      </c>
      <c r="AK277" t="s">
        <v>42</v>
      </c>
      <c r="AL277" s="29">
        <f>Table1[[#This Row],[membership_tenure_months]]*Table1[[#This Row],[final_price]]</f>
        <v>406.125</v>
      </c>
    </row>
    <row r="278" spans="1:38" x14ac:dyDescent="0.35">
      <c r="A278">
        <v>27</v>
      </c>
      <c r="B278" t="s">
        <v>43</v>
      </c>
      <c r="C278">
        <v>1</v>
      </c>
      <c r="D278" t="s">
        <v>116</v>
      </c>
      <c r="E278" t="b">
        <v>1</v>
      </c>
      <c r="F278" s="1">
        <v>0.76527777777777772</v>
      </c>
      <c r="G278" s="1">
        <v>0.88888888888888884</v>
      </c>
      <c r="H278">
        <v>178</v>
      </c>
      <c r="I278" t="b">
        <v>1</v>
      </c>
      <c r="J278" t="b">
        <v>0</v>
      </c>
      <c r="K278" t="b">
        <v>1</v>
      </c>
      <c r="L278" t="s">
        <v>36</v>
      </c>
      <c r="M278">
        <v>30</v>
      </c>
      <c r="N278" t="s">
        <v>82</v>
      </c>
      <c r="O278">
        <v>22.5</v>
      </c>
      <c r="P278" t="s">
        <v>38</v>
      </c>
      <c r="Q278">
        <v>0.05</v>
      </c>
      <c r="R278" s="29">
        <v>21.375</v>
      </c>
      <c r="S278" t="s">
        <v>47</v>
      </c>
      <c r="T278" t="s">
        <v>64</v>
      </c>
      <c r="U278">
        <v>34.052199999999999</v>
      </c>
      <c r="V278">
        <v>-118.2437</v>
      </c>
      <c r="W278">
        <f t="shared" si="8"/>
        <v>2023</v>
      </c>
      <c r="X278" t="str">
        <f t="shared" si="9"/>
        <v>February</v>
      </c>
      <c r="Y278" s="2">
        <v>44980</v>
      </c>
      <c r="Z278">
        <v>0</v>
      </c>
      <c r="AA278" t="b">
        <v>1</v>
      </c>
      <c r="AB278" s="2">
        <v>45813</v>
      </c>
      <c r="AC278">
        <v>30</v>
      </c>
      <c r="AD278">
        <v>76</v>
      </c>
      <c r="AE278">
        <v>4</v>
      </c>
      <c r="AF278">
        <v>3</v>
      </c>
      <c r="AG278">
        <v>1.1200000000000001</v>
      </c>
      <c r="AH278" s="30">
        <v>1</v>
      </c>
      <c r="AI278">
        <v>0</v>
      </c>
      <c r="AJ278" t="s">
        <v>65</v>
      </c>
      <c r="AK278" t="s">
        <v>42</v>
      </c>
      <c r="AL278" s="29">
        <f>Table1[[#This Row],[membership_tenure_months]]*Table1[[#This Row],[final_price]]</f>
        <v>641.25</v>
      </c>
    </row>
    <row r="279" spans="1:38" x14ac:dyDescent="0.35">
      <c r="A279">
        <v>42</v>
      </c>
      <c r="B279" t="s">
        <v>43</v>
      </c>
      <c r="C279">
        <v>5</v>
      </c>
      <c r="D279" t="s">
        <v>87</v>
      </c>
      <c r="E279" t="b">
        <v>0</v>
      </c>
      <c r="F279" s="1">
        <v>0.72916666666666663</v>
      </c>
      <c r="G279" s="1">
        <v>0.84375</v>
      </c>
      <c r="H279">
        <v>165</v>
      </c>
      <c r="I279" t="b">
        <v>1</v>
      </c>
      <c r="J279" t="b">
        <v>0</v>
      </c>
      <c r="K279" t="b">
        <v>1</v>
      </c>
      <c r="L279" t="s">
        <v>80</v>
      </c>
      <c r="M279">
        <v>30</v>
      </c>
      <c r="N279" t="s">
        <v>37</v>
      </c>
      <c r="O279">
        <v>30</v>
      </c>
      <c r="P279" t="s">
        <v>38</v>
      </c>
      <c r="Q279">
        <v>0.05</v>
      </c>
      <c r="R279" s="29">
        <v>28.5</v>
      </c>
      <c r="S279" t="s">
        <v>47</v>
      </c>
      <c r="T279" t="s">
        <v>48</v>
      </c>
      <c r="U279">
        <v>36.7378</v>
      </c>
      <c r="V279">
        <v>-119.7871</v>
      </c>
      <c r="W279">
        <f t="shared" si="8"/>
        <v>2023</v>
      </c>
      <c r="X279" t="str">
        <f t="shared" si="9"/>
        <v>July</v>
      </c>
      <c r="Y279" s="2">
        <v>45138</v>
      </c>
      <c r="Z279">
        <v>0</v>
      </c>
      <c r="AA279" t="b">
        <v>0</v>
      </c>
      <c r="AB279" s="2">
        <v>45822</v>
      </c>
      <c r="AC279">
        <v>25</v>
      </c>
      <c r="AD279">
        <v>67</v>
      </c>
      <c r="AE279">
        <v>20</v>
      </c>
      <c r="AF279">
        <v>2.8</v>
      </c>
      <c r="AG279">
        <v>1.5</v>
      </c>
      <c r="AH279" s="30">
        <v>1</v>
      </c>
      <c r="AI279">
        <v>0</v>
      </c>
      <c r="AJ279" t="s">
        <v>49</v>
      </c>
      <c r="AK279" t="s">
        <v>42</v>
      </c>
      <c r="AL279" s="29">
        <f>Table1[[#This Row],[membership_tenure_months]]*Table1[[#This Row],[final_price]]</f>
        <v>712.5</v>
      </c>
    </row>
    <row r="280" spans="1:38" x14ac:dyDescent="0.35">
      <c r="A280">
        <v>27</v>
      </c>
      <c r="B280" t="s">
        <v>43</v>
      </c>
      <c r="C280">
        <v>1</v>
      </c>
      <c r="D280" t="s">
        <v>81</v>
      </c>
      <c r="E280" t="b">
        <v>0</v>
      </c>
      <c r="F280" s="1">
        <v>0.47569444444444442</v>
      </c>
      <c r="G280" s="1">
        <v>0.53888888888888886</v>
      </c>
      <c r="H280">
        <v>91</v>
      </c>
      <c r="I280" t="b">
        <v>1</v>
      </c>
      <c r="J280" t="b">
        <v>0</v>
      </c>
      <c r="K280" t="b">
        <v>1</v>
      </c>
      <c r="L280" t="s">
        <v>80</v>
      </c>
      <c r="M280">
        <v>30</v>
      </c>
      <c r="N280" t="s">
        <v>37</v>
      </c>
      <c r="O280">
        <v>30</v>
      </c>
      <c r="P280" t="s">
        <v>93</v>
      </c>
      <c r="Q280">
        <v>0.15</v>
      </c>
      <c r="R280" s="29">
        <v>25.5</v>
      </c>
      <c r="S280" t="s">
        <v>47</v>
      </c>
      <c r="T280" t="s">
        <v>48</v>
      </c>
      <c r="U280">
        <v>36.7378</v>
      </c>
      <c r="V280">
        <v>-119.7871</v>
      </c>
      <c r="W280">
        <f t="shared" si="8"/>
        <v>2023</v>
      </c>
      <c r="X280" t="str">
        <f t="shared" si="9"/>
        <v>June</v>
      </c>
      <c r="Y280" s="2">
        <v>45083</v>
      </c>
      <c r="Z280">
        <v>0</v>
      </c>
      <c r="AA280" t="b">
        <v>0</v>
      </c>
      <c r="AB280" s="2">
        <v>45818</v>
      </c>
      <c r="AC280">
        <v>26</v>
      </c>
      <c r="AD280">
        <v>71</v>
      </c>
      <c r="AE280">
        <v>4</v>
      </c>
      <c r="AF280">
        <v>1.5</v>
      </c>
      <c r="AG280">
        <v>4.5</v>
      </c>
      <c r="AH280" s="30">
        <v>1</v>
      </c>
      <c r="AI280">
        <v>0</v>
      </c>
      <c r="AJ280" t="s">
        <v>49</v>
      </c>
      <c r="AK280" t="s">
        <v>42</v>
      </c>
      <c r="AL280" s="29">
        <f>Table1[[#This Row],[membership_tenure_months]]*Table1[[#This Row],[final_price]]</f>
        <v>663</v>
      </c>
    </row>
    <row r="281" spans="1:38" x14ac:dyDescent="0.35">
      <c r="A281">
        <v>19</v>
      </c>
      <c r="B281" t="s">
        <v>43</v>
      </c>
      <c r="C281">
        <v>5</v>
      </c>
      <c r="D281" t="s">
        <v>139</v>
      </c>
      <c r="E281" t="b">
        <v>0</v>
      </c>
      <c r="F281" s="1">
        <v>0.84930555555555554</v>
      </c>
      <c r="G281" s="1">
        <v>0.91111111111111109</v>
      </c>
      <c r="H281">
        <v>89</v>
      </c>
      <c r="I281" t="b">
        <v>1</v>
      </c>
      <c r="J281" t="b">
        <v>0</v>
      </c>
      <c r="K281" t="b">
        <v>0</v>
      </c>
      <c r="L281" t="s">
        <v>36</v>
      </c>
      <c r="M281">
        <v>30</v>
      </c>
      <c r="N281" t="s">
        <v>37</v>
      </c>
      <c r="O281">
        <v>30</v>
      </c>
      <c r="P281" t="s">
        <v>46</v>
      </c>
      <c r="Q281">
        <v>0</v>
      </c>
      <c r="R281" s="29">
        <v>30</v>
      </c>
      <c r="S281" t="s">
        <v>47</v>
      </c>
      <c r="T281" t="s">
        <v>69</v>
      </c>
      <c r="U281">
        <v>32.715699999999998</v>
      </c>
      <c r="V281">
        <v>-117.1611</v>
      </c>
      <c r="W281">
        <f t="shared" si="8"/>
        <v>2023</v>
      </c>
      <c r="X281" t="str">
        <f t="shared" si="9"/>
        <v>February</v>
      </c>
      <c r="Y281" s="2">
        <v>44983</v>
      </c>
      <c r="Z281">
        <v>0</v>
      </c>
      <c r="AA281" t="b">
        <v>1</v>
      </c>
      <c r="AB281" s="2">
        <v>45813</v>
      </c>
      <c r="AC281">
        <v>30</v>
      </c>
      <c r="AD281">
        <v>76</v>
      </c>
      <c r="AE281">
        <v>20</v>
      </c>
      <c r="AF281">
        <v>1.5</v>
      </c>
      <c r="AG281">
        <v>0</v>
      </c>
      <c r="AH281" s="30">
        <v>1</v>
      </c>
      <c r="AI281">
        <v>0</v>
      </c>
      <c r="AJ281" t="s">
        <v>70</v>
      </c>
      <c r="AK281" t="s">
        <v>42</v>
      </c>
      <c r="AL281" s="29">
        <f>Table1[[#This Row],[membership_tenure_months]]*Table1[[#This Row],[final_price]]</f>
        <v>900</v>
      </c>
    </row>
    <row r="282" spans="1:38" x14ac:dyDescent="0.35">
      <c r="A282">
        <v>35</v>
      </c>
      <c r="B282" t="s">
        <v>34</v>
      </c>
      <c r="C282">
        <v>2</v>
      </c>
      <c r="D282" t="s">
        <v>107</v>
      </c>
      <c r="E282" t="b">
        <v>1</v>
      </c>
      <c r="F282" s="1">
        <v>0.69166666666666665</v>
      </c>
      <c r="G282" s="1">
        <v>0.73750000000000004</v>
      </c>
      <c r="H282">
        <v>66</v>
      </c>
      <c r="I282" t="b">
        <v>1</v>
      </c>
      <c r="J282" t="b">
        <v>0</v>
      </c>
      <c r="K282" t="b">
        <v>0</v>
      </c>
      <c r="L282" t="s">
        <v>80</v>
      </c>
      <c r="M282">
        <v>50</v>
      </c>
      <c r="N282" t="s">
        <v>37</v>
      </c>
      <c r="O282">
        <v>50</v>
      </c>
      <c r="P282" t="s">
        <v>93</v>
      </c>
      <c r="Q282">
        <v>0.15</v>
      </c>
      <c r="R282" s="29">
        <v>42.5</v>
      </c>
      <c r="S282" t="s">
        <v>39</v>
      </c>
      <c r="T282" t="s">
        <v>72</v>
      </c>
      <c r="U282">
        <v>35.3733</v>
      </c>
      <c r="V282">
        <v>-119.0187</v>
      </c>
      <c r="W282">
        <f t="shared" si="8"/>
        <v>2022</v>
      </c>
      <c r="X282" t="str">
        <f t="shared" si="9"/>
        <v>November</v>
      </c>
      <c r="Y282" s="2">
        <v>44883</v>
      </c>
      <c r="Z282">
        <v>0</v>
      </c>
      <c r="AA282" t="b">
        <v>1</v>
      </c>
      <c r="AB282" s="2">
        <v>45807</v>
      </c>
      <c r="AC282">
        <v>33</v>
      </c>
      <c r="AD282">
        <v>82</v>
      </c>
      <c r="AE282">
        <v>8</v>
      </c>
      <c r="AF282">
        <v>1.1000000000000001</v>
      </c>
      <c r="AG282">
        <v>7.5</v>
      </c>
      <c r="AH282" s="30">
        <v>1</v>
      </c>
      <c r="AI282">
        <v>0</v>
      </c>
      <c r="AJ282" t="s">
        <v>73</v>
      </c>
      <c r="AK282" t="s">
        <v>42</v>
      </c>
      <c r="AL282" s="29">
        <f>Table1[[#This Row],[membership_tenure_months]]*Table1[[#This Row],[final_price]]</f>
        <v>1402.5</v>
      </c>
    </row>
    <row r="283" spans="1:38" x14ac:dyDescent="0.35">
      <c r="A283">
        <v>20</v>
      </c>
      <c r="B283" t="s">
        <v>34</v>
      </c>
      <c r="C283">
        <v>3</v>
      </c>
      <c r="D283" t="s">
        <v>144</v>
      </c>
      <c r="E283" t="b">
        <v>0</v>
      </c>
      <c r="F283" s="1">
        <v>0.43888888888888888</v>
      </c>
      <c r="G283" s="1">
        <v>0.46458333333333335</v>
      </c>
      <c r="H283">
        <v>37</v>
      </c>
      <c r="I283" t="b">
        <v>0</v>
      </c>
      <c r="J283" t="b">
        <v>0</v>
      </c>
      <c r="K283" t="b">
        <v>1</v>
      </c>
      <c r="L283" t="s">
        <v>80</v>
      </c>
      <c r="M283">
        <v>50</v>
      </c>
      <c r="N283" t="s">
        <v>37</v>
      </c>
      <c r="O283">
        <v>50</v>
      </c>
      <c r="P283" t="s">
        <v>93</v>
      </c>
      <c r="Q283">
        <v>0.15</v>
      </c>
      <c r="R283" s="29">
        <v>42.5</v>
      </c>
      <c r="S283" t="s">
        <v>39</v>
      </c>
      <c r="T283" t="s">
        <v>76</v>
      </c>
      <c r="U283">
        <v>37.774900000000002</v>
      </c>
      <c r="V283">
        <v>-122.4194</v>
      </c>
      <c r="W283">
        <f t="shared" si="8"/>
        <v>2024</v>
      </c>
      <c r="X283" t="str">
        <f t="shared" si="9"/>
        <v>June</v>
      </c>
      <c r="Y283" s="2">
        <v>45471</v>
      </c>
      <c r="Z283">
        <v>0</v>
      </c>
      <c r="AA283" t="b">
        <v>0</v>
      </c>
      <c r="AB283" s="2">
        <v>45840</v>
      </c>
      <c r="AC283">
        <v>14</v>
      </c>
      <c r="AD283">
        <v>49</v>
      </c>
      <c r="AE283">
        <v>12</v>
      </c>
      <c r="AF283">
        <v>0.6</v>
      </c>
      <c r="AG283">
        <v>7.5</v>
      </c>
      <c r="AH283" s="30">
        <v>0</v>
      </c>
      <c r="AI283">
        <v>0</v>
      </c>
      <c r="AJ283" t="s">
        <v>77</v>
      </c>
      <c r="AK283" t="s">
        <v>42</v>
      </c>
      <c r="AL283" s="29">
        <f>Table1[[#This Row],[membership_tenure_months]]*Table1[[#This Row],[final_price]]</f>
        <v>595</v>
      </c>
    </row>
    <row r="284" spans="1:38" x14ac:dyDescent="0.35">
      <c r="A284">
        <v>20</v>
      </c>
      <c r="B284" t="s">
        <v>54</v>
      </c>
      <c r="C284">
        <v>2</v>
      </c>
      <c r="D284" t="s">
        <v>160</v>
      </c>
      <c r="E284" t="b">
        <v>1</v>
      </c>
      <c r="F284" s="1">
        <v>0.74444444444444446</v>
      </c>
      <c r="G284" s="1">
        <v>0.8618055555555556</v>
      </c>
      <c r="H284">
        <v>169</v>
      </c>
      <c r="I284" t="b">
        <v>0</v>
      </c>
      <c r="J284" t="b">
        <v>0</v>
      </c>
      <c r="K284" t="b">
        <v>1</v>
      </c>
      <c r="L284" t="s">
        <v>36</v>
      </c>
      <c r="M284">
        <v>20</v>
      </c>
      <c r="N284" t="s">
        <v>97</v>
      </c>
      <c r="O284">
        <v>18</v>
      </c>
      <c r="P284" t="s">
        <v>93</v>
      </c>
      <c r="Q284">
        <v>0.15</v>
      </c>
      <c r="R284" s="29">
        <v>15.3</v>
      </c>
      <c r="S284" t="s">
        <v>56</v>
      </c>
      <c r="T284" t="s">
        <v>48</v>
      </c>
      <c r="U284">
        <v>36.7378</v>
      </c>
      <c r="V284">
        <v>-119.7871</v>
      </c>
      <c r="W284">
        <f t="shared" si="8"/>
        <v>2024</v>
      </c>
      <c r="X284" t="str">
        <f t="shared" si="9"/>
        <v>May</v>
      </c>
      <c r="Y284" s="2">
        <v>45431</v>
      </c>
      <c r="Z284">
        <v>0</v>
      </c>
      <c r="AA284" t="b">
        <v>1</v>
      </c>
      <c r="AB284" s="2">
        <v>45838</v>
      </c>
      <c r="AC284">
        <v>15</v>
      </c>
      <c r="AD284">
        <v>51</v>
      </c>
      <c r="AE284">
        <v>8</v>
      </c>
      <c r="AF284">
        <v>2.8</v>
      </c>
      <c r="AG284">
        <v>2.7</v>
      </c>
      <c r="AH284" s="30">
        <v>0</v>
      </c>
      <c r="AI284">
        <v>0</v>
      </c>
      <c r="AJ284" t="s">
        <v>49</v>
      </c>
      <c r="AK284" t="s">
        <v>42</v>
      </c>
      <c r="AL284" s="29">
        <f>Table1[[#This Row],[membership_tenure_months]]*Table1[[#This Row],[final_price]]</f>
        <v>229.5</v>
      </c>
    </row>
    <row r="285" spans="1:38" x14ac:dyDescent="0.35">
      <c r="A285">
        <v>45</v>
      </c>
      <c r="B285" t="s">
        <v>34</v>
      </c>
      <c r="C285">
        <v>3</v>
      </c>
      <c r="D285" t="s">
        <v>161</v>
      </c>
      <c r="E285" t="b">
        <v>0</v>
      </c>
      <c r="F285" s="1">
        <v>0.5708333333333333</v>
      </c>
      <c r="G285" s="1">
        <v>0.66249999999999998</v>
      </c>
      <c r="H285">
        <v>132</v>
      </c>
      <c r="I285" t="b">
        <v>0</v>
      </c>
      <c r="J285" t="b">
        <v>0</v>
      </c>
      <c r="K285" t="b">
        <v>0</v>
      </c>
      <c r="L285" t="s">
        <v>45</v>
      </c>
      <c r="M285">
        <v>50</v>
      </c>
      <c r="N285" t="s">
        <v>37</v>
      </c>
      <c r="O285">
        <v>50</v>
      </c>
      <c r="P285" t="s">
        <v>46</v>
      </c>
      <c r="Q285">
        <v>0</v>
      </c>
      <c r="R285" s="29">
        <v>50</v>
      </c>
      <c r="S285" t="s">
        <v>39</v>
      </c>
      <c r="T285" t="s">
        <v>57</v>
      </c>
      <c r="U285">
        <v>33.836599999999997</v>
      </c>
      <c r="V285">
        <v>-117.9143</v>
      </c>
      <c r="W285">
        <f t="shared" si="8"/>
        <v>2025</v>
      </c>
      <c r="X285" t="str">
        <f t="shared" si="9"/>
        <v>March</v>
      </c>
      <c r="Y285" s="2">
        <v>45730</v>
      </c>
      <c r="Z285">
        <v>0</v>
      </c>
      <c r="AA285" t="b">
        <v>1</v>
      </c>
      <c r="AB285" s="2">
        <v>45855</v>
      </c>
      <c r="AC285">
        <v>5</v>
      </c>
      <c r="AD285">
        <v>34</v>
      </c>
      <c r="AE285">
        <v>12</v>
      </c>
      <c r="AF285">
        <v>2.2000000000000002</v>
      </c>
      <c r="AG285">
        <v>0</v>
      </c>
      <c r="AH285" s="30">
        <v>0</v>
      </c>
      <c r="AI285">
        <v>1</v>
      </c>
      <c r="AJ285" t="s">
        <v>58</v>
      </c>
      <c r="AK285" t="s">
        <v>42</v>
      </c>
      <c r="AL285" s="29">
        <f>Table1[[#This Row],[membership_tenure_months]]*Table1[[#This Row],[final_price]]</f>
        <v>250</v>
      </c>
    </row>
    <row r="286" spans="1:38" x14ac:dyDescent="0.35">
      <c r="A286">
        <v>42</v>
      </c>
      <c r="B286" t="s">
        <v>43</v>
      </c>
      <c r="C286">
        <v>3</v>
      </c>
      <c r="D286" t="s">
        <v>109</v>
      </c>
      <c r="E286" t="b">
        <v>1</v>
      </c>
      <c r="F286" s="1">
        <v>0.43263888888888891</v>
      </c>
      <c r="G286" s="1">
        <v>0.50069444444444444</v>
      </c>
      <c r="H286">
        <v>98</v>
      </c>
      <c r="I286" t="b">
        <v>0</v>
      </c>
      <c r="J286" t="b">
        <v>1</v>
      </c>
      <c r="K286" t="b">
        <v>1</v>
      </c>
      <c r="L286" t="s">
        <v>36</v>
      </c>
      <c r="M286">
        <v>30</v>
      </c>
      <c r="N286" t="s">
        <v>37</v>
      </c>
      <c r="O286">
        <v>30</v>
      </c>
      <c r="P286" t="s">
        <v>93</v>
      </c>
      <c r="Q286">
        <v>0.15</v>
      </c>
      <c r="R286" s="29">
        <v>25.5</v>
      </c>
      <c r="S286" t="s">
        <v>47</v>
      </c>
      <c r="T286" t="s">
        <v>61</v>
      </c>
      <c r="U286">
        <v>38.581600000000002</v>
      </c>
      <c r="V286">
        <v>-121.4944</v>
      </c>
      <c r="W286">
        <f t="shared" si="8"/>
        <v>2023</v>
      </c>
      <c r="X286" t="str">
        <f t="shared" si="9"/>
        <v>October</v>
      </c>
      <c r="Y286" s="2">
        <v>45215</v>
      </c>
      <c r="Z286">
        <v>2</v>
      </c>
      <c r="AA286" t="b">
        <v>0</v>
      </c>
      <c r="AB286" s="2">
        <v>45826</v>
      </c>
      <c r="AC286">
        <v>22</v>
      </c>
      <c r="AD286">
        <v>63</v>
      </c>
      <c r="AE286">
        <v>12</v>
      </c>
      <c r="AF286">
        <v>1.6</v>
      </c>
      <c r="AG286">
        <v>4.5</v>
      </c>
      <c r="AH286" s="30">
        <v>1</v>
      </c>
      <c r="AI286">
        <v>0</v>
      </c>
      <c r="AJ286" t="s">
        <v>62</v>
      </c>
      <c r="AK286" t="s">
        <v>42</v>
      </c>
      <c r="AL286" s="29">
        <f>Table1[[#This Row],[membership_tenure_months]]*Table1[[#This Row],[final_price]]</f>
        <v>561</v>
      </c>
    </row>
    <row r="287" spans="1:38" x14ac:dyDescent="0.35">
      <c r="A287">
        <v>31</v>
      </c>
      <c r="B287" t="s">
        <v>54</v>
      </c>
      <c r="C287">
        <v>4</v>
      </c>
      <c r="D287" t="s">
        <v>162</v>
      </c>
      <c r="E287" t="b">
        <v>0</v>
      </c>
      <c r="F287" s="1">
        <v>0.85624999999999996</v>
      </c>
      <c r="G287" s="1">
        <v>0.9555555555555556</v>
      </c>
      <c r="H287">
        <v>143</v>
      </c>
      <c r="I287" t="b">
        <v>1</v>
      </c>
      <c r="J287" t="b">
        <v>0</v>
      </c>
      <c r="K287" t="b">
        <v>0</v>
      </c>
      <c r="L287" t="s">
        <v>80</v>
      </c>
      <c r="M287">
        <v>20</v>
      </c>
      <c r="N287" t="s">
        <v>82</v>
      </c>
      <c r="O287">
        <v>15</v>
      </c>
      <c r="P287" t="s">
        <v>46</v>
      </c>
      <c r="Q287">
        <v>0</v>
      </c>
      <c r="R287" s="29">
        <v>15</v>
      </c>
      <c r="S287" t="s">
        <v>56</v>
      </c>
      <c r="T287" t="s">
        <v>76</v>
      </c>
      <c r="U287">
        <v>37.774900000000002</v>
      </c>
      <c r="V287">
        <v>-122.4194</v>
      </c>
      <c r="W287">
        <f t="shared" si="8"/>
        <v>2025</v>
      </c>
      <c r="X287" t="str">
        <f t="shared" si="9"/>
        <v>May</v>
      </c>
      <c r="Y287" s="2">
        <v>45792</v>
      </c>
      <c r="Z287">
        <v>0</v>
      </c>
      <c r="AA287" t="b">
        <v>0</v>
      </c>
      <c r="AB287" s="2">
        <v>45858</v>
      </c>
      <c r="AC287">
        <v>3</v>
      </c>
      <c r="AD287">
        <v>31</v>
      </c>
      <c r="AE287">
        <v>16</v>
      </c>
      <c r="AF287">
        <v>2.4</v>
      </c>
      <c r="AG287">
        <v>0</v>
      </c>
      <c r="AH287" s="30">
        <v>0</v>
      </c>
      <c r="AI287">
        <v>0</v>
      </c>
      <c r="AJ287" t="s">
        <v>77</v>
      </c>
      <c r="AK287" t="s">
        <v>42</v>
      </c>
      <c r="AL287" s="29">
        <f>Table1[[#This Row],[membership_tenure_months]]*Table1[[#This Row],[final_price]]</f>
        <v>45</v>
      </c>
    </row>
    <row r="288" spans="1:38" x14ac:dyDescent="0.35">
      <c r="A288">
        <v>48</v>
      </c>
      <c r="B288" t="s">
        <v>43</v>
      </c>
      <c r="C288">
        <v>1</v>
      </c>
      <c r="D288" t="s">
        <v>94</v>
      </c>
      <c r="E288" t="b">
        <v>0</v>
      </c>
      <c r="F288" s="1">
        <v>0.78611111111111109</v>
      </c>
      <c r="G288" s="1">
        <v>0.84097222222222223</v>
      </c>
      <c r="H288">
        <v>79</v>
      </c>
      <c r="I288" t="b">
        <v>1</v>
      </c>
      <c r="J288" t="b">
        <v>1</v>
      </c>
      <c r="K288" t="b">
        <v>0</v>
      </c>
      <c r="L288" t="s">
        <v>80</v>
      </c>
      <c r="M288">
        <v>30</v>
      </c>
      <c r="N288" t="s">
        <v>37</v>
      </c>
      <c r="O288">
        <v>30</v>
      </c>
      <c r="P288" t="s">
        <v>46</v>
      </c>
      <c r="Q288">
        <v>0</v>
      </c>
      <c r="R288" s="29">
        <v>30</v>
      </c>
      <c r="S288" t="s">
        <v>47</v>
      </c>
      <c r="T288" t="s">
        <v>40</v>
      </c>
      <c r="U288">
        <v>37.338200000000001</v>
      </c>
      <c r="V288">
        <v>-121.88630000000001</v>
      </c>
      <c r="W288">
        <f t="shared" si="8"/>
        <v>2024</v>
      </c>
      <c r="X288" t="str">
        <f t="shared" si="9"/>
        <v>February</v>
      </c>
      <c r="Y288" s="2">
        <v>45335</v>
      </c>
      <c r="Z288">
        <v>1</v>
      </c>
      <c r="AA288" t="b">
        <v>0</v>
      </c>
      <c r="AB288" s="2">
        <v>45833</v>
      </c>
      <c r="AC288">
        <v>18</v>
      </c>
      <c r="AD288">
        <v>56</v>
      </c>
      <c r="AE288">
        <v>4</v>
      </c>
      <c r="AF288">
        <v>1.3</v>
      </c>
      <c r="AG288">
        <v>0</v>
      </c>
      <c r="AH288" s="30">
        <v>0</v>
      </c>
      <c r="AI288">
        <v>0</v>
      </c>
      <c r="AJ288" t="s">
        <v>41</v>
      </c>
      <c r="AK288" t="s">
        <v>42</v>
      </c>
      <c r="AL288" s="29">
        <f>Table1[[#This Row],[membership_tenure_months]]*Table1[[#This Row],[final_price]]</f>
        <v>540</v>
      </c>
    </row>
    <row r="289" spans="1:38" x14ac:dyDescent="0.35">
      <c r="A289">
        <v>28</v>
      </c>
      <c r="B289" t="s">
        <v>34</v>
      </c>
      <c r="C289">
        <v>4</v>
      </c>
      <c r="D289" t="s">
        <v>162</v>
      </c>
      <c r="E289" t="b">
        <v>1</v>
      </c>
      <c r="F289" s="1">
        <v>0.46527777777777779</v>
      </c>
      <c r="G289" s="1">
        <v>0.5805555555555556</v>
      </c>
      <c r="H289">
        <v>166</v>
      </c>
      <c r="I289" t="b">
        <v>0</v>
      </c>
      <c r="J289" t="b">
        <v>1</v>
      </c>
      <c r="K289" t="b">
        <v>1</v>
      </c>
      <c r="L289" t="s">
        <v>36</v>
      </c>
      <c r="M289">
        <v>50</v>
      </c>
      <c r="N289" t="s">
        <v>82</v>
      </c>
      <c r="O289">
        <v>37.5</v>
      </c>
      <c r="P289" t="s">
        <v>93</v>
      </c>
      <c r="Q289">
        <v>0.15</v>
      </c>
      <c r="R289" s="29">
        <v>31.875</v>
      </c>
      <c r="S289" t="s">
        <v>39</v>
      </c>
      <c r="T289" t="s">
        <v>83</v>
      </c>
      <c r="U289">
        <v>33.770099999999999</v>
      </c>
      <c r="V289">
        <v>-118.19370000000001</v>
      </c>
      <c r="W289">
        <f t="shared" si="8"/>
        <v>2023</v>
      </c>
      <c r="X289" t="str">
        <f t="shared" si="9"/>
        <v>November</v>
      </c>
      <c r="Y289" s="2">
        <v>45253</v>
      </c>
      <c r="Z289">
        <v>7</v>
      </c>
      <c r="AA289" t="b">
        <v>1</v>
      </c>
      <c r="AB289" s="2">
        <v>45828</v>
      </c>
      <c r="AC289">
        <v>21</v>
      </c>
      <c r="AD289">
        <v>61</v>
      </c>
      <c r="AE289">
        <v>16</v>
      </c>
      <c r="AF289">
        <v>2.8</v>
      </c>
      <c r="AG289">
        <v>5.62</v>
      </c>
      <c r="AH289" s="30">
        <v>1</v>
      </c>
      <c r="AI289">
        <v>0</v>
      </c>
      <c r="AJ289" t="s">
        <v>84</v>
      </c>
      <c r="AK289" t="s">
        <v>42</v>
      </c>
      <c r="AL289" s="29">
        <f>Table1[[#This Row],[membership_tenure_months]]*Table1[[#This Row],[final_price]]</f>
        <v>669.375</v>
      </c>
    </row>
    <row r="290" spans="1:38" x14ac:dyDescent="0.35">
      <c r="A290">
        <v>16</v>
      </c>
      <c r="B290" t="s">
        <v>34</v>
      </c>
      <c r="C290">
        <v>5</v>
      </c>
      <c r="D290" t="s">
        <v>44</v>
      </c>
      <c r="E290" t="b">
        <v>0</v>
      </c>
      <c r="F290" s="1">
        <v>0.77708333333333335</v>
      </c>
      <c r="G290" s="1">
        <v>0.83750000000000002</v>
      </c>
      <c r="H290">
        <v>87</v>
      </c>
      <c r="I290" t="b">
        <v>0</v>
      </c>
      <c r="J290" t="b">
        <v>1</v>
      </c>
      <c r="K290" t="b">
        <v>1</v>
      </c>
      <c r="L290" t="s">
        <v>36</v>
      </c>
      <c r="M290">
        <v>50</v>
      </c>
      <c r="N290" t="s">
        <v>37</v>
      </c>
      <c r="O290">
        <v>50</v>
      </c>
      <c r="P290" t="s">
        <v>46</v>
      </c>
      <c r="Q290">
        <v>0</v>
      </c>
      <c r="R290" s="29">
        <v>50</v>
      </c>
      <c r="S290" t="s">
        <v>39</v>
      </c>
      <c r="T290" t="s">
        <v>52</v>
      </c>
      <c r="U290">
        <v>37.804400000000001</v>
      </c>
      <c r="V290">
        <v>-122.27119999999999</v>
      </c>
      <c r="W290">
        <f t="shared" si="8"/>
        <v>2024</v>
      </c>
      <c r="X290" t="str">
        <f t="shared" si="9"/>
        <v>August</v>
      </c>
      <c r="Y290" s="2">
        <v>45525</v>
      </c>
      <c r="Z290">
        <v>2</v>
      </c>
      <c r="AA290" t="b">
        <v>0</v>
      </c>
      <c r="AB290" s="2">
        <v>45843</v>
      </c>
      <c r="AC290">
        <v>12</v>
      </c>
      <c r="AD290">
        <v>46</v>
      </c>
      <c r="AE290">
        <v>20</v>
      </c>
      <c r="AF290">
        <v>1.4</v>
      </c>
      <c r="AG290">
        <v>0</v>
      </c>
      <c r="AH290" s="30">
        <v>0</v>
      </c>
      <c r="AI290">
        <v>1</v>
      </c>
      <c r="AJ290" t="s">
        <v>53</v>
      </c>
      <c r="AK290" t="s">
        <v>42</v>
      </c>
      <c r="AL290" s="29">
        <f>Table1[[#This Row],[membership_tenure_months]]*Table1[[#This Row],[final_price]]</f>
        <v>600</v>
      </c>
    </row>
    <row r="291" spans="1:38" x14ac:dyDescent="0.35">
      <c r="A291">
        <v>43</v>
      </c>
      <c r="B291" t="s">
        <v>66</v>
      </c>
      <c r="C291">
        <v>3</v>
      </c>
      <c r="D291" t="s">
        <v>78</v>
      </c>
      <c r="E291" t="b">
        <v>1</v>
      </c>
      <c r="F291" s="1">
        <v>0.4284722222222222</v>
      </c>
      <c r="G291" s="1">
        <v>0.5</v>
      </c>
      <c r="H291">
        <v>103</v>
      </c>
      <c r="I291" t="b">
        <v>0</v>
      </c>
      <c r="J291" t="b">
        <v>1</v>
      </c>
      <c r="K291" t="b">
        <v>0</v>
      </c>
      <c r="L291" t="s">
        <v>80</v>
      </c>
      <c r="M291">
        <v>70</v>
      </c>
      <c r="N291" t="s">
        <v>82</v>
      </c>
      <c r="O291">
        <v>52.5</v>
      </c>
      <c r="P291" t="s">
        <v>46</v>
      </c>
      <c r="Q291">
        <v>0</v>
      </c>
      <c r="R291" s="29">
        <v>52.5</v>
      </c>
      <c r="S291" t="s">
        <v>68</v>
      </c>
      <c r="T291" t="s">
        <v>83</v>
      </c>
      <c r="U291">
        <v>33.770099999999999</v>
      </c>
      <c r="V291">
        <v>-118.19370000000001</v>
      </c>
      <c r="W291">
        <f t="shared" si="8"/>
        <v>2023</v>
      </c>
      <c r="X291" t="str">
        <f t="shared" si="9"/>
        <v>October</v>
      </c>
      <c r="Y291" s="2">
        <v>45201</v>
      </c>
      <c r="Z291">
        <v>1</v>
      </c>
      <c r="AA291" t="b">
        <v>1</v>
      </c>
      <c r="AB291" s="2">
        <v>45825</v>
      </c>
      <c r="AC291">
        <v>22</v>
      </c>
      <c r="AD291">
        <v>64</v>
      </c>
      <c r="AE291">
        <v>12</v>
      </c>
      <c r="AF291">
        <v>1.7</v>
      </c>
      <c r="AG291">
        <v>0</v>
      </c>
      <c r="AH291" s="30">
        <v>1</v>
      </c>
      <c r="AI291">
        <v>1</v>
      </c>
      <c r="AJ291" t="s">
        <v>84</v>
      </c>
      <c r="AK291" t="s">
        <v>42</v>
      </c>
      <c r="AL291" s="29">
        <f>Table1[[#This Row],[membership_tenure_months]]*Table1[[#This Row],[final_price]]</f>
        <v>1155</v>
      </c>
    </row>
    <row r="292" spans="1:38" x14ac:dyDescent="0.35">
      <c r="A292">
        <v>43</v>
      </c>
      <c r="B292" t="s">
        <v>43</v>
      </c>
      <c r="C292">
        <v>3</v>
      </c>
      <c r="D292" t="s">
        <v>141</v>
      </c>
      <c r="E292" t="b">
        <v>0</v>
      </c>
      <c r="F292" s="1">
        <v>0.5083333333333333</v>
      </c>
      <c r="G292" s="1">
        <v>0.54722222222222228</v>
      </c>
      <c r="H292">
        <v>56</v>
      </c>
      <c r="I292" t="b">
        <v>1</v>
      </c>
      <c r="J292" t="b">
        <v>1</v>
      </c>
      <c r="K292" t="b">
        <v>0</v>
      </c>
      <c r="L292" t="s">
        <v>80</v>
      </c>
      <c r="M292">
        <v>30</v>
      </c>
      <c r="N292" t="s">
        <v>37</v>
      </c>
      <c r="O292">
        <v>30</v>
      </c>
      <c r="P292" t="s">
        <v>51</v>
      </c>
      <c r="Q292">
        <v>0.1</v>
      </c>
      <c r="R292" s="29">
        <v>27</v>
      </c>
      <c r="S292" t="s">
        <v>47</v>
      </c>
      <c r="T292" t="s">
        <v>83</v>
      </c>
      <c r="U292">
        <v>33.770099999999999</v>
      </c>
      <c r="V292">
        <v>-118.19370000000001</v>
      </c>
      <c r="W292">
        <f t="shared" si="8"/>
        <v>2025</v>
      </c>
      <c r="X292" t="str">
        <f t="shared" si="9"/>
        <v>May</v>
      </c>
      <c r="Y292" s="2">
        <v>45798</v>
      </c>
      <c r="Z292">
        <v>8</v>
      </c>
      <c r="AA292" t="b">
        <v>1</v>
      </c>
      <c r="AB292" s="2">
        <v>45859</v>
      </c>
      <c r="AC292">
        <v>3</v>
      </c>
      <c r="AD292">
        <v>30</v>
      </c>
      <c r="AE292">
        <v>12</v>
      </c>
      <c r="AF292">
        <v>0.9</v>
      </c>
      <c r="AG292">
        <v>3</v>
      </c>
      <c r="AH292" s="30">
        <v>0</v>
      </c>
      <c r="AI292">
        <v>0</v>
      </c>
      <c r="AJ292" t="s">
        <v>84</v>
      </c>
      <c r="AK292" t="s">
        <v>42</v>
      </c>
      <c r="AL292" s="29">
        <f>Table1[[#This Row],[membership_tenure_months]]*Table1[[#This Row],[final_price]]</f>
        <v>81</v>
      </c>
    </row>
    <row r="293" spans="1:38" x14ac:dyDescent="0.35">
      <c r="A293">
        <v>24</v>
      </c>
      <c r="B293" t="s">
        <v>34</v>
      </c>
      <c r="C293">
        <v>2</v>
      </c>
      <c r="D293" t="s">
        <v>103</v>
      </c>
      <c r="E293" t="b">
        <v>1</v>
      </c>
      <c r="F293" s="1">
        <v>0.73888888888888893</v>
      </c>
      <c r="G293" s="1">
        <v>0.83472222222222225</v>
      </c>
      <c r="H293">
        <v>138</v>
      </c>
      <c r="I293" t="b">
        <v>0</v>
      </c>
      <c r="J293" t="b">
        <v>1</v>
      </c>
      <c r="K293" t="b">
        <v>1</v>
      </c>
      <c r="L293" t="s">
        <v>36</v>
      </c>
      <c r="M293">
        <v>50</v>
      </c>
      <c r="N293" t="s">
        <v>37</v>
      </c>
      <c r="O293">
        <v>50</v>
      </c>
      <c r="P293" t="s">
        <v>38</v>
      </c>
      <c r="Q293">
        <v>0.05</v>
      </c>
      <c r="R293" s="29">
        <v>47.5</v>
      </c>
      <c r="S293" t="s">
        <v>39</v>
      </c>
      <c r="T293" t="s">
        <v>48</v>
      </c>
      <c r="U293">
        <v>36.7378</v>
      </c>
      <c r="V293">
        <v>-119.7871</v>
      </c>
      <c r="W293">
        <f t="shared" si="8"/>
        <v>2025</v>
      </c>
      <c r="X293" t="str">
        <f t="shared" si="9"/>
        <v>May</v>
      </c>
      <c r="Y293" s="2">
        <v>45791</v>
      </c>
      <c r="Z293">
        <v>6</v>
      </c>
      <c r="AA293" t="b">
        <v>1</v>
      </c>
      <c r="AB293" s="2">
        <v>45858</v>
      </c>
      <c r="AC293">
        <v>3</v>
      </c>
      <c r="AD293">
        <v>31</v>
      </c>
      <c r="AE293">
        <v>8</v>
      </c>
      <c r="AF293">
        <v>2.2999999999999998</v>
      </c>
      <c r="AG293">
        <v>2.5</v>
      </c>
      <c r="AH293" s="30">
        <v>0</v>
      </c>
      <c r="AI293">
        <v>1</v>
      </c>
      <c r="AJ293" t="s">
        <v>49</v>
      </c>
      <c r="AK293" t="s">
        <v>42</v>
      </c>
      <c r="AL293" s="29">
        <f>Table1[[#This Row],[membership_tenure_months]]*Table1[[#This Row],[final_price]]</f>
        <v>142.5</v>
      </c>
    </row>
    <row r="294" spans="1:38" x14ac:dyDescent="0.35">
      <c r="A294">
        <v>41</v>
      </c>
      <c r="B294" t="s">
        <v>43</v>
      </c>
      <c r="C294">
        <v>1</v>
      </c>
      <c r="D294" t="s">
        <v>86</v>
      </c>
      <c r="E294" t="b">
        <v>0</v>
      </c>
      <c r="F294" s="1">
        <v>0.45277777777777778</v>
      </c>
      <c r="G294" s="1">
        <v>0.51736111111111116</v>
      </c>
      <c r="H294">
        <v>93</v>
      </c>
      <c r="I294" t="b">
        <v>1</v>
      </c>
      <c r="J294" t="b">
        <v>0</v>
      </c>
      <c r="K294" t="b">
        <v>1</v>
      </c>
      <c r="L294" t="s">
        <v>36</v>
      </c>
      <c r="M294">
        <v>30</v>
      </c>
      <c r="N294" t="s">
        <v>82</v>
      </c>
      <c r="O294">
        <v>22.5</v>
      </c>
      <c r="P294" t="s">
        <v>93</v>
      </c>
      <c r="Q294">
        <v>0.15</v>
      </c>
      <c r="R294" s="29">
        <v>19.125</v>
      </c>
      <c r="S294" t="s">
        <v>47</v>
      </c>
      <c r="T294" t="s">
        <v>69</v>
      </c>
      <c r="U294">
        <v>32.715699999999998</v>
      </c>
      <c r="V294">
        <v>-117.1611</v>
      </c>
      <c r="W294">
        <f t="shared" si="8"/>
        <v>2023</v>
      </c>
      <c r="X294" t="str">
        <f t="shared" si="9"/>
        <v>January</v>
      </c>
      <c r="Y294" s="2">
        <v>44954</v>
      </c>
      <c r="Z294">
        <v>0</v>
      </c>
      <c r="AA294" t="b">
        <v>0</v>
      </c>
      <c r="AB294" s="2">
        <v>45811</v>
      </c>
      <c r="AC294">
        <v>31</v>
      </c>
      <c r="AD294">
        <v>78</v>
      </c>
      <c r="AE294">
        <v>4</v>
      </c>
      <c r="AF294">
        <v>1.6</v>
      </c>
      <c r="AG294">
        <v>3.38</v>
      </c>
      <c r="AH294" s="30">
        <v>1</v>
      </c>
      <c r="AI294">
        <v>0</v>
      </c>
      <c r="AJ294" t="s">
        <v>70</v>
      </c>
      <c r="AK294" t="s">
        <v>42</v>
      </c>
      <c r="AL294" s="29">
        <f>Table1[[#This Row],[membership_tenure_months]]*Table1[[#This Row],[final_price]]</f>
        <v>592.875</v>
      </c>
    </row>
    <row r="295" spans="1:38" x14ac:dyDescent="0.35">
      <c r="A295">
        <v>25</v>
      </c>
      <c r="B295" t="s">
        <v>43</v>
      </c>
      <c r="C295">
        <v>3</v>
      </c>
      <c r="D295" t="s">
        <v>109</v>
      </c>
      <c r="E295" t="b">
        <v>0</v>
      </c>
      <c r="F295" s="1">
        <v>0.72291666666666665</v>
      </c>
      <c r="G295" s="1">
        <v>0.76180555555555551</v>
      </c>
      <c r="H295">
        <v>56</v>
      </c>
      <c r="I295" t="b">
        <v>0</v>
      </c>
      <c r="J295" t="b">
        <v>0</v>
      </c>
      <c r="K295" t="b">
        <v>1</v>
      </c>
      <c r="L295" t="s">
        <v>80</v>
      </c>
      <c r="M295">
        <v>30</v>
      </c>
      <c r="N295" t="s">
        <v>82</v>
      </c>
      <c r="O295">
        <v>22.5</v>
      </c>
      <c r="P295" t="s">
        <v>93</v>
      </c>
      <c r="Q295">
        <v>0.15</v>
      </c>
      <c r="R295" s="29">
        <v>19.125</v>
      </c>
      <c r="S295" t="s">
        <v>47</v>
      </c>
      <c r="T295" t="s">
        <v>61</v>
      </c>
      <c r="U295">
        <v>38.581600000000002</v>
      </c>
      <c r="V295">
        <v>-121.4944</v>
      </c>
      <c r="W295">
        <f t="shared" si="8"/>
        <v>2024</v>
      </c>
      <c r="X295" t="str">
        <f t="shared" si="9"/>
        <v>June</v>
      </c>
      <c r="Y295" s="2">
        <v>45447</v>
      </c>
      <c r="Z295">
        <v>0</v>
      </c>
      <c r="AA295" t="b">
        <v>1</v>
      </c>
      <c r="AB295" s="2">
        <v>45839</v>
      </c>
      <c r="AC295">
        <v>14</v>
      </c>
      <c r="AD295">
        <v>50</v>
      </c>
      <c r="AE295">
        <v>12</v>
      </c>
      <c r="AF295">
        <v>0.9</v>
      </c>
      <c r="AG295">
        <v>3.38</v>
      </c>
      <c r="AH295" s="30">
        <v>0</v>
      </c>
      <c r="AI295">
        <v>0</v>
      </c>
      <c r="AJ295" t="s">
        <v>62</v>
      </c>
      <c r="AK295" t="s">
        <v>42</v>
      </c>
      <c r="AL295" s="29">
        <f>Table1[[#This Row],[membership_tenure_months]]*Table1[[#This Row],[final_price]]</f>
        <v>267.75</v>
      </c>
    </row>
    <row r="296" spans="1:38" x14ac:dyDescent="0.35">
      <c r="A296">
        <v>16</v>
      </c>
      <c r="B296" t="s">
        <v>66</v>
      </c>
      <c r="C296">
        <v>1</v>
      </c>
      <c r="D296" t="s">
        <v>94</v>
      </c>
      <c r="E296" t="b">
        <v>0</v>
      </c>
      <c r="F296" s="1">
        <v>0.36249999999999999</v>
      </c>
      <c r="G296" s="1">
        <v>0.44027777777777777</v>
      </c>
      <c r="H296">
        <v>112</v>
      </c>
      <c r="I296" t="b">
        <v>0</v>
      </c>
      <c r="J296" t="b">
        <v>0</v>
      </c>
      <c r="K296" t="b">
        <v>0</v>
      </c>
      <c r="L296" t="s">
        <v>80</v>
      </c>
      <c r="M296">
        <v>70</v>
      </c>
      <c r="N296" t="s">
        <v>37</v>
      </c>
      <c r="O296">
        <v>70</v>
      </c>
      <c r="P296" t="s">
        <v>46</v>
      </c>
      <c r="Q296">
        <v>0</v>
      </c>
      <c r="R296" s="29">
        <v>70</v>
      </c>
      <c r="S296" t="s">
        <v>68</v>
      </c>
      <c r="T296" t="s">
        <v>72</v>
      </c>
      <c r="U296">
        <v>35.3733</v>
      </c>
      <c r="V296">
        <v>-119.0187</v>
      </c>
      <c r="W296">
        <f t="shared" si="8"/>
        <v>2025</v>
      </c>
      <c r="X296" t="str">
        <f t="shared" si="9"/>
        <v>February</v>
      </c>
      <c r="Y296" s="2">
        <v>45695</v>
      </c>
      <c r="Z296">
        <v>0</v>
      </c>
      <c r="AA296" t="b">
        <v>1</v>
      </c>
      <c r="AB296" s="2">
        <v>45853</v>
      </c>
      <c r="AC296">
        <v>6</v>
      </c>
      <c r="AD296">
        <v>36</v>
      </c>
      <c r="AE296">
        <v>4</v>
      </c>
      <c r="AF296">
        <v>1.9</v>
      </c>
      <c r="AG296">
        <v>0</v>
      </c>
      <c r="AH296" s="30">
        <v>0</v>
      </c>
      <c r="AI296">
        <v>1</v>
      </c>
      <c r="AJ296" t="s">
        <v>73</v>
      </c>
      <c r="AK296" t="s">
        <v>42</v>
      </c>
      <c r="AL296" s="29">
        <f>Table1[[#This Row],[membership_tenure_months]]*Table1[[#This Row],[final_price]]</f>
        <v>420</v>
      </c>
    </row>
    <row r="297" spans="1:38" x14ac:dyDescent="0.35">
      <c r="A297">
        <v>30</v>
      </c>
      <c r="B297" t="s">
        <v>34</v>
      </c>
      <c r="C297">
        <v>3</v>
      </c>
      <c r="D297" t="s">
        <v>157</v>
      </c>
      <c r="E297" t="b">
        <v>0</v>
      </c>
      <c r="F297" s="1">
        <v>0.57708333333333328</v>
      </c>
      <c r="G297" s="1">
        <v>0.67569444444444449</v>
      </c>
      <c r="H297">
        <v>142</v>
      </c>
      <c r="I297" t="b">
        <v>0</v>
      </c>
      <c r="J297" t="b">
        <v>1</v>
      </c>
      <c r="K297" t="b">
        <v>1</v>
      </c>
      <c r="L297" t="s">
        <v>45</v>
      </c>
      <c r="M297">
        <v>50</v>
      </c>
      <c r="N297" t="s">
        <v>82</v>
      </c>
      <c r="O297">
        <v>37.5</v>
      </c>
      <c r="P297" t="s">
        <v>46</v>
      </c>
      <c r="Q297">
        <v>0</v>
      </c>
      <c r="R297" s="29">
        <v>37.5</v>
      </c>
      <c r="S297" t="s">
        <v>39</v>
      </c>
      <c r="T297" t="s">
        <v>76</v>
      </c>
      <c r="U297">
        <v>37.774900000000002</v>
      </c>
      <c r="V297">
        <v>-122.4194</v>
      </c>
      <c r="W297">
        <f t="shared" si="8"/>
        <v>2023</v>
      </c>
      <c r="X297" t="str">
        <f t="shared" si="9"/>
        <v>December</v>
      </c>
      <c r="Y297" s="2">
        <v>45274</v>
      </c>
      <c r="Z297">
        <v>3</v>
      </c>
      <c r="AA297" t="b">
        <v>1</v>
      </c>
      <c r="AB297" s="2">
        <v>45829</v>
      </c>
      <c r="AC297">
        <v>20</v>
      </c>
      <c r="AD297">
        <v>60</v>
      </c>
      <c r="AE297">
        <v>12</v>
      </c>
      <c r="AF297">
        <v>2.4</v>
      </c>
      <c r="AG297">
        <v>0</v>
      </c>
      <c r="AH297" s="30">
        <v>0</v>
      </c>
      <c r="AI297">
        <v>0</v>
      </c>
      <c r="AJ297" t="s">
        <v>77</v>
      </c>
      <c r="AK297" t="s">
        <v>42</v>
      </c>
      <c r="AL297" s="29">
        <f>Table1[[#This Row],[membership_tenure_months]]*Table1[[#This Row],[final_price]]</f>
        <v>750</v>
      </c>
    </row>
    <row r="298" spans="1:38" x14ac:dyDescent="0.35">
      <c r="A298">
        <v>41</v>
      </c>
      <c r="B298" t="s">
        <v>54</v>
      </c>
      <c r="C298">
        <v>4</v>
      </c>
      <c r="D298" t="s">
        <v>163</v>
      </c>
      <c r="E298" t="b">
        <v>0</v>
      </c>
      <c r="F298" s="1">
        <v>0.71388888888888891</v>
      </c>
      <c r="G298" s="1">
        <v>0.76111111111111107</v>
      </c>
      <c r="H298">
        <v>68</v>
      </c>
      <c r="I298" t="b">
        <v>1</v>
      </c>
      <c r="J298" t="b">
        <v>1</v>
      </c>
      <c r="K298" t="b">
        <v>0</v>
      </c>
      <c r="L298" t="s">
        <v>80</v>
      </c>
      <c r="M298">
        <v>20</v>
      </c>
      <c r="N298" t="s">
        <v>97</v>
      </c>
      <c r="O298">
        <v>18</v>
      </c>
      <c r="P298" t="s">
        <v>46</v>
      </c>
      <c r="Q298">
        <v>0</v>
      </c>
      <c r="R298" s="29">
        <v>18</v>
      </c>
      <c r="S298" t="s">
        <v>56</v>
      </c>
      <c r="T298" t="s">
        <v>83</v>
      </c>
      <c r="U298">
        <v>33.770099999999999</v>
      </c>
      <c r="V298">
        <v>-118.19370000000001</v>
      </c>
      <c r="W298">
        <f t="shared" si="8"/>
        <v>2023</v>
      </c>
      <c r="X298" t="str">
        <f t="shared" si="9"/>
        <v>March</v>
      </c>
      <c r="Y298" s="2">
        <v>45010</v>
      </c>
      <c r="Z298">
        <v>8</v>
      </c>
      <c r="AA298" t="b">
        <v>1</v>
      </c>
      <c r="AB298" s="2">
        <v>45814</v>
      </c>
      <c r="AC298">
        <v>29</v>
      </c>
      <c r="AD298">
        <v>75</v>
      </c>
      <c r="AE298">
        <v>16</v>
      </c>
      <c r="AF298">
        <v>1.1000000000000001</v>
      </c>
      <c r="AG298">
        <v>0</v>
      </c>
      <c r="AH298" s="30">
        <v>1</v>
      </c>
      <c r="AI298">
        <v>0</v>
      </c>
      <c r="AJ298" t="s">
        <v>84</v>
      </c>
      <c r="AK298" t="s">
        <v>42</v>
      </c>
      <c r="AL298" s="29">
        <f>Table1[[#This Row],[membership_tenure_months]]*Table1[[#This Row],[final_price]]</f>
        <v>522</v>
      </c>
    </row>
    <row r="299" spans="1:38" x14ac:dyDescent="0.35">
      <c r="A299">
        <v>48</v>
      </c>
      <c r="B299" t="s">
        <v>34</v>
      </c>
      <c r="C299">
        <v>2</v>
      </c>
      <c r="D299" t="s">
        <v>145</v>
      </c>
      <c r="E299" t="b">
        <v>0</v>
      </c>
      <c r="F299" s="1">
        <v>0.41458333333333336</v>
      </c>
      <c r="G299" s="1">
        <v>0.52430555555555558</v>
      </c>
      <c r="H299">
        <v>158</v>
      </c>
      <c r="I299" t="b">
        <v>0</v>
      </c>
      <c r="J299" t="b">
        <v>1</v>
      </c>
      <c r="K299" t="b">
        <v>1</v>
      </c>
      <c r="L299" t="s">
        <v>36</v>
      </c>
      <c r="M299">
        <v>50</v>
      </c>
      <c r="N299" t="s">
        <v>82</v>
      </c>
      <c r="O299">
        <v>37.5</v>
      </c>
      <c r="P299" t="s">
        <v>93</v>
      </c>
      <c r="Q299">
        <v>0.15</v>
      </c>
      <c r="R299" s="29">
        <v>31.875</v>
      </c>
      <c r="S299" t="s">
        <v>39</v>
      </c>
      <c r="T299" t="s">
        <v>76</v>
      </c>
      <c r="U299">
        <v>37.774900000000002</v>
      </c>
      <c r="V299">
        <v>-122.4194</v>
      </c>
      <c r="W299">
        <f t="shared" si="8"/>
        <v>2024</v>
      </c>
      <c r="X299" t="str">
        <f t="shared" si="9"/>
        <v>November</v>
      </c>
      <c r="Y299" s="2">
        <v>45601</v>
      </c>
      <c r="Z299">
        <v>4</v>
      </c>
      <c r="AA299" t="b">
        <v>1</v>
      </c>
      <c r="AB299" s="2">
        <v>45848</v>
      </c>
      <c r="AC299">
        <v>9</v>
      </c>
      <c r="AD299">
        <v>41</v>
      </c>
      <c r="AE299">
        <v>8</v>
      </c>
      <c r="AF299">
        <v>2.6</v>
      </c>
      <c r="AG299">
        <v>5.62</v>
      </c>
      <c r="AH299" s="30">
        <v>0</v>
      </c>
      <c r="AI299">
        <v>0</v>
      </c>
      <c r="AJ299" t="s">
        <v>77</v>
      </c>
      <c r="AK299" t="s">
        <v>42</v>
      </c>
      <c r="AL299" s="29">
        <f>Table1[[#This Row],[membership_tenure_months]]*Table1[[#This Row],[final_price]]</f>
        <v>286.875</v>
      </c>
    </row>
    <row r="300" spans="1:38" x14ac:dyDescent="0.35">
      <c r="A300">
        <v>49</v>
      </c>
      <c r="B300" t="s">
        <v>34</v>
      </c>
      <c r="C300">
        <v>2</v>
      </c>
      <c r="D300" t="s">
        <v>92</v>
      </c>
      <c r="E300" t="b">
        <v>1</v>
      </c>
      <c r="F300" s="1">
        <v>0.55555555555555558</v>
      </c>
      <c r="G300" s="1">
        <v>0.60138888888888886</v>
      </c>
      <c r="H300">
        <v>66</v>
      </c>
      <c r="I300" t="b">
        <v>0</v>
      </c>
      <c r="J300" t="b">
        <v>1</v>
      </c>
      <c r="K300" t="b">
        <v>1</v>
      </c>
      <c r="L300" t="s">
        <v>45</v>
      </c>
      <c r="M300">
        <v>50</v>
      </c>
      <c r="N300" t="s">
        <v>37</v>
      </c>
      <c r="O300">
        <v>50</v>
      </c>
      <c r="P300" t="s">
        <v>46</v>
      </c>
      <c r="Q300">
        <v>0</v>
      </c>
      <c r="R300" s="29">
        <v>50</v>
      </c>
      <c r="S300" t="s">
        <v>39</v>
      </c>
      <c r="T300" t="s">
        <v>61</v>
      </c>
      <c r="U300">
        <v>38.581600000000002</v>
      </c>
      <c r="V300">
        <v>-121.4944</v>
      </c>
      <c r="W300">
        <f t="shared" si="8"/>
        <v>2023</v>
      </c>
      <c r="X300" t="str">
        <f t="shared" si="9"/>
        <v>August</v>
      </c>
      <c r="Y300" s="2">
        <v>45167</v>
      </c>
      <c r="Z300">
        <v>1</v>
      </c>
      <c r="AA300" t="b">
        <v>1</v>
      </c>
      <c r="AB300" s="2">
        <v>45823</v>
      </c>
      <c r="AC300">
        <v>24</v>
      </c>
      <c r="AD300">
        <v>66</v>
      </c>
      <c r="AE300">
        <v>8</v>
      </c>
      <c r="AF300">
        <v>1.1000000000000001</v>
      </c>
      <c r="AG300">
        <v>0</v>
      </c>
      <c r="AH300" s="30">
        <v>1</v>
      </c>
      <c r="AI300">
        <v>1</v>
      </c>
      <c r="AJ300" t="s">
        <v>62</v>
      </c>
      <c r="AK300" t="s">
        <v>42</v>
      </c>
      <c r="AL300" s="29">
        <f>Table1[[#This Row],[membership_tenure_months]]*Table1[[#This Row],[final_price]]</f>
        <v>1200</v>
      </c>
    </row>
    <row r="301" spans="1:38" x14ac:dyDescent="0.35">
      <c r="A301">
        <v>39</v>
      </c>
      <c r="B301" t="s">
        <v>43</v>
      </c>
      <c r="C301">
        <v>3</v>
      </c>
      <c r="D301" t="s">
        <v>136</v>
      </c>
      <c r="E301" t="b">
        <v>0</v>
      </c>
      <c r="F301" s="1">
        <v>0.52500000000000002</v>
      </c>
      <c r="G301" s="1">
        <v>0.59652777777777777</v>
      </c>
      <c r="H301">
        <v>103</v>
      </c>
      <c r="I301" t="b">
        <v>0</v>
      </c>
      <c r="J301" t="b">
        <v>1</v>
      </c>
      <c r="K301" t="b">
        <v>0</v>
      </c>
      <c r="L301" t="s">
        <v>36</v>
      </c>
      <c r="M301">
        <v>30</v>
      </c>
      <c r="N301" t="s">
        <v>82</v>
      </c>
      <c r="O301">
        <v>22.5</v>
      </c>
      <c r="P301" t="s">
        <v>46</v>
      </c>
      <c r="Q301">
        <v>0</v>
      </c>
      <c r="R301" s="29">
        <v>22.5</v>
      </c>
      <c r="S301" t="s">
        <v>47</v>
      </c>
      <c r="T301" t="s">
        <v>61</v>
      </c>
      <c r="U301">
        <v>38.581600000000002</v>
      </c>
      <c r="V301">
        <v>-121.4944</v>
      </c>
      <c r="W301">
        <f t="shared" si="8"/>
        <v>2025</v>
      </c>
      <c r="X301" t="str">
        <f t="shared" si="9"/>
        <v>March</v>
      </c>
      <c r="Y301" s="2">
        <v>45740</v>
      </c>
      <c r="Z301">
        <v>2</v>
      </c>
      <c r="AA301" t="b">
        <v>0</v>
      </c>
      <c r="AB301" s="2">
        <v>45855</v>
      </c>
      <c r="AC301">
        <v>5</v>
      </c>
      <c r="AD301">
        <v>34</v>
      </c>
      <c r="AE301">
        <v>12</v>
      </c>
      <c r="AF301">
        <v>1.7</v>
      </c>
      <c r="AG301">
        <v>0</v>
      </c>
      <c r="AH301" s="30">
        <v>0</v>
      </c>
      <c r="AI301">
        <v>0</v>
      </c>
      <c r="AJ301" t="s">
        <v>62</v>
      </c>
      <c r="AK301" t="s">
        <v>42</v>
      </c>
      <c r="AL301" s="29">
        <f>Table1[[#This Row],[membership_tenure_months]]*Table1[[#This Row],[final_price]]</f>
        <v>112.5</v>
      </c>
    </row>
    <row r="302" spans="1:38" x14ac:dyDescent="0.35">
      <c r="A302">
        <v>23</v>
      </c>
      <c r="B302" t="s">
        <v>34</v>
      </c>
      <c r="C302">
        <v>2</v>
      </c>
      <c r="D302" t="s">
        <v>145</v>
      </c>
      <c r="E302" t="b">
        <v>1</v>
      </c>
      <c r="F302" s="1">
        <v>0.73402777777777772</v>
      </c>
      <c r="G302" s="1">
        <v>0.83125000000000004</v>
      </c>
      <c r="H302">
        <v>140</v>
      </c>
      <c r="I302" t="b">
        <v>1</v>
      </c>
      <c r="J302" t="b">
        <v>1</v>
      </c>
      <c r="K302" t="b">
        <v>1</v>
      </c>
      <c r="L302" t="s">
        <v>75</v>
      </c>
      <c r="M302">
        <v>50</v>
      </c>
      <c r="N302" t="s">
        <v>82</v>
      </c>
      <c r="O302">
        <v>37.5</v>
      </c>
      <c r="P302" t="s">
        <v>38</v>
      </c>
      <c r="Q302">
        <v>0.05</v>
      </c>
      <c r="R302" s="29">
        <v>35.625</v>
      </c>
      <c r="S302" t="s">
        <v>39</v>
      </c>
      <c r="T302" t="s">
        <v>76</v>
      </c>
      <c r="U302">
        <v>37.774900000000002</v>
      </c>
      <c r="V302">
        <v>-122.4194</v>
      </c>
      <c r="W302">
        <f t="shared" si="8"/>
        <v>2025</v>
      </c>
      <c r="X302" t="str">
        <f t="shared" si="9"/>
        <v>April</v>
      </c>
      <c r="Y302" s="2">
        <v>45775</v>
      </c>
      <c r="Z302">
        <v>4</v>
      </c>
      <c r="AA302" t="b">
        <v>1</v>
      </c>
      <c r="AB302" s="2">
        <v>45857</v>
      </c>
      <c r="AC302">
        <v>4</v>
      </c>
      <c r="AD302">
        <v>32</v>
      </c>
      <c r="AE302">
        <v>8</v>
      </c>
      <c r="AF302">
        <v>2.2999999999999998</v>
      </c>
      <c r="AG302">
        <v>1.88</v>
      </c>
      <c r="AH302" s="30">
        <v>0</v>
      </c>
      <c r="AI302">
        <v>0</v>
      </c>
      <c r="AJ302" t="s">
        <v>77</v>
      </c>
      <c r="AK302" t="s">
        <v>42</v>
      </c>
      <c r="AL302" s="29">
        <f>Table1[[#This Row],[membership_tenure_months]]*Table1[[#This Row],[final_price]]</f>
        <v>142.5</v>
      </c>
    </row>
    <row r="303" spans="1:38" x14ac:dyDescent="0.35">
      <c r="A303">
        <v>24</v>
      </c>
      <c r="B303" t="s">
        <v>43</v>
      </c>
      <c r="C303">
        <v>3</v>
      </c>
      <c r="D303" t="s">
        <v>99</v>
      </c>
      <c r="E303" t="b">
        <v>1</v>
      </c>
      <c r="F303" s="1">
        <v>0.87013888888888891</v>
      </c>
      <c r="G303" s="1">
        <v>0.8979166666666667</v>
      </c>
      <c r="H303">
        <v>40</v>
      </c>
      <c r="I303" t="b">
        <v>0</v>
      </c>
      <c r="J303" t="b">
        <v>0</v>
      </c>
      <c r="K303" t="b">
        <v>1</v>
      </c>
      <c r="L303" t="s">
        <v>80</v>
      </c>
      <c r="M303">
        <v>30</v>
      </c>
      <c r="N303" t="s">
        <v>37</v>
      </c>
      <c r="O303">
        <v>30</v>
      </c>
      <c r="P303" t="s">
        <v>46</v>
      </c>
      <c r="Q303">
        <v>0</v>
      </c>
      <c r="R303" s="29">
        <v>30</v>
      </c>
      <c r="S303" t="s">
        <v>47</v>
      </c>
      <c r="T303" t="s">
        <v>61</v>
      </c>
      <c r="U303">
        <v>38.581600000000002</v>
      </c>
      <c r="V303">
        <v>-121.4944</v>
      </c>
      <c r="W303">
        <f t="shared" si="8"/>
        <v>2023</v>
      </c>
      <c r="X303" t="str">
        <f t="shared" si="9"/>
        <v>December</v>
      </c>
      <c r="Y303" s="2">
        <v>45265</v>
      </c>
      <c r="Z303">
        <v>0</v>
      </c>
      <c r="AA303" t="b">
        <v>1</v>
      </c>
      <c r="AB303" s="2">
        <v>45829</v>
      </c>
      <c r="AC303">
        <v>20</v>
      </c>
      <c r="AD303">
        <v>60</v>
      </c>
      <c r="AE303">
        <v>12</v>
      </c>
      <c r="AF303">
        <v>0.7</v>
      </c>
      <c r="AG303">
        <v>0</v>
      </c>
      <c r="AH303" s="30">
        <v>0</v>
      </c>
      <c r="AI303">
        <v>0</v>
      </c>
      <c r="AJ303" t="s">
        <v>62</v>
      </c>
      <c r="AK303" t="s">
        <v>42</v>
      </c>
      <c r="AL303" s="29">
        <f>Table1[[#This Row],[membership_tenure_months]]*Table1[[#This Row],[final_price]]</f>
        <v>600</v>
      </c>
    </row>
    <row r="304" spans="1:38" x14ac:dyDescent="0.35">
      <c r="A304">
        <v>19</v>
      </c>
      <c r="B304" t="s">
        <v>34</v>
      </c>
      <c r="C304">
        <v>3</v>
      </c>
      <c r="D304" t="s">
        <v>161</v>
      </c>
      <c r="E304" t="b">
        <v>0</v>
      </c>
      <c r="F304" s="1">
        <v>0.6069444444444444</v>
      </c>
      <c r="G304" s="1">
        <v>0.64861111111111114</v>
      </c>
      <c r="H304">
        <v>60</v>
      </c>
      <c r="I304" t="b">
        <v>1</v>
      </c>
      <c r="J304" t="b">
        <v>0</v>
      </c>
      <c r="K304" t="b">
        <v>1</v>
      </c>
      <c r="L304" t="s">
        <v>75</v>
      </c>
      <c r="M304">
        <v>50</v>
      </c>
      <c r="N304" t="s">
        <v>37</v>
      </c>
      <c r="O304">
        <v>50</v>
      </c>
      <c r="P304" t="s">
        <v>93</v>
      </c>
      <c r="Q304">
        <v>0.15</v>
      </c>
      <c r="R304" s="29">
        <v>42.5</v>
      </c>
      <c r="S304" t="s">
        <v>39</v>
      </c>
      <c r="T304" t="s">
        <v>76</v>
      </c>
      <c r="U304">
        <v>37.774900000000002</v>
      </c>
      <c r="V304">
        <v>-122.4194</v>
      </c>
      <c r="W304">
        <f t="shared" si="8"/>
        <v>2023</v>
      </c>
      <c r="X304" t="str">
        <f t="shared" si="9"/>
        <v>November</v>
      </c>
      <c r="Y304" s="2">
        <v>45255</v>
      </c>
      <c r="Z304">
        <v>0</v>
      </c>
      <c r="AA304" t="b">
        <v>1</v>
      </c>
      <c r="AB304" s="2">
        <v>45828</v>
      </c>
      <c r="AC304">
        <v>21</v>
      </c>
      <c r="AD304">
        <v>61</v>
      </c>
      <c r="AE304">
        <v>12</v>
      </c>
      <c r="AF304">
        <v>1</v>
      </c>
      <c r="AG304">
        <v>7.5</v>
      </c>
      <c r="AH304" s="30">
        <v>1</v>
      </c>
      <c r="AI304">
        <v>0</v>
      </c>
      <c r="AJ304" t="s">
        <v>77</v>
      </c>
      <c r="AK304" t="s">
        <v>42</v>
      </c>
      <c r="AL304" s="29">
        <f>Table1[[#This Row],[membership_tenure_months]]*Table1[[#This Row],[final_price]]</f>
        <v>892.5</v>
      </c>
    </row>
    <row r="305" spans="1:38" x14ac:dyDescent="0.35">
      <c r="A305">
        <v>48</v>
      </c>
      <c r="B305" t="s">
        <v>34</v>
      </c>
      <c r="C305">
        <v>3</v>
      </c>
      <c r="D305" t="s">
        <v>108</v>
      </c>
      <c r="E305" t="b">
        <v>0</v>
      </c>
      <c r="F305" s="1">
        <v>0.82222222222222219</v>
      </c>
      <c r="G305" s="1">
        <v>0.86875000000000002</v>
      </c>
      <c r="H305">
        <v>67</v>
      </c>
      <c r="I305" t="b">
        <v>1</v>
      </c>
      <c r="J305" t="b">
        <v>0</v>
      </c>
      <c r="K305" t="b">
        <v>0</v>
      </c>
      <c r="L305" t="s">
        <v>80</v>
      </c>
      <c r="M305">
        <v>50</v>
      </c>
      <c r="N305" t="s">
        <v>37</v>
      </c>
      <c r="O305">
        <v>50</v>
      </c>
      <c r="P305" t="s">
        <v>51</v>
      </c>
      <c r="Q305">
        <v>0.1</v>
      </c>
      <c r="R305" s="29">
        <v>45</v>
      </c>
      <c r="S305" t="s">
        <v>39</v>
      </c>
      <c r="T305" t="s">
        <v>52</v>
      </c>
      <c r="U305">
        <v>37.804400000000001</v>
      </c>
      <c r="V305">
        <v>-122.27119999999999</v>
      </c>
      <c r="W305">
        <f t="shared" si="8"/>
        <v>2023</v>
      </c>
      <c r="X305" t="str">
        <f t="shared" si="9"/>
        <v>August</v>
      </c>
      <c r="Y305" s="2">
        <v>45152</v>
      </c>
      <c r="Z305">
        <v>0</v>
      </c>
      <c r="AA305" t="b">
        <v>0</v>
      </c>
      <c r="AB305" s="2">
        <v>45822</v>
      </c>
      <c r="AC305">
        <v>24</v>
      </c>
      <c r="AD305">
        <v>67</v>
      </c>
      <c r="AE305">
        <v>12</v>
      </c>
      <c r="AF305">
        <v>1.1000000000000001</v>
      </c>
      <c r="AG305">
        <v>5</v>
      </c>
      <c r="AH305" s="30">
        <v>1</v>
      </c>
      <c r="AI305">
        <v>0</v>
      </c>
      <c r="AJ305" t="s">
        <v>53</v>
      </c>
      <c r="AK305" t="s">
        <v>42</v>
      </c>
      <c r="AL305" s="29">
        <f>Table1[[#This Row],[membership_tenure_months]]*Table1[[#This Row],[final_price]]</f>
        <v>1080</v>
      </c>
    </row>
    <row r="306" spans="1:38" x14ac:dyDescent="0.35">
      <c r="A306">
        <v>32</v>
      </c>
      <c r="B306" t="s">
        <v>43</v>
      </c>
      <c r="C306">
        <v>5</v>
      </c>
      <c r="D306" t="s">
        <v>164</v>
      </c>
      <c r="E306" t="b">
        <v>1</v>
      </c>
      <c r="F306" s="1">
        <v>0.4284722222222222</v>
      </c>
      <c r="G306" s="1">
        <v>0.54513888888888884</v>
      </c>
      <c r="H306">
        <v>168</v>
      </c>
      <c r="I306" t="b">
        <v>1</v>
      </c>
      <c r="J306" t="b">
        <v>0</v>
      </c>
      <c r="K306" t="b">
        <v>0</v>
      </c>
      <c r="L306" t="s">
        <v>80</v>
      </c>
      <c r="M306">
        <v>30</v>
      </c>
      <c r="N306" t="s">
        <v>97</v>
      </c>
      <c r="O306">
        <v>27</v>
      </c>
      <c r="P306" t="s">
        <v>46</v>
      </c>
      <c r="Q306">
        <v>0</v>
      </c>
      <c r="R306" s="29">
        <v>27</v>
      </c>
      <c r="S306" t="s">
        <v>47</v>
      </c>
      <c r="T306" t="s">
        <v>61</v>
      </c>
      <c r="U306">
        <v>38.581600000000002</v>
      </c>
      <c r="V306">
        <v>-121.4944</v>
      </c>
      <c r="W306">
        <f t="shared" si="8"/>
        <v>2023</v>
      </c>
      <c r="X306" t="str">
        <f t="shared" si="9"/>
        <v>May</v>
      </c>
      <c r="Y306" s="2">
        <v>45057</v>
      </c>
      <c r="Z306">
        <v>0</v>
      </c>
      <c r="AA306" t="b">
        <v>1</v>
      </c>
      <c r="AB306" s="2">
        <v>45817</v>
      </c>
      <c r="AC306">
        <v>27</v>
      </c>
      <c r="AD306">
        <v>72</v>
      </c>
      <c r="AE306">
        <v>20</v>
      </c>
      <c r="AF306">
        <v>2.8</v>
      </c>
      <c r="AG306">
        <v>0</v>
      </c>
      <c r="AH306" s="30">
        <v>1</v>
      </c>
      <c r="AI306">
        <v>0</v>
      </c>
      <c r="AJ306" t="s">
        <v>62</v>
      </c>
      <c r="AK306" t="s">
        <v>42</v>
      </c>
      <c r="AL306" s="29">
        <f>Table1[[#This Row],[membership_tenure_months]]*Table1[[#This Row],[final_price]]</f>
        <v>729</v>
      </c>
    </row>
    <row r="307" spans="1:38" x14ac:dyDescent="0.35">
      <c r="A307">
        <v>48</v>
      </c>
      <c r="B307" t="s">
        <v>43</v>
      </c>
      <c r="C307">
        <v>2</v>
      </c>
      <c r="D307" t="s">
        <v>92</v>
      </c>
      <c r="E307" t="b">
        <v>1</v>
      </c>
      <c r="F307" s="1">
        <v>0.49027777777777776</v>
      </c>
      <c r="G307" s="1">
        <v>0.55347222222222225</v>
      </c>
      <c r="H307">
        <v>91</v>
      </c>
      <c r="I307" t="b">
        <v>1</v>
      </c>
      <c r="J307" t="b">
        <v>0</v>
      </c>
      <c r="K307" t="b">
        <v>1</v>
      </c>
      <c r="L307" t="s">
        <v>36</v>
      </c>
      <c r="M307">
        <v>30</v>
      </c>
      <c r="N307" t="s">
        <v>37</v>
      </c>
      <c r="O307">
        <v>30</v>
      </c>
      <c r="P307" t="s">
        <v>38</v>
      </c>
      <c r="Q307">
        <v>0.05</v>
      </c>
      <c r="R307" s="29">
        <v>28.5</v>
      </c>
      <c r="S307" t="s">
        <v>47</v>
      </c>
      <c r="T307" t="s">
        <v>76</v>
      </c>
      <c r="U307">
        <v>37.774900000000002</v>
      </c>
      <c r="V307">
        <v>-122.4194</v>
      </c>
      <c r="W307">
        <f t="shared" si="8"/>
        <v>2022</v>
      </c>
      <c r="X307" t="str">
        <f t="shared" si="9"/>
        <v>August</v>
      </c>
      <c r="Y307" s="2">
        <v>44791</v>
      </c>
      <c r="Z307">
        <v>0</v>
      </c>
      <c r="AA307" t="b">
        <v>0</v>
      </c>
      <c r="AB307" s="2">
        <v>45802</v>
      </c>
      <c r="AC307">
        <v>36</v>
      </c>
      <c r="AD307">
        <v>87</v>
      </c>
      <c r="AE307">
        <v>8</v>
      </c>
      <c r="AF307">
        <v>1.5</v>
      </c>
      <c r="AG307">
        <v>1.5</v>
      </c>
      <c r="AH307" s="30">
        <v>1</v>
      </c>
      <c r="AI307">
        <v>0</v>
      </c>
      <c r="AJ307" t="s">
        <v>77</v>
      </c>
      <c r="AK307" t="s">
        <v>42</v>
      </c>
      <c r="AL307" s="29">
        <f>Table1[[#This Row],[membership_tenure_months]]*Table1[[#This Row],[final_price]]</f>
        <v>1026</v>
      </c>
    </row>
    <row r="308" spans="1:38" x14ac:dyDescent="0.35">
      <c r="A308">
        <v>35</v>
      </c>
      <c r="B308" t="s">
        <v>43</v>
      </c>
      <c r="C308">
        <v>5</v>
      </c>
      <c r="D308" t="s">
        <v>44</v>
      </c>
      <c r="E308" t="b">
        <v>1</v>
      </c>
      <c r="F308" s="1">
        <v>0.65625</v>
      </c>
      <c r="G308" s="1">
        <v>0.77986111111111112</v>
      </c>
      <c r="H308">
        <v>178</v>
      </c>
      <c r="I308" t="b">
        <v>0</v>
      </c>
      <c r="J308" t="b">
        <v>0</v>
      </c>
      <c r="K308" t="b">
        <v>0</v>
      </c>
      <c r="L308" t="s">
        <v>45</v>
      </c>
      <c r="M308">
        <v>30</v>
      </c>
      <c r="N308" t="s">
        <v>37</v>
      </c>
      <c r="O308">
        <v>30</v>
      </c>
      <c r="P308" t="s">
        <v>46</v>
      </c>
      <c r="Q308">
        <v>0</v>
      </c>
      <c r="R308" s="29">
        <v>30</v>
      </c>
      <c r="S308" t="s">
        <v>47</v>
      </c>
      <c r="T308" t="s">
        <v>48</v>
      </c>
      <c r="U308">
        <v>36.7378</v>
      </c>
      <c r="V308">
        <v>-119.7871</v>
      </c>
      <c r="W308">
        <f t="shared" si="8"/>
        <v>2023</v>
      </c>
      <c r="X308" t="str">
        <f t="shared" si="9"/>
        <v>December</v>
      </c>
      <c r="Y308" s="2">
        <v>45281</v>
      </c>
      <c r="Z308">
        <v>0</v>
      </c>
      <c r="AA308" t="b">
        <v>1</v>
      </c>
      <c r="AB308" s="2">
        <v>45830</v>
      </c>
      <c r="AC308">
        <v>20</v>
      </c>
      <c r="AD308">
        <v>59</v>
      </c>
      <c r="AE308">
        <v>20</v>
      </c>
      <c r="AF308">
        <v>3</v>
      </c>
      <c r="AG308">
        <v>0</v>
      </c>
      <c r="AH308" s="30">
        <v>0</v>
      </c>
      <c r="AI308">
        <v>0</v>
      </c>
      <c r="AJ308" t="s">
        <v>49</v>
      </c>
      <c r="AK308" t="s">
        <v>42</v>
      </c>
      <c r="AL308" s="29">
        <f>Table1[[#This Row],[membership_tenure_months]]*Table1[[#This Row],[final_price]]</f>
        <v>600</v>
      </c>
    </row>
    <row r="309" spans="1:38" x14ac:dyDescent="0.35">
      <c r="A309">
        <v>47</v>
      </c>
      <c r="B309" t="s">
        <v>34</v>
      </c>
      <c r="C309">
        <v>3</v>
      </c>
      <c r="D309" t="s">
        <v>105</v>
      </c>
      <c r="E309" t="b">
        <v>1</v>
      </c>
      <c r="F309" s="1">
        <v>0.53541666666666665</v>
      </c>
      <c r="G309" s="1">
        <v>0.60902777777777772</v>
      </c>
      <c r="H309">
        <v>106</v>
      </c>
      <c r="I309" t="b">
        <v>0</v>
      </c>
      <c r="J309" t="b">
        <v>1</v>
      </c>
      <c r="K309" t="b">
        <v>1</v>
      </c>
      <c r="L309" t="s">
        <v>45</v>
      </c>
      <c r="M309">
        <v>50</v>
      </c>
      <c r="N309" t="s">
        <v>37</v>
      </c>
      <c r="O309">
        <v>50</v>
      </c>
      <c r="P309" t="s">
        <v>51</v>
      </c>
      <c r="Q309">
        <v>0.1</v>
      </c>
      <c r="R309" s="29">
        <v>45</v>
      </c>
      <c r="S309" t="s">
        <v>39</v>
      </c>
      <c r="T309" t="s">
        <v>52</v>
      </c>
      <c r="U309">
        <v>37.804400000000001</v>
      </c>
      <c r="V309">
        <v>-122.27119999999999</v>
      </c>
      <c r="W309">
        <f t="shared" si="8"/>
        <v>2024</v>
      </c>
      <c r="X309" t="str">
        <f t="shared" si="9"/>
        <v>July</v>
      </c>
      <c r="Y309" s="2">
        <v>45487</v>
      </c>
      <c r="Z309">
        <v>3</v>
      </c>
      <c r="AA309" t="b">
        <v>1</v>
      </c>
      <c r="AB309" s="2">
        <v>45841</v>
      </c>
      <c r="AC309">
        <v>13</v>
      </c>
      <c r="AD309">
        <v>48</v>
      </c>
      <c r="AE309">
        <v>12</v>
      </c>
      <c r="AF309">
        <v>1.8</v>
      </c>
      <c r="AG309">
        <v>5</v>
      </c>
      <c r="AH309" s="30">
        <v>0</v>
      </c>
      <c r="AI309">
        <v>0</v>
      </c>
      <c r="AJ309" t="s">
        <v>53</v>
      </c>
      <c r="AK309" t="s">
        <v>42</v>
      </c>
      <c r="AL309" s="29">
        <f>Table1[[#This Row],[membership_tenure_months]]*Table1[[#This Row],[final_price]]</f>
        <v>585</v>
      </c>
    </row>
    <row r="310" spans="1:38" x14ac:dyDescent="0.35">
      <c r="A310">
        <v>39</v>
      </c>
      <c r="B310" t="s">
        <v>54</v>
      </c>
      <c r="C310">
        <v>2</v>
      </c>
      <c r="D310" t="s">
        <v>89</v>
      </c>
      <c r="E310" t="b">
        <v>1</v>
      </c>
      <c r="F310" s="1">
        <v>0.35069444444444442</v>
      </c>
      <c r="G310" s="1">
        <v>0.4236111111111111</v>
      </c>
      <c r="H310">
        <v>105</v>
      </c>
      <c r="I310" t="b">
        <v>0</v>
      </c>
      <c r="J310" t="b">
        <v>1</v>
      </c>
      <c r="K310" t="b">
        <v>0</v>
      </c>
      <c r="L310" t="s">
        <v>80</v>
      </c>
      <c r="M310">
        <v>20</v>
      </c>
      <c r="N310" t="s">
        <v>37</v>
      </c>
      <c r="O310">
        <v>20</v>
      </c>
      <c r="P310" t="s">
        <v>38</v>
      </c>
      <c r="Q310">
        <v>0.05</v>
      </c>
      <c r="R310" s="29">
        <v>19</v>
      </c>
      <c r="S310" t="s">
        <v>56</v>
      </c>
      <c r="T310" t="s">
        <v>72</v>
      </c>
      <c r="U310">
        <v>35.3733</v>
      </c>
      <c r="V310">
        <v>-119.0187</v>
      </c>
      <c r="W310">
        <f t="shared" si="8"/>
        <v>2023</v>
      </c>
      <c r="X310" t="str">
        <f t="shared" si="9"/>
        <v>February</v>
      </c>
      <c r="Y310" s="2">
        <v>44984</v>
      </c>
      <c r="Z310">
        <v>6</v>
      </c>
      <c r="AA310" t="b">
        <v>0</v>
      </c>
      <c r="AB310" s="2">
        <v>45813</v>
      </c>
      <c r="AC310">
        <v>30</v>
      </c>
      <c r="AD310">
        <v>76</v>
      </c>
      <c r="AE310">
        <v>8</v>
      </c>
      <c r="AF310">
        <v>1.8</v>
      </c>
      <c r="AG310">
        <v>1</v>
      </c>
      <c r="AH310" s="30">
        <v>1</v>
      </c>
      <c r="AI310">
        <v>0</v>
      </c>
      <c r="AJ310" t="s">
        <v>73</v>
      </c>
      <c r="AK310" t="s">
        <v>42</v>
      </c>
      <c r="AL310" s="29">
        <f>Table1[[#This Row],[membership_tenure_months]]*Table1[[#This Row],[final_price]]</f>
        <v>570</v>
      </c>
    </row>
    <row r="311" spans="1:38" x14ac:dyDescent="0.35">
      <c r="A311">
        <v>19</v>
      </c>
      <c r="B311" t="s">
        <v>43</v>
      </c>
      <c r="C311">
        <v>4</v>
      </c>
      <c r="D311" t="s">
        <v>165</v>
      </c>
      <c r="E311" t="b">
        <v>0</v>
      </c>
      <c r="F311" s="1">
        <v>0.46944444444444444</v>
      </c>
      <c r="G311" s="1">
        <v>0.52638888888888891</v>
      </c>
      <c r="H311">
        <v>82</v>
      </c>
      <c r="I311" t="b">
        <v>0</v>
      </c>
      <c r="J311" t="b">
        <v>0</v>
      </c>
      <c r="K311" t="b">
        <v>1</v>
      </c>
      <c r="L311" t="s">
        <v>80</v>
      </c>
      <c r="M311">
        <v>30</v>
      </c>
      <c r="N311" t="s">
        <v>37</v>
      </c>
      <c r="O311">
        <v>30</v>
      </c>
      <c r="P311" t="s">
        <v>51</v>
      </c>
      <c r="Q311">
        <v>0.1</v>
      </c>
      <c r="R311" s="29">
        <v>27</v>
      </c>
      <c r="S311" t="s">
        <v>47</v>
      </c>
      <c r="T311" t="s">
        <v>69</v>
      </c>
      <c r="U311">
        <v>32.715699999999998</v>
      </c>
      <c r="V311">
        <v>-117.1611</v>
      </c>
      <c r="W311">
        <f t="shared" si="8"/>
        <v>2024</v>
      </c>
      <c r="X311" t="str">
        <f t="shared" si="9"/>
        <v>September</v>
      </c>
      <c r="Y311" s="2">
        <v>45542</v>
      </c>
      <c r="Z311">
        <v>0</v>
      </c>
      <c r="AA311" t="b">
        <v>0</v>
      </c>
      <c r="AB311" s="2">
        <v>45844</v>
      </c>
      <c r="AC311">
        <v>11</v>
      </c>
      <c r="AD311">
        <v>45</v>
      </c>
      <c r="AE311">
        <v>16</v>
      </c>
      <c r="AF311">
        <v>1.4</v>
      </c>
      <c r="AG311">
        <v>3</v>
      </c>
      <c r="AH311" s="30">
        <v>0</v>
      </c>
      <c r="AI311">
        <v>0</v>
      </c>
      <c r="AJ311" t="s">
        <v>70</v>
      </c>
      <c r="AK311" t="s">
        <v>42</v>
      </c>
      <c r="AL311" s="29">
        <f>Table1[[#This Row],[membership_tenure_months]]*Table1[[#This Row],[final_price]]</f>
        <v>297</v>
      </c>
    </row>
    <row r="312" spans="1:38" x14ac:dyDescent="0.35">
      <c r="A312">
        <v>43</v>
      </c>
      <c r="B312" t="s">
        <v>34</v>
      </c>
      <c r="C312">
        <v>4</v>
      </c>
      <c r="D312" t="s">
        <v>166</v>
      </c>
      <c r="E312" t="b">
        <v>1</v>
      </c>
      <c r="F312" s="1">
        <v>0.85833333333333328</v>
      </c>
      <c r="G312" s="1">
        <v>0.97013888888888888</v>
      </c>
      <c r="H312">
        <v>161</v>
      </c>
      <c r="I312" t="b">
        <v>1</v>
      </c>
      <c r="J312" t="b">
        <v>1</v>
      </c>
      <c r="K312" t="b">
        <v>0</v>
      </c>
      <c r="L312" t="s">
        <v>60</v>
      </c>
      <c r="M312">
        <v>50</v>
      </c>
      <c r="N312" t="s">
        <v>97</v>
      </c>
      <c r="O312">
        <v>45</v>
      </c>
      <c r="P312" t="s">
        <v>46</v>
      </c>
      <c r="Q312">
        <v>0</v>
      </c>
      <c r="R312" s="29">
        <v>45</v>
      </c>
      <c r="S312" t="s">
        <v>39</v>
      </c>
      <c r="T312" t="s">
        <v>72</v>
      </c>
      <c r="U312">
        <v>35.3733</v>
      </c>
      <c r="V312">
        <v>-119.0187</v>
      </c>
      <c r="W312">
        <f t="shared" si="8"/>
        <v>2024</v>
      </c>
      <c r="X312" t="str">
        <f t="shared" si="9"/>
        <v>March</v>
      </c>
      <c r="Y312" s="2">
        <v>45363</v>
      </c>
      <c r="Z312">
        <v>7</v>
      </c>
      <c r="AA312" t="b">
        <v>1</v>
      </c>
      <c r="AB312" s="2">
        <v>45834</v>
      </c>
      <c r="AC312">
        <v>17</v>
      </c>
      <c r="AD312">
        <v>55</v>
      </c>
      <c r="AE312">
        <v>16</v>
      </c>
      <c r="AF312">
        <v>2.7</v>
      </c>
      <c r="AG312">
        <v>0</v>
      </c>
      <c r="AH312" s="30">
        <v>0</v>
      </c>
      <c r="AI312">
        <v>0</v>
      </c>
      <c r="AJ312" t="s">
        <v>73</v>
      </c>
      <c r="AK312" t="s">
        <v>42</v>
      </c>
      <c r="AL312" s="29">
        <f>Table1[[#This Row],[membership_tenure_months]]*Table1[[#This Row],[final_price]]</f>
        <v>765</v>
      </c>
    </row>
    <row r="313" spans="1:38" x14ac:dyDescent="0.35">
      <c r="A313">
        <v>30</v>
      </c>
      <c r="B313" t="s">
        <v>34</v>
      </c>
      <c r="C313">
        <v>5</v>
      </c>
      <c r="D313" t="s">
        <v>85</v>
      </c>
      <c r="E313" t="b">
        <v>1</v>
      </c>
      <c r="F313" s="1">
        <v>0.45555555555555555</v>
      </c>
      <c r="G313" s="1">
        <v>0.56944444444444442</v>
      </c>
      <c r="H313">
        <v>164</v>
      </c>
      <c r="I313" t="b">
        <v>0</v>
      </c>
      <c r="J313" t="b">
        <v>1</v>
      </c>
      <c r="K313" t="b">
        <v>1</v>
      </c>
      <c r="L313" t="s">
        <v>45</v>
      </c>
      <c r="M313">
        <v>50</v>
      </c>
      <c r="N313" t="s">
        <v>82</v>
      </c>
      <c r="O313">
        <v>37.5</v>
      </c>
      <c r="P313" t="s">
        <v>38</v>
      </c>
      <c r="Q313">
        <v>0.05</v>
      </c>
      <c r="R313" s="29">
        <v>35.625</v>
      </c>
      <c r="S313" t="s">
        <v>39</v>
      </c>
      <c r="T313" t="s">
        <v>40</v>
      </c>
      <c r="U313">
        <v>37.338200000000001</v>
      </c>
      <c r="V313">
        <v>-121.88630000000001</v>
      </c>
      <c r="W313">
        <f t="shared" si="8"/>
        <v>2025</v>
      </c>
      <c r="X313" t="str">
        <f t="shared" si="9"/>
        <v>March</v>
      </c>
      <c r="Y313" s="2">
        <v>45747</v>
      </c>
      <c r="Z313">
        <v>4</v>
      </c>
      <c r="AA313" t="b">
        <v>1</v>
      </c>
      <c r="AB313" s="2">
        <v>45856</v>
      </c>
      <c r="AC313">
        <v>5</v>
      </c>
      <c r="AD313">
        <v>33</v>
      </c>
      <c r="AE313">
        <v>20</v>
      </c>
      <c r="AF313">
        <v>2.7</v>
      </c>
      <c r="AG313">
        <v>1.88</v>
      </c>
      <c r="AH313" s="30">
        <v>0</v>
      </c>
      <c r="AI313">
        <v>0</v>
      </c>
      <c r="AJ313" t="s">
        <v>41</v>
      </c>
      <c r="AK313" t="s">
        <v>42</v>
      </c>
      <c r="AL313" s="29">
        <f>Table1[[#This Row],[membership_tenure_months]]*Table1[[#This Row],[final_price]]</f>
        <v>178.125</v>
      </c>
    </row>
    <row r="314" spans="1:38" x14ac:dyDescent="0.35">
      <c r="A314">
        <v>21</v>
      </c>
      <c r="B314" t="s">
        <v>43</v>
      </c>
      <c r="C314">
        <v>3</v>
      </c>
      <c r="D314" t="s">
        <v>147</v>
      </c>
      <c r="E314" t="b">
        <v>0</v>
      </c>
      <c r="F314" s="1">
        <v>0.44374999999999998</v>
      </c>
      <c r="G314" s="1">
        <v>0.52569444444444446</v>
      </c>
      <c r="H314">
        <v>118</v>
      </c>
      <c r="I314" t="b">
        <v>1</v>
      </c>
      <c r="J314" t="b">
        <v>1</v>
      </c>
      <c r="K314" t="b">
        <v>0</v>
      </c>
      <c r="L314" t="s">
        <v>36</v>
      </c>
      <c r="M314">
        <v>30</v>
      </c>
      <c r="N314" t="s">
        <v>37</v>
      </c>
      <c r="O314">
        <v>30</v>
      </c>
      <c r="P314" t="s">
        <v>51</v>
      </c>
      <c r="Q314">
        <v>0.1</v>
      </c>
      <c r="R314" s="29">
        <v>27</v>
      </c>
      <c r="S314" t="s">
        <v>47</v>
      </c>
      <c r="T314" t="s">
        <v>48</v>
      </c>
      <c r="U314">
        <v>36.7378</v>
      </c>
      <c r="V314">
        <v>-119.7871</v>
      </c>
      <c r="W314">
        <f t="shared" si="8"/>
        <v>2025</v>
      </c>
      <c r="X314" t="str">
        <f t="shared" si="9"/>
        <v>May</v>
      </c>
      <c r="Y314" s="2">
        <v>45804</v>
      </c>
      <c r="Z314">
        <v>7</v>
      </c>
      <c r="AA314" t="b">
        <v>1</v>
      </c>
      <c r="AB314" s="2">
        <v>45859</v>
      </c>
      <c r="AC314">
        <v>3</v>
      </c>
      <c r="AD314">
        <v>30</v>
      </c>
      <c r="AE314">
        <v>12</v>
      </c>
      <c r="AF314">
        <v>2</v>
      </c>
      <c r="AG314">
        <v>3</v>
      </c>
      <c r="AH314" s="30">
        <v>0</v>
      </c>
      <c r="AI314">
        <v>0</v>
      </c>
      <c r="AJ314" t="s">
        <v>49</v>
      </c>
      <c r="AK314" t="s">
        <v>42</v>
      </c>
      <c r="AL314" s="29">
        <f>Table1[[#This Row],[membership_tenure_months]]*Table1[[#This Row],[final_price]]</f>
        <v>81</v>
      </c>
    </row>
    <row r="315" spans="1:38" x14ac:dyDescent="0.35">
      <c r="A315">
        <v>35</v>
      </c>
      <c r="B315" t="s">
        <v>34</v>
      </c>
      <c r="C315">
        <v>1</v>
      </c>
      <c r="D315" t="s">
        <v>90</v>
      </c>
      <c r="E315" t="b">
        <v>0</v>
      </c>
      <c r="F315" s="1">
        <v>0.5083333333333333</v>
      </c>
      <c r="G315" s="1">
        <v>0.6166666666666667</v>
      </c>
      <c r="H315">
        <v>156</v>
      </c>
      <c r="I315" t="b">
        <v>1</v>
      </c>
      <c r="J315" t="b">
        <v>0</v>
      </c>
      <c r="K315" t="b">
        <v>0</v>
      </c>
      <c r="L315" t="s">
        <v>45</v>
      </c>
      <c r="M315">
        <v>50</v>
      </c>
      <c r="N315" t="s">
        <v>37</v>
      </c>
      <c r="O315">
        <v>50</v>
      </c>
      <c r="P315" t="s">
        <v>38</v>
      </c>
      <c r="Q315">
        <v>0.05</v>
      </c>
      <c r="R315" s="29">
        <v>47.5</v>
      </c>
      <c r="S315" t="s">
        <v>39</v>
      </c>
      <c r="T315" t="s">
        <v>40</v>
      </c>
      <c r="U315">
        <v>37.338200000000001</v>
      </c>
      <c r="V315">
        <v>-121.88630000000001</v>
      </c>
      <c r="W315">
        <f t="shared" si="8"/>
        <v>2022</v>
      </c>
      <c r="X315" t="str">
        <f t="shared" si="9"/>
        <v>September</v>
      </c>
      <c r="Y315" s="2">
        <v>44805</v>
      </c>
      <c r="Z315">
        <v>0</v>
      </c>
      <c r="AA315" t="b">
        <v>1</v>
      </c>
      <c r="AB315" s="2">
        <v>45803</v>
      </c>
      <c r="AC315">
        <v>35</v>
      </c>
      <c r="AD315">
        <v>86</v>
      </c>
      <c r="AE315">
        <v>4</v>
      </c>
      <c r="AF315">
        <v>2.6</v>
      </c>
      <c r="AG315">
        <v>2.5</v>
      </c>
      <c r="AH315" s="30">
        <v>1</v>
      </c>
      <c r="AI315">
        <v>1</v>
      </c>
      <c r="AJ315" t="s">
        <v>41</v>
      </c>
      <c r="AK315" t="s">
        <v>42</v>
      </c>
      <c r="AL315" s="29">
        <f>Table1[[#This Row],[membership_tenure_months]]*Table1[[#This Row],[final_price]]</f>
        <v>1662.5</v>
      </c>
    </row>
    <row r="316" spans="1:38" x14ac:dyDescent="0.35">
      <c r="A316">
        <v>41</v>
      </c>
      <c r="B316" t="s">
        <v>34</v>
      </c>
      <c r="C316">
        <v>1</v>
      </c>
      <c r="D316" t="s">
        <v>81</v>
      </c>
      <c r="E316" t="b">
        <v>1</v>
      </c>
      <c r="F316" s="1">
        <v>0.80763888888888891</v>
      </c>
      <c r="G316" s="1">
        <v>0.8520833333333333</v>
      </c>
      <c r="H316">
        <v>64</v>
      </c>
      <c r="I316" t="b">
        <v>0</v>
      </c>
      <c r="J316" t="b">
        <v>0</v>
      </c>
      <c r="K316" t="b">
        <v>0</v>
      </c>
      <c r="L316" t="s">
        <v>45</v>
      </c>
      <c r="M316">
        <v>50</v>
      </c>
      <c r="N316" t="s">
        <v>37</v>
      </c>
      <c r="O316">
        <v>50</v>
      </c>
      <c r="P316" t="s">
        <v>46</v>
      </c>
      <c r="Q316">
        <v>0</v>
      </c>
      <c r="R316" s="29">
        <v>50</v>
      </c>
      <c r="S316" t="s">
        <v>39</v>
      </c>
      <c r="T316" t="s">
        <v>48</v>
      </c>
      <c r="U316">
        <v>36.7378</v>
      </c>
      <c r="V316">
        <v>-119.7871</v>
      </c>
      <c r="W316">
        <f t="shared" si="8"/>
        <v>2023</v>
      </c>
      <c r="X316" t="str">
        <f t="shared" si="9"/>
        <v>January</v>
      </c>
      <c r="Y316" s="2">
        <v>44940</v>
      </c>
      <c r="Z316">
        <v>0</v>
      </c>
      <c r="AA316" t="b">
        <v>1</v>
      </c>
      <c r="AB316" s="2">
        <v>45810</v>
      </c>
      <c r="AC316">
        <v>31</v>
      </c>
      <c r="AD316">
        <v>79</v>
      </c>
      <c r="AE316">
        <v>4</v>
      </c>
      <c r="AF316">
        <v>1.1000000000000001</v>
      </c>
      <c r="AG316">
        <v>0</v>
      </c>
      <c r="AH316" s="30">
        <v>1</v>
      </c>
      <c r="AI316">
        <v>1</v>
      </c>
      <c r="AJ316" t="s">
        <v>49</v>
      </c>
      <c r="AK316" t="s">
        <v>42</v>
      </c>
      <c r="AL316" s="29">
        <f>Table1[[#This Row],[membership_tenure_months]]*Table1[[#This Row],[final_price]]</f>
        <v>1550</v>
      </c>
    </row>
    <row r="317" spans="1:38" x14ac:dyDescent="0.35">
      <c r="A317">
        <v>42</v>
      </c>
      <c r="B317" t="s">
        <v>43</v>
      </c>
      <c r="C317">
        <v>5</v>
      </c>
      <c r="D317" t="s">
        <v>167</v>
      </c>
      <c r="E317" t="b">
        <v>0</v>
      </c>
      <c r="F317" s="1">
        <v>0.40902777777777777</v>
      </c>
      <c r="G317" s="1">
        <v>0.52986111111111112</v>
      </c>
      <c r="H317">
        <v>174</v>
      </c>
      <c r="I317" t="b">
        <v>1</v>
      </c>
      <c r="J317" t="b">
        <v>0</v>
      </c>
      <c r="K317" t="b">
        <v>1</v>
      </c>
      <c r="L317" t="s">
        <v>36</v>
      </c>
      <c r="M317">
        <v>30</v>
      </c>
      <c r="N317" t="s">
        <v>82</v>
      </c>
      <c r="O317">
        <v>22.5</v>
      </c>
      <c r="P317" t="s">
        <v>46</v>
      </c>
      <c r="Q317">
        <v>0</v>
      </c>
      <c r="R317" s="29">
        <v>22.5</v>
      </c>
      <c r="S317" t="s">
        <v>47</v>
      </c>
      <c r="T317" t="s">
        <v>61</v>
      </c>
      <c r="U317">
        <v>38.581600000000002</v>
      </c>
      <c r="V317">
        <v>-121.4944</v>
      </c>
      <c r="W317">
        <f t="shared" si="8"/>
        <v>2023</v>
      </c>
      <c r="X317" t="str">
        <f t="shared" si="9"/>
        <v>June</v>
      </c>
      <c r="Y317" s="2">
        <v>45089</v>
      </c>
      <c r="Z317">
        <v>0</v>
      </c>
      <c r="AA317" t="b">
        <v>1</v>
      </c>
      <c r="AB317" s="2">
        <v>45819</v>
      </c>
      <c r="AC317">
        <v>26</v>
      </c>
      <c r="AD317">
        <v>70</v>
      </c>
      <c r="AE317">
        <v>20</v>
      </c>
      <c r="AF317">
        <v>2.9</v>
      </c>
      <c r="AG317">
        <v>0</v>
      </c>
      <c r="AH317" s="30">
        <v>1</v>
      </c>
      <c r="AI317">
        <v>0</v>
      </c>
      <c r="AJ317" t="s">
        <v>62</v>
      </c>
      <c r="AK317" t="s">
        <v>42</v>
      </c>
      <c r="AL317" s="29">
        <f>Table1[[#This Row],[membership_tenure_months]]*Table1[[#This Row],[final_price]]</f>
        <v>585</v>
      </c>
    </row>
    <row r="318" spans="1:38" x14ac:dyDescent="0.35">
      <c r="A318">
        <v>44</v>
      </c>
      <c r="B318" t="s">
        <v>54</v>
      </c>
      <c r="C318">
        <v>3</v>
      </c>
      <c r="D318" t="s">
        <v>78</v>
      </c>
      <c r="E318" t="b">
        <v>1</v>
      </c>
      <c r="F318" s="1">
        <v>0.42430555555555555</v>
      </c>
      <c r="G318" s="1">
        <v>0.47916666666666669</v>
      </c>
      <c r="H318">
        <v>79</v>
      </c>
      <c r="I318" t="b">
        <v>1</v>
      </c>
      <c r="J318" t="b">
        <v>1</v>
      </c>
      <c r="K318" t="b">
        <v>1</v>
      </c>
      <c r="L318" t="s">
        <v>36</v>
      </c>
      <c r="M318">
        <v>20</v>
      </c>
      <c r="N318" t="s">
        <v>97</v>
      </c>
      <c r="O318">
        <v>18</v>
      </c>
      <c r="P318" t="s">
        <v>46</v>
      </c>
      <c r="Q318">
        <v>0</v>
      </c>
      <c r="R318" s="29">
        <v>18</v>
      </c>
      <c r="S318" t="s">
        <v>56</v>
      </c>
      <c r="T318" t="s">
        <v>57</v>
      </c>
      <c r="U318">
        <v>33.836599999999997</v>
      </c>
      <c r="V318">
        <v>-117.9143</v>
      </c>
      <c r="W318">
        <f t="shared" si="8"/>
        <v>2024</v>
      </c>
      <c r="X318" t="str">
        <f t="shared" si="9"/>
        <v>April</v>
      </c>
      <c r="Y318" s="2">
        <v>45395</v>
      </c>
      <c r="Z318">
        <v>1</v>
      </c>
      <c r="AA318" t="b">
        <v>1</v>
      </c>
      <c r="AB318" s="2">
        <v>45836</v>
      </c>
      <c r="AC318">
        <v>16</v>
      </c>
      <c r="AD318">
        <v>53</v>
      </c>
      <c r="AE318">
        <v>12</v>
      </c>
      <c r="AF318">
        <v>1.3</v>
      </c>
      <c r="AG318">
        <v>0</v>
      </c>
      <c r="AH318" s="30">
        <v>0</v>
      </c>
      <c r="AI318">
        <v>0</v>
      </c>
      <c r="AJ318" t="s">
        <v>58</v>
      </c>
      <c r="AK318" t="s">
        <v>42</v>
      </c>
      <c r="AL318" s="29">
        <f>Table1[[#This Row],[membership_tenure_months]]*Table1[[#This Row],[final_price]]</f>
        <v>288</v>
      </c>
    </row>
    <row r="319" spans="1:38" x14ac:dyDescent="0.35">
      <c r="A319">
        <v>15</v>
      </c>
      <c r="B319" t="s">
        <v>34</v>
      </c>
      <c r="C319">
        <v>2</v>
      </c>
      <c r="D319" t="s">
        <v>122</v>
      </c>
      <c r="E319" t="b">
        <v>1</v>
      </c>
      <c r="F319" s="1">
        <v>0.83819444444444446</v>
      </c>
      <c r="G319" s="1">
        <v>0.90208333333333335</v>
      </c>
      <c r="H319">
        <v>92</v>
      </c>
      <c r="I319" t="b">
        <v>1</v>
      </c>
      <c r="J319" t="b">
        <v>0</v>
      </c>
      <c r="K319" t="b">
        <v>0</v>
      </c>
      <c r="L319" t="s">
        <v>80</v>
      </c>
      <c r="M319">
        <v>50</v>
      </c>
      <c r="N319" t="s">
        <v>37</v>
      </c>
      <c r="O319">
        <v>50</v>
      </c>
      <c r="P319" t="s">
        <v>38</v>
      </c>
      <c r="Q319">
        <v>0.05</v>
      </c>
      <c r="R319" s="29">
        <v>47.5</v>
      </c>
      <c r="S319" t="s">
        <v>39</v>
      </c>
      <c r="T319" t="s">
        <v>52</v>
      </c>
      <c r="U319">
        <v>37.804400000000001</v>
      </c>
      <c r="V319">
        <v>-122.27119999999999</v>
      </c>
      <c r="W319">
        <f t="shared" si="8"/>
        <v>2024</v>
      </c>
      <c r="X319" t="str">
        <f t="shared" si="9"/>
        <v>December</v>
      </c>
      <c r="Y319" s="2">
        <v>45646</v>
      </c>
      <c r="Z319">
        <v>0</v>
      </c>
      <c r="AA319" t="b">
        <v>1</v>
      </c>
      <c r="AB319" s="2">
        <v>45850</v>
      </c>
      <c r="AC319">
        <v>8</v>
      </c>
      <c r="AD319">
        <v>39</v>
      </c>
      <c r="AE319">
        <v>8</v>
      </c>
      <c r="AF319">
        <v>1.5</v>
      </c>
      <c r="AG319">
        <v>2.5</v>
      </c>
      <c r="AH319" s="30">
        <v>0</v>
      </c>
      <c r="AI319">
        <v>1</v>
      </c>
      <c r="AJ319" t="s">
        <v>53</v>
      </c>
      <c r="AK319" t="s">
        <v>42</v>
      </c>
      <c r="AL319" s="29">
        <f>Table1[[#This Row],[membership_tenure_months]]*Table1[[#This Row],[final_price]]</f>
        <v>380</v>
      </c>
    </row>
    <row r="320" spans="1:38" x14ac:dyDescent="0.35">
      <c r="A320">
        <v>47</v>
      </c>
      <c r="B320" t="s">
        <v>66</v>
      </c>
      <c r="C320">
        <v>2</v>
      </c>
      <c r="D320" t="s">
        <v>92</v>
      </c>
      <c r="E320" t="b">
        <v>1</v>
      </c>
      <c r="F320" s="1">
        <v>0.80486111111111114</v>
      </c>
      <c r="G320" s="1">
        <v>0.86805555555555558</v>
      </c>
      <c r="H320">
        <v>91</v>
      </c>
      <c r="I320" t="b">
        <v>0</v>
      </c>
      <c r="J320" t="b">
        <v>0</v>
      </c>
      <c r="K320" t="b">
        <v>0</v>
      </c>
      <c r="L320" t="s">
        <v>45</v>
      </c>
      <c r="M320">
        <v>70</v>
      </c>
      <c r="N320" t="s">
        <v>82</v>
      </c>
      <c r="O320">
        <v>52.5</v>
      </c>
      <c r="P320" t="s">
        <v>46</v>
      </c>
      <c r="Q320">
        <v>0</v>
      </c>
      <c r="R320" s="29">
        <v>52.5</v>
      </c>
      <c r="S320" t="s">
        <v>68</v>
      </c>
      <c r="T320" t="s">
        <v>69</v>
      </c>
      <c r="U320">
        <v>32.715699999999998</v>
      </c>
      <c r="V320">
        <v>-117.1611</v>
      </c>
      <c r="W320">
        <f t="shared" si="8"/>
        <v>2025</v>
      </c>
      <c r="X320" t="str">
        <f t="shared" si="9"/>
        <v>January</v>
      </c>
      <c r="Y320" s="2">
        <v>45664</v>
      </c>
      <c r="Z320">
        <v>0</v>
      </c>
      <c r="AA320" t="b">
        <v>0</v>
      </c>
      <c r="AB320" s="2">
        <v>45851</v>
      </c>
      <c r="AC320">
        <v>7</v>
      </c>
      <c r="AD320">
        <v>38</v>
      </c>
      <c r="AE320">
        <v>8</v>
      </c>
      <c r="AF320">
        <v>1.5</v>
      </c>
      <c r="AG320">
        <v>0</v>
      </c>
      <c r="AH320" s="30">
        <v>0</v>
      </c>
      <c r="AI320">
        <v>1</v>
      </c>
      <c r="AJ320" t="s">
        <v>70</v>
      </c>
      <c r="AK320" t="s">
        <v>42</v>
      </c>
      <c r="AL320" s="29">
        <f>Table1[[#This Row],[membership_tenure_months]]*Table1[[#This Row],[final_price]]</f>
        <v>367.5</v>
      </c>
    </row>
    <row r="321" spans="1:38" x14ac:dyDescent="0.35">
      <c r="A321">
        <v>24</v>
      </c>
      <c r="B321" t="s">
        <v>34</v>
      </c>
      <c r="C321">
        <v>1</v>
      </c>
      <c r="D321" t="s">
        <v>94</v>
      </c>
      <c r="E321" t="b">
        <v>1</v>
      </c>
      <c r="F321" s="1">
        <v>0.62847222222222221</v>
      </c>
      <c r="G321" s="1">
        <v>0.72430555555555554</v>
      </c>
      <c r="H321">
        <v>138</v>
      </c>
      <c r="I321" t="b">
        <v>0</v>
      </c>
      <c r="J321" t="b">
        <v>0</v>
      </c>
      <c r="K321" t="b">
        <v>0</v>
      </c>
      <c r="L321" t="s">
        <v>80</v>
      </c>
      <c r="M321">
        <v>50</v>
      </c>
      <c r="N321" t="s">
        <v>82</v>
      </c>
      <c r="O321">
        <v>37.5</v>
      </c>
      <c r="P321" t="s">
        <v>46</v>
      </c>
      <c r="Q321">
        <v>0</v>
      </c>
      <c r="R321" s="29">
        <v>37.5</v>
      </c>
      <c r="S321" t="s">
        <v>39</v>
      </c>
      <c r="T321" t="s">
        <v>83</v>
      </c>
      <c r="U321">
        <v>33.770099999999999</v>
      </c>
      <c r="V321">
        <v>-118.19370000000001</v>
      </c>
      <c r="W321">
        <f t="shared" si="8"/>
        <v>2024</v>
      </c>
      <c r="X321" t="str">
        <f t="shared" si="9"/>
        <v>September</v>
      </c>
      <c r="Y321" s="2">
        <v>45564</v>
      </c>
      <c r="Z321">
        <v>0</v>
      </c>
      <c r="AA321" t="b">
        <v>0</v>
      </c>
      <c r="AB321" s="2">
        <v>45845</v>
      </c>
      <c r="AC321">
        <v>11</v>
      </c>
      <c r="AD321">
        <v>44</v>
      </c>
      <c r="AE321">
        <v>4</v>
      </c>
      <c r="AF321">
        <v>2.2999999999999998</v>
      </c>
      <c r="AG321">
        <v>0</v>
      </c>
      <c r="AH321" s="30">
        <v>0</v>
      </c>
      <c r="AI321">
        <v>0</v>
      </c>
      <c r="AJ321" t="s">
        <v>84</v>
      </c>
      <c r="AK321" t="s">
        <v>42</v>
      </c>
      <c r="AL321" s="29">
        <f>Table1[[#This Row],[membership_tenure_months]]*Table1[[#This Row],[final_price]]</f>
        <v>412.5</v>
      </c>
    </row>
    <row r="322" spans="1:38" x14ac:dyDescent="0.35">
      <c r="A322">
        <v>39</v>
      </c>
      <c r="B322" t="s">
        <v>34</v>
      </c>
      <c r="C322">
        <v>4</v>
      </c>
      <c r="D322" t="s">
        <v>104</v>
      </c>
      <c r="E322" t="b">
        <v>1</v>
      </c>
      <c r="F322" s="1">
        <v>0.68125000000000002</v>
      </c>
      <c r="G322" s="1">
        <v>0.7319444444444444</v>
      </c>
      <c r="H322">
        <v>73</v>
      </c>
      <c r="I322" t="b">
        <v>1</v>
      </c>
      <c r="J322" t="b">
        <v>1</v>
      </c>
      <c r="K322" t="b">
        <v>0</v>
      </c>
      <c r="L322" t="s">
        <v>80</v>
      </c>
      <c r="M322">
        <v>50</v>
      </c>
      <c r="N322" t="s">
        <v>97</v>
      </c>
      <c r="O322">
        <v>45</v>
      </c>
      <c r="P322" t="s">
        <v>93</v>
      </c>
      <c r="Q322">
        <v>0.15</v>
      </c>
      <c r="R322" s="29">
        <v>38.25</v>
      </c>
      <c r="S322" t="s">
        <v>39</v>
      </c>
      <c r="T322" t="s">
        <v>57</v>
      </c>
      <c r="U322">
        <v>33.836599999999997</v>
      </c>
      <c r="V322">
        <v>-117.9143</v>
      </c>
      <c r="W322">
        <f t="shared" ref="W322:W385" si="10">YEAR(Y:Y)</f>
        <v>2023</v>
      </c>
      <c r="X322" t="str">
        <f t="shared" ref="X322:X385" si="11">TEXT(Y:Y,"MMMM")</f>
        <v>November</v>
      </c>
      <c r="Y322" s="2">
        <v>45246</v>
      </c>
      <c r="Z322">
        <v>3</v>
      </c>
      <c r="AA322" t="b">
        <v>1</v>
      </c>
      <c r="AB322" s="2">
        <v>45828</v>
      </c>
      <c r="AC322">
        <v>21</v>
      </c>
      <c r="AD322">
        <v>61</v>
      </c>
      <c r="AE322">
        <v>16</v>
      </c>
      <c r="AF322">
        <v>1.2</v>
      </c>
      <c r="AG322">
        <v>6.75</v>
      </c>
      <c r="AH322" s="30">
        <v>1</v>
      </c>
      <c r="AI322">
        <v>0</v>
      </c>
      <c r="AJ322" t="s">
        <v>58</v>
      </c>
      <c r="AK322" t="s">
        <v>42</v>
      </c>
      <c r="AL322" s="29">
        <f>Table1[[#This Row],[membership_tenure_months]]*Table1[[#This Row],[final_price]]</f>
        <v>803.25</v>
      </c>
    </row>
    <row r="323" spans="1:38" x14ac:dyDescent="0.35">
      <c r="A323">
        <v>33</v>
      </c>
      <c r="B323" t="s">
        <v>34</v>
      </c>
      <c r="C323">
        <v>1</v>
      </c>
      <c r="D323" t="s">
        <v>94</v>
      </c>
      <c r="E323" t="b">
        <v>1</v>
      </c>
      <c r="F323" s="1">
        <v>0.67083333333333328</v>
      </c>
      <c r="G323" s="1">
        <v>0.70972222222222225</v>
      </c>
      <c r="H323">
        <v>56</v>
      </c>
      <c r="I323" t="b">
        <v>0</v>
      </c>
      <c r="J323" t="b">
        <v>0</v>
      </c>
      <c r="K323" t="b">
        <v>0</v>
      </c>
      <c r="L323" t="s">
        <v>80</v>
      </c>
      <c r="M323">
        <v>50</v>
      </c>
      <c r="N323" t="s">
        <v>37</v>
      </c>
      <c r="O323">
        <v>50</v>
      </c>
      <c r="P323" t="s">
        <v>51</v>
      </c>
      <c r="Q323">
        <v>0.1</v>
      </c>
      <c r="R323" s="29">
        <v>45</v>
      </c>
      <c r="S323" t="s">
        <v>39</v>
      </c>
      <c r="T323" t="s">
        <v>48</v>
      </c>
      <c r="U323">
        <v>36.7378</v>
      </c>
      <c r="V323">
        <v>-119.7871</v>
      </c>
      <c r="W323">
        <f t="shared" si="10"/>
        <v>2023</v>
      </c>
      <c r="X323" t="str">
        <f t="shared" si="11"/>
        <v>May</v>
      </c>
      <c r="Y323" s="2">
        <v>45069</v>
      </c>
      <c r="Z323">
        <v>0</v>
      </c>
      <c r="AA323" t="b">
        <v>1</v>
      </c>
      <c r="AB323" s="2">
        <v>45818</v>
      </c>
      <c r="AC323">
        <v>27</v>
      </c>
      <c r="AD323">
        <v>71</v>
      </c>
      <c r="AE323">
        <v>4</v>
      </c>
      <c r="AF323">
        <v>0.9</v>
      </c>
      <c r="AG323">
        <v>5</v>
      </c>
      <c r="AH323" s="30">
        <v>1</v>
      </c>
      <c r="AI323">
        <v>0</v>
      </c>
      <c r="AJ323" t="s">
        <v>49</v>
      </c>
      <c r="AK323" t="s">
        <v>42</v>
      </c>
      <c r="AL323" s="29">
        <f>Table1[[#This Row],[membership_tenure_months]]*Table1[[#This Row],[final_price]]</f>
        <v>1215</v>
      </c>
    </row>
    <row r="324" spans="1:38" x14ac:dyDescent="0.35">
      <c r="A324">
        <v>47</v>
      </c>
      <c r="B324" t="s">
        <v>54</v>
      </c>
      <c r="C324">
        <v>2</v>
      </c>
      <c r="D324" t="s">
        <v>55</v>
      </c>
      <c r="E324" t="b">
        <v>1</v>
      </c>
      <c r="F324" s="1">
        <v>0.79583333333333328</v>
      </c>
      <c r="G324" s="1">
        <v>0.82152777777777775</v>
      </c>
      <c r="H324">
        <v>37</v>
      </c>
      <c r="I324" t="b">
        <v>0</v>
      </c>
      <c r="J324" t="b">
        <v>1</v>
      </c>
      <c r="K324" t="b">
        <v>1</v>
      </c>
      <c r="L324" t="s">
        <v>45</v>
      </c>
      <c r="M324">
        <v>20</v>
      </c>
      <c r="N324" t="s">
        <v>37</v>
      </c>
      <c r="O324">
        <v>20</v>
      </c>
      <c r="P324" t="s">
        <v>46</v>
      </c>
      <c r="Q324">
        <v>0</v>
      </c>
      <c r="R324" s="29">
        <v>20</v>
      </c>
      <c r="S324" t="s">
        <v>56</v>
      </c>
      <c r="T324" t="s">
        <v>76</v>
      </c>
      <c r="U324">
        <v>37.774900000000002</v>
      </c>
      <c r="V324">
        <v>-122.4194</v>
      </c>
      <c r="W324">
        <f t="shared" si="10"/>
        <v>2023</v>
      </c>
      <c r="X324" t="str">
        <f t="shared" si="11"/>
        <v>July</v>
      </c>
      <c r="Y324" s="2">
        <v>45127</v>
      </c>
      <c r="Z324">
        <v>2</v>
      </c>
      <c r="AA324" t="b">
        <v>0</v>
      </c>
      <c r="AB324" s="2">
        <v>45821</v>
      </c>
      <c r="AC324">
        <v>25</v>
      </c>
      <c r="AD324">
        <v>68</v>
      </c>
      <c r="AE324">
        <v>8</v>
      </c>
      <c r="AF324">
        <v>0.6</v>
      </c>
      <c r="AG324">
        <v>0</v>
      </c>
      <c r="AH324" s="30">
        <v>1</v>
      </c>
      <c r="AI324">
        <v>0</v>
      </c>
      <c r="AJ324" t="s">
        <v>77</v>
      </c>
      <c r="AK324" t="s">
        <v>42</v>
      </c>
      <c r="AL324" s="29">
        <f>Table1[[#This Row],[membership_tenure_months]]*Table1[[#This Row],[final_price]]</f>
        <v>500</v>
      </c>
    </row>
    <row r="325" spans="1:38" x14ac:dyDescent="0.35">
      <c r="A325">
        <v>22</v>
      </c>
      <c r="B325" t="s">
        <v>43</v>
      </c>
      <c r="C325">
        <v>3</v>
      </c>
      <c r="D325" t="s">
        <v>119</v>
      </c>
      <c r="E325" t="b">
        <v>1</v>
      </c>
      <c r="F325" s="1">
        <v>0.68819444444444444</v>
      </c>
      <c r="G325" s="1">
        <v>0.77708333333333335</v>
      </c>
      <c r="H325">
        <v>128</v>
      </c>
      <c r="I325" t="b">
        <v>0</v>
      </c>
      <c r="J325" t="b">
        <v>0</v>
      </c>
      <c r="K325" t="b">
        <v>0</v>
      </c>
      <c r="L325" t="s">
        <v>80</v>
      </c>
      <c r="M325">
        <v>30</v>
      </c>
      <c r="N325" t="s">
        <v>37</v>
      </c>
      <c r="O325">
        <v>30</v>
      </c>
      <c r="P325" t="s">
        <v>46</v>
      </c>
      <c r="Q325">
        <v>0</v>
      </c>
      <c r="R325" s="29">
        <v>30</v>
      </c>
      <c r="S325" t="s">
        <v>47</v>
      </c>
      <c r="T325" t="s">
        <v>72</v>
      </c>
      <c r="U325">
        <v>35.3733</v>
      </c>
      <c r="V325">
        <v>-119.0187</v>
      </c>
      <c r="W325">
        <f t="shared" si="10"/>
        <v>2024</v>
      </c>
      <c r="X325" t="str">
        <f t="shared" si="11"/>
        <v>August</v>
      </c>
      <c r="Y325" s="2">
        <v>45532</v>
      </c>
      <c r="Z325">
        <v>0</v>
      </c>
      <c r="AA325" t="b">
        <v>0</v>
      </c>
      <c r="AB325" s="2">
        <v>45844</v>
      </c>
      <c r="AC325">
        <v>12</v>
      </c>
      <c r="AD325">
        <v>45</v>
      </c>
      <c r="AE325">
        <v>12</v>
      </c>
      <c r="AF325">
        <v>2.1</v>
      </c>
      <c r="AG325">
        <v>0</v>
      </c>
      <c r="AH325" s="30">
        <v>0</v>
      </c>
      <c r="AI325">
        <v>0</v>
      </c>
      <c r="AJ325" t="s">
        <v>73</v>
      </c>
      <c r="AK325" t="s">
        <v>42</v>
      </c>
      <c r="AL325" s="29">
        <f>Table1[[#This Row],[membership_tenure_months]]*Table1[[#This Row],[final_price]]</f>
        <v>360</v>
      </c>
    </row>
    <row r="326" spans="1:38" x14ac:dyDescent="0.35">
      <c r="A326">
        <v>42</v>
      </c>
      <c r="B326" t="s">
        <v>54</v>
      </c>
      <c r="C326">
        <v>3</v>
      </c>
      <c r="D326" t="s">
        <v>110</v>
      </c>
      <c r="E326" t="b">
        <v>0</v>
      </c>
      <c r="F326" s="1">
        <v>0.68055555555555558</v>
      </c>
      <c r="G326" s="1">
        <v>0.72222222222222221</v>
      </c>
      <c r="H326">
        <v>60</v>
      </c>
      <c r="I326" t="b">
        <v>1</v>
      </c>
      <c r="J326" t="b">
        <v>1</v>
      </c>
      <c r="K326" t="b">
        <v>0</v>
      </c>
      <c r="L326" t="s">
        <v>36</v>
      </c>
      <c r="M326">
        <v>20</v>
      </c>
      <c r="N326" t="s">
        <v>37</v>
      </c>
      <c r="O326">
        <v>20</v>
      </c>
      <c r="P326" t="s">
        <v>38</v>
      </c>
      <c r="Q326">
        <v>0.05</v>
      </c>
      <c r="R326" s="29">
        <v>19</v>
      </c>
      <c r="S326" t="s">
        <v>56</v>
      </c>
      <c r="T326" t="s">
        <v>40</v>
      </c>
      <c r="U326">
        <v>37.338200000000001</v>
      </c>
      <c r="V326">
        <v>-121.88630000000001</v>
      </c>
      <c r="W326">
        <f t="shared" si="10"/>
        <v>2022</v>
      </c>
      <c r="X326" t="str">
        <f t="shared" si="11"/>
        <v>September</v>
      </c>
      <c r="Y326" s="2">
        <v>44814</v>
      </c>
      <c r="Z326">
        <v>3</v>
      </c>
      <c r="AA326" t="b">
        <v>0</v>
      </c>
      <c r="AB326" s="2">
        <v>45803</v>
      </c>
      <c r="AC326">
        <v>35</v>
      </c>
      <c r="AD326">
        <v>86</v>
      </c>
      <c r="AE326">
        <v>12</v>
      </c>
      <c r="AF326">
        <v>1</v>
      </c>
      <c r="AG326">
        <v>1</v>
      </c>
      <c r="AH326" s="30">
        <v>1</v>
      </c>
      <c r="AI326">
        <v>0</v>
      </c>
      <c r="AJ326" t="s">
        <v>41</v>
      </c>
      <c r="AK326" t="s">
        <v>42</v>
      </c>
      <c r="AL326" s="29">
        <f>Table1[[#This Row],[membership_tenure_months]]*Table1[[#This Row],[final_price]]</f>
        <v>665</v>
      </c>
    </row>
    <row r="327" spans="1:38" x14ac:dyDescent="0.35">
      <c r="A327">
        <v>42</v>
      </c>
      <c r="B327" t="s">
        <v>34</v>
      </c>
      <c r="C327">
        <v>4</v>
      </c>
      <c r="D327" t="s">
        <v>130</v>
      </c>
      <c r="E327" t="b">
        <v>1</v>
      </c>
      <c r="F327" s="1">
        <v>0.41319444444444442</v>
      </c>
      <c r="G327" s="1">
        <v>0.45763888888888887</v>
      </c>
      <c r="H327">
        <v>64</v>
      </c>
      <c r="I327" t="b">
        <v>0</v>
      </c>
      <c r="J327" t="b">
        <v>0</v>
      </c>
      <c r="K327" t="b">
        <v>1</v>
      </c>
      <c r="L327" t="s">
        <v>36</v>
      </c>
      <c r="M327">
        <v>50</v>
      </c>
      <c r="N327" t="s">
        <v>82</v>
      </c>
      <c r="O327">
        <v>37.5</v>
      </c>
      <c r="P327" t="s">
        <v>38</v>
      </c>
      <c r="Q327">
        <v>0.05</v>
      </c>
      <c r="R327" s="29">
        <v>35.625</v>
      </c>
      <c r="S327" t="s">
        <v>39</v>
      </c>
      <c r="T327" t="s">
        <v>40</v>
      </c>
      <c r="U327">
        <v>37.338200000000001</v>
      </c>
      <c r="V327">
        <v>-121.88630000000001</v>
      </c>
      <c r="W327">
        <f t="shared" si="10"/>
        <v>2023</v>
      </c>
      <c r="X327" t="str">
        <f t="shared" si="11"/>
        <v>April</v>
      </c>
      <c r="Y327" s="2">
        <v>45045</v>
      </c>
      <c r="Z327">
        <v>0</v>
      </c>
      <c r="AA327" t="b">
        <v>0</v>
      </c>
      <c r="AB327" s="2">
        <v>45816</v>
      </c>
      <c r="AC327">
        <v>28</v>
      </c>
      <c r="AD327">
        <v>73</v>
      </c>
      <c r="AE327">
        <v>16</v>
      </c>
      <c r="AF327">
        <v>1.1000000000000001</v>
      </c>
      <c r="AG327">
        <v>1.88</v>
      </c>
      <c r="AH327" s="30">
        <v>1</v>
      </c>
      <c r="AI327">
        <v>0</v>
      </c>
      <c r="AJ327" t="s">
        <v>41</v>
      </c>
      <c r="AK327" t="s">
        <v>42</v>
      </c>
      <c r="AL327" s="29">
        <f>Table1[[#This Row],[membership_tenure_months]]*Table1[[#This Row],[final_price]]</f>
        <v>997.5</v>
      </c>
    </row>
    <row r="328" spans="1:38" x14ac:dyDescent="0.35">
      <c r="A328">
        <v>13</v>
      </c>
      <c r="B328" t="s">
        <v>43</v>
      </c>
      <c r="C328">
        <v>3</v>
      </c>
      <c r="D328" t="s">
        <v>112</v>
      </c>
      <c r="E328" t="b">
        <v>0</v>
      </c>
      <c r="F328" s="1">
        <v>0.85069444444444442</v>
      </c>
      <c r="G328" s="1">
        <v>0.94722222222222219</v>
      </c>
      <c r="H328">
        <v>139</v>
      </c>
      <c r="I328" t="b">
        <v>0</v>
      </c>
      <c r="J328" t="b">
        <v>1</v>
      </c>
      <c r="K328" t="b">
        <v>0</v>
      </c>
      <c r="L328" t="s">
        <v>36</v>
      </c>
      <c r="M328">
        <v>30</v>
      </c>
      <c r="N328" t="s">
        <v>37</v>
      </c>
      <c r="O328">
        <v>30</v>
      </c>
      <c r="P328" t="s">
        <v>46</v>
      </c>
      <c r="Q328">
        <v>0</v>
      </c>
      <c r="R328" s="29">
        <v>30</v>
      </c>
      <c r="S328" t="s">
        <v>47</v>
      </c>
      <c r="T328" t="s">
        <v>57</v>
      </c>
      <c r="U328">
        <v>33.836599999999997</v>
      </c>
      <c r="V328">
        <v>-117.9143</v>
      </c>
      <c r="W328">
        <f t="shared" si="10"/>
        <v>2023</v>
      </c>
      <c r="X328" t="str">
        <f t="shared" si="11"/>
        <v>November</v>
      </c>
      <c r="Y328" s="2">
        <v>45240</v>
      </c>
      <c r="Z328">
        <v>3</v>
      </c>
      <c r="AA328" t="b">
        <v>0</v>
      </c>
      <c r="AB328" s="2">
        <v>45827</v>
      </c>
      <c r="AC328">
        <v>21</v>
      </c>
      <c r="AD328">
        <v>62</v>
      </c>
      <c r="AE328">
        <v>12</v>
      </c>
      <c r="AF328">
        <v>2.2999999999999998</v>
      </c>
      <c r="AG328">
        <v>0</v>
      </c>
      <c r="AH328" s="30">
        <v>1</v>
      </c>
      <c r="AI328">
        <v>0</v>
      </c>
      <c r="AJ328" t="s">
        <v>58</v>
      </c>
      <c r="AK328" t="s">
        <v>42</v>
      </c>
      <c r="AL328" s="29">
        <f>Table1[[#This Row],[membership_tenure_months]]*Table1[[#This Row],[final_price]]</f>
        <v>630</v>
      </c>
    </row>
    <row r="329" spans="1:38" x14ac:dyDescent="0.35">
      <c r="A329">
        <v>39</v>
      </c>
      <c r="B329" t="s">
        <v>43</v>
      </c>
      <c r="C329">
        <v>5</v>
      </c>
      <c r="D329" t="s">
        <v>137</v>
      </c>
      <c r="E329" t="b">
        <v>1</v>
      </c>
      <c r="F329" s="1">
        <v>0.63611111111111107</v>
      </c>
      <c r="G329" s="1">
        <v>0.71875</v>
      </c>
      <c r="H329">
        <v>119</v>
      </c>
      <c r="I329" t="b">
        <v>1</v>
      </c>
      <c r="J329" t="b">
        <v>1</v>
      </c>
      <c r="K329" t="b">
        <v>0</v>
      </c>
      <c r="L329" t="s">
        <v>80</v>
      </c>
      <c r="M329">
        <v>30</v>
      </c>
      <c r="N329" t="s">
        <v>37</v>
      </c>
      <c r="O329">
        <v>30</v>
      </c>
      <c r="P329" t="s">
        <v>93</v>
      </c>
      <c r="Q329">
        <v>0.15</v>
      </c>
      <c r="R329" s="29">
        <v>25.5</v>
      </c>
      <c r="S329" t="s">
        <v>47</v>
      </c>
      <c r="T329" t="s">
        <v>61</v>
      </c>
      <c r="U329">
        <v>38.581600000000002</v>
      </c>
      <c r="V329">
        <v>-121.4944</v>
      </c>
      <c r="W329">
        <f t="shared" si="10"/>
        <v>2023</v>
      </c>
      <c r="X329" t="str">
        <f t="shared" si="11"/>
        <v>September</v>
      </c>
      <c r="Y329" s="2">
        <v>45179</v>
      </c>
      <c r="Z329">
        <v>5</v>
      </c>
      <c r="AA329" t="b">
        <v>0</v>
      </c>
      <c r="AB329" s="2">
        <v>45824</v>
      </c>
      <c r="AC329">
        <v>23</v>
      </c>
      <c r="AD329">
        <v>65</v>
      </c>
      <c r="AE329">
        <v>20</v>
      </c>
      <c r="AF329">
        <v>2</v>
      </c>
      <c r="AG329">
        <v>4.5</v>
      </c>
      <c r="AH329" s="30">
        <v>1</v>
      </c>
      <c r="AI329">
        <v>0</v>
      </c>
      <c r="AJ329" t="s">
        <v>62</v>
      </c>
      <c r="AK329" t="s">
        <v>42</v>
      </c>
      <c r="AL329" s="29">
        <f>Table1[[#This Row],[membership_tenure_months]]*Table1[[#This Row],[final_price]]</f>
        <v>586.5</v>
      </c>
    </row>
    <row r="330" spans="1:38" x14ac:dyDescent="0.35">
      <c r="A330">
        <v>40</v>
      </c>
      <c r="B330" t="s">
        <v>54</v>
      </c>
      <c r="C330">
        <v>1</v>
      </c>
      <c r="D330" t="s">
        <v>63</v>
      </c>
      <c r="E330" t="b">
        <v>1</v>
      </c>
      <c r="F330" s="1">
        <v>0.66874999999999996</v>
      </c>
      <c r="G330" s="1">
        <v>0.74236111111111114</v>
      </c>
      <c r="H330">
        <v>106</v>
      </c>
      <c r="I330" t="b">
        <v>0</v>
      </c>
      <c r="J330" t="b">
        <v>0</v>
      </c>
      <c r="K330" t="b">
        <v>1</v>
      </c>
      <c r="L330" t="s">
        <v>36</v>
      </c>
      <c r="M330">
        <v>20</v>
      </c>
      <c r="N330" t="s">
        <v>82</v>
      </c>
      <c r="O330">
        <v>15</v>
      </c>
      <c r="P330" t="s">
        <v>46</v>
      </c>
      <c r="Q330">
        <v>0</v>
      </c>
      <c r="R330" s="29">
        <v>15</v>
      </c>
      <c r="S330" t="s">
        <v>56</v>
      </c>
      <c r="T330" t="s">
        <v>48</v>
      </c>
      <c r="U330">
        <v>36.7378</v>
      </c>
      <c r="V330">
        <v>-119.7871</v>
      </c>
      <c r="W330">
        <f t="shared" si="10"/>
        <v>2024</v>
      </c>
      <c r="X330" t="str">
        <f t="shared" si="11"/>
        <v>April</v>
      </c>
      <c r="Y330" s="2">
        <v>45384</v>
      </c>
      <c r="Z330">
        <v>0</v>
      </c>
      <c r="AA330" t="b">
        <v>0</v>
      </c>
      <c r="AB330" s="2">
        <v>45835</v>
      </c>
      <c r="AC330">
        <v>16</v>
      </c>
      <c r="AD330">
        <v>54</v>
      </c>
      <c r="AE330">
        <v>4</v>
      </c>
      <c r="AF330">
        <v>1.8</v>
      </c>
      <c r="AG330">
        <v>0</v>
      </c>
      <c r="AH330" s="30">
        <v>0</v>
      </c>
      <c r="AI330">
        <v>0</v>
      </c>
      <c r="AJ330" t="s">
        <v>49</v>
      </c>
      <c r="AK330" t="s">
        <v>42</v>
      </c>
      <c r="AL330" s="29">
        <f>Table1[[#This Row],[membership_tenure_months]]*Table1[[#This Row],[final_price]]</f>
        <v>240</v>
      </c>
    </row>
    <row r="331" spans="1:38" x14ac:dyDescent="0.35">
      <c r="A331">
        <v>36</v>
      </c>
      <c r="B331" t="s">
        <v>66</v>
      </c>
      <c r="C331">
        <v>2</v>
      </c>
      <c r="D331" t="s">
        <v>92</v>
      </c>
      <c r="E331" t="b">
        <v>1</v>
      </c>
      <c r="F331" s="1">
        <v>0.7631944444444444</v>
      </c>
      <c r="G331" s="1">
        <v>0.83472222222222225</v>
      </c>
      <c r="H331">
        <v>103</v>
      </c>
      <c r="I331" t="b">
        <v>0</v>
      </c>
      <c r="J331" t="b">
        <v>1</v>
      </c>
      <c r="K331" t="b">
        <v>1</v>
      </c>
      <c r="L331" t="s">
        <v>36</v>
      </c>
      <c r="M331">
        <v>70</v>
      </c>
      <c r="N331" t="s">
        <v>82</v>
      </c>
      <c r="O331">
        <v>52.5</v>
      </c>
      <c r="P331" t="s">
        <v>38</v>
      </c>
      <c r="Q331">
        <v>0.05</v>
      </c>
      <c r="R331" s="29">
        <v>49.875</v>
      </c>
      <c r="S331" t="s">
        <v>68</v>
      </c>
      <c r="T331" t="s">
        <v>83</v>
      </c>
      <c r="U331">
        <v>33.770099999999999</v>
      </c>
      <c r="V331">
        <v>-118.19370000000001</v>
      </c>
      <c r="W331">
        <f t="shared" si="10"/>
        <v>2024</v>
      </c>
      <c r="X331" t="str">
        <f t="shared" si="11"/>
        <v>October</v>
      </c>
      <c r="Y331" s="2">
        <v>45567</v>
      </c>
      <c r="Z331">
        <v>3</v>
      </c>
      <c r="AA331" t="b">
        <v>1</v>
      </c>
      <c r="AB331" s="2">
        <v>45846</v>
      </c>
      <c r="AC331">
        <v>10</v>
      </c>
      <c r="AD331">
        <v>43</v>
      </c>
      <c r="AE331">
        <v>8</v>
      </c>
      <c r="AF331">
        <v>1.7</v>
      </c>
      <c r="AG331">
        <v>2.62</v>
      </c>
      <c r="AH331" s="30">
        <v>0</v>
      </c>
      <c r="AI331">
        <v>1</v>
      </c>
      <c r="AJ331" t="s">
        <v>84</v>
      </c>
      <c r="AK331" t="s">
        <v>42</v>
      </c>
      <c r="AL331" s="29">
        <f>Table1[[#This Row],[membership_tenure_months]]*Table1[[#This Row],[final_price]]</f>
        <v>498.75</v>
      </c>
    </row>
    <row r="332" spans="1:38" x14ac:dyDescent="0.35">
      <c r="A332">
        <v>16</v>
      </c>
      <c r="B332" t="s">
        <v>54</v>
      </c>
      <c r="C332">
        <v>2</v>
      </c>
      <c r="D332" t="s">
        <v>160</v>
      </c>
      <c r="E332" t="b">
        <v>1</v>
      </c>
      <c r="F332" s="1">
        <v>0.52777777777777779</v>
      </c>
      <c r="G332" s="1">
        <v>0.57777777777777772</v>
      </c>
      <c r="H332">
        <v>72</v>
      </c>
      <c r="I332" t="b">
        <v>1</v>
      </c>
      <c r="J332" t="b">
        <v>1</v>
      </c>
      <c r="K332" t="b">
        <v>0</v>
      </c>
      <c r="L332" t="s">
        <v>60</v>
      </c>
      <c r="M332">
        <v>20</v>
      </c>
      <c r="N332" t="s">
        <v>82</v>
      </c>
      <c r="O332">
        <v>15</v>
      </c>
      <c r="P332" t="s">
        <v>46</v>
      </c>
      <c r="Q332">
        <v>0</v>
      </c>
      <c r="R332" s="29">
        <v>15</v>
      </c>
      <c r="S332" t="s">
        <v>56</v>
      </c>
      <c r="T332" t="s">
        <v>69</v>
      </c>
      <c r="U332">
        <v>32.715699999999998</v>
      </c>
      <c r="V332">
        <v>-117.1611</v>
      </c>
      <c r="W332">
        <f t="shared" si="10"/>
        <v>2024</v>
      </c>
      <c r="X332" t="str">
        <f t="shared" si="11"/>
        <v>June</v>
      </c>
      <c r="Y332" s="2">
        <v>45451</v>
      </c>
      <c r="Z332">
        <v>3</v>
      </c>
      <c r="AA332" t="b">
        <v>1</v>
      </c>
      <c r="AB332" s="2">
        <v>45839</v>
      </c>
      <c r="AC332">
        <v>14</v>
      </c>
      <c r="AD332">
        <v>50</v>
      </c>
      <c r="AE332">
        <v>8</v>
      </c>
      <c r="AF332">
        <v>1.2</v>
      </c>
      <c r="AG332">
        <v>0</v>
      </c>
      <c r="AH332" s="30">
        <v>0</v>
      </c>
      <c r="AI332">
        <v>0</v>
      </c>
      <c r="AJ332" t="s">
        <v>70</v>
      </c>
      <c r="AK332" t="s">
        <v>42</v>
      </c>
      <c r="AL332" s="29">
        <f>Table1[[#This Row],[membership_tenure_months]]*Table1[[#This Row],[final_price]]</f>
        <v>210</v>
      </c>
    </row>
    <row r="333" spans="1:38" x14ac:dyDescent="0.35">
      <c r="A333">
        <v>29</v>
      </c>
      <c r="B333" t="s">
        <v>34</v>
      </c>
      <c r="C333">
        <v>2</v>
      </c>
      <c r="D333" t="s">
        <v>98</v>
      </c>
      <c r="E333" t="b">
        <v>0</v>
      </c>
      <c r="F333" s="1">
        <v>0.65208333333333335</v>
      </c>
      <c r="G333" s="1">
        <v>0.74930555555555556</v>
      </c>
      <c r="H333">
        <v>140</v>
      </c>
      <c r="I333" t="b">
        <v>0</v>
      </c>
      <c r="J333" t="b">
        <v>1</v>
      </c>
      <c r="K333" t="b">
        <v>1</v>
      </c>
      <c r="L333" t="s">
        <v>80</v>
      </c>
      <c r="M333">
        <v>50</v>
      </c>
      <c r="N333" t="s">
        <v>82</v>
      </c>
      <c r="O333">
        <v>37.5</v>
      </c>
      <c r="P333" t="s">
        <v>93</v>
      </c>
      <c r="Q333">
        <v>0.15</v>
      </c>
      <c r="R333" s="29">
        <v>31.875</v>
      </c>
      <c r="S333" t="s">
        <v>39</v>
      </c>
      <c r="T333" t="s">
        <v>72</v>
      </c>
      <c r="U333">
        <v>35.3733</v>
      </c>
      <c r="V333">
        <v>-119.0187</v>
      </c>
      <c r="W333">
        <f t="shared" si="10"/>
        <v>2023</v>
      </c>
      <c r="X333" t="str">
        <f t="shared" si="11"/>
        <v>April</v>
      </c>
      <c r="Y333" s="2">
        <v>45023</v>
      </c>
      <c r="Z333">
        <v>8</v>
      </c>
      <c r="AA333" t="b">
        <v>1</v>
      </c>
      <c r="AB333" s="2">
        <v>45815</v>
      </c>
      <c r="AC333">
        <v>28</v>
      </c>
      <c r="AD333">
        <v>74</v>
      </c>
      <c r="AE333">
        <v>8</v>
      </c>
      <c r="AF333">
        <v>2.2999999999999998</v>
      </c>
      <c r="AG333">
        <v>5.62</v>
      </c>
      <c r="AH333" s="30">
        <v>1</v>
      </c>
      <c r="AI333">
        <v>0</v>
      </c>
      <c r="AJ333" t="s">
        <v>73</v>
      </c>
      <c r="AK333" t="s">
        <v>42</v>
      </c>
      <c r="AL333" s="29">
        <f>Table1[[#This Row],[membership_tenure_months]]*Table1[[#This Row],[final_price]]</f>
        <v>892.5</v>
      </c>
    </row>
    <row r="334" spans="1:38" x14ac:dyDescent="0.35">
      <c r="A334">
        <v>16</v>
      </c>
      <c r="B334" t="s">
        <v>54</v>
      </c>
      <c r="C334">
        <v>2</v>
      </c>
      <c r="D334" t="s">
        <v>113</v>
      </c>
      <c r="E334" t="b">
        <v>0</v>
      </c>
      <c r="F334" s="1">
        <v>0.47847222222222224</v>
      </c>
      <c r="G334" s="1">
        <v>0.54374999999999996</v>
      </c>
      <c r="H334">
        <v>94</v>
      </c>
      <c r="I334" t="b">
        <v>1</v>
      </c>
      <c r="J334" t="b">
        <v>0</v>
      </c>
      <c r="K334" t="b">
        <v>1</v>
      </c>
      <c r="L334" t="s">
        <v>80</v>
      </c>
      <c r="M334">
        <v>20</v>
      </c>
      <c r="N334" t="s">
        <v>82</v>
      </c>
      <c r="O334">
        <v>15</v>
      </c>
      <c r="P334" t="s">
        <v>46</v>
      </c>
      <c r="Q334">
        <v>0</v>
      </c>
      <c r="R334" s="29">
        <v>15</v>
      </c>
      <c r="S334" t="s">
        <v>56</v>
      </c>
      <c r="T334" t="s">
        <v>76</v>
      </c>
      <c r="U334">
        <v>37.774900000000002</v>
      </c>
      <c r="V334">
        <v>-122.4194</v>
      </c>
      <c r="W334">
        <f t="shared" si="10"/>
        <v>2025</v>
      </c>
      <c r="X334" t="str">
        <f t="shared" si="11"/>
        <v>June</v>
      </c>
      <c r="Y334" s="2">
        <v>45815</v>
      </c>
      <c r="Z334">
        <v>0</v>
      </c>
      <c r="AA334" t="b">
        <v>0</v>
      </c>
      <c r="AB334" s="2">
        <v>45860</v>
      </c>
      <c r="AC334">
        <v>2</v>
      </c>
      <c r="AD334">
        <v>29</v>
      </c>
      <c r="AE334">
        <v>8</v>
      </c>
      <c r="AF334">
        <v>1.6</v>
      </c>
      <c r="AG334">
        <v>0</v>
      </c>
      <c r="AH334" s="30">
        <v>0</v>
      </c>
      <c r="AI334">
        <v>0</v>
      </c>
      <c r="AJ334" t="s">
        <v>77</v>
      </c>
      <c r="AK334" t="s">
        <v>42</v>
      </c>
      <c r="AL334" s="29">
        <f>Table1[[#This Row],[membership_tenure_months]]*Table1[[#This Row],[final_price]]</f>
        <v>30</v>
      </c>
    </row>
    <row r="335" spans="1:38" x14ac:dyDescent="0.35">
      <c r="A335">
        <v>16</v>
      </c>
      <c r="B335" t="s">
        <v>54</v>
      </c>
      <c r="C335">
        <v>3</v>
      </c>
      <c r="D335" t="s">
        <v>119</v>
      </c>
      <c r="E335" t="b">
        <v>1</v>
      </c>
      <c r="F335" s="1">
        <v>0.62013888888888891</v>
      </c>
      <c r="G335" s="1">
        <v>0.70972222222222225</v>
      </c>
      <c r="H335">
        <v>129</v>
      </c>
      <c r="I335" t="b">
        <v>1</v>
      </c>
      <c r="J335" t="b">
        <v>0</v>
      </c>
      <c r="K335" t="b">
        <v>1</v>
      </c>
      <c r="L335" t="s">
        <v>36</v>
      </c>
      <c r="M335">
        <v>20</v>
      </c>
      <c r="N335" t="s">
        <v>37</v>
      </c>
      <c r="O335">
        <v>20</v>
      </c>
      <c r="P335" t="s">
        <v>46</v>
      </c>
      <c r="Q335">
        <v>0</v>
      </c>
      <c r="R335" s="29">
        <v>20</v>
      </c>
      <c r="S335" t="s">
        <v>56</v>
      </c>
      <c r="T335" t="s">
        <v>64</v>
      </c>
      <c r="U335">
        <v>34.052199999999999</v>
      </c>
      <c r="V335">
        <v>-118.2437</v>
      </c>
      <c r="W335">
        <f t="shared" si="10"/>
        <v>2025</v>
      </c>
      <c r="X335" t="str">
        <f t="shared" si="11"/>
        <v>February</v>
      </c>
      <c r="Y335" s="2">
        <v>45707</v>
      </c>
      <c r="Z335">
        <v>0</v>
      </c>
      <c r="AA335" t="b">
        <v>0</v>
      </c>
      <c r="AB335" s="2">
        <v>45854</v>
      </c>
      <c r="AC335">
        <v>6</v>
      </c>
      <c r="AD335">
        <v>35</v>
      </c>
      <c r="AE335">
        <v>12</v>
      </c>
      <c r="AF335">
        <v>2.2000000000000002</v>
      </c>
      <c r="AG335">
        <v>0</v>
      </c>
      <c r="AH335" s="30">
        <v>0</v>
      </c>
      <c r="AI335">
        <v>0</v>
      </c>
      <c r="AJ335" t="s">
        <v>65</v>
      </c>
      <c r="AK335" t="s">
        <v>42</v>
      </c>
      <c r="AL335" s="29">
        <f>Table1[[#This Row],[membership_tenure_months]]*Table1[[#This Row],[final_price]]</f>
        <v>120</v>
      </c>
    </row>
    <row r="336" spans="1:38" x14ac:dyDescent="0.35">
      <c r="A336">
        <v>30</v>
      </c>
      <c r="B336" t="s">
        <v>34</v>
      </c>
      <c r="C336">
        <v>2</v>
      </c>
      <c r="D336" t="s">
        <v>35</v>
      </c>
      <c r="E336" t="b">
        <v>0</v>
      </c>
      <c r="F336" s="1">
        <v>0.47083333333333333</v>
      </c>
      <c r="G336" s="1">
        <v>0.55208333333333337</v>
      </c>
      <c r="H336">
        <v>117</v>
      </c>
      <c r="I336" t="b">
        <v>0</v>
      </c>
      <c r="J336" t="b">
        <v>1</v>
      </c>
      <c r="K336" t="b">
        <v>0</v>
      </c>
      <c r="L336" t="s">
        <v>75</v>
      </c>
      <c r="M336">
        <v>50</v>
      </c>
      <c r="N336" t="s">
        <v>37</v>
      </c>
      <c r="O336">
        <v>50</v>
      </c>
      <c r="P336" t="s">
        <v>93</v>
      </c>
      <c r="Q336">
        <v>0.15</v>
      </c>
      <c r="R336" s="29">
        <v>42.5</v>
      </c>
      <c r="S336" t="s">
        <v>39</v>
      </c>
      <c r="T336" t="s">
        <v>57</v>
      </c>
      <c r="U336">
        <v>33.836599999999997</v>
      </c>
      <c r="V336">
        <v>-117.9143</v>
      </c>
      <c r="W336">
        <f t="shared" si="10"/>
        <v>2025</v>
      </c>
      <c r="X336" t="str">
        <f t="shared" si="11"/>
        <v>May</v>
      </c>
      <c r="Y336" s="2">
        <v>45782</v>
      </c>
      <c r="Z336">
        <v>4</v>
      </c>
      <c r="AA336" t="b">
        <v>1</v>
      </c>
      <c r="AB336" s="2">
        <v>45858</v>
      </c>
      <c r="AC336">
        <v>3</v>
      </c>
      <c r="AD336">
        <v>31</v>
      </c>
      <c r="AE336">
        <v>8</v>
      </c>
      <c r="AF336">
        <v>2</v>
      </c>
      <c r="AG336">
        <v>7.5</v>
      </c>
      <c r="AH336" s="30">
        <v>0</v>
      </c>
      <c r="AI336">
        <v>0</v>
      </c>
      <c r="AJ336" t="s">
        <v>58</v>
      </c>
      <c r="AK336" t="s">
        <v>42</v>
      </c>
      <c r="AL336" s="29">
        <f>Table1[[#This Row],[membership_tenure_months]]*Table1[[#This Row],[final_price]]</f>
        <v>127.5</v>
      </c>
    </row>
    <row r="337" spans="1:38" x14ac:dyDescent="0.35">
      <c r="A337">
        <v>43</v>
      </c>
      <c r="B337" t="s">
        <v>54</v>
      </c>
      <c r="C337">
        <v>3</v>
      </c>
      <c r="D337" t="s">
        <v>141</v>
      </c>
      <c r="E337" t="b">
        <v>0</v>
      </c>
      <c r="F337" s="1">
        <v>0.50138888888888888</v>
      </c>
      <c r="G337" s="1">
        <v>0.58819444444444446</v>
      </c>
      <c r="H337">
        <v>125</v>
      </c>
      <c r="I337" t="b">
        <v>1</v>
      </c>
      <c r="J337" t="b">
        <v>1</v>
      </c>
      <c r="K337" t="b">
        <v>1</v>
      </c>
      <c r="L337" t="s">
        <v>36</v>
      </c>
      <c r="M337">
        <v>20</v>
      </c>
      <c r="N337" t="s">
        <v>37</v>
      </c>
      <c r="O337">
        <v>20</v>
      </c>
      <c r="P337" t="s">
        <v>38</v>
      </c>
      <c r="Q337">
        <v>0.05</v>
      </c>
      <c r="R337" s="29">
        <v>19</v>
      </c>
      <c r="S337" t="s">
        <v>56</v>
      </c>
      <c r="T337" t="s">
        <v>57</v>
      </c>
      <c r="U337">
        <v>33.836599999999997</v>
      </c>
      <c r="V337">
        <v>-117.9143</v>
      </c>
      <c r="W337">
        <f t="shared" si="10"/>
        <v>2025</v>
      </c>
      <c r="X337" t="str">
        <f t="shared" si="11"/>
        <v>May</v>
      </c>
      <c r="Y337" s="2">
        <v>45787</v>
      </c>
      <c r="Z337">
        <v>2</v>
      </c>
      <c r="AA337" t="b">
        <v>1</v>
      </c>
      <c r="AB337" s="2">
        <v>45858</v>
      </c>
      <c r="AC337">
        <v>3</v>
      </c>
      <c r="AD337">
        <v>31</v>
      </c>
      <c r="AE337">
        <v>12</v>
      </c>
      <c r="AF337">
        <v>2.1</v>
      </c>
      <c r="AG337">
        <v>1</v>
      </c>
      <c r="AH337" s="30">
        <v>0</v>
      </c>
      <c r="AI337">
        <v>0</v>
      </c>
      <c r="AJ337" t="s">
        <v>58</v>
      </c>
      <c r="AK337" t="s">
        <v>42</v>
      </c>
      <c r="AL337" s="29">
        <f>Table1[[#This Row],[membership_tenure_months]]*Table1[[#This Row],[final_price]]</f>
        <v>57</v>
      </c>
    </row>
    <row r="338" spans="1:38" x14ac:dyDescent="0.35">
      <c r="A338">
        <v>28</v>
      </c>
      <c r="B338" t="s">
        <v>34</v>
      </c>
      <c r="C338">
        <v>5</v>
      </c>
      <c r="D338" t="s">
        <v>88</v>
      </c>
      <c r="E338" t="b">
        <v>1</v>
      </c>
      <c r="F338" s="1">
        <v>0.56319444444444444</v>
      </c>
      <c r="G338" s="1">
        <v>0.65208333333333335</v>
      </c>
      <c r="H338">
        <v>128</v>
      </c>
      <c r="I338" t="b">
        <v>0</v>
      </c>
      <c r="J338" t="b">
        <v>1</v>
      </c>
      <c r="K338" t="b">
        <v>1</v>
      </c>
      <c r="L338" t="s">
        <v>36</v>
      </c>
      <c r="M338">
        <v>50</v>
      </c>
      <c r="N338" t="s">
        <v>37</v>
      </c>
      <c r="O338">
        <v>50</v>
      </c>
      <c r="P338" t="s">
        <v>93</v>
      </c>
      <c r="Q338">
        <v>0.15</v>
      </c>
      <c r="R338" s="29">
        <v>42.5</v>
      </c>
      <c r="S338" t="s">
        <v>39</v>
      </c>
      <c r="T338" t="s">
        <v>48</v>
      </c>
      <c r="U338">
        <v>36.7378</v>
      </c>
      <c r="V338">
        <v>-119.7871</v>
      </c>
      <c r="W338">
        <f t="shared" si="10"/>
        <v>2022</v>
      </c>
      <c r="X338" t="str">
        <f t="shared" si="11"/>
        <v>December</v>
      </c>
      <c r="Y338" s="2">
        <v>44919</v>
      </c>
      <c r="Z338">
        <v>8</v>
      </c>
      <c r="AA338" t="b">
        <v>0</v>
      </c>
      <c r="AB338" s="2">
        <v>45809</v>
      </c>
      <c r="AC338">
        <v>32</v>
      </c>
      <c r="AD338">
        <v>80</v>
      </c>
      <c r="AE338">
        <v>20</v>
      </c>
      <c r="AF338">
        <v>2.1</v>
      </c>
      <c r="AG338">
        <v>7.5</v>
      </c>
      <c r="AH338" s="30">
        <v>1</v>
      </c>
      <c r="AI338">
        <v>0</v>
      </c>
      <c r="AJ338" t="s">
        <v>49</v>
      </c>
      <c r="AK338" t="s">
        <v>42</v>
      </c>
      <c r="AL338" s="29">
        <f>Table1[[#This Row],[membership_tenure_months]]*Table1[[#This Row],[final_price]]</f>
        <v>1360</v>
      </c>
    </row>
    <row r="339" spans="1:38" x14ac:dyDescent="0.35">
      <c r="A339">
        <v>40</v>
      </c>
      <c r="B339" t="s">
        <v>34</v>
      </c>
      <c r="C339">
        <v>3</v>
      </c>
      <c r="D339" t="s">
        <v>112</v>
      </c>
      <c r="E339" t="b">
        <v>0</v>
      </c>
      <c r="F339" s="1">
        <v>0.81805555555555554</v>
      </c>
      <c r="G339" s="1">
        <v>0.88194444444444442</v>
      </c>
      <c r="H339">
        <v>92</v>
      </c>
      <c r="I339" t="b">
        <v>1</v>
      </c>
      <c r="J339" t="b">
        <v>1</v>
      </c>
      <c r="K339" t="b">
        <v>1</v>
      </c>
      <c r="L339" t="s">
        <v>36</v>
      </c>
      <c r="M339">
        <v>50</v>
      </c>
      <c r="N339" t="s">
        <v>37</v>
      </c>
      <c r="O339">
        <v>50</v>
      </c>
      <c r="P339" t="s">
        <v>46</v>
      </c>
      <c r="Q339">
        <v>0</v>
      </c>
      <c r="R339" s="29">
        <v>50</v>
      </c>
      <c r="S339" t="s">
        <v>39</v>
      </c>
      <c r="T339" t="s">
        <v>83</v>
      </c>
      <c r="U339">
        <v>33.770099999999999</v>
      </c>
      <c r="V339">
        <v>-118.19370000000001</v>
      </c>
      <c r="W339">
        <f t="shared" si="10"/>
        <v>2023</v>
      </c>
      <c r="X339" t="str">
        <f t="shared" si="11"/>
        <v>June</v>
      </c>
      <c r="Y339" s="2">
        <v>45081</v>
      </c>
      <c r="Z339">
        <v>8</v>
      </c>
      <c r="AA339" t="b">
        <v>1</v>
      </c>
      <c r="AB339" s="2">
        <v>45818</v>
      </c>
      <c r="AC339">
        <v>26</v>
      </c>
      <c r="AD339">
        <v>71</v>
      </c>
      <c r="AE339">
        <v>12</v>
      </c>
      <c r="AF339">
        <v>1.5</v>
      </c>
      <c r="AG339">
        <v>0</v>
      </c>
      <c r="AH339" s="30">
        <v>1</v>
      </c>
      <c r="AI339">
        <v>1</v>
      </c>
      <c r="AJ339" t="s">
        <v>84</v>
      </c>
      <c r="AK339" t="s">
        <v>42</v>
      </c>
      <c r="AL339" s="29">
        <f>Table1[[#This Row],[membership_tenure_months]]*Table1[[#This Row],[final_price]]</f>
        <v>1300</v>
      </c>
    </row>
    <row r="340" spans="1:38" x14ac:dyDescent="0.35">
      <c r="A340">
        <v>20</v>
      </c>
      <c r="B340" t="s">
        <v>43</v>
      </c>
      <c r="C340">
        <v>3</v>
      </c>
      <c r="D340" t="s">
        <v>125</v>
      </c>
      <c r="E340" t="b">
        <v>0</v>
      </c>
      <c r="F340" s="1">
        <v>0.64444444444444449</v>
      </c>
      <c r="G340" s="1">
        <v>0.74861111111111112</v>
      </c>
      <c r="H340">
        <v>150</v>
      </c>
      <c r="I340" t="b">
        <v>1</v>
      </c>
      <c r="J340" t="b">
        <v>0</v>
      </c>
      <c r="K340" t="b">
        <v>1</v>
      </c>
      <c r="L340" t="s">
        <v>80</v>
      </c>
      <c r="M340">
        <v>30</v>
      </c>
      <c r="N340" t="s">
        <v>97</v>
      </c>
      <c r="O340">
        <v>27</v>
      </c>
      <c r="P340" t="s">
        <v>93</v>
      </c>
      <c r="Q340">
        <v>0.15</v>
      </c>
      <c r="R340" s="29">
        <v>22.95</v>
      </c>
      <c r="S340" t="s">
        <v>47</v>
      </c>
      <c r="T340" t="s">
        <v>48</v>
      </c>
      <c r="U340">
        <v>36.7378</v>
      </c>
      <c r="V340">
        <v>-119.7871</v>
      </c>
      <c r="W340">
        <f t="shared" si="10"/>
        <v>2024</v>
      </c>
      <c r="X340" t="str">
        <f t="shared" si="11"/>
        <v>February</v>
      </c>
      <c r="Y340" s="2">
        <v>45326</v>
      </c>
      <c r="Z340">
        <v>0</v>
      </c>
      <c r="AA340" t="b">
        <v>0</v>
      </c>
      <c r="AB340" s="2">
        <v>45832</v>
      </c>
      <c r="AC340">
        <v>18</v>
      </c>
      <c r="AD340">
        <v>57</v>
      </c>
      <c r="AE340">
        <v>12</v>
      </c>
      <c r="AF340">
        <v>2.5</v>
      </c>
      <c r="AG340">
        <v>4.05</v>
      </c>
      <c r="AH340" s="30">
        <v>0</v>
      </c>
      <c r="AI340">
        <v>0</v>
      </c>
      <c r="AJ340" t="s">
        <v>49</v>
      </c>
      <c r="AK340" t="s">
        <v>42</v>
      </c>
      <c r="AL340" s="29">
        <f>Table1[[#This Row],[membership_tenure_months]]*Table1[[#This Row],[final_price]]</f>
        <v>413.09999999999997</v>
      </c>
    </row>
    <row r="341" spans="1:38" x14ac:dyDescent="0.35">
      <c r="A341">
        <v>39</v>
      </c>
      <c r="B341" t="s">
        <v>43</v>
      </c>
      <c r="C341">
        <v>3</v>
      </c>
      <c r="D341" t="s">
        <v>136</v>
      </c>
      <c r="E341" t="b">
        <v>0</v>
      </c>
      <c r="F341" s="1">
        <v>0.52500000000000002</v>
      </c>
      <c r="G341" s="1">
        <v>0.59652777777777777</v>
      </c>
      <c r="H341">
        <v>103</v>
      </c>
      <c r="I341" t="b">
        <v>0</v>
      </c>
      <c r="J341" t="b">
        <v>1</v>
      </c>
      <c r="K341" t="b">
        <v>0</v>
      </c>
      <c r="L341" t="s">
        <v>36</v>
      </c>
      <c r="M341">
        <v>30</v>
      </c>
      <c r="N341" t="s">
        <v>82</v>
      </c>
      <c r="O341">
        <v>22.5</v>
      </c>
      <c r="P341" t="s">
        <v>46</v>
      </c>
      <c r="Q341">
        <v>0</v>
      </c>
      <c r="R341" s="29">
        <v>22.5</v>
      </c>
      <c r="S341" t="s">
        <v>47</v>
      </c>
      <c r="T341" t="s">
        <v>61</v>
      </c>
      <c r="U341">
        <v>38.581600000000002</v>
      </c>
      <c r="V341">
        <v>-121.4944</v>
      </c>
      <c r="W341">
        <f t="shared" si="10"/>
        <v>2025</v>
      </c>
      <c r="X341" t="str">
        <f t="shared" si="11"/>
        <v>March</v>
      </c>
      <c r="Y341" s="2">
        <v>45726</v>
      </c>
      <c r="Z341">
        <v>4</v>
      </c>
      <c r="AA341" t="b">
        <v>1</v>
      </c>
      <c r="AB341" s="2">
        <v>45855</v>
      </c>
      <c r="AC341">
        <v>5</v>
      </c>
      <c r="AD341">
        <v>34</v>
      </c>
      <c r="AE341">
        <v>12</v>
      </c>
      <c r="AF341">
        <v>1.7</v>
      </c>
      <c r="AG341">
        <v>0</v>
      </c>
      <c r="AH341" s="30">
        <v>0</v>
      </c>
      <c r="AI341">
        <v>0</v>
      </c>
      <c r="AJ341" t="s">
        <v>62</v>
      </c>
      <c r="AK341" t="s">
        <v>42</v>
      </c>
      <c r="AL341" s="29">
        <f>Table1[[#This Row],[membership_tenure_months]]*Table1[[#This Row],[final_price]]</f>
        <v>112.5</v>
      </c>
    </row>
    <row r="342" spans="1:38" x14ac:dyDescent="0.35">
      <c r="A342">
        <v>25</v>
      </c>
      <c r="B342" t="s">
        <v>43</v>
      </c>
      <c r="C342">
        <v>4</v>
      </c>
      <c r="D342" t="s">
        <v>162</v>
      </c>
      <c r="E342" t="b">
        <v>0</v>
      </c>
      <c r="F342" s="1">
        <v>0.80763888888888891</v>
      </c>
      <c r="G342" s="1">
        <v>0.8666666666666667</v>
      </c>
      <c r="H342">
        <v>85</v>
      </c>
      <c r="I342" t="b">
        <v>0</v>
      </c>
      <c r="J342" t="b">
        <v>0</v>
      </c>
      <c r="K342" t="b">
        <v>1</v>
      </c>
      <c r="L342" t="s">
        <v>80</v>
      </c>
      <c r="M342">
        <v>30</v>
      </c>
      <c r="N342" t="s">
        <v>82</v>
      </c>
      <c r="O342">
        <v>22.5</v>
      </c>
      <c r="P342" t="s">
        <v>51</v>
      </c>
      <c r="Q342">
        <v>0.1</v>
      </c>
      <c r="R342" s="29">
        <v>20.25</v>
      </c>
      <c r="S342" t="s">
        <v>47</v>
      </c>
      <c r="T342" t="s">
        <v>40</v>
      </c>
      <c r="U342">
        <v>37.338200000000001</v>
      </c>
      <c r="V342">
        <v>-121.88630000000001</v>
      </c>
      <c r="W342">
        <f t="shared" si="10"/>
        <v>2024</v>
      </c>
      <c r="X342" t="str">
        <f t="shared" si="11"/>
        <v>January</v>
      </c>
      <c r="Y342" s="2">
        <v>45307</v>
      </c>
      <c r="Z342">
        <v>0</v>
      </c>
      <c r="AA342" t="b">
        <v>1</v>
      </c>
      <c r="AB342" s="2">
        <v>45831</v>
      </c>
      <c r="AC342">
        <v>19</v>
      </c>
      <c r="AD342">
        <v>58</v>
      </c>
      <c r="AE342">
        <v>16</v>
      </c>
      <c r="AF342">
        <v>1.4</v>
      </c>
      <c r="AG342">
        <v>2.25</v>
      </c>
      <c r="AH342" s="30">
        <v>0</v>
      </c>
      <c r="AI342">
        <v>0</v>
      </c>
      <c r="AJ342" t="s">
        <v>41</v>
      </c>
      <c r="AK342" t="s">
        <v>42</v>
      </c>
      <c r="AL342" s="29">
        <f>Table1[[#This Row],[membership_tenure_months]]*Table1[[#This Row],[final_price]]</f>
        <v>384.75</v>
      </c>
    </row>
    <row r="343" spans="1:38" x14ac:dyDescent="0.35">
      <c r="A343">
        <v>29</v>
      </c>
      <c r="B343" t="s">
        <v>66</v>
      </c>
      <c r="C343">
        <v>3</v>
      </c>
      <c r="D343" t="s">
        <v>168</v>
      </c>
      <c r="E343" t="b">
        <v>0</v>
      </c>
      <c r="F343" s="1">
        <v>0.44027777777777777</v>
      </c>
      <c r="G343" s="1">
        <v>0.46736111111111112</v>
      </c>
      <c r="H343">
        <v>39</v>
      </c>
      <c r="I343" t="b">
        <v>0</v>
      </c>
      <c r="J343" t="b">
        <v>0</v>
      </c>
      <c r="K343" t="b">
        <v>1</v>
      </c>
      <c r="L343" t="s">
        <v>75</v>
      </c>
      <c r="M343">
        <v>70</v>
      </c>
      <c r="N343" t="s">
        <v>82</v>
      </c>
      <c r="O343">
        <v>52.5</v>
      </c>
      <c r="P343" t="s">
        <v>93</v>
      </c>
      <c r="Q343">
        <v>0.15</v>
      </c>
      <c r="R343" s="29">
        <v>44.625</v>
      </c>
      <c r="S343" t="s">
        <v>68</v>
      </c>
      <c r="T343" t="s">
        <v>57</v>
      </c>
      <c r="U343">
        <v>33.836599999999997</v>
      </c>
      <c r="V343">
        <v>-117.9143</v>
      </c>
      <c r="W343">
        <f t="shared" si="10"/>
        <v>2024</v>
      </c>
      <c r="X343" t="str">
        <f t="shared" si="11"/>
        <v>February</v>
      </c>
      <c r="Y343" s="2">
        <v>45326</v>
      </c>
      <c r="Z343">
        <v>0</v>
      </c>
      <c r="AA343" t="b">
        <v>1</v>
      </c>
      <c r="AB343" s="2">
        <v>45832</v>
      </c>
      <c r="AC343">
        <v>18</v>
      </c>
      <c r="AD343">
        <v>57</v>
      </c>
      <c r="AE343">
        <v>12</v>
      </c>
      <c r="AF343">
        <v>0.6</v>
      </c>
      <c r="AG343">
        <v>7.88</v>
      </c>
      <c r="AH343" s="30">
        <v>0</v>
      </c>
      <c r="AI343">
        <v>0</v>
      </c>
      <c r="AJ343" t="s">
        <v>58</v>
      </c>
      <c r="AK343" t="s">
        <v>42</v>
      </c>
      <c r="AL343" s="29">
        <f>Table1[[#This Row],[membership_tenure_months]]*Table1[[#This Row],[final_price]]</f>
        <v>803.25</v>
      </c>
    </row>
    <row r="344" spans="1:38" x14ac:dyDescent="0.35">
      <c r="A344">
        <v>24</v>
      </c>
      <c r="B344" t="s">
        <v>34</v>
      </c>
      <c r="C344">
        <v>2</v>
      </c>
      <c r="D344" t="s">
        <v>103</v>
      </c>
      <c r="E344" t="b">
        <v>1</v>
      </c>
      <c r="F344" s="1">
        <v>0.73888888888888893</v>
      </c>
      <c r="G344" s="1">
        <v>0.83472222222222225</v>
      </c>
      <c r="H344">
        <v>138</v>
      </c>
      <c r="I344" t="b">
        <v>0</v>
      </c>
      <c r="J344" t="b">
        <v>1</v>
      </c>
      <c r="K344" t="b">
        <v>1</v>
      </c>
      <c r="L344" t="s">
        <v>36</v>
      </c>
      <c r="M344">
        <v>50</v>
      </c>
      <c r="N344" t="s">
        <v>37</v>
      </c>
      <c r="O344">
        <v>50</v>
      </c>
      <c r="P344" t="s">
        <v>38</v>
      </c>
      <c r="Q344">
        <v>0.05</v>
      </c>
      <c r="R344" s="29">
        <v>47.5</v>
      </c>
      <c r="S344" t="s">
        <v>39</v>
      </c>
      <c r="T344" t="s">
        <v>48</v>
      </c>
      <c r="U344">
        <v>36.7378</v>
      </c>
      <c r="V344">
        <v>-119.7871</v>
      </c>
      <c r="W344">
        <f t="shared" si="10"/>
        <v>2024</v>
      </c>
      <c r="X344" t="str">
        <f t="shared" si="11"/>
        <v>December</v>
      </c>
      <c r="Y344" s="2">
        <v>45646</v>
      </c>
      <c r="Z344">
        <v>4</v>
      </c>
      <c r="AA344" t="b">
        <v>1</v>
      </c>
      <c r="AB344" s="2">
        <v>45850</v>
      </c>
      <c r="AC344">
        <v>8</v>
      </c>
      <c r="AD344">
        <v>39</v>
      </c>
      <c r="AE344">
        <v>8</v>
      </c>
      <c r="AF344">
        <v>2.2999999999999998</v>
      </c>
      <c r="AG344">
        <v>2.5</v>
      </c>
      <c r="AH344" s="30">
        <v>0</v>
      </c>
      <c r="AI344">
        <v>1</v>
      </c>
      <c r="AJ344" t="s">
        <v>49</v>
      </c>
      <c r="AK344" t="s">
        <v>42</v>
      </c>
      <c r="AL344" s="29">
        <f>Table1[[#This Row],[membership_tenure_months]]*Table1[[#This Row],[final_price]]</f>
        <v>380</v>
      </c>
    </row>
    <row r="345" spans="1:38" x14ac:dyDescent="0.35">
      <c r="A345">
        <v>36</v>
      </c>
      <c r="B345" t="s">
        <v>43</v>
      </c>
      <c r="C345">
        <v>2</v>
      </c>
      <c r="D345" t="s">
        <v>92</v>
      </c>
      <c r="E345" t="b">
        <v>1</v>
      </c>
      <c r="F345" s="1">
        <v>0.4777777777777778</v>
      </c>
      <c r="G345" s="1">
        <v>0.59305555555555556</v>
      </c>
      <c r="H345">
        <v>166</v>
      </c>
      <c r="I345" t="b">
        <v>0</v>
      </c>
      <c r="J345" t="b">
        <v>0</v>
      </c>
      <c r="K345" t="b">
        <v>1</v>
      </c>
      <c r="L345" t="s">
        <v>80</v>
      </c>
      <c r="M345">
        <v>30</v>
      </c>
      <c r="N345" t="s">
        <v>82</v>
      </c>
      <c r="O345">
        <v>22.5</v>
      </c>
      <c r="P345" t="s">
        <v>38</v>
      </c>
      <c r="Q345">
        <v>0.05</v>
      </c>
      <c r="R345" s="29">
        <v>21.375</v>
      </c>
      <c r="S345" t="s">
        <v>47</v>
      </c>
      <c r="T345" t="s">
        <v>83</v>
      </c>
      <c r="U345">
        <v>33.770099999999999</v>
      </c>
      <c r="V345">
        <v>-118.19370000000001</v>
      </c>
      <c r="W345">
        <f t="shared" si="10"/>
        <v>2024</v>
      </c>
      <c r="X345" t="str">
        <f t="shared" si="11"/>
        <v>March</v>
      </c>
      <c r="Y345" s="2">
        <v>45368</v>
      </c>
      <c r="Z345">
        <v>0</v>
      </c>
      <c r="AA345" t="b">
        <v>0</v>
      </c>
      <c r="AB345" s="2">
        <v>45834</v>
      </c>
      <c r="AC345">
        <v>17</v>
      </c>
      <c r="AD345">
        <v>55</v>
      </c>
      <c r="AE345">
        <v>8</v>
      </c>
      <c r="AF345">
        <v>2.8</v>
      </c>
      <c r="AG345">
        <v>1.1200000000000001</v>
      </c>
      <c r="AH345" s="30">
        <v>0</v>
      </c>
      <c r="AI345">
        <v>0</v>
      </c>
      <c r="AJ345" t="s">
        <v>84</v>
      </c>
      <c r="AK345" t="s">
        <v>42</v>
      </c>
      <c r="AL345" s="29">
        <f>Table1[[#This Row],[membership_tenure_months]]*Table1[[#This Row],[final_price]]</f>
        <v>363.375</v>
      </c>
    </row>
    <row r="346" spans="1:38" x14ac:dyDescent="0.35">
      <c r="A346">
        <v>19</v>
      </c>
      <c r="B346" t="s">
        <v>34</v>
      </c>
      <c r="C346">
        <v>2</v>
      </c>
      <c r="D346" t="s">
        <v>103</v>
      </c>
      <c r="E346" t="b">
        <v>1</v>
      </c>
      <c r="F346" s="1">
        <v>0.80694444444444446</v>
      </c>
      <c r="G346" s="1">
        <v>0.85069444444444442</v>
      </c>
      <c r="H346">
        <v>63</v>
      </c>
      <c r="I346" t="b">
        <v>0</v>
      </c>
      <c r="J346" t="b">
        <v>0</v>
      </c>
      <c r="K346" t="b">
        <v>0</v>
      </c>
      <c r="L346" t="s">
        <v>80</v>
      </c>
      <c r="M346">
        <v>50</v>
      </c>
      <c r="N346" t="s">
        <v>82</v>
      </c>
      <c r="O346">
        <v>37.5</v>
      </c>
      <c r="P346" t="s">
        <v>46</v>
      </c>
      <c r="Q346">
        <v>0</v>
      </c>
      <c r="R346" s="29">
        <v>37.5</v>
      </c>
      <c r="S346" t="s">
        <v>39</v>
      </c>
      <c r="T346" t="s">
        <v>72</v>
      </c>
      <c r="U346">
        <v>35.3733</v>
      </c>
      <c r="V346">
        <v>-119.0187</v>
      </c>
      <c r="W346">
        <f t="shared" si="10"/>
        <v>2024</v>
      </c>
      <c r="X346" t="str">
        <f t="shared" si="11"/>
        <v>April</v>
      </c>
      <c r="Y346" s="2">
        <v>45406</v>
      </c>
      <c r="Z346">
        <v>0</v>
      </c>
      <c r="AA346" t="b">
        <v>1</v>
      </c>
      <c r="AB346" s="2">
        <v>45837</v>
      </c>
      <c r="AC346">
        <v>16</v>
      </c>
      <c r="AD346">
        <v>52</v>
      </c>
      <c r="AE346">
        <v>8</v>
      </c>
      <c r="AF346">
        <v>1</v>
      </c>
      <c r="AG346">
        <v>0</v>
      </c>
      <c r="AH346" s="30">
        <v>0</v>
      </c>
      <c r="AI346">
        <v>0</v>
      </c>
      <c r="AJ346" t="s">
        <v>73</v>
      </c>
      <c r="AK346" t="s">
        <v>42</v>
      </c>
      <c r="AL346" s="29">
        <f>Table1[[#This Row],[membership_tenure_months]]*Table1[[#This Row],[final_price]]</f>
        <v>600</v>
      </c>
    </row>
    <row r="347" spans="1:38" x14ac:dyDescent="0.35">
      <c r="A347">
        <v>18</v>
      </c>
      <c r="B347" t="s">
        <v>34</v>
      </c>
      <c r="C347">
        <v>3</v>
      </c>
      <c r="D347" t="s">
        <v>143</v>
      </c>
      <c r="E347" t="b">
        <v>1</v>
      </c>
      <c r="F347" s="1">
        <v>0.4909722222222222</v>
      </c>
      <c r="G347" s="1">
        <v>0.58333333333333337</v>
      </c>
      <c r="H347">
        <v>133</v>
      </c>
      <c r="I347" t="b">
        <v>0</v>
      </c>
      <c r="J347" t="b">
        <v>1</v>
      </c>
      <c r="K347" t="b">
        <v>0</v>
      </c>
      <c r="L347" t="s">
        <v>36</v>
      </c>
      <c r="M347">
        <v>50</v>
      </c>
      <c r="N347" t="s">
        <v>37</v>
      </c>
      <c r="O347">
        <v>50</v>
      </c>
      <c r="P347" t="s">
        <v>38</v>
      </c>
      <c r="Q347">
        <v>0.05</v>
      </c>
      <c r="R347" s="29">
        <v>47.5</v>
      </c>
      <c r="S347" t="s">
        <v>39</v>
      </c>
      <c r="T347" t="s">
        <v>48</v>
      </c>
      <c r="U347">
        <v>36.7378</v>
      </c>
      <c r="V347">
        <v>-119.7871</v>
      </c>
      <c r="W347">
        <f t="shared" si="10"/>
        <v>2023</v>
      </c>
      <c r="X347" t="str">
        <f t="shared" si="11"/>
        <v>September</v>
      </c>
      <c r="Y347" s="2">
        <v>45175</v>
      </c>
      <c r="Z347">
        <v>1</v>
      </c>
      <c r="AA347" t="b">
        <v>0</v>
      </c>
      <c r="AB347" s="2">
        <v>45824</v>
      </c>
      <c r="AC347">
        <v>23</v>
      </c>
      <c r="AD347">
        <v>65</v>
      </c>
      <c r="AE347">
        <v>12</v>
      </c>
      <c r="AF347">
        <v>2.2000000000000002</v>
      </c>
      <c r="AG347">
        <v>2.5</v>
      </c>
      <c r="AH347" s="30">
        <v>1</v>
      </c>
      <c r="AI347">
        <v>1</v>
      </c>
      <c r="AJ347" t="s">
        <v>49</v>
      </c>
      <c r="AK347" t="s">
        <v>42</v>
      </c>
      <c r="AL347" s="29">
        <f>Table1[[#This Row],[membership_tenure_months]]*Table1[[#This Row],[final_price]]</f>
        <v>1092.5</v>
      </c>
    </row>
    <row r="348" spans="1:38" x14ac:dyDescent="0.35">
      <c r="A348">
        <v>14</v>
      </c>
      <c r="B348" t="s">
        <v>34</v>
      </c>
      <c r="C348">
        <v>5</v>
      </c>
      <c r="D348" t="s">
        <v>169</v>
      </c>
      <c r="E348" t="b">
        <v>1</v>
      </c>
      <c r="F348" s="1">
        <v>0.84930555555555554</v>
      </c>
      <c r="G348" s="1">
        <v>0.89583333333333337</v>
      </c>
      <c r="H348">
        <v>67</v>
      </c>
      <c r="I348" t="b">
        <v>1</v>
      </c>
      <c r="J348" t="b">
        <v>1</v>
      </c>
      <c r="K348" t="b">
        <v>1</v>
      </c>
      <c r="L348" t="s">
        <v>36</v>
      </c>
      <c r="M348">
        <v>50</v>
      </c>
      <c r="N348" t="s">
        <v>82</v>
      </c>
      <c r="O348">
        <v>37.5</v>
      </c>
      <c r="P348" t="s">
        <v>46</v>
      </c>
      <c r="Q348">
        <v>0</v>
      </c>
      <c r="R348" s="29">
        <v>37.5</v>
      </c>
      <c r="S348" t="s">
        <v>39</v>
      </c>
      <c r="T348" t="s">
        <v>52</v>
      </c>
      <c r="U348">
        <v>37.804400000000001</v>
      </c>
      <c r="V348">
        <v>-122.27119999999999</v>
      </c>
      <c r="W348">
        <f t="shared" si="10"/>
        <v>2023</v>
      </c>
      <c r="X348" t="str">
        <f t="shared" si="11"/>
        <v>August</v>
      </c>
      <c r="Y348" s="2">
        <v>45154</v>
      </c>
      <c r="Z348">
        <v>4</v>
      </c>
      <c r="AA348" t="b">
        <v>1</v>
      </c>
      <c r="AB348" s="2">
        <v>45822</v>
      </c>
      <c r="AC348">
        <v>24</v>
      </c>
      <c r="AD348">
        <v>67</v>
      </c>
      <c r="AE348">
        <v>20</v>
      </c>
      <c r="AF348">
        <v>1.1000000000000001</v>
      </c>
      <c r="AG348">
        <v>0</v>
      </c>
      <c r="AH348" s="30">
        <v>1</v>
      </c>
      <c r="AI348">
        <v>0</v>
      </c>
      <c r="AJ348" t="s">
        <v>53</v>
      </c>
      <c r="AK348" t="s">
        <v>42</v>
      </c>
      <c r="AL348" s="29">
        <f>Table1[[#This Row],[membership_tenure_months]]*Table1[[#This Row],[final_price]]</f>
        <v>900</v>
      </c>
    </row>
    <row r="349" spans="1:38" x14ac:dyDescent="0.35">
      <c r="A349">
        <v>14</v>
      </c>
      <c r="B349" t="s">
        <v>34</v>
      </c>
      <c r="C349">
        <v>3</v>
      </c>
      <c r="D349" t="s">
        <v>147</v>
      </c>
      <c r="E349" t="b">
        <v>1</v>
      </c>
      <c r="F349" s="1">
        <v>0.51875000000000004</v>
      </c>
      <c r="G349" s="1">
        <v>0.59444444444444444</v>
      </c>
      <c r="H349">
        <v>109</v>
      </c>
      <c r="I349" t="b">
        <v>0</v>
      </c>
      <c r="J349" t="b">
        <v>0</v>
      </c>
      <c r="K349" t="b">
        <v>1</v>
      </c>
      <c r="L349" t="s">
        <v>36</v>
      </c>
      <c r="M349">
        <v>50</v>
      </c>
      <c r="N349" t="s">
        <v>37</v>
      </c>
      <c r="O349">
        <v>50</v>
      </c>
      <c r="P349" t="s">
        <v>46</v>
      </c>
      <c r="Q349">
        <v>0</v>
      </c>
      <c r="R349" s="29">
        <v>50</v>
      </c>
      <c r="S349" t="s">
        <v>39</v>
      </c>
      <c r="T349" t="s">
        <v>52</v>
      </c>
      <c r="U349">
        <v>37.804400000000001</v>
      </c>
      <c r="V349">
        <v>-122.27119999999999</v>
      </c>
      <c r="W349">
        <f t="shared" si="10"/>
        <v>2025</v>
      </c>
      <c r="X349" t="str">
        <f t="shared" si="11"/>
        <v>May</v>
      </c>
      <c r="Y349" s="2">
        <v>45782</v>
      </c>
      <c r="Z349">
        <v>0</v>
      </c>
      <c r="AA349" t="b">
        <v>1</v>
      </c>
      <c r="AB349" s="2">
        <v>45858</v>
      </c>
      <c r="AC349">
        <v>3</v>
      </c>
      <c r="AD349">
        <v>31</v>
      </c>
      <c r="AE349">
        <v>12</v>
      </c>
      <c r="AF349">
        <v>1.8</v>
      </c>
      <c r="AG349">
        <v>0</v>
      </c>
      <c r="AH349" s="30">
        <v>0</v>
      </c>
      <c r="AI349">
        <v>1</v>
      </c>
      <c r="AJ349" t="s">
        <v>53</v>
      </c>
      <c r="AK349" t="s">
        <v>42</v>
      </c>
      <c r="AL349" s="29">
        <f>Table1[[#This Row],[membership_tenure_months]]*Table1[[#This Row],[final_price]]</f>
        <v>150</v>
      </c>
    </row>
    <row r="350" spans="1:38" x14ac:dyDescent="0.35">
      <c r="A350">
        <v>20</v>
      </c>
      <c r="B350" t="s">
        <v>34</v>
      </c>
      <c r="C350">
        <v>5</v>
      </c>
      <c r="D350" t="s">
        <v>129</v>
      </c>
      <c r="E350" t="b">
        <v>0</v>
      </c>
      <c r="F350" s="1">
        <v>0.7368055555555556</v>
      </c>
      <c r="G350" s="1">
        <v>0.84861111111111109</v>
      </c>
      <c r="H350">
        <v>161</v>
      </c>
      <c r="I350" t="b">
        <v>0</v>
      </c>
      <c r="J350" t="b">
        <v>0</v>
      </c>
      <c r="K350" t="b">
        <v>0</v>
      </c>
      <c r="L350" t="s">
        <v>80</v>
      </c>
      <c r="M350">
        <v>50</v>
      </c>
      <c r="N350" t="s">
        <v>82</v>
      </c>
      <c r="O350">
        <v>37.5</v>
      </c>
      <c r="P350" t="s">
        <v>51</v>
      </c>
      <c r="Q350">
        <v>0.1</v>
      </c>
      <c r="R350" s="29">
        <v>33.75</v>
      </c>
      <c r="S350" t="s">
        <v>39</v>
      </c>
      <c r="T350" t="s">
        <v>83</v>
      </c>
      <c r="U350">
        <v>33.770099999999999</v>
      </c>
      <c r="V350">
        <v>-118.19370000000001</v>
      </c>
      <c r="W350">
        <f t="shared" si="10"/>
        <v>2024</v>
      </c>
      <c r="X350" t="str">
        <f t="shared" si="11"/>
        <v>May</v>
      </c>
      <c r="Y350" s="2">
        <v>45432</v>
      </c>
      <c r="Z350">
        <v>0</v>
      </c>
      <c r="AA350" t="b">
        <v>1</v>
      </c>
      <c r="AB350" s="2">
        <v>45838</v>
      </c>
      <c r="AC350">
        <v>15</v>
      </c>
      <c r="AD350">
        <v>51</v>
      </c>
      <c r="AE350">
        <v>20</v>
      </c>
      <c r="AF350">
        <v>2.7</v>
      </c>
      <c r="AG350">
        <v>3.75</v>
      </c>
      <c r="AH350" s="30">
        <v>0</v>
      </c>
      <c r="AI350">
        <v>0</v>
      </c>
      <c r="AJ350" t="s">
        <v>84</v>
      </c>
      <c r="AK350" t="s">
        <v>42</v>
      </c>
      <c r="AL350" s="29">
        <f>Table1[[#This Row],[membership_tenure_months]]*Table1[[#This Row],[final_price]]</f>
        <v>506.25</v>
      </c>
    </row>
    <row r="351" spans="1:38" x14ac:dyDescent="0.35">
      <c r="A351">
        <v>44</v>
      </c>
      <c r="B351" t="s">
        <v>54</v>
      </c>
      <c r="C351">
        <v>3</v>
      </c>
      <c r="D351" t="s">
        <v>110</v>
      </c>
      <c r="E351" t="b">
        <v>0</v>
      </c>
      <c r="F351" s="1">
        <v>0.74097222222222225</v>
      </c>
      <c r="G351" s="1">
        <v>0.77083333333333337</v>
      </c>
      <c r="H351">
        <v>43</v>
      </c>
      <c r="I351" t="b">
        <v>1</v>
      </c>
      <c r="J351" t="b">
        <v>1</v>
      </c>
      <c r="K351" t="b">
        <v>1</v>
      </c>
      <c r="L351" t="s">
        <v>80</v>
      </c>
      <c r="M351">
        <v>20</v>
      </c>
      <c r="N351" t="s">
        <v>37</v>
      </c>
      <c r="O351">
        <v>20</v>
      </c>
      <c r="P351" t="s">
        <v>93</v>
      </c>
      <c r="Q351">
        <v>0.15</v>
      </c>
      <c r="R351" s="29">
        <v>17</v>
      </c>
      <c r="S351" t="s">
        <v>56</v>
      </c>
      <c r="T351" t="s">
        <v>69</v>
      </c>
      <c r="U351">
        <v>32.715699999999998</v>
      </c>
      <c r="V351">
        <v>-117.1611</v>
      </c>
      <c r="W351">
        <f t="shared" si="10"/>
        <v>2023</v>
      </c>
      <c r="X351" t="str">
        <f t="shared" si="11"/>
        <v>August</v>
      </c>
      <c r="Y351" s="2">
        <v>45164</v>
      </c>
      <c r="Z351">
        <v>5</v>
      </c>
      <c r="AA351" t="b">
        <v>0</v>
      </c>
      <c r="AB351" s="2">
        <v>45823</v>
      </c>
      <c r="AC351">
        <v>24</v>
      </c>
      <c r="AD351">
        <v>66</v>
      </c>
      <c r="AE351">
        <v>12</v>
      </c>
      <c r="AF351">
        <v>0.7</v>
      </c>
      <c r="AG351">
        <v>3</v>
      </c>
      <c r="AH351" s="30">
        <v>1</v>
      </c>
      <c r="AI351">
        <v>0</v>
      </c>
      <c r="AJ351" t="s">
        <v>70</v>
      </c>
      <c r="AK351" t="s">
        <v>42</v>
      </c>
      <c r="AL351" s="29">
        <f>Table1[[#This Row],[membership_tenure_months]]*Table1[[#This Row],[final_price]]</f>
        <v>408</v>
      </c>
    </row>
    <row r="352" spans="1:38" x14ac:dyDescent="0.35">
      <c r="A352">
        <v>39</v>
      </c>
      <c r="B352" t="s">
        <v>54</v>
      </c>
      <c r="C352">
        <v>5</v>
      </c>
      <c r="D352" t="s">
        <v>95</v>
      </c>
      <c r="E352" t="b">
        <v>1</v>
      </c>
      <c r="F352" s="1">
        <v>0.7944444444444444</v>
      </c>
      <c r="G352" s="1">
        <v>0.83472222222222225</v>
      </c>
      <c r="H352">
        <v>58</v>
      </c>
      <c r="I352" t="b">
        <v>1</v>
      </c>
      <c r="J352" t="b">
        <v>0</v>
      </c>
      <c r="K352" t="b">
        <v>1</v>
      </c>
      <c r="L352" t="s">
        <v>36</v>
      </c>
      <c r="M352">
        <v>20</v>
      </c>
      <c r="N352" t="s">
        <v>82</v>
      </c>
      <c r="O352">
        <v>15</v>
      </c>
      <c r="P352" t="s">
        <v>46</v>
      </c>
      <c r="Q352">
        <v>0</v>
      </c>
      <c r="R352" s="29">
        <v>15</v>
      </c>
      <c r="S352" t="s">
        <v>56</v>
      </c>
      <c r="T352" t="s">
        <v>61</v>
      </c>
      <c r="U352">
        <v>38.581600000000002</v>
      </c>
      <c r="V352">
        <v>-121.4944</v>
      </c>
      <c r="W352">
        <f t="shared" si="10"/>
        <v>2024</v>
      </c>
      <c r="X352" t="str">
        <f t="shared" si="11"/>
        <v>January</v>
      </c>
      <c r="Y352" s="2">
        <v>45295</v>
      </c>
      <c r="Z352">
        <v>0</v>
      </c>
      <c r="AA352" t="b">
        <v>0</v>
      </c>
      <c r="AB352" s="2">
        <v>45830</v>
      </c>
      <c r="AC352">
        <v>19</v>
      </c>
      <c r="AD352">
        <v>59</v>
      </c>
      <c r="AE352">
        <v>20</v>
      </c>
      <c r="AF352">
        <v>1</v>
      </c>
      <c r="AG352">
        <v>0</v>
      </c>
      <c r="AH352" s="30">
        <v>0</v>
      </c>
      <c r="AI352">
        <v>0</v>
      </c>
      <c r="AJ352" t="s">
        <v>62</v>
      </c>
      <c r="AK352" t="s">
        <v>42</v>
      </c>
      <c r="AL352" s="29">
        <f>Table1[[#This Row],[membership_tenure_months]]*Table1[[#This Row],[final_price]]</f>
        <v>285</v>
      </c>
    </row>
    <row r="353" spans="1:38" x14ac:dyDescent="0.35">
      <c r="A353">
        <v>32</v>
      </c>
      <c r="B353" t="s">
        <v>66</v>
      </c>
      <c r="C353">
        <v>3</v>
      </c>
      <c r="D353" t="s">
        <v>144</v>
      </c>
      <c r="E353" t="b">
        <v>0</v>
      </c>
      <c r="F353" s="1">
        <v>0.58402777777777781</v>
      </c>
      <c r="G353" s="1">
        <v>0.67847222222222225</v>
      </c>
      <c r="H353">
        <v>136</v>
      </c>
      <c r="I353" t="b">
        <v>0</v>
      </c>
      <c r="J353" t="b">
        <v>0</v>
      </c>
      <c r="K353" t="b">
        <v>0</v>
      </c>
      <c r="L353" t="s">
        <v>80</v>
      </c>
      <c r="M353">
        <v>70</v>
      </c>
      <c r="N353" t="s">
        <v>37</v>
      </c>
      <c r="O353">
        <v>70</v>
      </c>
      <c r="P353" t="s">
        <v>46</v>
      </c>
      <c r="Q353">
        <v>0</v>
      </c>
      <c r="R353" s="29">
        <v>70</v>
      </c>
      <c r="S353" t="s">
        <v>68</v>
      </c>
      <c r="T353" t="s">
        <v>57</v>
      </c>
      <c r="U353">
        <v>33.836599999999997</v>
      </c>
      <c r="V353">
        <v>-117.9143</v>
      </c>
      <c r="W353">
        <f t="shared" si="10"/>
        <v>2022</v>
      </c>
      <c r="X353" t="str">
        <f t="shared" si="11"/>
        <v>December</v>
      </c>
      <c r="Y353" s="2">
        <v>44918</v>
      </c>
      <c r="Z353">
        <v>0</v>
      </c>
      <c r="AA353" t="b">
        <v>1</v>
      </c>
      <c r="AB353" s="2">
        <v>45809</v>
      </c>
      <c r="AC353">
        <v>32</v>
      </c>
      <c r="AD353">
        <v>80</v>
      </c>
      <c r="AE353">
        <v>12</v>
      </c>
      <c r="AF353">
        <v>2.2999999999999998</v>
      </c>
      <c r="AG353">
        <v>0</v>
      </c>
      <c r="AH353" s="30">
        <v>1</v>
      </c>
      <c r="AI353">
        <v>1</v>
      </c>
      <c r="AJ353" t="s">
        <v>58</v>
      </c>
      <c r="AK353" t="s">
        <v>42</v>
      </c>
      <c r="AL353" s="29">
        <f>Table1[[#This Row],[membership_tenure_months]]*Table1[[#This Row],[final_price]]</f>
        <v>2240</v>
      </c>
    </row>
    <row r="354" spans="1:38" x14ac:dyDescent="0.35">
      <c r="A354">
        <v>40</v>
      </c>
      <c r="B354" t="s">
        <v>34</v>
      </c>
      <c r="C354">
        <v>4</v>
      </c>
      <c r="D354" t="s">
        <v>104</v>
      </c>
      <c r="E354" t="b">
        <v>1</v>
      </c>
      <c r="F354" s="1">
        <v>0.81597222222222221</v>
      </c>
      <c r="G354" s="1">
        <v>0.88055555555555554</v>
      </c>
      <c r="H354">
        <v>93</v>
      </c>
      <c r="I354" t="b">
        <v>0</v>
      </c>
      <c r="J354" t="b">
        <v>0</v>
      </c>
      <c r="K354" t="b">
        <v>0</v>
      </c>
      <c r="L354" t="s">
        <v>60</v>
      </c>
      <c r="M354">
        <v>50</v>
      </c>
      <c r="N354" t="s">
        <v>82</v>
      </c>
      <c r="O354">
        <v>37.5</v>
      </c>
      <c r="P354" t="s">
        <v>51</v>
      </c>
      <c r="Q354">
        <v>0.1</v>
      </c>
      <c r="R354" s="29">
        <v>33.75</v>
      </c>
      <c r="S354" t="s">
        <v>39</v>
      </c>
      <c r="T354" t="s">
        <v>48</v>
      </c>
      <c r="U354">
        <v>36.7378</v>
      </c>
      <c r="V354">
        <v>-119.7871</v>
      </c>
      <c r="W354">
        <f t="shared" si="10"/>
        <v>2023</v>
      </c>
      <c r="X354" t="str">
        <f t="shared" si="11"/>
        <v>July</v>
      </c>
      <c r="Y354" s="2">
        <v>45129</v>
      </c>
      <c r="Z354">
        <v>0</v>
      </c>
      <c r="AA354" t="b">
        <v>1</v>
      </c>
      <c r="AB354" s="2">
        <v>45821</v>
      </c>
      <c r="AC354">
        <v>25</v>
      </c>
      <c r="AD354">
        <v>68</v>
      </c>
      <c r="AE354">
        <v>16</v>
      </c>
      <c r="AF354">
        <v>1.6</v>
      </c>
      <c r="AG354">
        <v>3.75</v>
      </c>
      <c r="AH354" s="30">
        <v>1</v>
      </c>
      <c r="AI354">
        <v>0</v>
      </c>
      <c r="AJ354" t="s">
        <v>49</v>
      </c>
      <c r="AK354" t="s">
        <v>42</v>
      </c>
      <c r="AL354" s="29">
        <f>Table1[[#This Row],[membership_tenure_months]]*Table1[[#This Row],[final_price]]</f>
        <v>843.75</v>
      </c>
    </row>
    <row r="355" spans="1:38" x14ac:dyDescent="0.35">
      <c r="A355">
        <v>34</v>
      </c>
      <c r="B355" t="s">
        <v>66</v>
      </c>
      <c r="C355">
        <v>3</v>
      </c>
      <c r="D355" t="s">
        <v>141</v>
      </c>
      <c r="E355" t="b">
        <v>0</v>
      </c>
      <c r="F355" s="1">
        <v>0.45416666666666666</v>
      </c>
      <c r="G355" s="1">
        <v>0.53402777777777777</v>
      </c>
      <c r="H355">
        <v>115</v>
      </c>
      <c r="I355" t="b">
        <v>1</v>
      </c>
      <c r="J355" t="b">
        <v>1</v>
      </c>
      <c r="K355" t="b">
        <v>1</v>
      </c>
      <c r="L355" t="s">
        <v>36</v>
      </c>
      <c r="M355">
        <v>70</v>
      </c>
      <c r="N355" t="s">
        <v>82</v>
      </c>
      <c r="O355">
        <v>52.5</v>
      </c>
      <c r="P355" t="s">
        <v>46</v>
      </c>
      <c r="Q355">
        <v>0</v>
      </c>
      <c r="R355" s="29">
        <v>52.5</v>
      </c>
      <c r="S355" t="s">
        <v>68</v>
      </c>
      <c r="T355" t="s">
        <v>83</v>
      </c>
      <c r="U355">
        <v>33.770099999999999</v>
      </c>
      <c r="V355">
        <v>-118.19370000000001</v>
      </c>
      <c r="W355">
        <f t="shared" si="10"/>
        <v>2024</v>
      </c>
      <c r="X355" t="str">
        <f t="shared" si="11"/>
        <v>December</v>
      </c>
      <c r="Y355" s="2">
        <v>45657</v>
      </c>
      <c r="Z355">
        <v>5</v>
      </c>
      <c r="AA355" t="b">
        <v>0</v>
      </c>
      <c r="AB355" s="2">
        <v>45851</v>
      </c>
      <c r="AC355">
        <v>8</v>
      </c>
      <c r="AD355">
        <v>38</v>
      </c>
      <c r="AE355">
        <v>12</v>
      </c>
      <c r="AF355">
        <v>1.9</v>
      </c>
      <c r="AG355">
        <v>0</v>
      </c>
      <c r="AH355" s="30">
        <v>0</v>
      </c>
      <c r="AI355">
        <v>1</v>
      </c>
      <c r="AJ355" t="s">
        <v>84</v>
      </c>
      <c r="AK355" t="s">
        <v>42</v>
      </c>
      <c r="AL355" s="29">
        <f>Table1[[#This Row],[membership_tenure_months]]*Table1[[#This Row],[final_price]]</f>
        <v>420</v>
      </c>
    </row>
    <row r="356" spans="1:38" x14ac:dyDescent="0.35">
      <c r="A356">
        <v>46</v>
      </c>
      <c r="B356" t="s">
        <v>43</v>
      </c>
      <c r="C356">
        <v>3</v>
      </c>
      <c r="D356" t="s">
        <v>153</v>
      </c>
      <c r="E356" t="b">
        <v>0</v>
      </c>
      <c r="F356" s="1">
        <v>0.76944444444444449</v>
      </c>
      <c r="G356" s="1">
        <v>0.81944444444444442</v>
      </c>
      <c r="H356">
        <v>72</v>
      </c>
      <c r="I356" t="b">
        <v>0</v>
      </c>
      <c r="J356" t="b">
        <v>1</v>
      </c>
      <c r="K356" t="b">
        <v>0</v>
      </c>
      <c r="L356" t="s">
        <v>36</v>
      </c>
      <c r="M356">
        <v>30</v>
      </c>
      <c r="N356" t="s">
        <v>37</v>
      </c>
      <c r="O356">
        <v>30</v>
      </c>
      <c r="P356" t="s">
        <v>93</v>
      </c>
      <c r="Q356">
        <v>0.15</v>
      </c>
      <c r="R356" s="29">
        <v>25.5</v>
      </c>
      <c r="S356" t="s">
        <v>47</v>
      </c>
      <c r="T356" t="s">
        <v>52</v>
      </c>
      <c r="U356">
        <v>37.804400000000001</v>
      </c>
      <c r="V356">
        <v>-122.27119999999999</v>
      </c>
      <c r="W356">
        <f t="shared" si="10"/>
        <v>2025</v>
      </c>
      <c r="X356" t="str">
        <f t="shared" si="11"/>
        <v>April</v>
      </c>
      <c r="Y356" s="2">
        <v>45755</v>
      </c>
      <c r="Z356">
        <v>8</v>
      </c>
      <c r="AA356" t="b">
        <v>0</v>
      </c>
      <c r="AB356" s="2">
        <v>45856</v>
      </c>
      <c r="AC356">
        <v>4</v>
      </c>
      <c r="AD356">
        <v>33</v>
      </c>
      <c r="AE356">
        <v>12</v>
      </c>
      <c r="AF356">
        <v>1.2</v>
      </c>
      <c r="AG356">
        <v>4.5</v>
      </c>
      <c r="AH356" s="30">
        <v>0</v>
      </c>
      <c r="AI356">
        <v>0</v>
      </c>
      <c r="AJ356" t="s">
        <v>53</v>
      </c>
      <c r="AK356" t="s">
        <v>42</v>
      </c>
      <c r="AL356" s="29">
        <f>Table1[[#This Row],[membership_tenure_months]]*Table1[[#This Row],[final_price]]</f>
        <v>102</v>
      </c>
    </row>
    <row r="357" spans="1:38" x14ac:dyDescent="0.35">
      <c r="A357">
        <v>27</v>
      </c>
      <c r="B357" t="s">
        <v>34</v>
      </c>
      <c r="C357">
        <v>2</v>
      </c>
      <c r="D357" t="s">
        <v>149</v>
      </c>
      <c r="E357" t="b">
        <v>1</v>
      </c>
      <c r="F357" s="1">
        <v>0.85555555555555551</v>
      </c>
      <c r="G357" s="1">
        <v>0.93055555555555558</v>
      </c>
      <c r="H357">
        <v>108</v>
      </c>
      <c r="I357" t="b">
        <v>1</v>
      </c>
      <c r="J357" t="b">
        <v>0</v>
      </c>
      <c r="K357" t="b">
        <v>0</v>
      </c>
      <c r="L357" t="s">
        <v>75</v>
      </c>
      <c r="M357">
        <v>50</v>
      </c>
      <c r="N357" t="s">
        <v>97</v>
      </c>
      <c r="O357">
        <v>45</v>
      </c>
      <c r="P357" t="s">
        <v>46</v>
      </c>
      <c r="Q357">
        <v>0</v>
      </c>
      <c r="R357" s="29">
        <v>45</v>
      </c>
      <c r="S357" t="s">
        <v>39</v>
      </c>
      <c r="T357" t="s">
        <v>83</v>
      </c>
      <c r="U357">
        <v>33.770099999999999</v>
      </c>
      <c r="V357">
        <v>-118.19370000000001</v>
      </c>
      <c r="W357">
        <f t="shared" si="10"/>
        <v>2023</v>
      </c>
      <c r="X357" t="str">
        <f t="shared" si="11"/>
        <v>August</v>
      </c>
      <c r="Y357" s="2">
        <v>45146</v>
      </c>
      <c r="Z357">
        <v>0</v>
      </c>
      <c r="AA357" t="b">
        <v>0</v>
      </c>
      <c r="AB357" s="2">
        <v>45822</v>
      </c>
      <c r="AC357">
        <v>24</v>
      </c>
      <c r="AD357">
        <v>67</v>
      </c>
      <c r="AE357">
        <v>8</v>
      </c>
      <c r="AF357">
        <v>1.8</v>
      </c>
      <c r="AG357">
        <v>0</v>
      </c>
      <c r="AH357" s="30">
        <v>1</v>
      </c>
      <c r="AI357">
        <v>0</v>
      </c>
      <c r="AJ357" t="s">
        <v>84</v>
      </c>
      <c r="AK357" t="s">
        <v>42</v>
      </c>
      <c r="AL357" s="29">
        <f>Table1[[#This Row],[membership_tenure_months]]*Table1[[#This Row],[final_price]]</f>
        <v>1080</v>
      </c>
    </row>
    <row r="358" spans="1:38" x14ac:dyDescent="0.35">
      <c r="A358">
        <v>13</v>
      </c>
      <c r="B358" t="s">
        <v>54</v>
      </c>
      <c r="C358">
        <v>3</v>
      </c>
      <c r="D358" t="s">
        <v>147</v>
      </c>
      <c r="E358" t="b">
        <v>0</v>
      </c>
      <c r="F358" s="1">
        <v>0.58402777777777781</v>
      </c>
      <c r="G358" s="1">
        <v>0.68263888888888891</v>
      </c>
      <c r="H358">
        <v>142</v>
      </c>
      <c r="I358" t="b">
        <v>1</v>
      </c>
      <c r="J358" t="b">
        <v>0</v>
      </c>
      <c r="K358" t="b">
        <v>1</v>
      </c>
      <c r="L358" t="s">
        <v>80</v>
      </c>
      <c r="M358">
        <v>20</v>
      </c>
      <c r="N358" t="s">
        <v>82</v>
      </c>
      <c r="O358">
        <v>15</v>
      </c>
      <c r="P358" t="s">
        <v>38</v>
      </c>
      <c r="Q358">
        <v>0.05</v>
      </c>
      <c r="R358" s="29">
        <v>14.25</v>
      </c>
      <c r="S358" t="s">
        <v>56</v>
      </c>
      <c r="T358" t="s">
        <v>48</v>
      </c>
      <c r="U358">
        <v>36.7378</v>
      </c>
      <c r="V358">
        <v>-119.7871</v>
      </c>
      <c r="W358">
        <f t="shared" si="10"/>
        <v>2025</v>
      </c>
      <c r="X358" t="str">
        <f t="shared" si="11"/>
        <v>May</v>
      </c>
      <c r="Y358" s="2">
        <v>45802</v>
      </c>
      <c r="Z358">
        <v>0</v>
      </c>
      <c r="AA358" t="b">
        <v>0</v>
      </c>
      <c r="AB358" s="2">
        <v>45859</v>
      </c>
      <c r="AC358">
        <v>3</v>
      </c>
      <c r="AD358">
        <v>30</v>
      </c>
      <c r="AE358">
        <v>12</v>
      </c>
      <c r="AF358">
        <v>2.4</v>
      </c>
      <c r="AG358">
        <v>0.75</v>
      </c>
      <c r="AH358" s="30">
        <v>0</v>
      </c>
      <c r="AI358">
        <v>0</v>
      </c>
      <c r="AJ358" t="s">
        <v>49</v>
      </c>
      <c r="AK358" t="s">
        <v>42</v>
      </c>
      <c r="AL358" s="29">
        <f>Table1[[#This Row],[membership_tenure_months]]*Table1[[#This Row],[final_price]]</f>
        <v>42.75</v>
      </c>
    </row>
    <row r="359" spans="1:38" x14ac:dyDescent="0.35">
      <c r="A359">
        <v>19</v>
      </c>
      <c r="B359" t="s">
        <v>34</v>
      </c>
      <c r="C359">
        <v>2</v>
      </c>
      <c r="D359" t="s">
        <v>107</v>
      </c>
      <c r="E359" t="b">
        <v>1</v>
      </c>
      <c r="F359" s="1">
        <v>0.44583333333333336</v>
      </c>
      <c r="G359" s="1">
        <v>0.56180555555555556</v>
      </c>
      <c r="H359">
        <v>167</v>
      </c>
      <c r="I359" t="b">
        <v>0</v>
      </c>
      <c r="J359" t="b">
        <v>1</v>
      </c>
      <c r="K359" t="b">
        <v>0</v>
      </c>
      <c r="L359" t="s">
        <v>36</v>
      </c>
      <c r="M359">
        <v>50</v>
      </c>
      <c r="N359" t="s">
        <v>37</v>
      </c>
      <c r="O359">
        <v>50</v>
      </c>
      <c r="P359" t="s">
        <v>51</v>
      </c>
      <c r="Q359">
        <v>0.1</v>
      </c>
      <c r="R359" s="29">
        <v>45</v>
      </c>
      <c r="S359" t="s">
        <v>39</v>
      </c>
      <c r="T359" t="s">
        <v>61</v>
      </c>
      <c r="U359">
        <v>38.581600000000002</v>
      </c>
      <c r="V359">
        <v>-121.4944</v>
      </c>
      <c r="W359">
        <f t="shared" si="10"/>
        <v>2023</v>
      </c>
      <c r="X359" t="str">
        <f t="shared" si="11"/>
        <v>October</v>
      </c>
      <c r="Y359" s="2">
        <v>45207</v>
      </c>
      <c r="Z359">
        <v>7</v>
      </c>
      <c r="AA359" t="b">
        <v>1</v>
      </c>
      <c r="AB359" s="2">
        <v>45825</v>
      </c>
      <c r="AC359">
        <v>22</v>
      </c>
      <c r="AD359">
        <v>64</v>
      </c>
      <c r="AE359">
        <v>8</v>
      </c>
      <c r="AF359">
        <v>2.8</v>
      </c>
      <c r="AG359">
        <v>5</v>
      </c>
      <c r="AH359" s="30">
        <v>1</v>
      </c>
      <c r="AI359">
        <v>0</v>
      </c>
      <c r="AJ359" t="s">
        <v>62</v>
      </c>
      <c r="AK359" t="s">
        <v>42</v>
      </c>
      <c r="AL359" s="29">
        <f>Table1[[#This Row],[membership_tenure_months]]*Table1[[#This Row],[final_price]]</f>
        <v>990</v>
      </c>
    </row>
    <row r="360" spans="1:38" x14ac:dyDescent="0.35">
      <c r="A360">
        <v>37</v>
      </c>
      <c r="B360" t="s">
        <v>34</v>
      </c>
      <c r="C360">
        <v>3</v>
      </c>
      <c r="D360" t="s">
        <v>101</v>
      </c>
      <c r="E360" t="b">
        <v>0</v>
      </c>
      <c r="F360" s="1">
        <v>0.74513888888888891</v>
      </c>
      <c r="G360" s="1">
        <v>0.84305555555555556</v>
      </c>
      <c r="H360">
        <v>141</v>
      </c>
      <c r="I360" t="b">
        <v>0</v>
      </c>
      <c r="J360" t="b">
        <v>0</v>
      </c>
      <c r="K360" t="b">
        <v>1</v>
      </c>
      <c r="L360" t="s">
        <v>45</v>
      </c>
      <c r="M360">
        <v>50</v>
      </c>
      <c r="N360" t="s">
        <v>82</v>
      </c>
      <c r="O360">
        <v>37.5</v>
      </c>
      <c r="P360" t="s">
        <v>51</v>
      </c>
      <c r="Q360">
        <v>0.1</v>
      </c>
      <c r="R360" s="29">
        <v>33.75</v>
      </c>
      <c r="S360" t="s">
        <v>39</v>
      </c>
      <c r="T360" t="s">
        <v>83</v>
      </c>
      <c r="U360">
        <v>33.770099999999999</v>
      </c>
      <c r="V360">
        <v>-118.19370000000001</v>
      </c>
      <c r="W360">
        <f t="shared" si="10"/>
        <v>2022</v>
      </c>
      <c r="X360" t="str">
        <f t="shared" si="11"/>
        <v>September</v>
      </c>
      <c r="Y360" s="2">
        <v>44829</v>
      </c>
      <c r="Z360">
        <v>0</v>
      </c>
      <c r="AA360" t="b">
        <v>1</v>
      </c>
      <c r="AB360" s="2">
        <v>45804</v>
      </c>
      <c r="AC360">
        <v>35</v>
      </c>
      <c r="AD360">
        <v>85</v>
      </c>
      <c r="AE360">
        <v>12</v>
      </c>
      <c r="AF360">
        <v>2.4</v>
      </c>
      <c r="AG360">
        <v>3.75</v>
      </c>
      <c r="AH360" s="30">
        <v>1</v>
      </c>
      <c r="AI360">
        <v>0</v>
      </c>
      <c r="AJ360" t="s">
        <v>84</v>
      </c>
      <c r="AK360" t="s">
        <v>42</v>
      </c>
      <c r="AL360" s="29">
        <f>Table1[[#This Row],[membership_tenure_months]]*Table1[[#This Row],[final_price]]</f>
        <v>1181.25</v>
      </c>
    </row>
    <row r="361" spans="1:38" x14ac:dyDescent="0.35">
      <c r="A361">
        <v>42</v>
      </c>
      <c r="B361" t="s">
        <v>34</v>
      </c>
      <c r="C361">
        <v>2</v>
      </c>
      <c r="D361" t="s">
        <v>107</v>
      </c>
      <c r="E361" t="b">
        <v>0</v>
      </c>
      <c r="F361" s="1">
        <v>0.46041666666666664</v>
      </c>
      <c r="G361" s="1">
        <v>0.56527777777777777</v>
      </c>
      <c r="H361">
        <v>151</v>
      </c>
      <c r="I361" t="b">
        <v>1</v>
      </c>
      <c r="J361" t="b">
        <v>1</v>
      </c>
      <c r="K361" t="b">
        <v>0</v>
      </c>
      <c r="L361" t="s">
        <v>60</v>
      </c>
      <c r="M361">
        <v>50</v>
      </c>
      <c r="N361" t="s">
        <v>82</v>
      </c>
      <c r="O361">
        <v>37.5</v>
      </c>
      <c r="P361" t="s">
        <v>51</v>
      </c>
      <c r="Q361">
        <v>0.1</v>
      </c>
      <c r="R361" s="29">
        <v>33.75</v>
      </c>
      <c r="S361" t="s">
        <v>39</v>
      </c>
      <c r="T361" t="s">
        <v>48</v>
      </c>
      <c r="U361">
        <v>36.7378</v>
      </c>
      <c r="V361">
        <v>-119.7871</v>
      </c>
      <c r="W361">
        <f t="shared" si="10"/>
        <v>2023</v>
      </c>
      <c r="X361" t="str">
        <f t="shared" si="11"/>
        <v>October</v>
      </c>
      <c r="Y361" s="2">
        <v>45218</v>
      </c>
      <c r="Z361">
        <v>1</v>
      </c>
      <c r="AA361" t="b">
        <v>1</v>
      </c>
      <c r="AB361" s="2">
        <v>45826</v>
      </c>
      <c r="AC361">
        <v>22</v>
      </c>
      <c r="AD361">
        <v>63</v>
      </c>
      <c r="AE361">
        <v>8</v>
      </c>
      <c r="AF361">
        <v>2.5</v>
      </c>
      <c r="AG361">
        <v>3.75</v>
      </c>
      <c r="AH361" s="30">
        <v>1</v>
      </c>
      <c r="AI361">
        <v>0</v>
      </c>
      <c r="AJ361" t="s">
        <v>49</v>
      </c>
      <c r="AK361" t="s">
        <v>42</v>
      </c>
      <c r="AL361" s="29">
        <f>Table1[[#This Row],[membership_tenure_months]]*Table1[[#This Row],[final_price]]</f>
        <v>742.5</v>
      </c>
    </row>
    <row r="362" spans="1:38" x14ac:dyDescent="0.35">
      <c r="A362">
        <v>48</v>
      </c>
      <c r="B362" t="s">
        <v>34</v>
      </c>
      <c r="C362">
        <v>3</v>
      </c>
      <c r="D362" t="s">
        <v>128</v>
      </c>
      <c r="E362" t="b">
        <v>1</v>
      </c>
      <c r="F362" s="1">
        <v>0.49722222222222223</v>
      </c>
      <c r="G362" s="1">
        <v>0.59236111111111112</v>
      </c>
      <c r="H362">
        <v>137</v>
      </c>
      <c r="I362" t="b">
        <v>0</v>
      </c>
      <c r="J362" t="b">
        <v>1</v>
      </c>
      <c r="K362" t="b">
        <v>1</v>
      </c>
      <c r="L362" t="s">
        <v>80</v>
      </c>
      <c r="M362">
        <v>50</v>
      </c>
      <c r="N362" t="s">
        <v>37</v>
      </c>
      <c r="O362">
        <v>50</v>
      </c>
      <c r="P362" t="s">
        <v>46</v>
      </c>
      <c r="Q362">
        <v>0</v>
      </c>
      <c r="R362" s="29">
        <v>50</v>
      </c>
      <c r="S362" t="s">
        <v>39</v>
      </c>
      <c r="T362" t="s">
        <v>83</v>
      </c>
      <c r="U362">
        <v>33.770099999999999</v>
      </c>
      <c r="V362">
        <v>-118.19370000000001</v>
      </c>
      <c r="W362">
        <f t="shared" si="10"/>
        <v>2024</v>
      </c>
      <c r="X362" t="str">
        <f t="shared" si="11"/>
        <v>May</v>
      </c>
      <c r="Y362" s="2">
        <v>45417</v>
      </c>
      <c r="Z362">
        <v>7</v>
      </c>
      <c r="AA362" t="b">
        <v>1</v>
      </c>
      <c r="AB362" s="2">
        <v>45837</v>
      </c>
      <c r="AC362">
        <v>15</v>
      </c>
      <c r="AD362">
        <v>52</v>
      </c>
      <c r="AE362">
        <v>12</v>
      </c>
      <c r="AF362">
        <v>2.2999999999999998</v>
      </c>
      <c r="AG362">
        <v>0</v>
      </c>
      <c r="AH362" s="30">
        <v>0</v>
      </c>
      <c r="AI362">
        <v>1</v>
      </c>
      <c r="AJ362" t="s">
        <v>84</v>
      </c>
      <c r="AK362" t="s">
        <v>42</v>
      </c>
      <c r="AL362" s="29">
        <f>Table1[[#This Row],[membership_tenure_months]]*Table1[[#This Row],[final_price]]</f>
        <v>750</v>
      </c>
    </row>
    <row r="363" spans="1:38" x14ac:dyDescent="0.35">
      <c r="A363">
        <v>28</v>
      </c>
      <c r="B363" t="s">
        <v>54</v>
      </c>
      <c r="C363">
        <v>3</v>
      </c>
      <c r="D363" t="s">
        <v>157</v>
      </c>
      <c r="E363" t="b">
        <v>0</v>
      </c>
      <c r="F363" s="1">
        <v>0.4284722222222222</v>
      </c>
      <c r="G363" s="1">
        <v>0.4909722222222222</v>
      </c>
      <c r="H363">
        <v>90</v>
      </c>
      <c r="I363" t="b">
        <v>0</v>
      </c>
      <c r="J363" t="b">
        <v>1</v>
      </c>
      <c r="K363" t="b">
        <v>0</v>
      </c>
      <c r="L363" t="s">
        <v>36</v>
      </c>
      <c r="M363">
        <v>20</v>
      </c>
      <c r="N363" t="s">
        <v>37</v>
      </c>
      <c r="O363">
        <v>20</v>
      </c>
      <c r="P363" t="s">
        <v>38</v>
      </c>
      <c r="Q363">
        <v>0.05</v>
      </c>
      <c r="R363" s="29">
        <v>19</v>
      </c>
      <c r="S363" t="s">
        <v>56</v>
      </c>
      <c r="T363" t="s">
        <v>52</v>
      </c>
      <c r="U363">
        <v>37.804400000000001</v>
      </c>
      <c r="V363">
        <v>-122.27119999999999</v>
      </c>
      <c r="W363">
        <f t="shared" si="10"/>
        <v>2023</v>
      </c>
      <c r="X363" t="str">
        <f t="shared" si="11"/>
        <v>August</v>
      </c>
      <c r="Y363" s="2">
        <v>45145</v>
      </c>
      <c r="Z363">
        <v>7</v>
      </c>
      <c r="AA363" t="b">
        <v>0</v>
      </c>
      <c r="AB363" s="2">
        <v>45822</v>
      </c>
      <c r="AC363">
        <v>24</v>
      </c>
      <c r="AD363">
        <v>67</v>
      </c>
      <c r="AE363">
        <v>12</v>
      </c>
      <c r="AF363">
        <v>1.5</v>
      </c>
      <c r="AG363">
        <v>1</v>
      </c>
      <c r="AH363" s="30">
        <v>1</v>
      </c>
      <c r="AI363">
        <v>0</v>
      </c>
      <c r="AJ363" t="s">
        <v>53</v>
      </c>
      <c r="AK363" t="s">
        <v>42</v>
      </c>
      <c r="AL363" s="29">
        <f>Table1[[#This Row],[membership_tenure_months]]*Table1[[#This Row],[final_price]]</f>
        <v>456</v>
      </c>
    </row>
    <row r="364" spans="1:38" x14ac:dyDescent="0.35">
      <c r="A364">
        <v>21</v>
      </c>
      <c r="B364" t="s">
        <v>34</v>
      </c>
      <c r="C364">
        <v>3</v>
      </c>
      <c r="D364" t="s">
        <v>105</v>
      </c>
      <c r="E364" t="b">
        <v>0</v>
      </c>
      <c r="F364" s="1">
        <v>0.39027777777777778</v>
      </c>
      <c r="G364" s="1">
        <v>0.45277777777777778</v>
      </c>
      <c r="H364">
        <v>90</v>
      </c>
      <c r="I364" t="b">
        <v>1</v>
      </c>
      <c r="J364" t="b">
        <v>1</v>
      </c>
      <c r="K364" t="b">
        <v>0</v>
      </c>
      <c r="L364" t="s">
        <v>36</v>
      </c>
      <c r="M364">
        <v>50</v>
      </c>
      <c r="N364" t="s">
        <v>37</v>
      </c>
      <c r="O364">
        <v>50</v>
      </c>
      <c r="P364" t="s">
        <v>46</v>
      </c>
      <c r="Q364">
        <v>0</v>
      </c>
      <c r="R364" s="29">
        <v>50</v>
      </c>
      <c r="S364" t="s">
        <v>39</v>
      </c>
      <c r="T364" t="s">
        <v>72</v>
      </c>
      <c r="U364">
        <v>35.3733</v>
      </c>
      <c r="V364">
        <v>-119.0187</v>
      </c>
      <c r="W364">
        <f t="shared" si="10"/>
        <v>2024</v>
      </c>
      <c r="X364" t="str">
        <f t="shared" si="11"/>
        <v>February</v>
      </c>
      <c r="Y364" s="2">
        <v>45342</v>
      </c>
      <c r="Z364">
        <v>8</v>
      </c>
      <c r="AA364" t="b">
        <v>1</v>
      </c>
      <c r="AB364" s="2">
        <v>45833</v>
      </c>
      <c r="AC364">
        <v>18</v>
      </c>
      <c r="AD364">
        <v>56</v>
      </c>
      <c r="AE364">
        <v>12</v>
      </c>
      <c r="AF364">
        <v>1.5</v>
      </c>
      <c r="AG364">
        <v>0</v>
      </c>
      <c r="AH364" s="30">
        <v>0</v>
      </c>
      <c r="AI364">
        <v>1</v>
      </c>
      <c r="AJ364" t="s">
        <v>73</v>
      </c>
      <c r="AK364" t="s">
        <v>42</v>
      </c>
      <c r="AL364" s="29">
        <f>Table1[[#This Row],[membership_tenure_months]]*Table1[[#This Row],[final_price]]</f>
        <v>900</v>
      </c>
    </row>
    <row r="365" spans="1:38" x14ac:dyDescent="0.35">
      <c r="A365">
        <v>23</v>
      </c>
      <c r="B365" t="s">
        <v>54</v>
      </c>
      <c r="C365">
        <v>3</v>
      </c>
      <c r="D365" t="s">
        <v>121</v>
      </c>
      <c r="E365" t="b">
        <v>1</v>
      </c>
      <c r="F365" s="1">
        <v>0.54583333333333328</v>
      </c>
      <c r="G365" s="1">
        <v>0.60763888888888884</v>
      </c>
      <c r="H365">
        <v>89</v>
      </c>
      <c r="I365" t="b">
        <v>1</v>
      </c>
      <c r="J365" t="b">
        <v>1</v>
      </c>
      <c r="K365" t="b">
        <v>0</v>
      </c>
      <c r="L365" t="s">
        <v>36</v>
      </c>
      <c r="M365">
        <v>20</v>
      </c>
      <c r="N365" t="s">
        <v>82</v>
      </c>
      <c r="O365">
        <v>15</v>
      </c>
      <c r="P365" t="s">
        <v>51</v>
      </c>
      <c r="Q365">
        <v>0.1</v>
      </c>
      <c r="R365" s="29">
        <v>13.5</v>
      </c>
      <c r="S365" t="s">
        <v>56</v>
      </c>
      <c r="T365" t="s">
        <v>76</v>
      </c>
      <c r="U365">
        <v>37.774900000000002</v>
      </c>
      <c r="V365">
        <v>-122.4194</v>
      </c>
      <c r="W365">
        <f t="shared" si="10"/>
        <v>2023</v>
      </c>
      <c r="X365" t="str">
        <f t="shared" si="11"/>
        <v>November</v>
      </c>
      <c r="Y365" s="2">
        <v>45249</v>
      </c>
      <c r="Z365">
        <v>6</v>
      </c>
      <c r="AA365" t="b">
        <v>0</v>
      </c>
      <c r="AB365" s="2">
        <v>45828</v>
      </c>
      <c r="AC365">
        <v>21</v>
      </c>
      <c r="AD365">
        <v>61</v>
      </c>
      <c r="AE365">
        <v>12</v>
      </c>
      <c r="AF365">
        <v>1.5</v>
      </c>
      <c r="AG365">
        <v>1.5</v>
      </c>
      <c r="AH365" s="30">
        <v>1</v>
      </c>
      <c r="AI365">
        <v>0</v>
      </c>
      <c r="AJ365" t="s">
        <v>77</v>
      </c>
      <c r="AK365" t="s">
        <v>42</v>
      </c>
      <c r="AL365" s="29">
        <f>Table1[[#This Row],[membership_tenure_months]]*Table1[[#This Row],[final_price]]</f>
        <v>283.5</v>
      </c>
    </row>
    <row r="366" spans="1:38" x14ac:dyDescent="0.35">
      <c r="A366">
        <v>37</v>
      </c>
      <c r="B366" t="s">
        <v>34</v>
      </c>
      <c r="C366">
        <v>3</v>
      </c>
      <c r="D366" t="s">
        <v>133</v>
      </c>
      <c r="E366" t="b">
        <v>0</v>
      </c>
      <c r="F366" s="1">
        <v>0.85763888888888884</v>
      </c>
      <c r="G366" s="1">
        <v>0.95694444444444449</v>
      </c>
      <c r="H366">
        <v>143</v>
      </c>
      <c r="I366" t="b">
        <v>0</v>
      </c>
      <c r="J366" t="b">
        <v>1</v>
      </c>
      <c r="K366" t="b">
        <v>0</v>
      </c>
      <c r="L366" t="s">
        <v>36</v>
      </c>
      <c r="M366">
        <v>50</v>
      </c>
      <c r="N366" t="s">
        <v>37</v>
      </c>
      <c r="O366">
        <v>50</v>
      </c>
      <c r="P366" t="s">
        <v>38</v>
      </c>
      <c r="Q366">
        <v>0.05</v>
      </c>
      <c r="R366" s="29">
        <v>47.5</v>
      </c>
      <c r="S366" t="s">
        <v>39</v>
      </c>
      <c r="T366" t="s">
        <v>48</v>
      </c>
      <c r="U366">
        <v>36.7378</v>
      </c>
      <c r="V366">
        <v>-119.7871</v>
      </c>
      <c r="W366">
        <f t="shared" si="10"/>
        <v>2022</v>
      </c>
      <c r="X366" t="str">
        <f t="shared" si="11"/>
        <v>September</v>
      </c>
      <c r="Y366" s="2">
        <v>44828</v>
      </c>
      <c r="Z366">
        <v>8</v>
      </c>
      <c r="AA366" t="b">
        <v>0</v>
      </c>
      <c r="AB366" s="2">
        <v>45804</v>
      </c>
      <c r="AC366">
        <v>35</v>
      </c>
      <c r="AD366">
        <v>85</v>
      </c>
      <c r="AE366">
        <v>12</v>
      </c>
      <c r="AF366">
        <v>2.4</v>
      </c>
      <c r="AG366">
        <v>2.5</v>
      </c>
      <c r="AH366" s="30">
        <v>1</v>
      </c>
      <c r="AI366">
        <v>1</v>
      </c>
      <c r="AJ366" t="s">
        <v>49</v>
      </c>
      <c r="AK366" t="s">
        <v>42</v>
      </c>
      <c r="AL366" s="29">
        <f>Table1[[#This Row],[membership_tenure_months]]*Table1[[#This Row],[final_price]]</f>
        <v>1662.5</v>
      </c>
    </row>
    <row r="367" spans="1:38" x14ac:dyDescent="0.35">
      <c r="A367">
        <v>14</v>
      </c>
      <c r="B367" t="s">
        <v>34</v>
      </c>
      <c r="C367">
        <v>1</v>
      </c>
      <c r="D367" t="s">
        <v>94</v>
      </c>
      <c r="E367" t="b">
        <v>0</v>
      </c>
      <c r="F367" s="1">
        <v>0.54583333333333328</v>
      </c>
      <c r="G367" s="1">
        <v>0.60347222222222219</v>
      </c>
      <c r="H367">
        <v>83</v>
      </c>
      <c r="I367" t="b">
        <v>0</v>
      </c>
      <c r="J367" t="b">
        <v>0</v>
      </c>
      <c r="K367" t="b">
        <v>1</v>
      </c>
      <c r="L367" t="s">
        <v>60</v>
      </c>
      <c r="M367">
        <v>50</v>
      </c>
      <c r="N367" t="s">
        <v>37</v>
      </c>
      <c r="O367">
        <v>50</v>
      </c>
      <c r="P367" t="s">
        <v>46</v>
      </c>
      <c r="Q367">
        <v>0</v>
      </c>
      <c r="R367" s="29">
        <v>50</v>
      </c>
      <c r="S367" t="s">
        <v>39</v>
      </c>
      <c r="T367" t="s">
        <v>64</v>
      </c>
      <c r="U367">
        <v>34.052199999999999</v>
      </c>
      <c r="V367">
        <v>-118.2437</v>
      </c>
      <c r="W367">
        <f t="shared" si="10"/>
        <v>2024</v>
      </c>
      <c r="X367" t="str">
        <f t="shared" si="11"/>
        <v>May</v>
      </c>
      <c r="Y367" s="2">
        <v>45419</v>
      </c>
      <c r="Z367">
        <v>0</v>
      </c>
      <c r="AA367" t="b">
        <v>1</v>
      </c>
      <c r="AB367" s="2">
        <v>45837</v>
      </c>
      <c r="AC367">
        <v>15</v>
      </c>
      <c r="AD367">
        <v>52</v>
      </c>
      <c r="AE367">
        <v>4</v>
      </c>
      <c r="AF367">
        <v>1.4</v>
      </c>
      <c r="AG367">
        <v>0</v>
      </c>
      <c r="AH367" s="30">
        <v>0</v>
      </c>
      <c r="AI367">
        <v>1</v>
      </c>
      <c r="AJ367" t="s">
        <v>65</v>
      </c>
      <c r="AK367" t="s">
        <v>42</v>
      </c>
      <c r="AL367" s="29">
        <f>Table1[[#This Row],[membership_tenure_months]]*Table1[[#This Row],[final_price]]</f>
        <v>750</v>
      </c>
    </row>
    <row r="368" spans="1:38" x14ac:dyDescent="0.35">
      <c r="A368">
        <v>45</v>
      </c>
      <c r="B368" t="s">
        <v>43</v>
      </c>
      <c r="C368">
        <v>2</v>
      </c>
      <c r="D368" t="s">
        <v>107</v>
      </c>
      <c r="E368" t="b">
        <v>1</v>
      </c>
      <c r="F368" s="1">
        <v>0.34166666666666667</v>
      </c>
      <c r="G368" s="1">
        <v>0.42291666666666666</v>
      </c>
      <c r="H368">
        <v>117</v>
      </c>
      <c r="I368" t="b">
        <v>1</v>
      </c>
      <c r="J368" t="b">
        <v>0</v>
      </c>
      <c r="K368" t="b">
        <v>0</v>
      </c>
      <c r="L368" t="s">
        <v>60</v>
      </c>
      <c r="M368">
        <v>30</v>
      </c>
      <c r="N368" t="s">
        <v>37</v>
      </c>
      <c r="O368">
        <v>30</v>
      </c>
      <c r="P368" t="s">
        <v>93</v>
      </c>
      <c r="Q368">
        <v>0.15</v>
      </c>
      <c r="R368" s="29">
        <v>25.5</v>
      </c>
      <c r="S368" t="s">
        <v>47</v>
      </c>
      <c r="T368" t="s">
        <v>83</v>
      </c>
      <c r="U368">
        <v>33.770099999999999</v>
      </c>
      <c r="V368">
        <v>-118.19370000000001</v>
      </c>
      <c r="W368">
        <f t="shared" si="10"/>
        <v>2022</v>
      </c>
      <c r="X368" t="str">
        <f t="shared" si="11"/>
        <v>September</v>
      </c>
      <c r="Y368" s="2">
        <v>44807</v>
      </c>
      <c r="Z368">
        <v>0</v>
      </c>
      <c r="AA368" t="b">
        <v>1</v>
      </c>
      <c r="AB368" s="2">
        <v>45803</v>
      </c>
      <c r="AC368">
        <v>35</v>
      </c>
      <c r="AD368">
        <v>86</v>
      </c>
      <c r="AE368">
        <v>8</v>
      </c>
      <c r="AF368">
        <v>2</v>
      </c>
      <c r="AG368">
        <v>4.5</v>
      </c>
      <c r="AH368" s="30">
        <v>1</v>
      </c>
      <c r="AI368">
        <v>0</v>
      </c>
      <c r="AJ368" t="s">
        <v>84</v>
      </c>
      <c r="AK368" t="s">
        <v>42</v>
      </c>
      <c r="AL368" s="29">
        <f>Table1[[#This Row],[membership_tenure_months]]*Table1[[#This Row],[final_price]]</f>
        <v>892.5</v>
      </c>
    </row>
    <row r="369" spans="1:38" x14ac:dyDescent="0.35">
      <c r="A369">
        <v>19</v>
      </c>
      <c r="B369" t="s">
        <v>34</v>
      </c>
      <c r="C369">
        <v>5</v>
      </c>
      <c r="D369" t="s">
        <v>44</v>
      </c>
      <c r="E369" t="b">
        <v>1</v>
      </c>
      <c r="F369" s="1">
        <v>0.41180555555555554</v>
      </c>
      <c r="G369" s="1">
        <v>0.53402777777777777</v>
      </c>
      <c r="H369">
        <v>176</v>
      </c>
      <c r="I369" t="b">
        <v>0</v>
      </c>
      <c r="J369" t="b">
        <v>1</v>
      </c>
      <c r="K369" t="b">
        <v>1</v>
      </c>
      <c r="L369" t="s">
        <v>36</v>
      </c>
      <c r="M369">
        <v>50</v>
      </c>
      <c r="N369" t="s">
        <v>37</v>
      </c>
      <c r="O369">
        <v>50</v>
      </c>
      <c r="P369" t="s">
        <v>93</v>
      </c>
      <c r="Q369">
        <v>0.15</v>
      </c>
      <c r="R369" s="29">
        <v>42.5</v>
      </c>
      <c r="S369" t="s">
        <v>39</v>
      </c>
      <c r="T369" t="s">
        <v>61</v>
      </c>
      <c r="U369">
        <v>38.581600000000002</v>
      </c>
      <c r="V369">
        <v>-121.4944</v>
      </c>
      <c r="W369">
        <f t="shared" si="10"/>
        <v>2022</v>
      </c>
      <c r="X369" t="str">
        <f t="shared" si="11"/>
        <v>November</v>
      </c>
      <c r="Y369" s="2">
        <v>44866</v>
      </c>
      <c r="Z369">
        <v>2</v>
      </c>
      <c r="AA369" t="b">
        <v>1</v>
      </c>
      <c r="AB369" s="2">
        <v>45806</v>
      </c>
      <c r="AC369">
        <v>33</v>
      </c>
      <c r="AD369">
        <v>83</v>
      </c>
      <c r="AE369">
        <v>20</v>
      </c>
      <c r="AF369">
        <v>2.9</v>
      </c>
      <c r="AG369">
        <v>7.5</v>
      </c>
      <c r="AH369" s="30">
        <v>1</v>
      </c>
      <c r="AI369">
        <v>0</v>
      </c>
      <c r="AJ369" t="s">
        <v>62</v>
      </c>
      <c r="AK369" t="s">
        <v>42</v>
      </c>
      <c r="AL369" s="29">
        <f>Table1[[#This Row],[membership_tenure_months]]*Table1[[#This Row],[final_price]]</f>
        <v>1402.5</v>
      </c>
    </row>
    <row r="370" spans="1:38" x14ac:dyDescent="0.35">
      <c r="A370">
        <v>23</v>
      </c>
      <c r="B370" t="s">
        <v>43</v>
      </c>
      <c r="C370">
        <v>3</v>
      </c>
      <c r="D370" t="s">
        <v>102</v>
      </c>
      <c r="E370" t="b">
        <v>1</v>
      </c>
      <c r="F370" s="1">
        <v>0.5229166666666667</v>
      </c>
      <c r="G370" s="1">
        <v>0.6118055555555556</v>
      </c>
      <c r="H370">
        <v>128</v>
      </c>
      <c r="I370" t="b">
        <v>0</v>
      </c>
      <c r="J370" t="b">
        <v>0</v>
      </c>
      <c r="K370" t="b">
        <v>0</v>
      </c>
      <c r="L370" t="s">
        <v>45</v>
      </c>
      <c r="M370">
        <v>30</v>
      </c>
      <c r="N370" t="s">
        <v>97</v>
      </c>
      <c r="O370">
        <v>27</v>
      </c>
      <c r="P370" t="s">
        <v>46</v>
      </c>
      <c r="Q370">
        <v>0</v>
      </c>
      <c r="R370" s="29">
        <v>27</v>
      </c>
      <c r="S370" t="s">
        <v>47</v>
      </c>
      <c r="T370" t="s">
        <v>72</v>
      </c>
      <c r="U370">
        <v>35.3733</v>
      </c>
      <c r="V370">
        <v>-119.0187</v>
      </c>
      <c r="W370">
        <f t="shared" si="10"/>
        <v>2024</v>
      </c>
      <c r="X370" t="str">
        <f t="shared" si="11"/>
        <v>November</v>
      </c>
      <c r="Y370" s="2">
        <v>45622</v>
      </c>
      <c r="Z370">
        <v>0</v>
      </c>
      <c r="AA370" t="b">
        <v>0</v>
      </c>
      <c r="AB370" s="2">
        <v>45849</v>
      </c>
      <c r="AC370">
        <v>9</v>
      </c>
      <c r="AD370">
        <v>40</v>
      </c>
      <c r="AE370">
        <v>12</v>
      </c>
      <c r="AF370">
        <v>2.1</v>
      </c>
      <c r="AG370">
        <v>0</v>
      </c>
      <c r="AH370" s="30">
        <v>0</v>
      </c>
      <c r="AI370">
        <v>0</v>
      </c>
      <c r="AJ370" t="s">
        <v>73</v>
      </c>
      <c r="AK370" t="s">
        <v>42</v>
      </c>
      <c r="AL370" s="29">
        <f>Table1[[#This Row],[membership_tenure_months]]*Table1[[#This Row],[final_price]]</f>
        <v>243</v>
      </c>
    </row>
    <row r="371" spans="1:38" x14ac:dyDescent="0.35">
      <c r="A371">
        <v>38</v>
      </c>
      <c r="B371" t="s">
        <v>34</v>
      </c>
      <c r="C371">
        <v>1</v>
      </c>
      <c r="D371" t="s">
        <v>94</v>
      </c>
      <c r="E371" t="b">
        <v>1</v>
      </c>
      <c r="F371" s="1">
        <v>0.77013888888888893</v>
      </c>
      <c r="G371" s="1">
        <v>0.87361111111111112</v>
      </c>
      <c r="H371">
        <v>149</v>
      </c>
      <c r="I371" t="b">
        <v>0</v>
      </c>
      <c r="J371" t="b">
        <v>0</v>
      </c>
      <c r="K371" t="b">
        <v>1</v>
      </c>
      <c r="L371" t="s">
        <v>36</v>
      </c>
      <c r="M371">
        <v>50</v>
      </c>
      <c r="N371" t="s">
        <v>82</v>
      </c>
      <c r="O371">
        <v>37.5</v>
      </c>
      <c r="P371" t="s">
        <v>38</v>
      </c>
      <c r="Q371">
        <v>0.05</v>
      </c>
      <c r="R371" s="29">
        <v>35.625</v>
      </c>
      <c r="S371" t="s">
        <v>39</v>
      </c>
      <c r="T371" t="s">
        <v>57</v>
      </c>
      <c r="U371">
        <v>33.836599999999997</v>
      </c>
      <c r="V371">
        <v>-117.9143</v>
      </c>
      <c r="W371">
        <f t="shared" si="10"/>
        <v>2025</v>
      </c>
      <c r="X371" t="str">
        <f t="shared" si="11"/>
        <v>April</v>
      </c>
      <c r="Y371" s="2">
        <v>45757</v>
      </c>
      <c r="Z371">
        <v>0</v>
      </c>
      <c r="AA371" t="b">
        <v>1</v>
      </c>
      <c r="AB371" s="2">
        <v>45856</v>
      </c>
      <c r="AC371">
        <v>4</v>
      </c>
      <c r="AD371">
        <v>33</v>
      </c>
      <c r="AE371">
        <v>4</v>
      </c>
      <c r="AF371">
        <v>2.5</v>
      </c>
      <c r="AG371">
        <v>1.88</v>
      </c>
      <c r="AH371" s="30">
        <v>0</v>
      </c>
      <c r="AI371">
        <v>0</v>
      </c>
      <c r="AJ371" t="s">
        <v>58</v>
      </c>
      <c r="AK371" t="s">
        <v>42</v>
      </c>
      <c r="AL371" s="29">
        <f>Table1[[#This Row],[membership_tenure_months]]*Table1[[#This Row],[final_price]]</f>
        <v>142.5</v>
      </c>
    </row>
    <row r="372" spans="1:38" x14ac:dyDescent="0.35">
      <c r="A372">
        <v>14</v>
      </c>
      <c r="B372" t="s">
        <v>54</v>
      </c>
      <c r="C372">
        <v>2</v>
      </c>
      <c r="D372" t="s">
        <v>127</v>
      </c>
      <c r="E372" t="b">
        <v>1</v>
      </c>
      <c r="F372" s="1">
        <v>0.47291666666666665</v>
      </c>
      <c r="G372" s="1">
        <v>0.59583333333333333</v>
      </c>
      <c r="H372">
        <v>177</v>
      </c>
      <c r="I372" t="b">
        <v>0</v>
      </c>
      <c r="J372" t="b">
        <v>0</v>
      </c>
      <c r="K372" t="b">
        <v>1</v>
      </c>
      <c r="L372" t="s">
        <v>80</v>
      </c>
      <c r="M372">
        <v>20</v>
      </c>
      <c r="N372" t="s">
        <v>82</v>
      </c>
      <c r="O372">
        <v>15</v>
      </c>
      <c r="P372" t="s">
        <v>38</v>
      </c>
      <c r="Q372">
        <v>0.05</v>
      </c>
      <c r="R372" s="29">
        <v>14.25</v>
      </c>
      <c r="S372" t="s">
        <v>56</v>
      </c>
      <c r="T372" t="s">
        <v>83</v>
      </c>
      <c r="U372">
        <v>33.770099999999999</v>
      </c>
      <c r="V372">
        <v>-118.19370000000001</v>
      </c>
      <c r="W372">
        <f t="shared" si="10"/>
        <v>2025</v>
      </c>
      <c r="X372" t="str">
        <f t="shared" si="11"/>
        <v>March</v>
      </c>
      <c r="Y372" s="2">
        <v>45723</v>
      </c>
      <c r="Z372">
        <v>0</v>
      </c>
      <c r="AA372" t="b">
        <v>0</v>
      </c>
      <c r="AB372" s="2">
        <v>45854</v>
      </c>
      <c r="AC372">
        <v>5</v>
      </c>
      <c r="AD372">
        <v>35</v>
      </c>
      <c r="AE372">
        <v>8</v>
      </c>
      <c r="AF372">
        <v>3</v>
      </c>
      <c r="AG372">
        <v>0.75</v>
      </c>
      <c r="AH372" s="30">
        <v>0</v>
      </c>
      <c r="AI372">
        <v>0</v>
      </c>
      <c r="AJ372" t="s">
        <v>84</v>
      </c>
      <c r="AK372" t="s">
        <v>42</v>
      </c>
      <c r="AL372" s="29">
        <f>Table1[[#This Row],[membership_tenure_months]]*Table1[[#This Row],[final_price]]</f>
        <v>71.25</v>
      </c>
    </row>
    <row r="373" spans="1:38" x14ac:dyDescent="0.35">
      <c r="A373">
        <v>46</v>
      </c>
      <c r="B373" t="s">
        <v>43</v>
      </c>
      <c r="C373">
        <v>3</v>
      </c>
      <c r="D373" t="s">
        <v>112</v>
      </c>
      <c r="E373" t="b">
        <v>1</v>
      </c>
      <c r="F373" s="1">
        <v>0.84513888888888888</v>
      </c>
      <c r="G373" s="1">
        <v>0.88263888888888886</v>
      </c>
      <c r="H373">
        <v>54</v>
      </c>
      <c r="I373" t="b">
        <v>0</v>
      </c>
      <c r="J373" t="b">
        <v>0</v>
      </c>
      <c r="K373" t="b">
        <v>1</v>
      </c>
      <c r="L373" t="s">
        <v>45</v>
      </c>
      <c r="M373">
        <v>30</v>
      </c>
      <c r="N373" t="s">
        <v>37</v>
      </c>
      <c r="O373">
        <v>30</v>
      </c>
      <c r="P373" t="s">
        <v>51</v>
      </c>
      <c r="Q373">
        <v>0.1</v>
      </c>
      <c r="R373" s="29">
        <v>27</v>
      </c>
      <c r="S373" t="s">
        <v>47</v>
      </c>
      <c r="T373" t="s">
        <v>52</v>
      </c>
      <c r="U373">
        <v>37.804400000000001</v>
      </c>
      <c r="V373">
        <v>-122.27119999999999</v>
      </c>
      <c r="W373">
        <f t="shared" si="10"/>
        <v>2025</v>
      </c>
      <c r="X373" t="str">
        <f t="shared" si="11"/>
        <v>June</v>
      </c>
      <c r="Y373" s="2">
        <v>45811</v>
      </c>
      <c r="Z373">
        <v>0</v>
      </c>
      <c r="AA373" t="b">
        <v>0</v>
      </c>
      <c r="AB373" s="2">
        <v>45859</v>
      </c>
      <c r="AC373">
        <v>2</v>
      </c>
      <c r="AD373">
        <v>30</v>
      </c>
      <c r="AE373">
        <v>12</v>
      </c>
      <c r="AF373">
        <v>0.9</v>
      </c>
      <c r="AG373">
        <v>3</v>
      </c>
      <c r="AH373" s="30">
        <v>0</v>
      </c>
      <c r="AI373">
        <v>0</v>
      </c>
      <c r="AJ373" t="s">
        <v>53</v>
      </c>
      <c r="AK373" t="s">
        <v>42</v>
      </c>
      <c r="AL373" s="29">
        <f>Table1[[#This Row],[membership_tenure_months]]*Table1[[#This Row],[final_price]]</f>
        <v>54</v>
      </c>
    </row>
    <row r="374" spans="1:38" x14ac:dyDescent="0.35">
      <c r="A374">
        <v>22</v>
      </c>
      <c r="B374" t="s">
        <v>54</v>
      </c>
      <c r="C374">
        <v>4</v>
      </c>
      <c r="D374" t="s">
        <v>170</v>
      </c>
      <c r="E374" t="b">
        <v>0</v>
      </c>
      <c r="F374" s="1">
        <v>0.81111111111111112</v>
      </c>
      <c r="G374" s="1">
        <v>0.9291666666666667</v>
      </c>
      <c r="H374">
        <v>170</v>
      </c>
      <c r="I374" t="b">
        <v>1</v>
      </c>
      <c r="J374" t="b">
        <v>1</v>
      </c>
      <c r="K374" t="b">
        <v>0</v>
      </c>
      <c r="L374" t="s">
        <v>80</v>
      </c>
      <c r="M374">
        <v>20</v>
      </c>
      <c r="N374" t="s">
        <v>37</v>
      </c>
      <c r="O374">
        <v>20</v>
      </c>
      <c r="P374" t="s">
        <v>46</v>
      </c>
      <c r="Q374">
        <v>0</v>
      </c>
      <c r="R374" s="29">
        <v>20</v>
      </c>
      <c r="S374" t="s">
        <v>56</v>
      </c>
      <c r="T374" t="s">
        <v>64</v>
      </c>
      <c r="U374">
        <v>34.052199999999999</v>
      </c>
      <c r="V374">
        <v>-118.2437</v>
      </c>
      <c r="W374">
        <f t="shared" si="10"/>
        <v>2025</v>
      </c>
      <c r="X374" t="str">
        <f t="shared" si="11"/>
        <v>March</v>
      </c>
      <c r="Y374" s="2">
        <v>45730</v>
      </c>
      <c r="Z374">
        <v>2</v>
      </c>
      <c r="AA374" t="b">
        <v>0</v>
      </c>
      <c r="AB374" s="2">
        <v>45855</v>
      </c>
      <c r="AC374">
        <v>5</v>
      </c>
      <c r="AD374">
        <v>34</v>
      </c>
      <c r="AE374">
        <v>16</v>
      </c>
      <c r="AF374">
        <v>2.8</v>
      </c>
      <c r="AG374">
        <v>0</v>
      </c>
      <c r="AH374" s="30">
        <v>0</v>
      </c>
      <c r="AI374">
        <v>0</v>
      </c>
      <c r="AJ374" t="s">
        <v>65</v>
      </c>
      <c r="AK374" t="s">
        <v>42</v>
      </c>
      <c r="AL374" s="29">
        <f>Table1[[#This Row],[membership_tenure_months]]*Table1[[#This Row],[final_price]]</f>
        <v>100</v>
      </c>
    </row>
    <row r="375" spans="1:38" x14ac:dyDescent="0.35">
      <c r="A375">
        <v>47</v>
      </c>
      <c r="B375" t="s">
        <v>34</v>
      </c>
      <c r="C375">
        <v>1</v>
      </c>
      <c r="D375" t="s">
        <v>90</v>
      </c>
      <c r="E375" t="b">
        <v>1</v>
      </c>
      <c r="F375" s="1">
        <v>0.76041666666666663</v>
      </c>
      <c r="G375" s="1">
        <v>0.83263888888888893</v>
      </c>
      <c r="H375">
        <v>104</v>
      </c>
      <c r="I375" t="b">
        <v>1</v>
      </c>
      <c r="J375" t="b">
        <v>0</v>
      </c>
      <c r="K375" t="b">
        <v>1</v>
      </c>
      <c r="L375" t="s">
        <v>80</v>
      </c>
      <c r="M375">
        <v>50</v>
      </c>
      <c r="N375" t="s">
        <v>37</v>
      </c>
      <c r="O375">
        <v>50</v>
      </c>
      <c r="P375" t="s">
        <v>51</v>
      </c>
      <c r="Q375">
        <v>0.1</v>
      </c>
      <c r="R375" s="29">
        <v>45</v>
      </c>
      <c r="S375" t="s">
        <v>39</v>
      </c>
      <c r="T375" t="s">
        <v>69</v>
      </c>
      <c r="U375">
        <v>32.715699999999998</v>
      </c>
      <c r="V375">
        <v>-117.1611</v>
      </c>
      <c r="W375">
        <f t="shared" si="10"/>
        <v>2023</v>
      </c>
      <c r="X375" t="str">
        <f t="shared" si="11"/>
        <v>June</v>
      </c>
      <c r="Y375" s="2">
        <v>45103</v>
      </c>
      <c r="Z375">
        <v>0</v>
      </c>
      <c r="AA375" t="b">
        <v>1</v>
      </c>
      <c r="AB375" s="2">
        <v>45820</v>
      </c>
      <c r="AC375">
        <v>26</v>
      </c>
      <c r="AD375">
        <v>69</v>
      </c>
      <c r="AE375">
        <v>4</v>
      </c>
      <c r="AF375">
        <v>1.7</v>
      </c>
      <c r="AG375">
        <v>5</v>
      </c>
      <c r="AH375" s="30">
        <v>1</v>
      </c>
      <c r="AI375">
        <v>0</v>
      </c>
      <c r="AJ375" t="s">
        <v>70</v>
      </c>
      <c r="AK375" t="s">
        <v>42</v>
      </c>
      <c r="AL375" s="29">
        <f>Table1[[#This Row],[membership_tenure_months]]*Table1[[#This Row],[final_price]]</f>
        <v>1170</v>
      </c>
    </row>
    <row r="376" spans="1:38" x14ac:dyDescent="0.35">
      <c r="A376">
        <v>28</v>
      </c>
      <c r="B376" t="s">
        <v>34</v>
      </c>
      <c r="C376">
        <v>2</v>
      </c>
      <c r="D376" t="s">
        <v>158</v>
      </c>
      <c r="E376" t="b">
        <v>1</v>
      </c>
      <c r="F376" s="1">
        <v>0.87361111111111112</v>
      </c>
      <c r="G376" s="1">
        <v>0.93055555555555558</v>
      </c>
      <c r="H376">
        <v>82</v>
      </c>
      <c r="I376" t="b">
        <v>0</v>
      </c>
      <c r="J376" t="b">
        <v>0</v>
      </c>
      <c r="K376" t="b">
        <v>1</v>
      </c>
      <c r="L376" t="s">
        <v>45</v>
      </c>
      <c r="M376">
        <v>50</v>
      </c>
      <c r="N376" t="s">
        <v>37</v>
      </c>
      <c r="O376">
        <v>50</v>
      </c>
      <c r="P376" t="s">
        <v>51</v>
      </c>
      <c r="Q376">
        <v>0.1</v>
      </c>
      <c r="R376" s="29">
        <v>45</v>
      </c>
      <c r="S376" t="s">
        <v>39</v>
      </c>
      <c r="T376" t="s">
        <v>57</v>
      </c>
      <c r="U376">
        <v>33.836599999999997</v>
      </c>
      <c r="V376">
        <v>-117.9143</v>
      </c>
      <c r="W376">
        <f t="shared" si="10"/>
        <v>2025</v>
      </c>
      <c r="X376" t="str">
        <f t="shared" si="11"/>
        <v>April</v>
      </c>
      <c r="Y376" s="2">
        <v>45755</v>
      </c>
      <c r="Z376">
        <v>0</v>
      </c>
      <c r="AA376" t="b">
        <v>1</v>
      </c>
      <c r="AB376" s="2">
        <v>45856</v>
      </c>
      <c r="AC376">
        <v>4</v>
      </c>
      <c r="AD376">
        <v>33</v>
      </c>
      <c r="AE376">
        <v>8</v>
      </c>
      <c r="AF376">
        <v>1.4</v>
      </c>
      <c r="AG376">
        <v>5</v>
      </c>
      <c r="AH376" s="30">
        <v>0</v>
      </c>
      <c r="AI376">
        <v>0</v>
      </c>
      <c r="AJ376" t="s">
        <v>58</v>
      </c>
      <c r="AK376" t="s">
        <v>42</v>
      </c>
      <c r="AL376" s="29">
        <f>Table1[[#This Row],[membership_tenure_months]]*Table1[[#This Row],[final_price]]</f>
        <v>180</v>
      </c>
    </row>
    <row r="377" spans="1:38" x14ac:dyDescent="0.35">
      <c r="A377">
        <v>29</v>
      </c>
      <c r="B377" t="s">
        <v>34</v>
      </c>
      <c r="C377">
        <v>2</v>
      </c>
      <c r="D377" t="s">
        <v>111</v>
      </c>
      <c r="E377" t="b">
        <v>0</v>
      </c>
      <c r="F377" s="1">
        <v>0.4597222222222222</v>
      </c>
      <c r="G377" s="1">
        <v>0.51527777777777772</v>
      </c>
      <c r="H377">
        <v>80</v>
      </c>
      <c r="I377" t="b">
        <v>1</v>
      </c>
      <c r="J377" t="b">
        <v>1</v>
      </c>
      <c r="K377" t="b">
        <v>1</v>
      </c>
      <c r="L377" t="s">
        <v>36</v>
      </c>
      <c r="M377">
        <v>50</v>
      </c>
      <c r="N377" t="s">
        <v>37</v>
      </c>
      <c r="O377">
        <v>50</v>
      </c>
      <c r="P377" t="s">
        <v>46</v>
      </c>
      <c r="Q377">
        <v>0</v>
      </c>
      <c r="R377" s="29">
        <v>50</v>
      </c>
      <c r="S377" t="s">
        <v>39</v>
      </c>
      <c r="T377" t="s">
        <v>64</v>
      </c>
      <c r="U377">
        <v>34.052199999999999</v>
      </c>
      <c r="V377">
        <v>-118.2437</v>
      </c>
      <c r="W377">
        <f t="shared" si="10"/>
        <v>2024</v>
      </c>
      <c r="X377" t="str">
        <f t="shared" si="11"/>
        <v>July</v>
      </c>
      <c r="Y377" s="2">
        <v>45491</v>
      </c>
      <c r="Z377">
        <v>4</v>
      </c>
      <c r="AA377" t="b">
        <v>1</v>
      </c>
      <c r="AB377" s="2">
        <v>45841</v>
      </c>
      <c r="AC377">
        <v>13</v>
      </c>
      <c r="AD377">
        <v>48</v>
      </c>
      <c r="AE377">
        <v>8</v>
      </c>
      <c r="AF377">
        <v>1.3</v>
      </c>
      <c r="AG377">
        <v>0</v>
      </c>
      <c r="AH377" s="30">
        <v>0</v>
      </c>
      <c r="AI377">
        <v>1</v>
      </c>
      <c r="AJ377" t="s">
        <v>65</v>
      </c>
      <c r="AK377" t="s">
        <v>42</v>
      </c>
      <c r="AL377" s="29">
        <f>Table1[[#This Row],[membership_tenure_months]]*Table1[[#This Row],[final_price]]</f>
        <v>650</v>
      </c>
    </row>
    <row r="378" spans="1:38" x14ac:dyDescent="0.35">
      <c r="A378">
        <v>31</v>
      </c>
      <c r="B378" t="s">
        <v>43</v>
      </c>
      <c r="C378">
        <v>5</v>
      </c>
      <c r="D378" t="s">
        <v>96</v>
      </c>
      <c r="E378" t="b">
        <v>0</v>
      </c>
      <c r="F378" s="1">
        <v>0.81111111111111112</v>
      </c>
      <c r="G378" s="1">
        <v>0.84027777777777779</v>
      </c>
      <c r="H378">
        <v>42</v>
      </c>
      <c r="I378" t="b">
        <v>0</v>
      </c>
      <c r="J378" t="b">
        <v>0</v>
      </c>
      <c r="K378" t="b">
        <v>0</v>
      </c>
      <c r="L378" t="s">
        <v>80</v>
      </c>
      <c r="M378">
        <v>30</v>
      </c>
      <c r="N378" t="s">
        <v>37</v>
      </c>
      <c r="O378">
        <v>30</v>
      </c>
      <c r="P378" t="s">
        <v>51</v>
      </c>
      <c r="Q378">
        <v>0.1</v>
      </c>
      <c r="R378" s="29">
        <v>27</v>
      </c>
      <c r="S378" t="s">
        <v>47</v>
      </c>
      <c r="T378" t="s">
        <v>61</v>
      </c>
      <c r="U378">
        <v>38.581600000000002</v>
      </c>
      <c r="V378">
        <v>-121.4944</v>
      </c>
      <c r="W378">
        <f t="shared" si="10"/>
        <v>2023</v>
      </c>
      <c r="X378" t="str">
        <f t="shared" si="11"/>
        <v>January</v>
      </c>
      <c r="Y378" s="2">
        <v>44931</v>
      </c>
      <c r="Z378">
        <v>0</v>
      </c>
      <c r="AA378" t="b">
        <v>0</v>
      </c>
      <c r="AB378" s="2">
        <v>45810</v>
      </c>
      <c r="AC378">
        <v>31</v>
      </c>
      <c r="AD378">
        <v>79</v>
      </c>
      <c r="AE378">
        <v>20</v>
      </c>
      <c r="AF378">
        <v>0.7</v>
      </c>
      <c r="AG378">
        <v>3</v>
      </c>
      <c r="AH378" s="30">
        <v>1</v>
      </c>
      <c r="AI378">
        <v>0</v>
      </c>
      <c r="AJ378" t="s">
        <v>62</v>
      </c>
      <c r="AK378" t="s">
        <v>42</v>
      </c>
      <c r="AL378" s="29">
        <f>Table1[[#This Row],[membership_tenure_months]]*Table1[[#This Row],[final_price]]</f>
        <v>837</v>
      </c>
    </row>
    <row r="379" spans="1:38" x14ac:dyDescent="0.35">
      <c r="A379">
        <v>14</v>
      </c>
      <c r="B379" t="s">
        <v>34</v>
      </c>
      <c r="C379">
        <v>3</v>
      </c>
      <c r="D379" t="s">
        <v>168</v>
      </c>
      <c r="E379" t="b">
        <v>0</v>
      </c>
      <c r="F379" s="1">
        <v>0.61111111111111116</v>
      </c>
      <c r="G379" s="1">
        <v>0.66180555555555554</v>
      </c>
      <c r="H379">
        <v>73</v>
      </c>
      <c r="I379" t="b">
        <v>0</v>
      </c>
      <c r="J379" t="b">
        <v>1</v>
      </c>
      <c r="K379" t="b">
        <v>0</v>
      </c>
      <c r="L379" t="s">
        <v>36</v>
      </c>
      <c r="M379">
        <v>50</v>
      </c>
      <c r="N379" t="s">
        <v>37</v>
      </c>
      <c r="O379">
        <v>50</v>
      </c>
      <c r="P379" t="s">
        <v>51</v>
      </c>
      <c r="Q379">
        <v>0.1</v>
      </c>
      <c r="R379" s="29">
        <v>45</v>
      </c>
      <c r="S379" t="s">
        <v>39</v>
      </c>
      <c r="T379" t="s">
        <v>57</v>
      </c>
      <c r="U379">
        <v>33.836599999999997</v>
      </c>
      <c r="V379">
        <v>-117.9143</v>
      </c>
      <c r="W379">
        <f t="shared" si="10"/>
        <v>2025</v>
      </c>
      <c r="X379" t="str">
        <f t="shared" si="11"/>
        <v>May</v>
      </c>
      <c r="Y379" s="2">
        <v>45806</v>
      </c>
      <c r="Z379">
        <v>4</v>
      </c>
      <c r="AA379" t="b">
        <v>1</v>
      </c>
      <c r="AB379" s="2">
        <v>45859</v>
      </c>
      <c r="AC379">
        <v>3</v>
      </c>
      <c r="AD379">
        <v>30</v>
      </c>
      <c r="AE379">
        <v>12</v>
      </c>
      <c r="AF379">
        <v>1.2</v>
      </c>
      <c r="AG379">
        <v>5</v>
      </c>
      <c r="AH379" s="30">
        <v>0</v>
      </c>
      <c r="AI379">
        <v>0</v>
      </c>
      <c r="AJ379" t="s">
        <v>58</v>
      </c>
      <c r="AK379" t="s">
        <v>42</v>
      </c>
      <c r="AL379" s="29">
        <f>Table1[[#This Row],[membership_tenure_months]]*Table1[[#This Row],[final_price]]</f>
        <v>135</v>
      </c>
    </row>
    <row r="380" spans="1:38" x14ac:dyDescent="0.35">
      <c r="A380">
        <v>29</v>
      </c>
      <c r="B380" t="s">
        <v>66</v>
      </c>
      <c r="C380">
        <v>3</v>
      </c>
      <c r="D380" t="s">
        <v>168</v>
      </c>
      <c r="E380" t="b">
        <v>0</v>
      </c>
      <c r="F380" s="1">
        <v>0.44027777777777777</v>
      </c>
      <c r="G380" s="1">
        <v>0.46736111111111112</v>
      </c>
      <c r="H380">
        <v>39</v>
      </c>
      <c r="I380" t="b">
        <v>0</v>
      </c>
      <c r="J380" t="b">
        <v>0</v>
      </c>
      <c r="K380" t="b">
        <v>1</v>
      </c>
      <c r="L380" t="s">
        <v>75</v>
      </c>
      <c r="M380">
        <v>70</v>
      </c>
      <c r="N380" t="s">
        <v>82</v>
      </c>
      <c r="O380">
        <v>52.5</v>
      </c>
      <c r="P380" t="s">
        <v>93</v>
      </c>
      <c r="Q380">
        <v>0.15</v>
      </c>
      <c r="R380" s="29">
        <v>44.625</v>
      </c>
      <c r="S380" t="s">
        <v>68</v>
      </c>
      <c r="T380" t="s">
        <v>57</v>
      </c>
      <c r="U380">
        <v>33.836599999999997</v>
      </c>
      <c r="V380">
        <v>-117.9143</v>
      </c>
      <c r="W380">
        <f t="shared" si="10"/>
        <v>2023</v>
      </c>
      <c r="X380" t="str">
        <f t="shared" si="11"/>
        <v>February</v>
      </c>
      <c r="Y380" s="2">
        <v>44963</v>
      </c>
      <c r="Z380">
        <v>0</v>
      </c>
      <c r="AA380" t="b">
        <v>0</v>
      </c>
      <c r="AB380" s="2">
        <v>45812</v>
      </c>
      <c r="AC380">
        <v>30</v>
      </c>
      <c r="AD380">
        <v>77</v>
      </c>
      <c r="AE380">
        <v>12</v>
      </c>
      <c r="AF380">
        <v>0.6</v>
      </c>
      <c r="AG380">
        <v>7.88</v>
      </c>
      <c r="AH380" s="30">
        <v>1</v>
      </c>
      <c r="AI380">
        <v>0</v>
      </c>
      <c r="AJ380" t="s">
        <v>58</v>
      </c>
      <c r="AK380" t="s">
        <v>42</v>
      </c>
      <c r="AL380" s="29">
        <f>Table1[[#This Row],[membership_tenure_months]]*Table1[[#This Row],[final_price]]</f>
        <v>1338.75</v>
      </c>
    </row>
    <row r="381" spans="1:38" x14ac:dyDescent="0.35">
      <c r="A381">
        <v>22</v>
      </c>
      <c r="B381" t="s">
        <v>34</v>
      </c>
      <c r="C381">
        <v>1</v>
      </c>
      <c r="D381" t="s">
        <v>94</v>
      </c>
      <c r="E381" t="b">
        <v>0</v>
      </c>
      <c r="F381" s="1">
        <v>0.47986111111111113</v>
      </c>
      <c r="G381" s="1">
        <v>0.50902777777777775</v>
      </c>
      <c r="H381">
        <v>42</v>
      </c>
      <c r="I381" t="b">
        <v>1</v>
      </c>
      <c r="J381" t="b">
        <v>1</v>
      </c>
      <c r="K381" t="b">
        <v>1</v>
      </c>
      <c r="L381" t="s">
        <v>36</v>
      </c>
      <c r="M381">
        <v>50</v>
      </c>
      <c r="N381" t="s">
        <v>37</v>
      </c>
      <c r="O381">
        <v>50</v>
      </c>
      <c r="P381" t="s">
        <v>38</v>
      </c>
      <c r="Q381">
        <v>0.05</v>
      </c>
      <c r="R381" s="29">
        <v>47.5</v>
      </c>
      <c r="S381" t="s">
        <v>39</v>
      </c>
      <c r="T381" t="s">
        <v>40</v>
      </c>
      <c r="U381">
        <v>37.338200000000001</v>
      </c>
      <c r="V381">
        <v>-121.88630000000001</v>
      </c>
      <c r="W381">
        <f t="shared" si="10"/>
        <v>2024</v>
      </c>
      <c r="X381" t="str">
        <f t="shared" si="11"/>
        <v>August</v>
      </c>
      <c r="Y381" s="2">
        <v>45530</v>
      </c>
      <c r="Z381">
        <v>6</v>
      </c>
      <c r="AA381" t="b">
        <v>1</v>
      </c>
      <c r="AB381" s="2">
        <v>45844</v>
      </c>
      <c r="AC381">
        <v>12</v>
      </c>
      <c r="AD381">
        <v>45</v>
      </c>
      <c r="AE381">
        <v>4</v>
      </c>
      <c r="AF381">
        <v>0.7</v>
      </c>
      <c r="AG381">
        <v>2.5</v>
      </c>
      <c r="AH381" s="30">
        <v>0</v>
      </c>
      <c r="AI381">
        <v>1</v>
      </c>
      <c r="AJ381" t="s">
        <v>41</v>
      </c>
      <c r="AK381" t="s">
        <v>42</v>
      </c>
      <c r="AL381" s="29">
        <f>Table1[[#This Row],[membership_tenure_months]]*Table1[[#This Row],[final_price]]</f>
        <v>570</v>
      </c>
    </row>
    <row r="382" spans="1:38" x14ac:dyDescent="0.35">
      <c r="A382">
        <v>47</v>
      </c>
      <c r="B382" t="s">
        <v>34</v>
      </c>
      <c r="C382">
        <v>3</v>
      </c>
      <c r="D382" t="s">
        <v>150</v>
      </c>
      <c r="E382" t="b">
        <v>0</v>
      </c>
      <c r="F382" s="1">
        <v>0.42222222222222222</v>
      </c>
      <c r="G382" s="1">
        <v>0.4597222222222222</v>
      </c>
      <c r="H382">
        <v>54</v>
      </c>
      <c r="I382" t="b">
        <v>0</v>
      </c>
      <c r="J382" t="b">
        <v>1</v>
      </c>
      <c r="K382" t="b">
        <v>0</v>
      </c>
      <c r="L382" t="s">
        <v>45</v>
      </c>
      <c r="M382">
        <v>50</v>
      </c>
      <c r="N382" t="s">
        <v>37</v>
      </c>
      <c r="O382">
        <v>50</v>
      </c>
      <c r="P382" t="s">
        <v>46</v>
      </c>
      <c r="Q382">
        <v>0</v>
      </c>
      <c r="R382" s="29">
        <v>50</v>
      </c>
      <c r="S382" t="s">
        <v>39</v>
      </c>
      <c r="T382" t="s">
        <v>52</v>
      </c>
      <c r="U382">
        <v>37.804400000000001</v>
      </c>
      <c r="V382">
        <v>-122.27119999999999</v>
      </c>
      <c r="W382">
        <f t="shared" si="10"/>
        <v>2025</v>
      </c>
      <c r="X382" t="str">
        <f t="shared" si="11"/>
        <v>February</v>
      </c>
      <c r="Y382" s="2">
        <v>45705</v>
      </c>
      <c r="Z382">
        <v>4</v>
      </c>
      <c r="AA382" t="b">
        <v>1</v>
      </c>
      <c r="AB382" s="2">
        <v>45853</v>
      </c>
      <c r="AC382">
        <v>6</v>
      </c>
      <c r="AD382">
        <v>36</v>
      </c>
      <c r="AE382">
        <v>12</v>
      </c>
      <c r="AF382">
        <v>0.9</v>
      </c>
      <c r="AG382">
        <v>0</v>
      </c>
      <c r="AH382" s="30">
        <v>0</v>
      </c>
      <c r="AI382">
        <v>1</v>
      </c>
      <c r="AJ382" t="s">
        <v>53</v>
      </c>
      <c r="AK382" t="s">
        <v>42</v>
      </c>
      <c r="AL382" s="29">
        <f>Table1[[#This Row],[membership_tenure_months]]*Table1[[#This Row],[final_price]]</f>
        <v>300</v>
      </c>
    </row>
    <row r="383" spans="1:38" x14ac:dyDescent="0.35">
      <c r="A383">
        <v>35</v>
      </c>
      <c r="B383" t="s">
        <v>34</v>
      </c>
      <c r="C383">
        <v>2</v>
      </c>
      <c r="D383" t="s">
        <v>158</v>
      </c>
      <c r="E383" t="b">
        <v>1</v>
      </c>
      <c r="F383" s="1">
        <v>0.84305555555555556</v>
      </c>
      <c r="G383" s="1">
        <v>0.9375</v>
      </c>
      <c r="H383">
        <v>136</v>
      </c>
      <c r="I383" t="b">
        <v>1</v>
      </c>
      <c r="J383" t="b">
        <v>1</v>
      </c>
      <c r="K383" t="b">
        <v>1</v>
      </c>
      <c r="L383" t="s">
        <v>36</v>
      </c>
      <c r="M383">
        <v>50</v>
      </c>
      <c r="N383" t="s">
        <v>37</v>
      </c>
      <c r="O383">
        <v>50</v>
      </c>
      <c r="P383" t="s">
        <v>38</v>
      </c>
      <c r="Q383">
        <v>0.05</v>
      </c>
      <c r="R383" s="29">
        <v>47.5</v>
      </c>
      <c r="S383" t="s">
        <v>39</v>
      </c>
      <c r="T383" t="s">
        <v>61</v>
      </c>
      <c r="U383">
        <v>38.581600000000002</v>
      </c>
      <c r="V383">
        <v>-121.4944</v>
      </c>
      <c r="W383">
        <f t="shared" si="10"/>
        <v>2023</v>
      </c>
      <c r="X383" t="str">
        <f t="shared" si="11"/>
        <v>June</v>
      </c>
      <c r="Y383" s="2">
        <v>45088</v>
      </c>
      <c r="Z383">
        <v>2</v>
      </c>
      <c r="AA383" t="b">
        <v>1</v>
      </c>
      <c r="AB383" s="2">
        <v>45819</v>
      </c>
      <c r="AC383">
        <v>26</v>
      </c>
      <c r="AD383">
        <v>70</v>
      </c>
      <c r="AE383">
        <v>8</v>
      </c>
      <c r="AF383">
        <v>2.2999999999999998</v>
      </c>
      <c r="AG383">
        <v>2.5</v>
      </c>
      <c r="AH383" s="30">
        <v>1</v>
      </c>
      <c r="AI383">
        <v>1</v>
      </c>
      <c r="AJ383" t="s">
        <v>62</v>
      </c>
      <c r="AK383" t="s">
        <v>42</v>
      </c>
      <c r="AL383" s="29">
        <f>Table1[[#This Row],[membership_tenure_months]]*Table1[[#This Row],[final_price]]</f>
        <v>1235</v>
      </c>
    </row>
    <row r="384" spans="1:38" x14ac:dyDescent="0.35">
      <c r="A384">
        <v>28</v>
      </c>
      <c r="B384" t="s">
        <v>43</v>
      </c>
      <c r="C384">
        <v>5</v>
      </c>
      <c r="D384" t="s">
        <v>171</v>
      </c>
      <c r="E384" t="b">
        <v>0</v>
      </c>
      <c r="F384" s="1">
        <v>0.62013888888888891</v>
      </c>
      <c r="G384" s="1">
        <v>0.70347222222222228</v>
      </c>
      <c r="H384">
        <v>120</v>
      </c>
      <c r="I384" t="b">
        <v>1</v>
      </c>
      <c r="J384" t="b">
        <v>0</v>
      </c>
      <c r="K384" t="b">
        <v>0</v>
      </c>
      <c r="L384" t="s">
        <v>80</v>
      </c>
      <c r="M384">
        <v>30</v>
      </c>
      <c r="N384" t="s">
        <v>37</v>
      </c>
      <c r="O384">
        <v>30</v>
      </c>
      <c r="P384" t="s">
        <v>46</v>
      </c>
      <c r="Q384">
        <v>0</v>
      </c>
      <c r="R384" s="29">
        <v>30</v>
      </c>
      <c r="S384" t="s">
        <v>47</v>
      </c>
      <c r="T384" t="s">
        <v>57</v>
      </c>
      <c r="U384">
        <v>33.836599999999997</v>
      </c>
      <c r="V384">
        <v>-117.9143</v>
      </c>
      <c r="W384">
        <f t="shared" si="10"/>
        <v>2023</v>
      </c>
      <c r="X384" t="str">
        <f t="shared" si="11"/>
        <v>August</v>
      </c>
      <c r="Y384" s="2">
        <v>45161</v>
      </c>
      <c r="Z384">
        <v>0</v>
      </c>
      <c r="AA384" t="b">
        <v>1</v>
      </c>
      <c r="AB384" s="2">
        <v>45823</v>
      </c>
      <c r="AC384">
        <v>24</v>
      </c>
      <c r="AD384">
        <v>66</v>
      </c>
      <c r="AE384">
        <v>20</v>
      </c>
      <c r="AF384">
        <v>2</v>
      </c>
      <c r="AG384">
        <v>0</v>
      </c>
      <c r="AH384" s="30">
        <v>1</v>
      </c>
      <c r="AI384">
        <v>0</v>
      </c>
      <c r="AJ384" t="s">
        <v>58</v>
      </c>
      <c r="AK384" t="s">
        <v>42</v>
      </c>
      <c r="AL384" s="29">
        <f>Table1[[#This Row],[membership_tenure_months]]*Table1[[#This Row],[final_price]]</f>
        <v>720</v>
      </c>
    </row>
    <row r="385" spans="1:38" x14ac:dyDescent="0.35">
      <c r="A385">
        <v>19</v>
      </c>
      <c r="B385" t="s">
        <v>34</v>
      </c>
      <c r="C385">
        <v>2</v>
      </c>
      <c r="D385" t="s">
        <v>55</v>
      </c>
      <c r="E385" t="b">
        <v>1</v>
      </c>
      <c r="F385" s="1">
        <v>0.58402777777777781</v>
      </c>
      <c r="G385" s="1">
        <v>0.66388888888888886</v>
      </c>
      <c r="H385">
        <v>115</v>
      </c>
      <c r="I385" t="b">
        <v>0</v>
      </c>
      <c r="J385" t="b">
        <v>0</v>
      </c>
      <c r="K385" t="b">
        <v>0</v>
      </c>
      <c r="L385" t="s">
        <v>80</v>
      </c>
      <c r="M385">
        <v>50</v>
      </c>
      <c r="N385" t="s">
        <v>37</v>
      </c>
      <c r="O385">
        <v>50</v>
      </c>
      <c r="P385" t="s">
        <v>46</v>
      </c>
      <c r="Q385">
        <v>0</v>
      </c>
      <c r="R385" s="29">
        <v>50</v>
      </c>
      <c r="S385" t="s">
        <v>39</v>
      </c>
      <c r="T385" t="s">
        <v>64</v>
      </c>
      <c r="U385">
        <v>34.052199999999999</v>
      </c>
      <c r="V385">
        <v>-118.2437</v>
      </c>
      <c r="W385">
        <f t="shared" si="10"/>
        <v>2022</v>
      </c>
      <c r="X385" t="str">
        <f t="shared" si="11"/>
        <v>December</v>
      </c>
      <c r="Y385" s="2">
        <v>44896</v>
      </c>
      <c r="Z385">
        <v>0</v>
      </c>
      <c r="AA385" t="b">
        <v>1</v>
      </c>
      <c r="AB385" s="2">
        <v>45808</v>
      </c>
      <c r="AC385">
        <v>32</v>
      </c>
      <c r="AD385">
        <v>81</v>
      </c>
      <c r="AE385">
        <v>8</v>
      </c>
      <c r="AF385">
        <v>1.9</v>
      </c>
      <c r="AG385">
        <v>0</v>
      </c>
      <c r="AH385" s="30">
        <v>1</v>
      </c>
      <c r="AI385">
        <v>1</v>
      </c>
      <c r="AJ385" t="s">
        <v>65</v>
      </c>
      <c r="AK385" t="s">
        <v>42</v>
      </c>
      <c r="AL385" s="29">
        <f>Table1[[#This Row],[membership_tenure_months]]*Table1[[#This Row],[final_price]]</f>
        <v>1600</v>
      </c>
    </row>
    <row r="386" spans="1:38" x14ac:dyDescent="0.35">
      <c r="A386">
        <v>26</v>
      </c>
      <c r="B386" t="s">
        <v>54</v>
      </c>
      <c r="C386">
        <v>5</v>
      </c>
      <c r="D386" t="s">
        <v>85</v>
      </c>
      <c r="E386" t="b">
        <v>0</v>
      </c>
      <c r="F386" s="1">
        <v>0.75069444444444444</v>
      </c>
      <c r="G386" s="1">
        <v>0.77986111111111112</v>
      </c>
      <c r="H386">
        <v>42</v>
      </c>
      <c r="I386" t="b">
        <v>1</v>
      </c>
      <c r="J386" t="b">
        <v>0</v>
      </c>
      <c r="K386" t="b">
        <v>0</v>
      </c>
      <c r="L386" t="s">
        <v>36</v>
      </c>
      <c r="M386">
        <v>20</v>
      </c>
      <c r="N386" t="s">
        <v>82</v>
      </c>
      <c r="O386">
        <v>15</v>
      </c>
      <c r="P386" t="s">
        <v>46</v>
      </c>
      <c r="Q386">
        <v>0</v>
      </c>
      <c r="R386" s="29">
        <v>15</v>
      </c>
      <c r="S386" t="s">
        <v>56</v>
      </c>
      <c r="T386" t="s">
        <v>83</v>
      </c>
      <c r="U386">
        <v>33.770099999999999</v>
      </c>
      <c r="V386">
        <v>-118.19370000000001</v>
      </c>
      <c r="W386">
        <f t="shared" ref="W386:W449" si="12">YEAR(Y:Y)</f>
        <v>2023</v>
      </c>
      <c r="X386" t="str">
        <f t="shared" ref="X386:X449" si="13">TEXT(Y:Y,"MMMM")</f>
        <v>May</v>
      </c>
      <c r="Y386" s="2">
        <v>45048</v>
      </c>
      <c r="Z386">
        <v>0</v>
      </c>
      <c r="AA386" t="b">
        <v>0</v>
      </c>
      <c r="AB386" s="2">
        <v>45816</v>
      </c>
      <c r="AC386">
        <v>27</v>
      </c>
      <c r="AD386">
        <v>73</v>
      </c>
      <c r="AE386">
        <v>20</v>
      </c>
      <c r="AF386">
        <v>0.7</v>
      </c>
      <c r="AG386">
        <v>0</v>
      </c>
      <c r="AH386" s="30">
        <v>1</v>
      </c>
      <c r="AI386">
        <v>0</v>
      </c>
      <c r="AJ386" t="s">
        <v>84</v>
      </c>
      <c r="AK386" t="s">
        <v>42</v>
      </c>
      <c r="AL386" s="29">
        <f>Table1[[#This Row],[membership_tenure_months]]*Table1[[#This Row],[final_price]]</f>
        <v>405</v>
      </c>
    </row>
    <row r="387" spans="1:38" x14ac:dyDescent="0.35">
      <c r="A387">
        <v>21</v>
      </c>
      <c r="B387" t="s">
        <v>43</v>
      </c>
      <c r="C387">
        <v>1</v>
      </c>
      <c r="D387" t="s">
        <v>81</v>
      </c>
      <c r="E387" t="b">
        <v>0</v>
      </c>
      <c r="F387" s="1">
        <v>0.75763888888888886</v>
      </c>
      <c r="G387" s="1">
        <v>0.86875000000000002</v>
      </c>
      <c r="H387">
        <v>160</v>
      </c>
      <c r="I387" t="b">
        <v>1</v>
      </c>
      <c r="J387" t="b">
        <v>1</v>
      </c>
      <c r="K387" t="b">
        <v>1</v>
      </c>
      <c r="L387" t="s">
        <v>36</v>
      </c>
      <c r="M387">
        <v>30</v>
      </c>
      <c r="N387" t="s">
        <v>37</v>
      </c>
      <c r="O387">
        <v>30</v>
      </c>
      <c r="P387" t="s">
        <v>38</v>
      </c>
      <c r="Q387">
        <v>0.05</v>
      </c>
      <c r="R387" s="29">
        <v>28.5</v>
      </c>
      <c r="S387" t="s">
        <v>47</v>
      </c>
      <c r="T387" t="s">
        <v>61</v>
      </c>
      <c r="U387">
        <v>38.581600000000002</v>
      </c>
      <c r="V387">
        <v>-121.4944</v>
      </c>
      <c r="W387">
        <f t="shared" si="12"/>
        <v>2023</v>
      </c>
      <c r="X387" t="str">
        <f t="shared" si="13"/>
        <v>February</v>
      </c>
      <c r="Y387" s="2">
        <v>44975</v>
      </c>
      <c r="Z387">
        <v>7</v>
      </c>
      <c r="AA387" t="b">
        <v>1</v>
      </c>
      <c r="AB387" s="2">
        <v>45812</v>
      </c>
      <c r="AC387">
        <v>30</v>
      </c>
      <c r="AD387">
        <v>77</v>
      </c>
      <c r="AE387">
        <v>4</v>
      </c>
      <c r="AF387">
        <v>2.7</v>
      </c>
      <c r="AG387">
        <v>1.5</v>
      </c>
      <c r="AH387" s="30">
        <v>1</v>
      </c>
      <c r="AI387">
        <v>0</v>
      </c>
      <c r="AJ387" t="s">
        <v>62</v>
      </c>
      <c r="AK387" t="s">
        <v>42</v>
      </c>
      <c r="AL387" s="29">
        <f>Table1[[#This Row],[membership_tenure_months]]*Table1[[#This Row],[final_price]]</f>
        <v>855</v>
      </c>
    </row>
    <row r="388" spans="1:38" x14ac:dyDescent="0.35">
      <c r="A388">
        <v>38</v>
      </c>
      <c r="B388" t="s">
        <v>66</v>
      </c>
      <c r="C388">
        <v>3</v>
      </c>
      <c r="D388" t="s">
        <v>154</v>
      </c>
      <c r="E388" t="b">
        <v>1</v>
      </c>
      <c r="F388" s="1">
        <v>0.69513888888888886</v>
      </c>
      <c r="G388" s="1">
        <v>0.7416666666666667</v>
      </c>
      <c r="H388">
        <v>67</v>
      </c>
      <c r="I388" t="b">
        <v>1</v>
      </c>
      <c r="J388" t="b">
        <v>0</v>
      </c>
      <c r="K388" t="b">
        <v>1</v>
      </c>
      <c r="L388" t="s">
        <v>36</v>
      </c>
      <c r="M388">
        <v>70</v>
      </c>
      <c r="N388" t="s">
        <v>37</v>
      </c>
      <c r="O388">
        <v>70</v>
      </c>
      <c r="P388" t="s">
        <v>46</v>
      </c>
      <c r="Q388">
        <v>0</v>
      </c>
      <c r="R388" s="29">
        <v>70</v>
      </c>
      <c r="S388" t="s">
        <v>68</v>
      </c>
      <c r="T388" t="s">
        <v>40</v>
      </c>
      <c r="U388">
        <v>37.338200000000001</v>
      </c>
      <c r="V388">
        <v>-121.88630000000001</v>
      </c>
      <c r="W388">
        <f t="shared" si="12"/>
        <v>2024</v>
      </c>
      <c r="X388" t="str">
        <f t="shared" si="13"/>
        <v>August</v>
      </c>
      <c r="Y388" s="2">
        <v>45530</v>
      </c>
      <c r="Z388">
        <v>0</v>
      </c>
      <c r="AA388" t="b">
        <v>1</v>
      </c>
      <c r="AB388" s="2">
        <v>45844</v>
      </c>
      <c r="AC388">
        <v>12</v>
      </c>
      <c r="AD388">
        <v>45</v>
      </c>
      <c r="AE388">
        <v>12</v>
      </c>
      <c r="AF388">
        <v>1.1000000000000001</v>
      </c>
      <c r="AG388">
        <v>0</v>
      </c>
      <c r="AH388" s="30">
        <v>0</v>
      </c>
      <c r="AI388">
        <v>1</v>
      </c>
      <c r="AJ388" t="s">
        <v>41</v>
      </c>
      <c r="AK388" t="s">
        <v>42</v>
      </c>
      <c r="AL388" s="29">
        <f>Table1[[#This Row],[membership_tenure_months]]*Table1[[#This Row],[final_price]]</f>
        <v>840</v>
      </c>
    </row>
    <row r="389" spans="1:38" x14ac:dyDescent="0.35">
      <c r="A389">
        <v>25</v>
      </c>
      <c r="B389" t="s">
        <v>34</v>
      </c>
      <c r="C389">
        <v>1</v>
      </c>
      <c r="D389" t="s">
        <v>114</v>
      </c>
      <c r="E389" t="b">
        <v>0</v>
      </c>
      <c r="F389" s="1">
        <v>0.66319444444444442</v>
      </c>
      <c r="G389" s="1">
        <v>0.70138888888888884</v>
      </c>
      <c r="H389">
        <v>55</v>
      </c>
      <c r="I389" t="b">
        <v>1</v>
      </c>
      <c r="J389" t="b">
        <v>0</v>
      </c>
      <c r="K389" t="b">
        <v>1</v>
      </c>
      <c r="L389" t="s">
        <v>36</v>
      </c>
      <c r="M389">
        <v>50</v>
      </c>
      <c r="N389" t="s">
        <v>37</v>
      </c>
      <c r="O389">
        <v>50</v>
      </c>
      <c r="P389" t="s">
        <v>46</v>
      </c>
      <c r="Q389">
        <v>0</v>
      </c>
      <c r="R389" s="29">
        <v>50</v>
      </c>
      <c r="S389" t="s">
        <v>39</v>
      </c>
      <c r="T389" t="s">
        <v>76</v>
      </c>
      <c r="U389">
        <v>37.774900000000002</v>
      </c>
      <c r="V389">
        <v>-122.4194</v>
      </c>
      <c r="W389">
        <f t="shared" si="12"/>
        <v>2024</v>
      </c>
      <c r="X389" t="str">
        <f t="shared" si="13"/>
        <v>December</v>
      </c>
      <c r="Y389" s="2">
        <v>45642</v>
      </c>
      <c r="Z389">
        <v>0</v>
      </c>
      <c r="AA389" t="b">
        <v>1</v>
      </c>
      <c r="AB389" s="2">
        <v>45850</v>
      </c>
      <c r="AC389">
        <v>8</v>
      </c>
      <c r="AD389">
        <v>39</v>
      </c>
      <c r="AE389">
        <v>4</v>
      </c>
      <c r="AF389">
        <v>0.9</v>
      </c>
      <c r="AG389">
        <v>0</v>
      </c>
      <c r="AH389" s="30">
        <v>0</v>
      </c>
      <c r="AI389">
        <v>1</v>
      </c>
      <c r="AJ389" t="s">
        <v>77</v>
      </c>
      <c r="AK389" t="s">
        <v>42</v>
      </c>
      <c r="AL389" s="29">
        <f>Table1[[#This Row],[membership_tenure_months]]*Table1[[#This Row],[final_price]]</f>
        <v>400</v>
      </c>
    </row>
    <row r="390" spans="1:38" x14ac:dyDescent="0.35">
      <c r="A390">
        <v>19</v>
      </c>
      <c r="B390" t="s">
        <v>43</v>
      </c>
      <c r="C390">
        <v>4</v>
      </c>
      <c r="D390" t="s">
        <v>162</v>
      </c>
      <c r="E390" t="b">
        <v>0</v>
      </c>
      <c r="F390" s="1">
        <v>0.79652777777777772</v>
      </c>
      <c r="G390" s="1">
        <v>0.83750000000000002</v>
      </c>
      <c r="H390">
        <v>59</v>
      </c>
      <c r="I390" t="b">
        <v>1</v>
      </c>
      <c r="J390" t="b">
        <v>1</v>
      </c>
      <c r="K390" t="b">
        <v>0</v>
      </c>
      <c r="L390" t="s">
        <v>36</v>
      </c>
      <c r="M390">
        <v>30</v>
      </c>
      <c r="N390" t="s">
        <v>37</v>
      </c>
      <c r="O390">
        <v>30</v>
      </c>
      <c r="P390" t="s">
        <v>51</v>
      </c>
      <c r="Q390">
        <v>0.1</v>
      </c>
      <c r="R390" s="29">
        <v>27</v>
      </c>
      <c r="S390" t="s">
        <v>47</v>
      </c>
      <c r="T390" t="s">
        <v>48</v>
      </c>
      <c r="U390">
        <v>36.7378</v>
      </c>
      <c r="V390">
        <v>-119.7871</v>
      </c>
      <c r="W390">
        <f t="shared" si="12"/>
        <v>2023</v>
      </c>
      <c r="X390" t="str">
        <f t="shared" si="13"/>
        <v>April</v>
      </c>
      <c r="Y390" s="2">
        <v>45031</v>
      </c>
      <c r="Z390">
        <v>8</v>
      </c>
      <c r="AA390" t="b">
        <v>1</v>
      </c>
      <c r="AB390" s="2">
        <v>45815</v>
      </c>
      <c r="AC390">
        <v>28</v>
      </c>
      <c r="AD390">
        <v>74</v>
      </c>
      <c r="AE390">
        <v>16</v>
      </c>
      <c r="AF390">
        <v>1</v>
      </c>
      <c r="AG390">
        <v>3</v>
      </c>
      <c r="AH390" s="30">
        <v>1</v>
      </c>
      <c r="AI390">
        <v>0</v>
      </c>
      <c r="AJ390" t="s">
        <v>49</v>
      </c>
      <c r="AK390" t="s">
        <v>42</v>
      </c>
      <c r="AL390" s="29">
        <f>Table1[[#This Row],[membership_tenure_months]]*Table1[[#This Row],[final_price]]</f>
        <v>756</v>
      </c>
    </row>
    <row r="391" spans="1:38" x14ac:dyDescent="0.35">
      <c r="A391">
        <v>40</v>
      </c>
      <c r="B391" t="s">
        <v>34</v>
      </c>
      <c r="C391">
        <v>3</v>
      </c>
      <c r="D391" t="s">
        <v>136</v>
      </c>
      <c r="E391" t="b">
        <v>0</v>
      </c>
      <c r="F391" s="1">
        <v>0.49861111111111112</v>
      </c>
      <c r="G391" s="1">
        <v>0.60486111111111107</v>
      </c>
      <c r="H391">
        <v>153</v>
      </c>
      <c r="I391" t="b">
        <v>1</v>
      </c>
      <c r="J391" t="b">
        <v>1</v>
      </c>
      <c r="K391" t="b">
        <v>0</v>
      </c>
      <c r="L391" t="s">
        <v>80</v>
      </c>
      <c r="M391">
        <v>50</v>
      </c>
      <c r="N391" t="s">
        <v>37</v>
      </c>
      <c r="O391">
        <v>50</v>
      </c>
      <c r="P391" t="s">
        <v>46</v>
      </c>
      <c r="Q391">
        <v>0</v>
      </c>
      <c r="R391" s="29">
        <v>50</v>
      </c>
      <c r="S391" t="s">
        <v>39</v>
      </c>
      <c r="T391" t="s">
        <v>83</v>
      </c>
      <c r="U391">
        <v>33.770099999999999</v>
      </c>
      <c r="V391">
        <v>-118.19370000000001</v>
      </c>
      <c r="W391">
        <f t="shared" si="12"/>
        <v>2023</v>
      </c>
      <c r="X391" t="str">
        <f t="shared" si="13"/>
        <v>February</v>
      </c>
      <c r="Y391" s="2">
        <v>44971</v>
      </c>
      <c r="Z391">
        <v>3</v>
      </c>
      <c r="AA391" t="b">
        <v>0</v>
      </c>
      <c r="AB391" s="2">
        <v>45812</v>
      </c>
      <c r="AC391">
        <v>30</v>
      </c>
      <c r="AD391">
        <v>77</v>
      </c>
      <c r="AE391">
        <v>12</v>
      </c>
      <c r="AF391">
        <v>2.6</v>
      </c>
      <c r="AG391">
        <v>0</v>
      </c>
      <c r="AH391" s="30">
        <v>1</v>
      </c>
      <c r="AI391">
        <v>1</v>
      </c>
      <c r="AJ391" t="s">
        <v>84</v>
      </c>
      <c r="AK391" t="s">
        <v>42</v>
      </c>
      <c r="AL391" s="29">
        <f>Table1[[#This Row],[membership_tenure_months]]*Table1[[#This Row],[final_price]]</f>
        <v>1500</v>
      </c>
    </row>
    <row r="392" spans="1:38" x14ac:dyDescent="0.35">
      <c r="A392">
        <v>44</v>
      </c>
      <c r="B392" t="s">
        <v>34</v>
      </c>
      <c r="C392">
        <v>4</v>
      </c>
      <c r="D392" t="s">
        <v>124</v>
      </c>
      <c r="E392" t="b">
        <v>1</v>
      </c>
      <c r="F392" s="1">
        <v>0.79791666666666672</v>
      </c>
      <c r="G392" s="1">
        <v>0.91319444444444442</v>
      </c>
      <c r="H392">
        <v>166</v>
      </c>
      <c r="I392" t="b">
        <v>1</v>
      </c>
      <c r="J392" t="b">
        <v>0</v>
      </c>
      <c r="K392" t="b">
        <v>1</v>
      </c>
      <c r="L392" t="s">
        <v>80</v>
      </c>
      <c r="M392">
        <v>50</v>
      </c>
      <c r="N392" t="s">
        <v>37</v>
      </c>
      <c r="O392">
        <v>50</v>
      </c>
      <c r="P392" t="s">
        <v>51</v>
      </c>
      <c r="Q392">
        <v>0.1</v>
      </c>
      <c r="R392" s="29">
        <v>45</v>
      </c>
      <c r="S392" t="s">
        <v>39</v>
      </c>
      <c r="T392" t="s">
        <v>40</v>
      </c>
      <c r="U392">
        <v>37.338200000000001</v>
      </c>
      <c r="V392">
        <v>-121.88630000000001</v>
      </c>
      <c r="W392">
        <f t="shared" si="12"/>
        <v>2022</v>
      </c>
      <c r="X392" t="str">
        <f t="shared" si="13"/>
        <v>August</v>
      </c>
      <c r="Y392" s="2">
        <v>44776</v>
      </c>
      <c r="Z392">
        <v>0</v>
      </c>
      <c r="AA392" t="b">
        <v>1</v>
      </c>
      <c r="AB392" s="2">
        <v>45801</v>
      </c>
      <c r="AC392">
        <v>36</v>
      </c>
      <c r="AD392">
        <v>88</v>
      </c>
      <c r="AE392">
        <v>16</v>
      </c>
      <c r="AF392">
        <v>2.8</v>
      </c>
      <c r="AG392">
        <v>5</v>
      </c>
      <c r="AH392" s="30">
        <v>1</v>
      </c>
      <c r="AI392">
        <v>0</v>
      </c>
      <c r="AJ392" t="s">
        <v>41</v>
      </c>
      <c r="AK392" t="s">
        <v>42</v>
      </c>
      <c r="AL392" s="29">
        <f>Table1[[#This Row],[membership_tenure_months]]*Table1[[#This Row],[final_price]]</f>
        <v>1620</v>
      </c>
    </row>
    <row r="393" spans="1:38" x14ac:dyDescent="0.35">
      <c r="A393">
        <v>16</v>
      </c>
      <c r="B393" t="s">
        <v>66</v>
      </c>
      <c r="C393">
        <v>5</v>
      </c>
      <c r="D393" t="s">
        <v>164</v>
      </c>
      <c r="E393" t="b">
        <v>0</v>
      </c>
      <c r="F393" s="1">
        <v>0.69374999999999998</v>
      </c>
      <c r="G393" s="1">
        <v>0.77083333333333337</v>
      </c>
      <c r="H393">
        <v>111</v>
      </c>
      <c r="I393" t="b">
        <v>1</v>
      </c>
      <c r="J393" t="b">
        <v>0</v>
      </c>
      <c r="K393" t="b">
        <v>0</v>
      </c>
      <c r="L393" t="s">
        <v>36</v>
      </c>
      <c r="M393">
        <v>70</v>
      </c>
      <c r="N393" t="s">
        <v>37</v>
      </c>
      <c r="O393">
        <v>70</v>
      </c>
      <c r="P393" t="s">
        <v>38</v>
      </c>
      <c r="Q393">
        <v>0.05</v>
      </c>
      <c r="R393" s="29">
        <v>66.5</v>
      </c>
      <c r="S393" t="s">
        <v>68</v>
      </c>
      <c r="T393" t="s">
        <v>48</v>
      </c>
      <c r="U393">
        <v>36.7378</v>
      </c>
      <c r="V393">
        <v>-119.7871</v>
      </c>
      <c r="W393">
        <f t="shared" si="12"/>
        <v>2024</v>
      </c>
      <c r="X393" t="str">
        <f t="shared" si="13"/>
        <v>April</v>
      </c>
      <c r="Y393" s="2">
        <v>45391</v>
      </c>
      <c r="Z393">
        <v>0</v>
      </c>
      <c r="AA393" t="b">
        <v>1</v>
      </c>
      <c r="AB393" s="2">
        <v>45836</v>
      </c>
      <c r="AC393">
        <v>16</v>
      </c>
      <c r="AD393">
        <v>53</v>
      </c>
      <c r="AE393">
        <v>20</v>
      </c>
      <c r="AF393">
        <v>1.8</v>
      </c>
      <c r="AG393">
        <v>3.5</v>
      </c>
      <c r="AH393" s="30">
        <v>0</v>
      </c>
      <c r="AI393">
        <v>1</v>
      </c>
      <c r="AJ393" t="s">
        <v>49</v>
      </c>
      <c r="AK393" t="s">
        <v>42</v>
      </c>
      <c r="AL393" s="29">
        <f>Table1[[#This Row],[membership_tenure_months]]*Table1[[#This Row],[final_price]]</f>
        <v>1064</v>
      </c>
    </row>
    <row r="394" spans="1:38" x14ac:dyDescent="0.35">
      <c r="A394">
        <v>28</v>
      </c>
      <c r="B394" t="s">
        <v>43</v>
      </c>
      <c r="C394">
        <v>3</v>
      </c>
      <c r="D394" t="s">
        <v>74</v>
      </c>
      <c r="E394" t="b">
        <v>0</v>
      </c>
      <c r="F394" s="1">
        <v>0.45</v>
      </c>
      <c r="G394" s="1">
        <v>0.50624999999999998</v>
      </c>
      <c r="H394">
        <v>81</v>
      </c>
      <c r="I394" t="b">
        <v>0</v>
      </c>
      <c r="J394" t="b">
        <v>0</v>
      </c>
      <c r="K394" t="b">
        <v>0</v>
      </c>
      <c r="L394" t="s">
        <v>36</v>
      </c>
      <c r="M394">
        <v>30</v>
      </c>
      <c r="N394" t="s">
        <v>37</v>
      </c>
      <c r="O394">
        <v>30</v>
      </c>
      <c r="P394" t="s">
        <v>38</v>
      </c>
      <c r="Q394">
        <v>0.05</v>
      </c>
      <c r="R394" s="29">
        <v>28.5</v>
      </c>
      <c r="S394" t="s">
        <v>47</v>
      </c>
      <c r="T394" t="s">
        <v>83</v>
      </c>
      <c r="U394">
        <v>33.770099999999999</v>
      </c>
      <c r="V394">
        <v>-118.19370000000001</v>
      </c>
      <c r="W394">
        <f t="shared" si="12"/>
        <v>2024</v>
      </c>
      <c r="X394" t="str">
        <f t="shared" si="13"/>
        <v>May</v>
      </c>
      <c r="Y394" s="2">
        <v>45434</v>
      </c>
      <c r="Z394">
        <v>0</v>
      </c>
      <c r="AA394" t="b">
        <v>0</v>
      </c>
      <c r="AB394" s="2">
        <v>45838</v>
      </c>
      <c r="AC394">
        <v>15</v>
      </c>
      <c r="AD394">
        <v>51</v>
      </c>
      <c r="AE394">
        <v>12</v>
      </c>
      <c r="AF394">
        <v>1.4</v>
      </c>
      <c r="AG394">
        <v>1.5</v>
      </c>
      <c r="AH394" s="30">
        <v>0</v>
      </c>
      <c r="AI394">
        <v>0</v>
      </c>
      <c r="AJ394" t="s">
        <v>84</v>
      </c>
      <c r="AK394" t="s">
        <v>42</v>
      </c>
      <c r="AL394" s="29">
        <f>Table1[[#This Row],[membership_tenure_months]]*Table1[[#This Row],[final_price]]</f>
        <v>427.5</v>
      </c>
    </row>
    <row r="395" spans="1:38" x14ac:dyDescent="0.35">
      <c r="A395">
        <v>27</v>
      </c>
      <c r="B395" t="s">
        <v>34</v>
      </c>
      <c r="C395">
        <v>1</v>
      </c>
      <c r="D395" t="s">
        <v>86</v>
      </c>
      <c r="E395" t="b">
        <v>0</v>
      </c>
      <c r="F395" s="1">
        <v>0.59513888888888888</v>
      </c>
      <c r="G395" s="1">
        <v>0.65416666666666667</v>
      </c>
      <c r="H395">
        <v>85</v>
      </c>
      <c r="I395" t="b">
        <v>0</v>
      </c>
      <c r="J395" t="b">
        <v>0</v>
      </c>
      <c r="K395" t="b">
        <v>0</v>
      </c>
      <c r="L395" t="s">
        <v>60</v>
      </c>
      <c r="M395">
        <v>50</v>
      </c>
      <c r="N395" t="s">
        <v>82</v>
      </c>
      <c r="O395">
        <v>37.5</v>
      </c>
      <c r="P395" t="s">
        <v>38</v>
      </c>
      <c r="Q395">
        <v>0.05</v>
      </c>
      <c r="R395" s="29">
        <v>35.625</v>
      </c>
      <c r="S395" t="s">
        <v>39</v>
      </c>
      <c r="T395" t="s">
        <v>72</v>
      </c>
      <c r="U395">
        <v>35.3733</v>
      </c>
      <c r="V395">
        <v>-119.0187</v>
      </c>
      <c r="W395">
        <f t="shared" si="12"/>
        <v>2023</v>
      </c>
      <c r="X395" t="str">
        <f t="shared" si="13"/>
        <v>March</v>
      </c>
      <c r="Y395" s="2">
        <v>45004</v>
      </c>
      <c r="Z395">
        <v>0</v>
      </c>
      <c r="AA395" t="b">
        <v>1</v>
      </c>
      <c r="AB395" s="2">
        <v>45814</v>
      </c>
      <c r="AC395">
        <v>29</v>
      </c>
      <c r="AD395">
        <v>75</v>
      </c>
      <c r="AE395">
        <v>4</v>
      </c>
      <c r="AF395">
        <v>1.4</v>
      </c>
      <c r="AG395">
        <v>1.88</v>
      </c>
      <c r="AH395" s="30">
        <v>1</v>
      </c>
      <c r="AI395">
        <v>0</v>
      </c>
      <c r="AJ395" t="s">
        <v>73</v>
      </c>
      <c r="AK395" t="s">
        <v>42</v>
      </c>
      <c r="AL395" s="29">
        <f>Table1[[#This Row],[membership_tenure_months]]*Table1[[#This Row],[final_price]]</f>
        <v>1033.125</v>
      </c>
    </row>
    <row r="396" spans="1:38" x14ac:dyDescent="0.35">
      <c r="A396">
        <v>34</v>
      </c>
      <c r="B396" t="s">
        <v>43</v>
      </c>
      <c r="C396">
        <v>3</v>
      </c>
      <c r="D396" t="s">
        <v>133</v>
      </c>
      <c r="E396" t="b">
        <v>0</v>
      </c>
      <c r="F396" s="1">
        <v>0.46875</v>
      </c>
      <c r="G396" s="1">
        <v>0.55833333333333335</v>
      </c>
      <c r="H396">
        <v>129</v>
      </c>
      <c r="I396" t="b">
        <v>1</v>
      </c>
      <c r="J396" t="b">
        <v>1</v>
      </c>
      <c r="K396" t="b">
        <v>1</v>
      </c>
      <c r="L396" t="s">
        <v>80</v>
      </c>
      <c r="M396">
        <v>30</v>
      </c>
      <c r="N396" t="s">
        <v>37</v>
      </c>
      <c r="O396">
        <v>30</v>
      </c>
      <c r="P396" t="s">
        <v>38</v>
      </c>
      <c r="Q396">
        <v>0.05</v>
      </c>
      <c r="R396" s="29">
        <v>28.5</v>
      </c>
      <c r="S396" t="s">
        <v>47</v>
      </c>
      <c r="T396" t="s">
        <v>76</v>
      </c>
      <c r="U396">
        <v>37.774900000000002</v>
      </c>
      <c r="V396">
        <v>-122.4194</v>
      </c>
      <c r="W396">
        <f t="shared" si="12"/>
        <v>2024</v>
      </c>
      <c r="X396" t="str">
        <f t="shared" si="13"/>
        <v>June</v>
      </c>
      <c r="Y396" s="2">
        <v>45468</v>
      </c>
      <c r="Z396">
        <v>5</v>
      </c>
      <c r="AA396" t="b">
        <v>1</v>
      </c>
      <c r="AB396" s="2">
        <v>45840</v>
      </c>
      <c r="AC396">
        <v>14</v>
      </c>
      <c r="AD396">
        <v>49</v>
      </c>
      <c r="AE396">
        <v>12</v>
      </c>
      <c r="AF396">
        <v>2.2000000000000002</v>
      </c>
      <c r="AG396">
        <v>1.5</v>
      </c>
      <c r="AH396" s="30">
        <v>0</v>
      </c>
      <c r="AI396">
        <v>0</v>
      </c>
      <c r="AJ396" t="s">
        <v>77</v>
      </c>
      <c r="AK396" t="s">
        <v>42</v>
      </c>
      <c r="AL396" s="29">
        <f>Table1[[#This Row],[membership_tenure_months]]*Table1[[#This Row],[final_price]]</f>
        <v>399</v>
      </c>
    </row>
    <row r="397" spans="1:38" x14ac:dyDescent="0.35">
      <c r="A397">
        <v>27</v>
      </c>
      <c r="B397" t="s">
        <v>34</v>
      </c>
      <c r="C397">
        <v>2</v>
      </c>
      <c r="D397" t="s">
        <v>149</v>
      </c>
      <c r="E397" t="b">
        <v>1</v>
      </c>
      <c r="F397" s="1">
        <v>0.85555555555555551</v>
      </c>
      <c r="G397" s="1">
        <v>0.93055555555555558</v>
      </c>
      <c r="H397">
        <v>108</v>
      </c>
      <c r="I397" t="b">
        <v>1</v>
      </c>
      <c r="J397" t="b">
        <v>0</v>
      </c>
      <c r="K397" t="b">
        <v>0</v>
      </c>
      <c r="L397" t="s">
        <v>75</v>
      </c>
      <c r="M397">
        <v>50</v>
      </c>
      <c r="N397" t="s">
        <v>97</v>
      </c>
      <c r="O397">
        <v>45</v>
      </c>
      <c r="P397" t="s">
        <v>46</v>
      </c>
      <c r="Q397">
        <v>0</v>
      </c>
      <c r="R397" s="29">
        <v>45</v>
      </c>
      <c r="S397" t="s">
        <v>39</v>
      </c>
      <c r="T397" t="s">
        <v>83</v>
      </c>
      <c r="U397">
        <v>33.770099999999999</v>
      </c>
      <c r="V397">
        <v>-118.19370000000001</v>
      </c>
      <c r="W397">
        <f t="shared" si="12"/>
        <v>2022</v>
      </c>
      <c r="X397" t="str">
        <f t="shared" si="13"/>
        <v>October</v>
      </c>
      <c r="Y397" s="2">
        <v>44839</v>
      </c>
      <c r="Z397">
        <v>0</v>
      </c>
      <c r="AA397" t="b">
        <v>1</v>
      </c>
      <c r="AB397" s="2">
        <v>45805</v>
      </c>
      <c r="AC397">
        <v>34</v>
      </c>
      <c r="AD397">
        <v>84</v>
      </c>
      <c r="AE397">
        <v>8</v>
      </c>
      <c r="AF397">
        <v>1.8</v>
      </c>
      <c r="AG397">
        <v>0</v>
      </c>
      <c r="AH397" s="30">
        <v>1</v>
      </c>
      <c r="AI397">
        <v>0</v>
      </c>
      <c r="AJ397" t="s">
        <v>84</v>
      </c>
      <c r="AK397" t="s">
        <v>42</v>
      </c>
      <c r="AL397" s="29">
        <f>Table1[[#This Row],[membership_tenure_months]]*Table1[[#This Row],[final_price]]</f>
        <v>1530</v>
      </c>
    </row>
    <row r="398" spans="1:38" x14ac:dyDescent="0.35">
      <c r="A398">
        <v>49</v>
      </c>
      <c r="B398" t="s">
        <v>34</v>
      </c>
      <c r="C398">
        <v>3</v>
      </c>
      <c r="D398" t="s">
        <v>125</v>
      </c>
      <c r="E398" t="b">
        <v>1</v>
      </c>
      <c r="F398" s="1">
        <v>0.85416666666666663</v>
      </c>
      <c r="G398" s="1">
        <v>0.89166666666666672</v>
      </c>
      <c r="H398">
        <v>54</v>
      </c>
      <c r="I398" t="b">
        <v>1</v>
      </c>
      <c r="J398" t="b">
        <v>1</v>
      </c>
      <c r="K398" t="b">
        <v>1</v>
      </c>
      <c r="L398" t="s">
        <v>36</v>
      </c>
      <c r="M398">
        <v>50</v>
      </c>
      <c r="N398" t="s">
        <v>37</v>
      </c>
      <c r="O398">
        <v>50</v>
      </c>
      <c r="P398" t="s">
        <v>51</v>
      </c>
      <c r="Q398">
        <v>0.1</v>
      </c>
      <c r="R398" s="29">
        <v>45</v>
      </c>
      <c r="S398" t="s">
        <v>39</v>
      </c>
      <c r="T398" t="s">
        <v>40</v>
      </c>
      <c r="U398">
        <v>37.338200000000001</v>
      </c>
      <c r="V398">
        <v>-121.88630000000001</v>
      </c>
      <c r="W398">
        <f t="shared" si="12"/>
        <v>2022</v>
      </c>
      <c r="X398" t="str">
        <f t="shared" si="13"/>
        <v>December</v>
      </c>
      <c r="Y398" s="2">
        <v>44916</v>
      </c>
      <c r="Z398">
        <v>3</v>
      </c>
      <c r="AA398" t="b">
        <v>0</v>
      </c>
      <c r="AB398" s="2">
        <v>45809</v>
      </c>
      <c r="AC398">
        <v>32</v>
      </c>
      <c r="AD398">
        <v>80</v>
      </c>
      <c r="AE398">
        <v>12</v>
      </c>
      <c r="AF398">
        <v>0.9</v>
      </c>
      <c r="AG398">
        <v>5</v>
      </c>
      <c r="AH398" s="30">
        <v>1</v>
      </c>
      <c r="AI398">
        <v>0</v>
      </c>
      <c r="AJ398" t="s">
        <v>41</v>
      </c>
      <c r="AK398" t="s">
        <v>42</v>
      </c>
      <c r="AL398" s="29">
        <f>Table1[[#This Row],[membership_tenure_months]]*Table1[[#This Row],[final_price]]</f>
        <v>1440</v>
      </c>
    </row>
    <row r="399" spans="1:38" x14ac:dyDescent="0.35">
      <c r="A399">
        <v>45</v>
      </c>
      <c r="B399" t="s">
        <v>34</v>
      </c>
      <c r="C399">
        <v>3</v>
      </c>
      <c r="D399" t="s">
        <v>148</v>
      </c>
      <c r="E399" t="b">
        <v>0</v>
      </c>
      <c r="F399" s="1">
        <v>0.47222222222222221</v>
      </c>
      <c r="G399" s="1">
        <v>0.58888888888888891</v>
      </c>
      <c r="H399">
        <v>168</v>
      </c>
      <c r="I399" t="b">
        <v>0</v>
      </c>
      <c r="J399" t="b">
        <v>1</v>
      </c>
      <c r="K399" t="b">
        <v>1</v>
      </c>
      <c r="L399" t="s">
        <v>36</v>
      </c>
      <c r="M399">
        <v>50</v>
      </c>
      <c r="N399" t="s">
        <v>37</v>
      </c>
      <c r="O399">
        <v>50</v>
      </c>
      <c r="P399" t="s">
        <v>46</v>
      </c>
      <c r="Q399">
        <v>0</v>
      </c>
      <c r="R399" s="29">
        <v>50</v>
      </c>
      <c r="S399" t="s">
        <v>39</v>
      </c>
      <c r="T399" t="s">
        <v>76</v>
      </c>
      <c r="U399">
        <v>37.774900000000002</v>
      </c>
      <c r="V399">
        <v>-122.4194</v>
      </c>
      <c r="W399">
        <f t="shared" si="12"/>
        <v>2024</v>
      </c>
      <c r="X399" t="str">
        <f t="shared" si="13"/>
        <v>March</v>
      </c>
      <c r="Y399" s="2">
        <v>45374</v>
      </c>
      <c r="Z399">
        <v>3</v>
      </c>
      <c r="AA399" t="b">
        <v>1</v>
      </c>
      <c r="AB399" s="2">
        <v>45835</v>
      </c>
      <c r="AC399">
        <v>17</v>
      </c>
      <c r="AD399">
        <v>54</v>
      </c>
      <c r="AE399">
        <v>12</v>
      </c>
      <c r="AF399">
        <v>2.8</v>
      </c>
      <c r="AG399">
        <v>0</v>
      </c>
      <c r="AH399" s="30">
        <v>0</v>
      </c>
      <c r="AI399">
        <v>1</v>
      </c>
      <c r="AJ399" t="s">
        <v>77</v>
      </c>
      <c r="AK399" t="s">
        <v>42</v>
      </c>
      <c r="AL399" s="29">
        <f>Table1[[#This Row],[membership_tenure_months]]*Table1[[#This Row],[final_price]]</f>
        <v>850</v>
      </c>
    </row>
    <row r="400" spans="1:38" x14ac:dyDescent="0.35">
      <c r="A400">
        <v>49</v>
      </c>
      <c r="B400" t="s">
        <v>54</v>
      </c>
      <c r="C400">
        <v>3</v>
      </c>
      <c r="D400" t="s">
        <v>99</v>
      </c>
      <c r="E400" t="b">
        <v>0</v>
      </c>
      <c r="F400" s="1">
        <v>0.82222222222222219</v>
      </c>
      <c r="G400" s="1">
        <v>0.85138888888888886</v>
      </c>
      <c r="H400">
        <v>42</v>
      </c>
      <c r="I400" t="b">
        <v>1</v>
      </c>
      <c r="J400" t="b">
        <v>1</v>
      </c>
      <c r="K400" t="b">
        <v>1</v>
      </c>
      <c r="L400" t="s">
        <v>36</v>
      </c>
      <c r="M400">
        <v>20</v>
      </c>
      <c r="N400" t="s">
        <v>37</v>
      </c>
      <c r="O400">
        <v>20</v>
      </c>
      <c r="P400" t="s">
        <v>46</v>
      </c>
      <c r="Q400">
        <v>0</v>
      </c>
      <c r="R400" s="29">
        <v>20</v>
      </c>
      <c r="S400" t="s">
        <v>56</v>
      </c>
      <c r="T400" t="s">
        <v>61</v>
      </c>
      <c r="U400">
        <v>38.581600000000002</v>
      </c>
      <c r="V400">
        <v>-121.4944</v>
      </c>
      <c r="W400">
        <f t="shared" si="12"/>
        <v>2023</v>
      </c>
      <c r="X400" t="str">
        <f t="shared" si="13"/>
        <v>April</v>
      </c>
      <c r="Y400" s="2">
        <v>45031</v>
      </c>
      <c r="Z400">
        <v>2</v>
      </c>
      <c r="AA400" t="b">
        <v>0</v>
      </c>
      <c r="AB400" s="2">
        <v>45815</v>
      </c>
      <c r="AC400">
        <v>28</v>
      </c>
      <c r="AD400">
        <v>74</v>
      </c>
      <c r="AE400">
        <v>12</v>
      </c>
      <c r="AF400">
        <v>0.7</v>
      </c>
      <c r="AG400">
        <v>0</v>
      </c>
      <c r="AH400" s="30">
        <v>1</v>
      </c>
      <c r="AI400">
        <v>0</v>
      </c>
      <c r="AJ400" t="s">
        <v>62</v>
      </c>
      <c r="AK400" t="s">
        <v>42</v>
      </c>
      <c r="AL400" s="29">
        <f>Table1[[#This Row],[membership_tenure_months]]*Table1[[#This Row],[final_price]]</f>
        <v>560</v>
      </c>
    </row>
    <row r="401" spans="1:38" x14ac:dyDescent="0.35">
      <c r="A401">
        <v>42</v>
      </c>
      <c r="B401" t="s">
        <v>34</v>
      </c>
      <c r="C401">
        <v>2</v>
      </c>
      <c r="D401" t="s">
        <v>127</v>
      </c>
      <c r="E401" t="b">
        <v>0</v>
      </c>
      <c r="F401" s="1">
        <v>0.8041666666666667</v>
      </c>
      <c r="G401" s="1">
        <v>0.90208333333333335</v>
      </c>
      <c r="H401">
        <v>141</v>
      </c>
      <c r="I401" t="b">
        <v>0</v>
      </c>
      <c r="J401" t="b">
        <v>1</v>
      </c>
      <c r="K401" t="b">
        <v>1</v>
      </c>
      <c r="L401" t="s">
        <v>80</v>
      </c>
      <c r="M401">
        <v>50</v>
      </c>
      <c r="N401" t="s">
        <v>37</v>
      </c>
      <c r="O401">
        <v>50</v>
      </c>
      <c r="P401" t="s">
        <v>46</v>
      </c>
      <c r="Q401">
        <v>0</v>
      </c>
      <c r="R401" s="29">
        <v>50</v>
      </c>
      <c r="S401" t="s">
        <v>39</v>
      </c>
      <c r="T401" t="s">
        <v>72</v>
      </c>
      <c r="U401">
        <v>35.3733</v>
      </c>
      <c r="V401">
        <v>-119.0187</v>
      </c>
      <c r="W401">
        <f t="shared" si="12"/>
        <v>2023</v>
      </c>
      <c r="X401" t="str">
        <f t="shared" si="13"/>
        <v>April</v>
      </c>
      <c r="Y401" s="2">
        <v>45027</v>
      </c>
      <c r="Z401">
        <v>3</v>
      </c>
      <c r="AA401" t="b">
        <v>1</v>
      </c>
      <c r="AB401" s="2">
        <v>45815</v>
      </c>
      <c r="AC401">
        <v>28</v>
      </c>
      <c r="AD401">
        <v>74</v>
      </c>
      <c r="AE401">
        <v>8</v>
      </c>
      <c r="AF401">
        <v>2.4</v>
      </c>
      <c r="AG401">
        <v>0</v>
      </c>
      <c r="AH401" s="30">
        <v>1</v>
      </c>
      <c r="AI401">
        <v>1</v>
      </c>
      <c r="AJ401" t="s">
        <v>73</v>
      </c>
      <c r="AK401" t="s">
        <v>42</v>
      </c>
      <c r="AL401" s="29">
        <f>Table1[[#This Row],[membership_tenure_months]]*Table1[[#This Row],[final_price]]</f>
        <v>1400</v>
      </c>
    </row>
    <row r="402" spans="1:38" x14ac:dyDescent="0.35">
      <c r="A402">
        <v>27</v>
      </c>
      <c r="B402" t="s">
        <v>43</v>
      </c>
      <c r="C402">
        <v>2</v>
      </c>
      <c r="D402" t="s">
        <v>145</v>
      </c>
      <c r="E402" t="b">
        <v>0</v>
      </c>
      <c r="F402" s="1">
        <v>0.76944444444444449</v>
      </c>
      <c r="G402" s="1">
        <v>0.84722222222222221</v>
      </c>
      <c r="H402">
        <v>112</v>
      </c>
      <c r="I402" t="b">
        <v>1</v>
      </c>
      <c r="J402" t="b">
        <v>0</v>
      </c>
      <c r="K402" t="b">
        <v>0</v>
      </c>
      <c r="L402" t="s">
        <v>36</v>
      </c>
      <c r="M402">
        <v>30</v>
      </c>
      <c r="N402" t="s">
        <v>37</v>
      </c>
      <c r="O402">
        <v>30</v>
      </c>
      <c r="P402" t="s">
        <v>93</v>
      </c>
      <c r="Q402">
        <v>0.15</v>
      </c>
      <c r="R402" s="29">
        <v>25.5</v>
      </c>
      <c r="S402" t="s">
        <v>47</v>
      </c>
      <c r="T402" t="s">
        <v>61</v>
      </c>
      <c r="U402">
        <v>38.581600000000002</v>
      </c>
      <c r="V402">
        <v>-121.4944</v>
      </c>
      <c r="W402">
        <f t="shared" si="12"/>
        <v>2025</v>
      </c>
      <c r="X402" t="str">
        <f t="shared" si="13"/>
        <v>March</v>
      </c>
      <c r="Y402" s="2">
        <v>45721</v>
      </c>
      <c r="Z402">
        <v>0</v>
      </c>
      <c r="AA402" t="b">
        <v>0</v>
      </c>
      <c r="AB402" s="2">
        <v>45854</v>
      </c>
      <c r="AC402">
        <v>5</v>
      </c>
      <c r="AD402">
        <v>35</v>
      </c>
      <c r="AE402">
        <v>8</v>
      </c>
      <c r="AF402">
        <v>1.9</v>
      </c>
      <c r="AG402">
        <v>4.5</v>
      </c>
      <c r="AH402" s="30">
        <v>0</v>
      </c>
      <c r="AI402">
        <v>0</v>
      </c>
      <c r="AJ402" t="s">
        <v>62</v>
      </c>
      <c r="AK402" t="s">
        <v>42</v>
      </c>
      <c r="AL402" s="29">
        <f>Table1[[#This Row],[membership_tenure_months]]*Table1[[#This Row],[final_price]]</f>
        <v>127.5</v>
      </c>
    </row>
    <row r="403" spans="1:38" x14ac:dyDescent="0.35">
      <c r="A403">
        <v>38</v>
      </c>
      <c r="B403" t="s">
        <v>66</v>
      </c>
      <c r="C403">
        <v>3</v>
      </c>
      <c r="D403" t="s">
        <v>152</v>
      </c>
      <c r="E403" t="b">
        <v>1</v>
      </c>
      <c r="F403" s="1">
        <v>0.53194444444444444</v>
      </c>
      <c r="G403" s="1">
        <v>0.5756944444444444</v>
      </c>
      <c r="H403">
        <v>63</v>
      </c>
      <c r="I403" t="b">
        <v>1</v>
      </c>
      <c r="J403" t="b">
        <v>1</v>
      </c>
      <c r="K403" t="b">
        <v>1</v>
      </c>
      <c r="L403" t="s">
        <v>80</v>
      </c>
      <c r="M403">
        <v>70</v>
      </c>
      <c r="N403" t="s">
        <v>97</v>
      </c>
      <c r="O403">
        <v>63</v>
      </c>
      <c r="P403" t="s">
        <v>46</v>
      </c>
      <c r="Q403">
        <v>0</v>
      </c>
      <c r="R403" s="29">
        <v>63</v>
      </c>
      <c r="S403" t="s">
        <v>68</v>
      </c>
      <c r="T403" t="s">
        <v>61</v>
      </c>
      <c r="U403">
        <v>38.581600000000002</v>
      </c>
      <c r="V403">
        <v>-121.4944</v>
      </c>
      <c r="W403">
        <f t="shared" si="12"/>
        <v>2022</v>
      </c>
      <c r="X403" t="str">
        <f t="shared" si="13"/>
        <v>November</v>
      </c>
      <c r="Y403" s="2">
        <v>44869</v>
      </c>
      <c r="Z403">
        <v>8</v>
      </c>
      <c r="AA403" t="b">
        <v>1</v>
      </c>
      <c r="AB403" s="2">
        <v>45806</v>
      </c>
      <c r="AC403">
        <v>33</v>
      </c>
      <c r="AD403">
        <v>83</v>
      </c>
      <c r="AE403">
        <v>12</v>
      </c>
      <c r="AF403">
        <v>1</v>
      </c>
      <c r="AG403">
        <v>0</v>
      </c>
      <c r="AH403" s="30">
        <v>1</v>
      </c>
      <c r="AI403">
        <v>1</v>
      </c>
      <c r="AJ403" t="s">
        <v>62</v>
      </c>
      <c r="AK403" t="s">
        <v>42</v>
      </c>
      <c r="AL403" s="29">
        <f>Table1[[#This Row],[membership_tenure_months]]*Table1[[#This Row],[final_price]]</f>
        <v>2079</v>
      </c>
    </row>
    <row r="404" spans="1:38" x14ac:dyDescent="0.35">
      <c r="A404">
        <v>21</v>
      </c>
      <c r="B404" t="s">
        <v>34</v>
      </c>
      <c r="C404">
        <v>2</v>
      </c>
      <c r="D404" t="s">
        <v>115</v>
      </c>
      <c r="E404" t="b">
        <v>1</v>
      </c>
      <c r="F404" s="1">
        <v>0.83263888888888893</v>
      </c>
      <c r="G404" s="1">
        <v>0.86319444444444449</v>
      </c>
      <c r="H404">
        <v>44</v>
      </c>
      <c r="I404" t="b">
        <v>0</v>
      </c>
      <c r="J404" t="b">
        <v>1</v>
      </c>
      <c r="K404" t="b">
        <v>0</v>
      </c>
      <c r="L404" t="s">
        <v>45</v>
      </c>
      <c r="M404">
        <v>50</v>
      </c>
      <c r="N404" t="s">
        <v>37</v>
      </c>
      <c r="O404">
        <v>50</v>
      </c>
      <c r="P404" t="s">
        <v>38</v>
      </c>
      <c r="Q404">
        <v>0.05</v>
      </c>
      <c r="R404" s="29">
        <v>47.5</v>
      </c>
      <c r="S404" t="s">
        <v>39</v>
      </c>
      <c r="T404" t="s">
        <v>69</v>
      </c>
      <c r="U404">
        <v>32.715699999999998</v>
      </c>
      <c r="V404">
        <v>-117.1611</v>
      </c>
      <c r="W404">
        <f t="shared" si="12"/>
        <v>2024</v>
      </c>
      <c r="X404" t="str">
        <f t="shared" si="13"/>
        <v>January</v>
      </c>
      <c r="Y404" s="2">
        <v>45292</v>
      </c>
      <c r="Z404">
        <v>6</v>
      </c>
      <c r="AA404" t="b">
        <v>1</v>
      </c>
      <c r="AB404" s="2">
        <v>45830</v>
      </c>
      <c r="AC404">
        <v>19</v>
      </c>
      <c r="AD404">
        <v>59</v>
      </c>
      <c r="AE404">
        <v>8</v>
      </c>
      <c r="AF404">
        <v>0.7</v>
      </c>
      <c r="AG404">
        <v>2.5</v>
      </c>
      <c r="AH404" s="30">
        <v>0</v>
      </c>
      <c r="AI404">
        <v>1</v>
      </c>
      <c r="AJ404" t="s">
        <v>70</v>
      </c>
      <c r="AK404" t="s">
        <v>42</v>
      </c>
      <c r="AL404" s="29">
        <f>Table1[[#This Row],[membership_tenure_months]]*Table1[[#This Row],[final_price]]</f>
        <v>902.5</v>
      </c>
    </row>
    <row r="405" spans="1:38" x14ac:dyDescent="0.35">
      <c r="A405">
        <v>29</v>
      </c>
      <c r="B405" t="s">
        <v>43</v>
      </c>
      <c r="C405">
        <v>2</v>
      </c>
      <c r="D405" t="s">
        <v>79</v>
      </c>
      <c r="E405" t="b">
        <v>1</v>
      </c>
      <c r="F405" s="1">
        <v>0.83333333333333337</v>
      </c>
      <c r="G405" s="1">
        <v>0.90972222222222221</v>
      </c>
      <c r="H405">
        <v>110</v>
      </c>
      <c r="I405" t="b">
        <v>1</v>
      </c>
      <c r="J405" t="b">
        <v>1</v>
      </c>
      <c r="K405" t="b">
        <v>0</v>
      </c>
      <c r="L405" t="s">
        <v>80</v>
      </c>
      <c r="M405">
        <v>30</v>
      </c>
      <c r="N405" t="s">
        <v>37</v>
      </c>
      <c r="O405">
        <v>30</v>
      </c>
      <c r="P405" t="s">
        <v>46</v>
      </c>
      <c r="Q405">
        <v>0</v>
      </c>
      <c r="R405" s="29">
        <v>30</v>
      </c>
      <c r="S405" t="s">
        <v>47</v>
      </c>
      <c r="T405" t="s">
        <v>69</v>
      </c>
      <c r="U405">
        <v>32.715699999999998</v>
      </c>
      <c r="V405">
        <v>-117.1611</v>
      </c>
      <c r="W405">
        <f t="shared" si="12"/>
        <v>2023</v>
      </c>
      <c r="X405" t="str">
        <f t="shared" si="13"/>
        <v>January</v>
      </c>
      <c r="Y405" s="2">
        <v>44950</v>
      </c>
      <c r="Z405">
        <v>1</v>
      </c>
      <c r="AA405" t="b">
        <v>0</v>
      </c>
      <c r="AB405" s="2">
        <v>45811</v>
      </c>
      <c r="AC405">
        <v>31</v>
      </c>
      <c r="AD405">
        <v>78</v>
      </c>
      <c r="AE405">
        <v>8</v>
      </c>
      <c r="AF405">
        <v>1.8</v>
      </c>
      <c r="AG405">
        <v>0</v>
      </c>
      <c r="AH405" s="30">
        <v>1</v>
      </c>
      <c r="AI405">
        <v>0</v>
      </c>
      <c r="AJ405" t="s">
        <v>70</v>
      </c>
      <c r="AK405" t="s">
        <v>42</v>
      </c>
      <c r="AL405" s="29">
        <f>Table1[[#This Row],[membership_tenure_months]]*Table1[[#This Row],[final_price]]</f>
        <v>930</v>
      </c>
    </row>
    <row r="406" spans="1:38" x14ac:dyDescent="0.35">
      <c r="A406">
        <v>33</v>
      </c>
      <c r="B406" t="s">
        <v>34</v>
      </c>
      <c r="C406">
        <v>3</v>
      </c>
      <c r="D406" t="s">
        <v>100</v>
      </c>
      <c r="E406" t="b">
        <v>1</v>
      </c>
      <c r="F406" s="1">
        <v>0.5493055555555556</v>
      </c>
      <c r="G406" s="1">
        <v>0.66388888888888886</v>
      </c>
      <c r="H406">
        <v>165</v>
      </c>
      <c r="I406" t="b">
        <v>1</v>
      </c>
      <c r="J406" t="b">
        <v>0</v>
      </c>
      <c r="K406" t="b">
        <v>0</v>
      </c>
      <c r="L406" t="s">
        <v>36</v>
      </c>
      <c r="M406">
        <v>50</v>
      </c>
      <c r="N406" t="s">
        <v>37</v>
      </c>
      <c r="O406">
        <v>50</v>
      </c>
      <c r="P406" t="s">
        <v>38</v>
      </c>
      <c r="Q406">
        <v>0.05</v>
      </c>
      <c r="R406" s="29">
        <v>47.5</v>
      </c>
      <c r="S406" t="s">
        <v>39</v>
      </c>
      <c r="T406" t="s">
        <v>61</v>
      </c>
      <c r="U406">
        <v>38.581600000000002</v>
      </c>
      <c r="V406">
        <v>-121.4944</v>
      </c>
      <c r="W406">
        <f t="shared" si="12"/>
        <v>2024</v>
      </c>
      <c r="X406" t="str">
        <f t="shared" si="13"/>
        <v>July</v>
      </c>
      <c r="Y406" s="2">
        <v>45490</v>
      </c>
      <c r="Z406">
        <v>0</v>
      </c>
      <c r="AA406" t="b">
        <v>1</v>
      </c>
      <c r="AB406" s="2">
        <v>45841</v>
      </c>
      <c r="AC406">
        <v>13</v>
      </c>
      <c r="AD406">
        <v>48</v>
      </c>
      <c r="AE406">
        <v>12</v>
      </c>
      <c r="AF406">
        <v>2.8</v>
      </c>
      <c r="AG406">
        <v>2.5</v>
      </c>
      <c r="AH406" s="30">
        <v>0</v>
      </c>
      <c r="AI406">
        <v>1</v>
      </c>
      <c r="AJ406" t="s">
        <v>62</v>
      </c>
      <c r="AK406" t="s">
        <v>42</v>
      </c>
      <c r="AL406" s="29">
        <f>Table1[[#This Row],[membership_tenure_months]]*Table1[[#This Row],[final_price]]</f>
        <v>617.5</v>
      </c>
    </row>
    <row r="407" spans="1:38" x14ac:dyDescent="0.35">
      <c r="A407">
        <v>22</v>
      </c>
      <c r="B407" t="s">
        <v>54</v>
      </c>
      <c r="C407">
        <v>5</v>
      </c>
      <c r="D407" t="s">
        <v>96</v>
      </c>
      <c r="E407" t="b">
        <v>0</v>
      </c>
      <c r="F407" s="1">
        <v>0.38611111111111113</v>
      </c>
      <c r="G407" s="1">
        <v>0.50555555555555554</v>
      </c>
      <c r="H407">
        <v>172</v>
      </c>
      <c r="I407" t="b">
        <v>0</v>
      </c>
      <c r="J407" t="b">
        <v>1</v>
      </c>
      <c r="K407" t="b">
        <v>0</v>
      </c>
      <c r="L407" t="s">
        <v>36</v>
      </c>
      <c r="M407">
        <v>20</v>
      </c>
      <c r="N407" t="s">
        <v>97</v>
      </c>
      <c r="O407">
        <v>18</v>
      </c>
      <c r="P407" t="s">
        <v>46</v>
      </c>
      <c r="Q407">
        <v>0</v>
      </c>
      <c r="R407" s="29">
        <v>18</v>
      </c>
      <c r="S407" t="s">
        <v>56</v>
      </c>
      <c r="T407" t="s">
        <v>52</v>
      </c>
      <c r="U407">
        <v>37.804400000000001</v>
      </c>
      <c r="V407">
        <v>-122.27119999999999</v>
      </c>
      <c r="W407">
        <f t="shared" si="12"/>
        <v>2022</v>
      </c>
      <c r="X407" t="str">
        <f t="shared" si="13"/>
        <v>November</v>
      </c>
      <c r="Y407" s="2">
        <v>44877</v>
      </c>
      <c r="Z407">
        <v>4</v>
      </c>
      <c r="AA407" t="b">
        <v>0</v>
      </c>
      <c r="AB407" s="2">
        <v>45807</v>
      </c>
      <c r="AC407">
        <v>33</v>
      </c>
      <c r="AD407">
        <v>82</v>
      </c>
      <c r="AE407">
        <v>20</v>
      </c>
      <c r="AF407">
        <v>2.9</v>
      </c>
      <c r="AG407">
        <v>0</v>
      </c>
      <c r="AH407" s="30">
        <v>1</v>
      </c>
      <c r="AI407">
        <v>0</v>
      </c>
      <c r="AJ407" t="s">
        <v>53</v>
      </c>
      <c r="AK407" t="s">
        <v>42</v>
      </c>
      <c r="AL407" s="29">
        <f>Table1[[#This Row],[membership_tenure_months]]*Table1[[#This Row],[final_price]]</f>
        <v>594</v>
      </c>
    </row>
    <row r="408" spans="1:38" x14ac:dyDescent="0.35">
      <c r="A408">
        <v>37</v>
      </c>
      <c r="B408" t="s">
        <v>34</v>
      </c>
      <c r="C408">
        <v>1</v>
      </c>
      <c r="D408" t="s">
        <v>94</v>
      </c>
      <c r="E408" t="b">
        <v>1</v>
      </c>
      <c r="F408" s="1">
        <v>0.44166666666666665</v>
      </c>
      <c r="G408" s="1">
        <v>0.49722222222222223</v>
      </c>
      <c r="H408">
        <v>80</v>
      </c>
      <c r="I408" t="b">
        <v>1</v>
      </c>
      <c r="J408" t="b">
        <v>0</v>
      </c>
      <c r="K408" t="b">
        <v>1</v>
      </c>
      <c r="L408" t="s">
        <v>36</v>
      </c>
      <c r="M408">
        <v>50</v>
      </c>
      <c r="N408" t="s">
        <v>37</v>
      </c>
      <c r="O408">
        <v>50</v>
      </c>
      <c r="P408" t="s">
        <v>46</v>
      </c>
      <c r="Q408">
        <v>0</v>
      </c>
      <c r="R408" s="29">
        <v>50</v>
      </c>
      <c r="S408" t="s">
        <v>39</v>
      </c>
      <c r="T408" t="s">
        <v>52</v>
      </c>
      <c r="U408">
        <v>37.804400000000001</v>
      </c>
      <c r="V408">
        <v>-122.27119999999999</v>
      </c>
      <c r="W408">
        <f t="shared" si="12"/>
        <v>2024</v>
      </c>
      <c r="X408" t="str">
        <f t="shared" si="13"/>
        <v>May</v>
      </c>
      <c r="Y408" s="2">
        <v>45416</v>
      </c>
      <c r="Z408">
        <v>0</v>
      </c>
      <c r="AA408" t="b">
        <v>1</v>
      </c>
      <c r="AB408" s="2">
        <v>45837</v>
      </c>
      <c r="AC408">
        <v>15</v>
      </c>
      <c r="AD408">
        <v>52</v>
      </c>
      <c r="AE408">
        <v>4</v>
      </c>
      <c r="AF408">
        <v>1.3</v>
      </c>
      <c r="AG408">
        <v>0</v>
      </c>
      <c r="AH408" s="30">
        <v>0</v>
      </c>
      <c r="AI408">
        <v>1</v>
      </c>
      <c r="AJ408" t="s">
        <v>53</v>
      </c>
      <c r="AK408" t="s">
        <v>42</v>
      </c>
      <c r="AL408" s="29">
        <f>Table1[[#This Row],[membership_tenure_months]]*Table1[[#This Row],[final_price]]</f>
        <v>750</v>
      </c>
    </row>
    <row r="409" spans="1:38" x14ac:dyDescent="0.35">
      <c r="A409">
        <v>40</v>
      </c>
      <c r="B409" t="s">
        <v>34</v>
      </c>
      <c r="C409">
        <v>2</v>
      </c>
      <c r="D409" t="s">
        <v>35</v>
      </c>
      <c r="E409" t="b">
        <v>0</v>
      </c>
      <c r="F409" s="1">
        <v>0.36041666666666666</v>
      </c>
      <c r="G409" s="1">
        <v>0.44236111111111109</v>
      </c>
      <c r="H409">
        <v>118</v>
      </c>
      <c r="I409" t="b">
        <v>0</v>
      </c>
      <c r="J409" t="b">
        <v>0</v>
      </c>
      <c r="K409" t="b">
        <v>0</v>
      </c>
      <c r="L409" t="s">
        <v>36</v>
      </c>
      <c r="M409">
        <v>50</v>
      </c>
      <c r="N409" t="s">
        <v>37</v>
      </c>
      <c r="O409">
        <v>50</v>
      </c>
      <c r="P409" t="s">
        <v>38</v>
      </c>
      <c r="Q409">
        <v>0.05</v>
      </c>
      <c r="R409" s="29">
        <v>47.5</v>
      </c>
      <c r="S409" t="s">
        <v>39</v>
      </c>
      <c r="T409" t="s">
        <v>40</v>
      </c>
      <c r="U409">
        <v>37.338200000000001</v>
      </c>
      <c r="V409">
        <v>-121.88630000000001</v>
      </c>
      <c r="W409">
        <f t="shared" si="12"/>
        <v>2025</v>
      </c>
      <c r="X409" t="str">
        <f t="shared" si="13"/>
        <v>June</v>
      </c>
      <c r="Y409" s="2">
        <v>45819</v>
      </c>
      <c r="Z409">
        <v>0</v>
      </c>
      <c r="AA409" t="b">
        <v>1</v>
      </c>
      <c r="AB409" s="2">
        <v>45860</v>
      </c>
      <c r="AC409">
        <v>2</v>
      </c>
      <c r="AD409">
        <v>29</v>
      </c>
      <c r="AE409">
        <v>8</v>
      </c>
      <c r="AF409">
        <v>2</v>
      </c>
      <c r="AG409">
        <v>2.5</v>
      </c>
      <c r="AH409" s="30">
        <v>0</v>
      </c>
      <c r="AI409">
        <v>1</v>
      </c>
      <c r="AJ409" t="s">
        <v>41</v>
      </c>
      <c r="AK409" t="s">
        <v>42</v>
      </c>
      <c r="AL409" s="29">
        <f>Table1[[#This Row],[membership_tenure_months]]*Table1[[#This Row],[final_price]]</f>
        <v>95</v>
      </c>
    </row>
    <row r="410" spans="1:38" x14ac:dyDescent="0.35">
      <c r="A410">
        <v>29</v>
      </c>
      <c r="B410" t="s">
        <v>34</v>
      </c>
      <c r="C410">
        <v>2</v>
      </c>
      <c r="D410" t="s">
        <v>120</v>
      </c>
      <c r="E410" t="b">
        <v>1</v>
      </c>
      <c r="F410" s="1">
        <v>0.84375</v>
      </c>
      <c r="G410" s="1">
        <v>0.92013888888888884</v>
      </c>
      <c r="H410">
        <v>110</v>
      </c>
      <c r="I410" t="b">
        <v>0</v>
      </c>
      <c r="J410" t="b">
        <v>0</v>
      </c>
      <c r="K410" t="b">
        <v>1</v>
      </c>
      <c r="L410" t="s">
        <v>60</v>
      </c>
      <c r="M410">
        <v>50</v>
      </c>
      <c r="N410" t="s">
        <v>37</v>
      </c>
      <c r="O410">
        <v>50</v>
      </c>
      <c r="P410" t="s">
        <v>93</v>
      </c>
      <c r="Q410">
        <v>0.15</v>
      </c>
      <c r="R410" s="29">
        <v>42.5</v>
      </c>
      <c r="S410" t="s">
        <v>39</v>
      </c>
      <c r="T410" t="s">
        <v>48</v>
      </c>
      <c r="U410">
        <v>36.7378</v>
      </c>
      <c r="V410">
        <v>-119.7871</v>
      </c>
      <c r="W410">
        <f t="shared" si="12"/>
        <v>2022</v>
      </c>
      <c r="X410" t="str">
        <f t="shared" si="13"/>
        <v>November</v>
      </c>
      <c r="Y410" s="2">
        <v>44866</v>
      </c>
      <c r="Z410">
        <v>0</v>
      </c>
      <c r="AA410" t="b">
        <v>0</v>
      </c>
      <c r="AB410" s="2">
        <v>45806</v>
      </c>
      <c r="AC410">
        <v>33</v>
      </c>
      <c r="AD410">
        <v>83</v>
      </c>
      <c r="AE410">
        <v>8</v>
      </c>
      <c r="AF410">
        <v>1.8</v>
      </c>
      <c r="AG410">
        <v>7.5</v>
      </c>
      <c r="AH410" s="30">
        <v>1</v>
      </c>
      <c r="AI410">
        <v>0</v>
      </c>
      <c r="AJ410" t="s">
        <v>49</v>
      </c>
      <c r="AK410" t="s">
        <v>42</v>
      </c>
      <c r="AL410" s="29">
        <f>Table1[[#This Row],[membership_tenure_months]]*Table1[[#This Row],[final_price]]</f>
        <v>1402.5</v>
      </c>
    </row>
    <row r="411" spans="1:38" x14ac:dyDescent="0.35">
      <c r="A411">
        <v>23</v>
      </c>
      <c r="B411" t="s">
        <v>34</v>
      </c>
      <c r="C411">
        <v>2</v>
      </c>
      <c r="D411" t="s">
        <v>145</v>
      </c>
      <c r="E411" t="b">
        <v>1</v>
      </c>
      <c r="F411" s="1">
        <v>0.73402777777777772</v>
      </c>
      <c r="G411" s="1">
        <v>0.83125000000000004</v>
      </c>
      <c r="H411">
        <v>140</v>
      </c>
      <c r="I411" t="b">
        <v>1</v>
      </c>
      <c r="J411" t="b">
        <v>1</v>
      </c>
      <c r="K411" t="b">
        <v>1</v>
      </c>
      <c r="L411" t="s">
        <v>75</v>
      </c>
      <c r="M411">
        <v>50</v>
      </c>
      <c r="N411" t="s">
        <v>82</v>
      </c>
      <c r="O411">
        <v>37.5</v>
      </c>
      <c r="P411" t="s">
        <v>38</v>
      </c>
      <c r="Q411">
        <v>0.05</v>
      </c>
      <c r="R411" s="29">
        <v>35.625</v>
      </c>
      <c r="S411" t="s">
        <v>39</v>
      </c>
      <c r="T411" t="s">
        <v>76</v>
      </c>
      <c r="U411">
        <v>37.774900000000002</v>
      </c>
      <c r="V411">
        <v>-122.4194</v>
      </c>
      <c r="W411">
        <f t="shared" si="12"/>
        <v>2025</v>
      </c>
      <c r="X411" t="str">
        <f t="shared" si="13"/>
        <v>March</v>
      </c>
      <c r="Y411" s="2">
        <v>45733</v>
      </c>
      <c r="Z411">
        <v>1</v>
      </c>
      <c r="AA411" t="b">
        <v>0</v>
      </c>
      <c r="AB411" s="2">
        <v>45855</v>
      </c>
      <c r="AC411">
        <v>5</v>
      </c>
      <c r="AD411">
        <v>34</v>
      </c>
      <c r="AE411">
        <v>8</v>
      </c>
      <c r="AF411">
        <v>2.2999999999999998</v>
      </c>
      <c r="AG411">
        <v>1.88</v>
      </c>
      <c r="AH411" s="30">
        <v>0</v>
      </c>
      <c r="AI411">
        <v>0</v>
      </c>
      <c r="AJ411" t="s">
        <v>77</v>
      </c>
      <c r="AK411" t="s">
        <v>42</v>
      </c>
      <c r="AL411" s="29">
        <f>Table1[[#This Row],[membership_tenure_months]]*Table1[[#This Row],[final_price]]</f>
        <v>178.125</v>
      </c>
    </row>
    <row r="412" spans="1:38" x14ac:dyDescent="0.35">
      <c r="A412">
        <v>12</v>
      </c>
      <c r="B412" t="s">
        <v>43</v>
      </c>
      <c r="C412">
        <v>2</v>
      </c>
      <c r="D412" t="s">
        <v>158</v>
      </c>
      <c r="E412" t="b">
        <v>1</v>
      </c>
      <c r="F412" s="1">
        <v>0.58194444444444449</v>
      </c>
      <c r="G412" s="1">
        <v>0.66388888888888886</v>
      </c>
      <c r="H412">
        <v>118</v>
      </c>
      <c r="I412" t="b">
        <v>1</v>
      </c>
      <c r="J412" t="b">
        <v>1</v>
      </c>
      <c r="K412" t="b">
        <v>1</v>
      </c>
      <c r="L412" t="s">
        <v>45</v>
      </c>
      <c r="M412">
        <v>30</v>
      </c>
      <c r="N412" t="s">
        <v>37</v>
      </c>
      <c r="O412">
        <v>30</v>
      </c>
      <c r="P412" t="s">
        <v>38</v>
      </c>
      <c r="Q412">
        <v>0.05</v>
      </c>
      <c r="R412" s="29">
        <v>28.5</v>
      </c>
      <c r="S412" t="s">
        <v>47</v>
      </c>
      <c r="T412" t="s">
        <v>57</v>
      </c>
      <c r="U412">
        <v>33.836599999999997</v>
      </c>
      <c r="V412">
        <v>-117.9143</v>
      </c>
      <c r="W412">
        <f t="shared" si="12"/>
        <v>2024</v>
      </c>
      <c r="X412" t="str">
        <f t="shared" si="13"/>
        <v>July</v>
      </c>
      <c r="Y412" s="2">
        <v>45490</v>
      </c>
      <c r="Z412">
        <v>7</v>
      </c>
      <c r="AA412" t="b">
        <v>0</v>
      </c>
      <c r="AB412" s="2">
        <v>45841</v>
      </c>
      <c r="AC412">
        <v>13</v>
      </c>
      <c r="AD412">
        <v>48</v>
      </c>
      <c r="AE412">
        <v>8</v>
      </c>
      <c r="AF412">
        <v>2</v>
      </c>
      <c r="AG412">
        <v>1.5</v>
      </c>
      <c r="AH412" s="30">
        <v>0</v>
      </c>
      <c r="AI412">
        <v>0</v>
      </c>
      <c r="AJ412" t="s">
        <v>58</v>
      </c>
      <c r="AK412" t="s">
        <v>42</v>
      </c>
      <c r="AL412" s="29">
        <f>Table1[[#This Row],[membership_tenure_months]]*Table1[[#This Row],[final_price]]</f>
        <v>370.5</v>
      </c>
    </row>
    <row r="413" spans="1:38" x14ac:dyDescent="0.35">
      <c r="A413">
        <v>40</v>
      </c>
      <c r="B413" t="s">
        <v>43</v>
      </c>
      <c r="C413">
        <v>3</v>
      </c>
      <c r="D413" t="s">
        <v>141</v>
      </c>
      <c r="E413" t="b">
        <v>0</v>
      </c>
      <c r="F413" s="1">
        <v>0.47083333333333333</v>
      </c>
      <c r="G413" s="1">
        <v>0.58958333333333335</v>
      </c>
      <c r="H413">
        <v>171</v>
      </c>
      <c r="I413" t="b">
        <v>0</v>
      </c>
      <c r="J413" t="b">
        <v>1</v>
      </c>
      <c r="K413" t="b">
        <v>1</v>
      </c>
      <c r="L413" t="s">
        <v>36</v>
      </c>
      <c r="M413">
        <v>30</v>
      </c>
      <c r="N413" t="s">
        <v>82</v>
      </c>
      <c r="O413">
        <v>22.5</v>
      </c>
      <c r="P413" t="s">
        <v>46</v>
      </c>
      <c r="Q413">
        <v>0</v>
      </c>
      <c r="R413" s="29">
        <v>22.5</v>
      </c>
      <c r="S413" t="s">
        <v>47</v>
      </c>
      <c r="T413" t="s">
        <v>57</v>
      </c>
      <c r="U413">
        <v>33.836599999999997</v>
      </c>
      <c r="V413">
        <v>-117.9143</v>
      </c>
      <c r="W413">
        <f t="shared" si="12"/>
        <v>2022</v>
      </c>
      <c r="X413" t="str">
        <f t="shared" si="13"/>
        <v>September</v>
      </c>
      <c r="Y413" s="2">
        <v>44819</v>
      </c>
      <c r="Z413">
        <v>8</v>
      </c>
      <c r="AA413" t="b">
        <v>0</v>
      </c>
      <c r="AB413" s="2">
        <v>45803</v>
      </c>
      <c r="AC413">
        <v>35</v>
      </c>
      <c r="AD413">
        <v>86</v>
      </c>
      <c r="AE413">
        <v>12</v>
      </c>
      <c r="AF413">
        <v>2.8</v>
      </c>
      <c r="AG413">
        <v>0</v>
      </c>
      <c r="AH413" s="30">
        <v>1</v>
      </c>
      <c r="AI413">
        <v>0</v>
      </c>
      <c r="AJ413" t="s">
        <v>58</v>
      </c>
      <c r="AK413" t="s">
        <v>42</v>
      </c>
      <c r="AL413" s="29">
        <f>Table1[[#This Row],[membership_tenure_months]]*Table1[[#This Row],[final_price]]</f>
        <v>787.5</v>
      </c>
    </row>
    <row r="414" spans="1:38" x14ac:dyDescent="0.35">
      <c r="A414">
        <v>27</v>
      </c>
      <c r="B414" t="s">
        <v>43</v>
      </c>
      <c r="C414">
        <v>5</v>
      </c>
      <c r="D414" t="s">
        <v>85</v>
      </c>
      <c r="E414" t="b">
        <v>0</v>
      </c>
      <c r="F414" s="1">
        <v>0.76527777777777772</v>
      </c>
      <c r="G414" s="1">
        <v>0.7944444444444444</v>
      </c>
      <c r="H414">
        <v>42</v>
      </c>
      <c r="I414" t="b">
        <v>0</v>
      </c>
      <c r="J414" t="b">
        <v>0</v>
      </c>
      <c r="K414" t="b">
        <v>0</v>
      </c>
      <c r="L414" t="s">
        <v>45</v>
      </c>
      <c r="M414">
        <v>30</v>
      </c>
      <c r="N414" t="s">
        <v>82</v>
      </c>
      <c r="O414">
        <v>22.5</v>
      </c>
      <c r="P414" t="s">
        <v>46</v>
      </c>
      <c r="Q414">
        <v>0</v>
      </c>
      <c r="R414" s="29">
        <v>22.5</v>
      </c>
      <c r="S414" t="s">
        <v>47</v>
      </c>
      <c r="T414" t="s">
        <v>83</v>
      </c>
      <c r="U414">
        <v>33.770099999999999</v>
      </c>
      <c r="V414">
        <v>-118.19370000000001</v>
      </c>
      <c r="W414">
        <f t="shared" si="12"/>
        <v>2022</v>
      </c>
      <c r="X414" t="str">
        <f t="shared" si="13"/>
        <v>September</v>
      </c>
      <c r="Y414" s="2">
        <v>44818</v>
      </c>
      <c r="Z414">
        <v>0</v>
      </c>
      <c r="AA414" t="b">
        <v>0</v>
      </c>
      <c r="AB414" s="2">
        <v>45803</v>
      </c>
      <c r="AC414">
        <v>35</v>
      </c>
      <c r="AD414">
        <v>86</v>
      </c>
      <c r="AE414">
        <v>20</v>
      </c>
      <c r="AF414">
        <v>0.7</v>
      </c>
      <c r="AG414">
        <v>0</v>
      </c>
      <c r="AH414" s="30">
        <v>1</v>
      </c>
      <c r="AI414">
        <v>0</v>
      </c>
      <c r="AJ414" t="s">
        <v>84</v>
      </c>
      <c r="AK414" t="s">
        <v>42</v>
      </c>
      <c r="AL414" s="29">
        <f>Table1[[#This Row],[membership_tenure_months]]*Table1[[#This Row],[final_price]]</f>
        <v>787.5</v>
      </c>
    </row>
    <row r="415" spans="1:38" x14ac:dyDescent="0.35">
      <c r="A415">
        <v>34</v>
      </c>
      <c r="B415" t="s">
        <v>43</v>
      </c>
      <c r="C415">
        <v>3</v>
      </c>
      <c r="D415" t="s">
        <v>152</v>
      </c>
      <c r="E415" t="b">
        <v>0</v>
      </c>
      <c r="F415" s="1">
        <v>0.60833333333333328</v>
      </c>
      <c r="G415" s="1">
        <v>0.66388888888888886</v>
      </c>
      <c r="H415">
        <v>80</v>
      </c>
      <c r="I415" t="b">
        <v>0</v>
      </c>
      <c r="J415" t="b">
        <v>1</v>
      </c>
      <c r="K415" t="b">
        <v>0</v>
      </c>
      <c r="L415" t="s">
        <v>45</v>
      </c>
      <c r="M415">
        <v>30</v>
      </c>
      <c r="N415" t="s">
        <v>37</v>
      </c>
      <c r="O415">
        <v>30</v>
      </c>
      <c r="P415" t="s">
        <v>93</v>
      </c>
      <c r="Q415">
        <v>0.15</v>
      </c>
      <c r="R415" s="29">
        <v>25.5</v>
      </c>
      <c r="S415" t="s">
        <v>47</v>
      </c>
      <c r="T415" t="s">
        <v>83</v>
      </c>
      <c r="U415">
        <v>33.770099999999999</v>
      </c>
      <c r="V415">
        <v>-118.19370000000001</v>
      </c>
      <c r="W415">
        <f t="shared" si="12"/>
        <v>2023</v>
      </c>
      <c r="X415" t="str">
        <f t="shared" si="13"/>
        <v>October</v>
      </c>
      <c r="Y415" s="2">
        <v>45220</v>
      </c>
      <c r="Z415">
        <v>8</v>
      </c>
      <c r="AA415" t="b">
        <v>0</v>
      </c>
      <c r="AB415" s="2">
        <v>45826</v>
      </c>
      <c r="AC415">
        <v>22</v>
      </c>
      <c r="AD415">
        <v>63</v>
      </c>
      <c r="AE415">
        <v>12</v>
      </c>
      <c r="AF415">
        <v>1.3</v>
      </c>
      <c r="AG415">
        <v>4.5</v>
      </c>
      <c r="AH415" s="30">
        <v>1</v>
      </c>
      <c r="AI415">
        <v>0</v>
      </c>
      <c r="AJ415" t="s">
        <v>84</v>
      </c>
      <c r="AK415" t="s">
        <v>42</v>
      </c>
      <c r="AL415" s="29">
        <f>Table1[[#This Row],[membership_tenure_months]]*Table1[[#This Row],[final_price]]</f>
        <v>561</v>
      </c>
    </row>
    <row r="416" spans="1:38" x14ac:dyDescent="0.35">
      <c r="A416">
        <v>14</v>
      </c>
      <c r="B416" t="s">
        <v>34</v>
      </c>
      <c r="C416">
        <v>3</v>
      </c>
      <c r="D416" t="s">
        <v>152</v>
      </c>
      <c r="E416" t="b">
        <v>0</v>
      </c>
      <c r="F416" s="1">
        <v>0.86944444444444446</v>
      </c>
      <c r="G416" s="1">
        <v>0.91805555555555551</v>
      </c>
      <c r="H416">
        <v>70</v>
      </c>
      <c r="I416" t="b">
        <v>1</v>
      </c>
      <c r="J416" t="b">
        <v>1</v>
      </c>
      <c r="K416" t="b">
        <v>1</v>
      </c>
      <c r="L416" t="s">
        <v>80</v>
      </c>
      <c r="M416">
        <v>50</v>
      </c>
      <c r="N416" t="s">
        <v>37</v>
      </c>
      <c r="O416">
        <v>50</v>
      </c>
      <c r="P416" t="s">
        <v>93</v>
      </c>
      <c r="Q416">
        <v>0.15</v>
      </c>
      <c r="R416" s="29">
        <v>42.5</v>
      </c>
      <c r="S416" t="s">
        <v>39</v>
      </c>
      <c r="T416" t="s">
        <v>48</v>
      </c>
      <c r="U416">
        <v>36.7378</v>
      </c>
      <c r="V416">
        <v>-119.7871</v>
      </c>
      <c r="W416">
        <f t="shared" si="12"/>
        <v>2023</v>
      </c>
      <c r="X416" t="str">
        <f t="shared" si="13"/>
        <v>August</v>
      </c>
      <c r="Y416" s="2">
        <v>45158</v>
      </c>
      <c r="Z416">
        <v>5</v>
      </c>
      <c r="AA416" t="b">
        <v>1</v>
      </c>
      <c r="AB416" s="2">
        <v>45823</v>
      </c>
      <c r="AC416">
        <v>24</v>
      </c>
      <c r="AD416">
        <v>66</v>
      </c>
      <c r="AE416">
        <v>12</v>
      </c>
      <c r="AF416">
        <v>1.2</v>
      </c>
      <c r="AG416">
        <v>7.5</v>
      </c>
      <c r="AH416" s="30">
        <v>1</v>
      </c>
      <c r="AI416">
        <v>0</v>
      </c>
      <c r="AJ416" t="s">
        <v>49</v>
      </c>
      <c r="AK416" t="s">
        <v>42</v>
      </c>
      <c r="AL416" s="29">
        <f>Table1[[#This Row],[membership_tenure_months]]*Table1[[#This Row],[final_price]]</f>
        <v>1020</v>
      </c>
    </row>
    <row r="417" spans="1:38" x14ac:dyDescent="0.35">
      <c r="A417">
        <v>43</v>
      </c>
      <c r="B417" t="s">
        <v>34</v>
      </c>
      <c r="C417">
        <v>1</v>
      </c>
      <c r="D417" t="s">
        <v>116</v>
      </c>
      <c r="E417" t="b">
        <v>0</v>
      </c>
      <c r="F417" s="1">
        <v>0.62777777777777777</v>
      </c>
      <c r="G417" s="1">
        <v>0.71180555555555558</v>
      </c>
      <c r="H417">
        <v>121</v>
      </c>
      <c r="I417" t="b">
        <v>0</v>
      </c>
      <c r="J417" t="b">
        <v>1</v>
      </c>
      <c r="K417" t="b">
        <v>0</v>
      </c>
      <c r="L417" t="s">
        <v>60</v>
      </c>
      <c r="M417">
        <v>50</v>
      </c>
      <c r="N417" t="s">
        <v>82</v>
      </c>
      <c r="O417">
        <v>37.5</v>
      </c>
      <c r="P417" t="s">
        <v>93</v>
      </c>
      <c r="Q417">
        <v>0.15</v>
      </c>
      <c r="R417" s="29">
        <v>31.875</v>
      </c>
      <c r="S417" t="s">
        <v>39</v>
      </c>
      <c r="T417" t="s">
        <v>52</v>
      </c>
      <c r="U417">
        <v>37.804400000000001</v>
      </c>
      <c r="V417">
        <v>-122.27119999999999</v>
      </c>
      <c r="W417">
        <f t="shared" si="12"/>
        <v>2024</v>
      </c>
      <c r="X417" t="str">
        <f t="shared" si="13"/>
        <v>March</v>
      </c>
      <c r="Y417" s="2">
        <v>45353</v>
      </c>
      <c r="Z417">
        <v>8</v>
      </c>
      <c r="AA417" t="b">
        <v>1</v>
      </c>
      <c r="AB417" s="2">
        <v>45834</v>
      </c>
      <c r="AC417">
        <v>17</v>
      </c>
      <c r="AD417">
        <v>55</v>
      </c>
      <c r="AE417">
        <v>4</v>
      </c>
      <c r="AF417">
        <v>2</v>
      </c>
      <c r="AG417">
        <v>5.62</v>
      </c>
      <c r="AH417" s="30">
        <v>0</v>
      </c>
      <c r="AI417">
        <v>0</v>
      </c>
      <c r="AJ417" t="s">
        <v>53</v>
      </c>
      <c r="AK417" t="s">
        <v>42</v>
      </c>
      <c r="AL417" s="29">
        <f>Table1[[#This Row],[membership_tenure_months]]*Table1[[#This Row],[final_price]]</f>
        <v>541.875</v>
      </c>
    </row>
    <row r="418" spans="1:38" x14ac:dyDescent="0.35">
      <c r="A418">
        <v>33</v>
      </c>
      <c r="B418" t="s">
        <v>43</v>
      </c>
      <c r="C418">
        <v>1</v>
      </c>
      <c r="D418" t="s">
        <v>81</v>
      </c>
      <c r="E418" t="b">
        <v>1</v>
      </c>
      <c r="F418" s="1">
        <v>0.69513888888888886</v>
      </c>
      <c r="G418" s="1">
        <v>0.77013888888888893</v>
      </c>
      <c r="H418">
        <v>108</v>
      </c>
      <c r="I418" t="b">
        <v>0</v>
      </c>
      <c r="J418" t="b">
        <v>0</v>
      </c>
      <c r="K418" t="b">
        <v>1</v>
      </c>
      <c r="L418" t="s">
        <v>45</v>
      </c>
      <c r="M418">
        <v>30</v>
      </c>
      <c r="N418" t="s">
        <v>82</v>
      </c>
      <c r="O418">
        <v>22.5</v>
      </c>
      <c r="P418" t="s">
        <v>46</v>
      </c>
      <c r="Q418">
        <v>0</v>
      </c>
      <c r="R418" s="29">
        <v>22.5</v>
      </c>
      <c r="S418" t="s">
        <v>47</v>
      </c>
      <c r="T418" t="s">
        <v>52</v>
      </c>
      <c r="U418">
        <v>37.804400000000001</v>
      </c>
      <c r="V418">
        <v>-122.27119999999999</v>
      </c>
      <c r="W418">
        <f t="shared" si="12"/>
        <v>2024</v>
      </c>
      <c r="X418" t="str">
        <f t="shared" si="13"/>
        <v>August</v>
      </c>
      <c r="Y418" s="2">
        <v>45518</v>
      </c>
      <c r="Z418">
        <v>0</v>
      </c>
      <c r="AA418" t="b">
        <v>0</v>
      </c>
      <c r="AB418" s="2">
        <v>45843</v>
      </c>
      <c r="AC418">
        <v>12</v>
      </c>
      <c r="AD418">
        <v>46</v>
      </c>
      <c r="AE418">
        <v>4</v>
      </c>
      <c r="AF418">
        <v>1.8</v>
      </c>
      <c r="AG418">
        <v>0</v>
      </c>
      <c r="AH418" s="30">
        <v>0</v>
      </c>
      <c r="AI418">
        <v>0</v>
      </c>
      <c r="AJ418" t="s">
        <v>53</v>
      </c>
      <c r="AK418" t="s">
        <v>42</v>
      </c>
      <c r="AL418" s="29">
        <f>Table1[[#This Row],[membership_tenure_months]]*Table1[[#This Row],[final_price]]</f>
        <v>270</v>
      </c>
    </row>
    <row r="419" spans="1:38" x14ac:dyDescent="0.35">
      <c r="A419">
        <v>13</v>
      </c>
      <c r="B419" t="s">
        <v>43</v>
      </c>
      <c r="C419">
        <v>3</v>
      </c>
      <c r="D419" t="s">
        <v>133</v>
      </c>
      <c r="E419" t="b">
        <v>0</v>
      </c>
      <c r="F419" s="1">
        <v>0.56666666666666665</v>
      </c>
      <c r="G419" s="1">
        <v>0.58888888888888891</v>
      </c>
      <c r="H419">
        <v>32</v>
      </c>
      <c r="I419" t="b">
        <v>0</v>
      </c>
      <c r="J419" t="b">
        <v>1</v>
      </c>
      <c r="K419" t="b">
        <v>0</v>
      </c>
      <c r="L419" t="s">
        <v>36</v>
      </c>
      <c r="M419">
        <v>30</v>
      </c>
      <c r="N419" t="s">
        <v>37</v>
      </c>
      <c r="O419">
        <v>30</v>
      </c>
      <c r="P419" t="s">
        <v>46</v>
      </c>
      <c r="Q419">
        <v>0</v>
      </c>
      <c r="R419" s="29">
        <v>30</v>
      </c>
      <c r="S419" t="s">
        <v>47</v>
      </c>
      <c r="T419" t="s">
        <v>52</v>
      </c>
      <c r="U419">
        <v>37.804400000000001</v>
      </c>
      <c r="V419">
        <v>-122.27119999999999</v>
      </c>
      <c r="W419">
        <f t="shared" si="12"/>
        <v>2024</v>
      </c>
      <c r="X419" t="str">
        <f t="shared" si="13"/>
        <v>July</v>
      </c>
      <c r="Y419" s="2">
        <v>45480</v>
      </c>
      <c r="Z419">
        <v>4</v>
      </c>
      <c r="AA419" t="b">
        <v>0</v>
      </c>
      <c r="AB419" s="2">
        <v>45841</v>
      </c>
      <c r="AC419">
        <v>13</v>
      </c>
      <c r="AD419">
        <v>48</v>
      </c>
      <c r="AE419">
        <v>12</v>
      </c>
      <c r="AF419">
        <v>0.5</v>
      </c>
      <c r="AG419">
        <v>0</v>
      </c>
      <c r="AH419" s="30">
        <v>0</v>
      </c>
      <c r="AI419">
        <v>0</v>
      </c>
      <c r="AJ419" t="s">
        <v>53</v>
      </c>
      <c r="AK419" t="s">
        <v>42</v>
      </c>
      <c r="AL419" s="29">
        <f>Table1[[#This Row],[membership_tenure_months]]*Table1[[#This Row],[final_price]]</f>
        <v>390</v>
      </c>
    </row>
    <row r="420" spans="1:38" x14ac:dyDescent="0.35">
      <c r="A420">
        <v>23</v>
      </c>
      <c r="B420" t="s">
        <v>66</v>
      </c>
      <c r="C420">
        <v>5</v>
      </c>
      <c r="D420" t="s">
        <v>95</v>
      </c>
      <c r="E420" t="b">
        <v>1</v>
      </c>
      <c r="F420" s="1">
        <v>0.87291666666666667</v>
      </c>
      <c r="G420" s="1">
        <v>0.98263888888888884</v>
      </c>
      <c r="H420">
        <v>158</v>
      </c>
      <c r="I420" t="b">
        <v>0</v>
      </c>
      <c r="J420" t="b">
        <v>0</v>
      </c>
      <c r="K420" t="b">
        <v>1</v>
      </c>
      <c r="L420" t="s">
        <v>45</v>
      </c>
      <c r="M420">
        <v>70</v>
      </c>
      <c r="N420" t="s">
        <v>37</v>
      </c>
      <c r="O420">
        <v>70</v>
      </c>
      <c r="P420" t="s">
        <v>46</v>
      </c>
      <c r="Q420">
        <v>0</v>
      </c>
      <c r="R420" s="29">
        <v>70</v>
      </c>
      <c r="S420" t="s">
        <v>68</v>
      </c>
      <c r="T420" t="s">
        <v>57</v>
      </c>
      <c r="U420">
        <v>33.836599999999997</v>
      </c>
      <c r="V420">
        <v>-117.9143</v>
      </c>
      <c r="W420">
        <f t="shared" si="12"/>
        <v>2023</v>
      </c>
      <c r="X420" t="str">
        <f t="shared" si="13"/>
        <v>July</v>
      </c>
      <c r="Y420" s="2">
        <v>45114</v>
      </c>
      <c r="Z420">
        <v>0</v>
      </c>
      <c r="AA420" t="b">
        <v>1</v>
      </c>
      <c r="AB420" s="2">
        <v>45820</v>
      </c>
      <c r="AC420">
        <v>25</v>
      </c>
      <c r="AD420">
        <v>69</v>
      </c>
      <c r="AE420">
        <v>20</v>
      </c>
      <c r="AF420">
        <v>2.6</v>
      </c>
      <c r="AG420">
        <v>0</v>
      </c>
      <c r="AH420" s="30">
        <v>1</v>
      </c>
      <c r="AI420">
        <v>1</v>
      </c>
      <c r="AJ420" t="s">
        <v>58</v>
      </c>
      <c r="AK420" t="s">
        <v>42</v>
      </c>
      <c r="AL420" s="29">
        <f>Table1[[#This Row],[membership_tenure_months]]*Table1[[#This Row],[final_price]]</f>
        <v>1750</v>
      </c>
    </row>
    <row r="421" spans="1:38" x14ac:dyDescent="0.35">
      <c r="A421">
        <v>22</v>
      </c>
      <c r="B421" t="s">
        <v>54</v>
      </c>
      <c r="C421">
        <v>1</v>
      </c>
      <c r="D421" t="s">
        <v>63</v>
      </c>
      <c r="E421" t="b">
        <v>1</v>
      </c>
      <c r="F421" s="1">
        <v>0.51875000000000004</v>
      </c>
      <c r="G421" s="1">
        <v>0.5854166666666667</v>
      </c>
      <c r="H421">
        <v>96</v>
      </c>
      <c r="I421" t="b">
        <v>1</v>
      </c>
      <c r="J421" t="b">
        <v>0</v>
      </c>
      <c r="K421" t="b">
        <v>1</v>
      </c>
      <c r="L421" t="s">
        <v>80</v>
      </c>
      <c r="M421">
        <v>20</v>
      </c>
      <c r="N421" t="s">
        <v>37</v>
      </c>
      <c r="O421">
        <v>20</v>
      </c>
      <c r="P421" t="s">
        <v>46</v>
      </c>
      <c r="Q421">
        <v>0</v>
      </c>
      <c r="R421" s="29">
        <v>20</v>
      </c>
      <c r="S421" t="s">
        <v>56</v>
      </c>
      <c r="T421" t="s">
        <v>52</v>
      </c>
      <c r="U421">
        <v>37.804400000000001</v>
      </c>
      <c r="V421">
        <v>-122.27119999999999</v>
      </c>
      <c r="W421">
        <f t="shared" si="12"/>
        <v>2023</v>
      </c>
      <c r="X421" t="str">
        <f t="shared" si="13"/>
        <v>April</v>
      </c>
      <c r="Y421" s="2">
        <v>45029</v>
      </c>
      <c r="Z421">
        <v>0</v>
      </c>
      <c r="AA421" t="b">
        <v>0</v>
      </c>
      <c r="AB421" s="2">
        <v>45815</v>
      </c>
      <c r="AC421">
        <v>28</v>
      </c>
      <c r="AD421">
        <v>74</v>
      </c>
      <c r="AE421">
        <v>4</v>
      </c>
      <c r="AF421">
        <v>1.6</v>
      </c>
      <c r="AG421">
        <v>0</v>
      </c>
      <c r="AH421" s="30">
        <v>1</v>
      </c>
      <c r="AI421">
        <v>0</v>
      </c>
      <c r="AJ421" t="s">
        <v>53</v>
      </c>
      <c r="AK421" t="s">
        <v>42</v>
      </c>
      <c r="AL421" s="29">
        <f>Table1[[#This Row],[membership_tenure_months]]*Table1[[#This Row],[final_price]]</f>
        <v>560</v>
      </c>
    </row>
    <row r="422" spans="1:38" x14ac:dyDescent="0.35">
      <c r="A422">
        <v>18</v>
      </c>
      <c r="B422" t="s">
        <v>54</v>
      </c>
      <c r="C422">
        <v>2</v>
      </c>
      <c r="D422" t="s">
        <v>142</v>
      </c>
      <c r="E422" t="b">
        <v>0</v>
      </c>
      <c r="F422" s="1">
        <v>0.82291666666666663</v>
      </c>
      <c r="G422" s="1">
        <v>0.94722222222222219</v>
      </c>
      <c r="H422">
        <v>179</v>
      </c>
      <c r="I422" t="b">
        <v>0</v>
      </c>
      <c r="J422" t="b">
        <v>1</v>
      </c>
      <c r="K422" t="b">
        <v>0</v>
      </c>
      <c r="L422" t="s">
        <v>36</v>
      </c>
      <c r="M422">
        <v>20</v>
      </c>
      <c r="N422" t="s">
        <v>82</v>
      </c>
      <c r="O422">
        <v>15</v>
      </c>
      <c r="P422" t="s">
        <v>46</v>
      </c>
      <c r="Q422">
        <v>0</v>
      </c>
      <c r="R422" s="29">
        <v>15</v>
      </c>
      <c r="S422" t="s">
        <v>56</v>
      </c>
      <c r="T422" t="s">
        <v>72</v>
      </c>
      <c r="U422">
        <v>35.3733</v>
      </c>
      <c r="V422">
        <v>-119.0187</v>
      </c>
      <c r="W422">
        <f t="shared" si="12"/>
        <v>2023</v>
      </c>
      <c r="X422" t="str">
        <f t="shared" si="13"/>
        <v>March</v>
      </c>
      <c r="Y422" s="2">
        <v>44987</v>
      </c>
      <c r="Z422">
        <v>8</v>
      </c>
      <c r="AA422" t="b">
        <v>0</v>
      </c>
      <c r="AB422" s="2">
        <v>45813</v>
      </c>
      <c r="AC422">
        <v>29</v>
      </c>
      <c r="AD422">
        <v>76</v>
      </c>
      <c r="AE422">
        <v>8</v>
      </c>
      <c r="AF422">
        <v>3</v>
      </c>
      <c r="AG422">
        <v>0</v>
      </c>
      <c r="AH422" s="30">
        <v>1</v>
      </c>
      <c r="AI422">
        <v>0</v>
      </c>
      <c r="AJ422" t="s">
        <v>73</v>
      </c>
      <c r="AK422" t="s">
        <v>42</v>
      </c>
      <c r="AL422" s="29">
        <f>Table1[[#This Row],[membership_tenure_months]]*Table1[[#This Row],[final_price]]</f>
        <v>435</v>
      </c>
    </row>
    <row r="423" spans="1:38" x14ac:dyDescent="0.35">
      <c r="A423">
        <v>28</v>
      </c>
      <c r="B423" t="s">
        <v>34</v>
      </c>
      <c r="C423">
        <v>1</v>
      </c>
      <c r="D423" t="s">
        <v>63</v>
      </c>
      <c r="E423" t="b">
        <v>0</v>
      </c>
      <c r="F423" s="1">
        <v>0.49236111111111114</v>
      </c>
      <c r="G423" s="1">
        <v>0.59097222222222223</v>
      </c>
      <c r="H423">
        <v>142</v>
      </c>
      <c r="I423" t="b">
        <v>1</v>
      </c>
      <c r="J423" t="b">
        <v>1</v>
      </c>
      <c r="K423" t="b">
        <v>1</v>
      </c>
      <c r="L423" t="s">
        <v>60</v>
      </c>
      <c r="M423">
        <v>50</v>
      </c>
      <c r="N423" t="s">
        <v>37</v>
      </c>
      <c r="O423">
        <v>50</v>
      </c>
      <c r="P423" t="s">
        <v>51</v>
      </c>
      <c r="Q423">
        <v>0.1</v>
      </c>
      <c r="R423" s="29">
        <v>45</v>
      </c>
      <c r="S423" t="s">
        <v>39</v>
      </c>
      <c r="T423" t="s">
        <v>61</v>
      </c>
      <c r="U423">
        <v>38.581600000000002</v>
      </c>
      <c r="V423">
        <v>-121.4944</v>
      </c>
      <c r="W423">
        <f t="shared" si="12"/>
        <v>2023</v>
      </c>
      <c r="X423" t="str">
        <f t="shared" si="13"/>
        <v>March</v>
      </c>
      <c r="Y423" s="2">
        <v>44990</v>
      </c>
      <c r="Z423">
        <v>3</v>
      </c>
      <c r="AA423" t="b">
        <v>0</v>
      </c>
      <c r="AB423" s="2">
        <v>45813</v>
      </c>
      <c r="AC423">
        <v>29</v>
      </c>
      <c r="AD423">
        <v>76</v>
      </c>
      <c r="AE423">
        <v>4</v>
      </c>
      <c r="AF423">
        <v>2.4</v>
      </c>
      <c r="AG423">
        <v>5</v>
      </c>
      <c r="AH423" s="30">
        <v>1</v>
      </c>
      <c r="AI423">
        <v>0</v>
      </c>
      <c r="AJ423" t="s">
        <v>62</v>
      </c>
      <c r="AK423" t="s">
        <v>42</v>
      </c>
      <c r="AL423" s="29">
        <f>Table1[[#This Row],[membership_tenure_months]]*Table1[[#This Row],[final_price]]</f>
        <v>1305</v>
      </c>
    </row>
    <row r="424" spans="1:38" x14ac:dyDescent="0.35">
      <c r="A424">
        <v>15</v>
      </c>
      <c r="B424" t="s">
        <v>43</v>
      </c>
      <c r="C424">
        <v>2</v>
      </c>
      <c r="D424" t="s">
        <v>149</v>
      </c>
      <c r="E424" t="b">
        <v>1</v>
      </c>
      <c r="F424" s="1">
        <v>0.79652777777777772</v>
      </c>
      <c r="G424" s="1">
        <v>0.91805555555555551</v>
      </c>
      <c r="H424">
        <v>175</v>
      </c>
      <c r="I424" t="b">
        <v>1</v>
      </c>
      <c r="J424" t="b">
        <v>0</v>
      </c>
      <c r="K424" t="b">
        <v>1</v>
      </c>
      <c r="L424" t="s">
        <v>36</v>
      </c>
      <c r="M424">
        <v>30</v>
      </c>
      <c r="N424" t="s">
        <v>97</v>
      </c>
      <c r="O424">
        <v>27</v>
      </c>
      <c r="P424" t="s">
        <v>46</v>
      </c>
      <c r="Q424">
        <v>0</v>
      </c>
      <c r="R424" s="29">
        <v>27</v>
      </c>
      <c r="S424" t="s">
        <v>47</v>
      </c>
      <c r="T424" t="s">
        <v>57</v>
      </c>
      <c r="U424">
        <v>33.836599999999997</v>
      </c>
      <c r="V424">
        <v>-117.9143</v>
      </c>
      <c r="W424">
        <f t="shared" si="12"/>
        <v>2025</v>
      </c>
      <c r="X424" t="str">
        <f t="shared" si="13"/>
        <v>March</v>
      </c>
      <c r="Y424" s="2">
        <v>45733</v>
      </c>
      <c r="Z424">
        <v>0</v>
      </c>
      <c r="AA424" t="b">
        <v>1</v>
      </c>
      <c r="AB424" s="2">
        <v>45855</v>
      </c>
      <c r="AC424">
        <v>5</v>
      </c>
      <c r="AD424">
        <v>34</v>
      </c>
      <c r="AE424">
        <v>8</v>
      </c>
      <c r="AF424">
        <v>2.9</v>
      </c>
      <c r="AG424">
        <v>0</v>
      </c>
      <c r="AH424" s="30">
        <v>0</v>
      </c>
      <c r="AI424">
        <v>0</v>
      </c>
      <c r="AJ424" t="s">
        <v>58</v>
      </c>
      <c r="AK424" t="s">
        <v>42</v>
      </c>
      <c r="AL424" s="29">
        <f>Table1[[#This Row],[membership_tenure_months]]*Table1[[#This Row],[final_price]]</f>
        <v>135</v>
      </c>
    </row>
    <row r="425" spans="1:38" x14ac:dyDescent="0.35">
      <c r="A425">
        <v>14</v>
      </c>
      <c r="B425" t="s">
        <v>34</v>
      </c>
      <c r="C425">
        <v>3</v>
      </c>
      <c r="D425" t="s">
        <v>159</v>
      </c>
      <c r="E425" t="b">
        <v>1</v>
      </c>
      <c r="F425" s="1">
        <v>0.64652777777777781</v>
      </c>
      <c r="G425" s="1">
        <v>0.76527777777777772</v>
      </c>
      <c r="H425">
        <v>171</v>
      </c>
      <c r="I425" t="b">
        <v>0</v>
      </c>
      <c r="J425" t="b">
        <v>0</v>
      </c>
      <c r="K425" t="b">
        <v>1</v>
      </c>
      <c r="L425" t="s">
        <v>36</v>
      </c>
      <c r="M425">
        <v>50</v>
      </c>
      <c r="N425" t="s">
        <v>37</v>
      </c>
      <c r="O425">
        <v>50</v>
      </c>
      <c r="P425" t="s">
        <v>38</v>
      </c>
      <c r="Q425">
        <v>0.05</v>
      </c>
      <c r="R425" s="29">
        <v>47.5</v>
      </c>
      <c r="S425" t="s">
        <v>39</v>
      </c>
      <c r="T425" t="s">
        <v>40</v>
      </c>
      <c r="U425">
        <v>37.338200000000001</v>
      </c>
      <c r="V425">
        <v>-121.88630000000001</v>
      </c>
      <c r="W425">
        <f t="shared" si="12"/>
        <v>2024</v>
      </c>
      <c r="X425" t="str">
        <f t="shared" si="13"/>
        <v>January</v>
      </c>
      <c r="Y425" s="2">
        <v>45304</v>
      </c>
      <c r="Z425">
        <v>0</v>
      </c>
      <c r="AA425" t="b">
        <v>1</v>
      </c>
      <c r="AB425" s="2">
        <v>45831</v>
      </c>
      <c r="AC425">
        <v>19</v>
      </c>
      <c r="AD425">
        <v>58</v>
      </c>
      <c r="AE425">
        <v>12</v>
      </c>
      <c r="AF425">
        <v>2.8</v>
      </c>
      <c r="AG425">
        <v>2.5</v>
      </c>
      <c r="AH425" s="30">
        <v>0</v>
      </c>
      <c r="AI425">
        <v>1</v>
      </c>
      <c r="AJ425" t="s">
        <v>41</v>
      </c>
      <c r="AK425" t="s">
        <v>42</v>
      </c>
      <c r="AL425" s="29">
        <f>Table1[[#This Row],[membership_tenure_months]]*Table1[[#This Row],[final_price]]</f>
        <v>902.5</v>
      </c>
    </row>
    <row r="426" spans="1:38" x14ac:dyDescent="0.35">
      <c r="A426">
        <v>40</v>
      </c>
      <c r="B426" t="s">
        <v>34</v>
      </c>
      <c r="C426">
        <v>4</v>
      </c>
      <c r="D426" t="s">
        <v>104</v>
      </c>
      <c r="E426" t="b">
        <v>1</v>
      </c>
      <c r="F426" s="1">
        <v>0.81597222222222221</v>
      </c>
      <c r="G426" s="1">
        <v>0.88055555555555554</v>
      </c>
      <c r="H426">
        <v>93</v>
      </c>
      <c r="I426" t="b">
        <v>0</v>
      </c>
      <c r="J426" t="b">
        <v>0</v>
      </c>
      <c r="K426" t="b">
        <v>0</v>
      </c>
      <c r="L426" t="s">
        <v>60</v>
      </c>
      <c r="M426">
        <v>50</v>
      </c>
      <c r="N426" t="s">
        <v>82</v>
      </c>
      <c r="O426">
        <v>37.5</v>
      </c>
      <c r="P426" t="s">
        <v>51</v>
      </c>
      <c r="Q426">
        <v>0.1</v>
      </c>
      <c r="R426" s="29">
        <v>33.75</v>
      </c>
      <c r="S426" t="s">
        <v>39</v>
      </c>
      <c r="T426" t="s">
        <v>48</v>
      </c>
      <c r="U426">
        <v>36.7378</v>
      </c>
      <c r="V426">
        <v>-119.7871</v>
      </c>
      <c r="W426">
        <f t="shared" si="12"/>
        <v>2025</v>
      </c>
      <c r="X426" t="str">
        <f t="shared" si="13"/>
        <v>April</v>
      </c>
      <c r="Y426" s="2">
        <v>45769</v>
      </c>
      <c r="Z426">
        <v>0</v>
      </c>
      <c r="AA426" t="b">
        <v>1</v>
      </c>
      <c r="AB426" s="2">
        <v>45857</v>
      </c>
      <c r="AC426">
        <v>4</v>
      </c>
      <c r="AD426">
        <v>32</v>
      </c>
      <c r="AE426">
        <v>16</v>
      </c>
      <c r="AF426">
        <v>1.6</v>
      </c>
      <c r="AG426">
        <v>3.75</v>
      </c>
      <c r="AH426" s="30">
        <v>0</v>
      </c>
      <c r="AI426">
        <v>0</v>
      </c>
      <c r="AJ426" t="s">
        <v>49</v>
      </c>
      <c r="AK426" t="s">
        <v>42</v>
      </c>
      <c r="AL426" s="29">
        <f>Table1[[#This Row],[membership_tenure_months]]*Table1[[#This Row],[final_price]]</f>
        <v>135</v>
      </c>
    </row>
    <row r="427" spans="1:38" x14ac:dyDescent="0.35">
      <c r="A427">
        <v>35</v>
      </c>
      <c r="B427" t="s">
        <v>43</v>
      </c>
      <c r="C427">
        <v>2</v>
      </c>
      <c r="D427" t="s">
        <v>145</v>
      </c>
      <c r="E427" t="b">
        <v>0</v>
      </c>
      <c r="F427" s="1">
        <v>0.77916666666666667</v>
      </c>
      <c r="G427" s="1">
        <v>0.90347222222222223</v>
      </c>
      <c r="H427">
        <v>179</v>
      </c>
      <c r="I427" t="b">
        <v>0</v>
      </c>
      <c r="J427" t="b">
        <v>1</v>
      </c>
      <c r="K427" t="b">
        <v>1</v>
      </c>
      <c r="L427" t="s">
        <v>36</v>
      </c>
      <c r="M427">
        <v>30</v>
      </c>
      <c r="N427" t="s">
        <v>37</v>
      </c>
      <c r="O427">
        <v>30</v>
      </c>
      <c r="P427" t="s">
        <v>46</v>
      </c>
      <c r="Q427">
        <v>0</v>
      </c>
      <c r="R427" s="29">
        <v>30</v>
      </c>
      <c r="S427" t="s">
        <v>47</v>
      </c>
      <c r="T427" t="s">
        <v>61</v>
      </c>
      <c r="U427">
        <v>38.581600000000002</v>
      </c>
      <c r="V427">
        <v>-121.4944</v>
      </c>
      <c r="W427">
        <f t="shared" si="12"/>
        <v>2023</v>
      </c>
      <c r="X427" t="str">
        <f t="shared" si="13"/>
        <v>November</v>
      </c>
      <c r="Y427" s="2">
        <v>45245</v>
      </c>
      <c r="Z427">
        <v>5</v>
      </c>
      <c r="AA427" t="b">
        <v>1</v>
      </c>
      <c r="AB427" s="2">
        <v>45828</v>
      </c>
      <c r="AC427">
        <v>21</v>
      </c>
      <c r="AD427">
        <v>61</v>
      </c>
      <c r="AE427">
        <v>8</v>
      </c>
      <c r="AF427">
        <v>3</v>
      </c>
      <c r="AG427">
        <v>0</v>
      </c>
      <c r="AH427" s="30">
        <v>1</v>
      </c>
      <c r="AI427">
        <v>0</v>
      </c>
      <c r="AJ427" t="s">
        <v>62</v>
      </c>
      <c r="AK427" t="s">
        <v>42</v>
      </c>
      <c r="AL427" s="29">
        <f>Table1[[#This Row],[membership_tenure_months]]*Table1[[#This Row],[final_price]]</f>
        <v>630</v>
      </c>
    </row>
    <row r="428" spans="1:38" x14ac:dyDescent="0.35">
      <c r="A428">
        <v>22</v>
      </c>
      <c r="B428" t="s">
        <v>54</v>
      </c>
      <c r="C428">
        <v>4</v>
      </c>
      <c r="D428" t="s">
        <v>170</v>
      </c>
      <c r="E428" t="b">
        <v>0</v>
      </c>
      <c r="F428" s="1">
        <v>0.81111111111111112</v>
      </c>
      <c r="G428" s="1">
        <v>0.9291666666666667</v>
      </c>
      <c r="H428">
        <v>170</v>
      </c>
      <c r="I428" t="b">
        <v>1</v>
      </c>
      <c r="J428" t="b">
        <v>1</v>
      </c>
      <c r="K428" t="b">
        <v>0</v>
      </c>
      <c r="L428" t="s">
        <v>80</v>
      </c>
      <c r="M428">
        <v>20</v>
      </c>
      <c r="N428" t="s">
        <v>37</v>
      </c>
      <c r="O428">
        <v>20</v>
      </c>
      <c r="P428" t="s">
        <v>46</v>
      </c>
      <c r="Q428">
        <v>0</v>
      </c>
      <c r="R428" s="29">
        <v>20</v>
      </c>
      <c r="S428" t="s">
        <v>56</v>
      </c>
      <c r="T428" t="s">
        <v>64</v>
      </c>
      <c r="U428">
        <v>34.052199999999999</v>
      </c>
      <c r="V428">
        <v>-118.2437</v>
      </c>
      <c r="W428">
        <f t="shared" si="12"/>
        <v>2024</v>
      </c>
      <c r="X428" t="str">
        <f t="shared" si="13"/>
        <v>March</v>
      </c>
      <c r="Y428" s="2">
        <v>45360</v>
      </c>
      <c r="Z428">
        <v>4</v>
      </c>
      <c r="AA428" t="b">
        <v>0</v>
      </c>
      <c r="AB428" s="2">
        <v>45834</v>
      </c>
      <c r="AC428">
        <v>17</v>
      </c>
      <c r="AD428">
        <v>55</v>
      </c>
      <c r="AE428">
        <v>16</v>
      </c>
      <c r="AF428">
        <v>2.8</v>
      </c>
      <c r="AG428">
        <v>0</v>
      </c>
      <c r="AH428" s="30">
        <v>0</v>
      </c>
      <c r="AI428">
        <v>0</v>
      </c>
      <c r="AJ428" t="s">
        <v>65</v>
      </c>
      <c r="AK428" t="s">
        <v>42</v>
      </c>
      <c r="AL428" s="29">
        <f>Table1[[#This Row],[membership_tenure_months]]*Table1[[#This Row],[final_price]]</f>
        <v>340</v>
      </c>
    </row>
    <row r="429" spans="1:38" x14ac:dyDescent="0.35">
      <c r="A429">
        <v>20</v>
      </c>
      <c r="B429" t="s">
        <v>54</v>
      </c>
      <c r="C429">
        <v>4</v>
      </c>
      <c r="D429" t="s">
        <v>138</v>
      </c>
      <c r="E429" t="b">
        <v>0</v>
      </c>
      <c r="F429" s="1">
        <v>0.71666666666666667</v>
      </c>
      <c r="G429" s="1">
        <v>0.7631944444444444</v>
      </c>
      <c r="H429">
        <v>67</v>
      </c>
      <c r="I429" t="b">
        <v>0</v>
      </c>
      <c r="J429" t="b">
        <v>0</v>
      </c>
      <c r="K429" t="b">
        <v>1</v>
      </c>
      <c r="L429" t="s">
        <v>36</v>
      </c>
      <c r="M429">
        <v>20</v>
      </c>
      <c r="N429" t="s">
        <v>82</v>
      </c>
      <c r="O429">
        <v>15</v>
      </c>
      <c r="P429" t="s">
        <v>46</v>
      </c>
      <c r="Q429">
        <v>0</v>
      </c>
      <c r="R429" s="29">
        <v>15</v>
      </c>
      <c r="S429" t="s">
        <v>56</v>
      </c>
      <c r="T429" t="s">
        <v>69</v>
      </c>
      <c r="U429">
        <v>32.715699999999998</v>
      </c>
      <c r="V429">
        <v>-117.1611</v>
      </c>
      <c r="W429">
        <f t="shared" si="12"/>
        <v>2022</v>
      </c>
      <c r="X429" t="str">
        <f t="shared" si="13"/>
        <v>November</v>
      </c>
      <c r="Y429" s="2">
        <v>44885</v>
      </c>
      <c r="Z429">
        <v>0</v>
      </c>
      <c r="AA429" t="b">
        <v>0</v>
      </c>
      <c r="AB429" s="2">
        <v>45807</v>
      </c>
      <c r="AC429">
        <v>33</v>
      </c>
      <c r="AD429">
        <v>82</v>
      </c>
      <c r="AE429">
        <v>16</v>
      </c>
      <c r="AF429">
        <v>1.1000000000000001</v>
      </c>
      <c r="AG429">
        <v>0</v>
      </c>
      <c r="AH429" s="30">
        <v>1</v>
      </c>
      <c r="AI429">
        <v>0</v>
      </c>
      <c r="AJ429" t="s">
        <v>70</v>
      </c>
      <c r="AK429" t="s">
        <v>42</v>
      </c>
      <c r="AL429" s="29">
        <f>Table1[[#This Row],[membership_tenure_months]]*Table1[[#This Row],[final_price]]</f>
        <v>495</v>
      </c>
    </row>
    <row r="430" spans="1:38" x14ac:dyDescent="0.35">
      <c r="A430">
        <v>49</v>
      </c>
      <c r="B430" t="s">
        <v>43</v>
      </c>
      <c r="C430">
        <v>3</v>
      </c>
      <c r="D430" t="s">
        <v>121</v>
      </c>
      <c r="E430" t="b">
        <v>1</v>
      </c>
      <c r="F430" s="1">
        <v>0.86111111111111116</v>
      </c>
      <c r="G430" s="1">
        <v>0.89166666666666672</v>
      </c>
      <c r="H430">
        <v>44</v>
      </c>
      <c r="I430" t="b">
        <v>0</v>
      </c>
      <c r="J430" t="b">
        <v>1</v>
      </c>
      <c r="K430" t="b">
        <v>0</v>
      </c>
      <c r="L430" t="s">
        <v>80</v>
      </c>
      <c r="M430">
        <v>30</v>
      </c>
      <c r="N430" t="s">
        <v>37</v>
      </c>
      <c r="O430">
        <v>30</v>
      </c>
      <c r="P430" t="s">
        <v>46</v>
      </c>
      <c r="Q430">
        <v>0</v>
      </c>
      <c r="R430" s="29">
        <v>30</v>
      </c>
      <c r="S430" t="s">
        <v>47</v>
      </c>
      <c r="T430" t="s">
        <v>69</v>
      </c>
      <c r="U430">
        <v>32.715699999999998</v>
      </c>
      <c r="V430">
        <v>-117.1611</v>
      </c>
      <c r="W430">
        <f t="shared" si="12"/>
        <v>2024</v>
      </c>
      <c r="X430" t="str">
        <f t="shared" si="13"/>
        <v>June</v>
      </c>
      <c r="Y430" s="2">
        <v>45457</v>
      </c>
      <c r="Z430">
        <v>6</v>
      </c>
      <c r="AA430" t="b">
        <v>1</v>
      </c>
      <c r="AB430" s="2">
        <v>45839</v>
      </c>
      <c r="AC430">
        <v>14</v>
      </c>
      <c r="AD430">
        <v>50</v>
      </c>
      <c r="AE430">
        <v>12</v>
      </c>
      <c r="AF430">
        <v>0.7</v>
      </c>
      <c r="AG430">
        <v>0</v>
      </c>
      <c r="AH430" s="30">
        <v>0</v>
      </c>
      <c r="AI430">
        <v>0</v>
      </c>
      <c r="AJ430" t="s">
        <v>70</v>
      </c>
      <c r="AK430" t="s">
        <v>42</v>
      </c>
      <c r="AL430" s="29">
        <f>Table1[[#This Row],[membership_tenure_months]]*Table1[[#This Row],[final_price]]</f>
        <v>420</v>
      </c>
    </row>
    <row r="431" spans="1:38" x14ac:dyDescent="0.35">
      <c r="A431">
        <v>20</v>
      </c>
      <c r="B431" t="s">
        <v>43</v>
      </c>
      <c r="C431">
        <v>3</v>
      </c>
      <c r="D431" t="s">
        <v>125</v>
      </c>
      <c r="E431" t="b">
        <v>0</v>
      </c>
      <c r="F431" s="1">
        <v>0.64444444444444449</v>
      </c>
      <c r="G431" s="1">
        <v>0.74861111111111112</v>
      </c>
      <c r="H431">
        <v>150</v>
      </c>
      <c r="I431" t="b">
        <v>1</v>
      </c>
      <c r="J431" t="b">
        <v>0</v>
      </c>
      <c r="K431" t="b">
        <v>1</v>
      </c>
      <c r="L431" t="s">
        <v>80</v>
      </c>
      <c r="M431">
        <v>30</v>
      </c>
      <c r="N431" t="s">
        <v>97</v>
      </c>
      <c r="O431">
        <v>27</v>
      </c>
      <c r="P431" t="s">
        <v>93</v>
      </c>
      <c r="Q431">
        <v>0.15</v>
      </c>
      <c r="R431" s="29">
        <v>22.95</v>
      </c>
      <c r="S431" t="s">
        <v>47</v>
      </c>
      <c r="T431" t="s">
        <v>48</v>
      </c>
      <c r="U431">
        <v>36.7378</v>
      </c>
      <c r="V431">
        <v>-119.7871</v>
      </c>
      <c r="W431">
        <f t="shared" si="12"/>
        <v>2025</v>
      </c>
      <c r="X431" t="str">
        <f t="shared" si="13"/>
        <v>February</v>
      </c>
      <c r="Y431" s="2">
        <v>45706</v>
      </c>
      <c r="Z431">
        <v>0</v>
      </c>
      <c r="AA431" t="b">
        <v>0</v>
      </c>
      <c r="AB431" s="2">
        <v>45853</v>
      </c>
      <c r="AC431">
        <v>6</v>
      </c>
      <c r="AD431">
        <v>36</v>
      </c>
      <c r="AE431">
        <v>12</v>
      </c>
      <c r="AF431">
        <v>2.5</v>
      </c>
      <c r="AG431">
        <v>4.05</v>
      </c>
      <c r="AH431" s="30">
        <v>0</v>
      </c>
      <c r="AI431">
        <v>0</v>
      </c>
      <c r="AJ431" t="s">
        <v>49</v>
      </c>
      <c r="AK431" t="s">
        <v>42</v>
      </c>
      <c r="AL431" s="29">
        <f>Table1[[#This Row],[membership_tenure_months]]*Table1[[#This Row],[final_price]]</f>
        <v>137.69999999999999</v>
      </c>
    </row>
    <row r="432" spans="1:38" x14ac:dyDescent="0.35">
      <c r="A432">
        <v>49</v>
      </c>
      <c r="B432" t="s">
        <v>54</v>
      </c>
      <c r="C432">
        <v>3</v>
      </c>
      <c r="D432" t="s">
        <v>161</v>
      </c>
      <c r="E432" t="b">
        <v>0</v>
      </c>
      <c r="F432" s="1">
        <v>0.81736111111111109</v>
      </c>
      <c r="G432" s="1">
        <v>0.89652777777777781</v>
      </c>
      <c r="H432">
        <v>114</v>
      </c>
      <c r="I432" t="b">
        <v>1</v>
      </c>
      <c r="J432" t="b">
        <v>0</v>
      </c>
      <c r="K432" t="b">
        <v>0</v>
      </c>
      <c r="L432" t="s">
        <v>36</v>
      </c>
      <c r="M432">
        <v>20</v>
      </c>
      <c r="N432" t="s">
        <v>37</v>
      </c>
      <c r="O432">
        <v>20</v>
      </c>
      <c r="P432" t="s">
        <v>93</v>
      </c>
      <c r="Q432">
        <v>0.15</v>
      </c>
      <c r="R432" s="29">
        <v>17</v>
      </c>
      <c r="S432" t="s">
        <v>56</v>
      </c>
      <c r="T432" t="s">
        <v>57</v>
      </c>
      <c r="U432">
        <v>33.836599999999997</v>
      </c>
      <c r="V432">
        <v>-117.9143</v>
      </c>
      <c r="W432">
        <f t="shared" si="12"/>
        <v>2025</v>
      </c>
      <c r="X432" t="str">
        <f t="shared" si="13"/>
        <v>January</v>
      </c>
      <c r="Y432" s="2">
        <v>45678</v>
      </c>
      <c r="Z432">
        <v>0</v>
      </c>
      <c r="AA432" t="b">
        <v>0</v>
      </c>
      <c r="AB432" s="2">
        <v>45852</v>
      </c>
      <c r="AC432">
        <v>7</v>
      </c>
      <c r="AD432">
        <v>37</v>
      </c>
      <c r="AE432">
        <v>12</v>
      </c>
      <c r="AF432">
        <v>1.9</v>
      </c>
      <c r="AG432">
        <v>3</v>
      </c>
      <c r="AH432" s="30">
        <v>0</v>
      </c>
      <c r="AI432">
        <v>0</v>
      </c>
      <c r="AJ432" t="s">
        <v>58</v>
      </c>
      <c r="AK432" t="s">
        <v>42</v>
      </c>
      <c r="AL432" s="29">
        <f>Table1[[#This Row],[membership_tenure_months]]*Table1[[#This Row],[final_price]]</f>
        <v>119</v>
      </c>
    </row>
    <row r="433" spans="1:38" x14ac:dyDescent="0.35">
      <c r="A433">
        <v>49</v>
      </c>
      <c r="B433" t="s">
        <v>66</v>
      </c>
      <c r="C433">
        <v>5</v>
      </c>
      <c r="D433" t="s">
        <v>123</v>
      </c>
      <c r="E433" t="b">
        <v>1</v>
      </c>
      <c r="F433" s="1">
        <v>0.34375</v>
      </c>
      <c r="G433" s="1">
        <v>0.36805555555555558</v>
      </c>
      <c r="H433">
        <v>35</v>
      </c>
      <c r="I433" t="b">
        <v>0</v>
      </c>
      <c r="J433" t="b">
        <v>0</v>
      </c>
      <c r="K433" t="b">
        <v>0</v>
      </c>
      <c r="L433" t="s">
        <v>36</v>
      </c>
      <c r="M433">
        <v>70</v>
      </c>
      <c r="N433" t="s">
        <v>37</v>
      </c>
      <c r="O433">
        <v>70</v>
      </c>
      <c r="P433" t="s">
        <v>46</v>
      </c>
      <c r="Q433">
        <v>0</v>
      </c>
      <c r="R433" s="29">
        <v>70</v>
      </c>
      <c r="S433" t="s">
        <v>68</v>
      </c>
      <c r="T433" t="s">
        <v>64</v>
      </c>
      <c r="U433">
        <v>34.052199999999999</v>
      </c>
      <c r="V433">
        <v>-118.2437</v>
      </c>
      <c r="W433">
        <f t="shared" si="12"/>
        <v>2023</v>
      </c>
      <c r="X433" t="str">
        <f t="shared" si="13"/>
        <v>April</v>
      </c>
      <c r="Y433" s="2">
        <v>45019</v>
      </c>
      <c r="Z433">
        <v>0</v>
      </c>
      <c r="AA433" t="b">
        <v>1</v>
      </c>
      <c r="AB433" s="2">
        <v>45815</v>
      </c>
      <c r="AC433">
        <v>28</v>
      </c>
      <c r="AD433">
        <v>74</v>
      </c>
      <c r="AE433">
        <v>20</v>
      </c>
      <c r="AF433">
        <v>0.6</v>
      </c>
      <c r="AG433">
        <v>0</v>
      </c>
      <c r="AH433" s="30">
        <v>1</v>
      </c>
      <c r="AI433">
        <v>1</v>
      </c>
      <c r="AJ433" t="s">
        <v>65</v>
      </c>
      <c r="AK433" t="s">
        <v>42</v>
      </c>
      <c r="AL433" s="29">
        <f>Table1[[#This Row],[membership_tenure_months]]*Table1[[#This Row],[final_price]]</f>
        <v>1960</v>
      </c>
    </row>
    <row r="434" spans="1:38" x14ac:dyDescent="0.35">
      <c r="A434">
        <v>44</v>
      </c>
      <c r="B434" t="s">
        <v>43</v>
      </c>
      <c r="C434">
        <v>2</v>
      </c>
      <c r="D434" t="s">
        <v>145</v>
      </c>
      <c r="E434" t="b">
        <v>0</v>
      </c>
      <c r="F434" s="1">
        <v>0.49513888888888891</v>
      </c>
      <c r="G434" s="1">
        <v>0.53333333333333333</v>
      </c>
      <c r="H434">
        <v>55</v>
      </c>
      <c r="I434" t="b">
        <v>0</v>
      </c>
      <c r="J434" t="b">
        <v>0</v>
      </c>
      <c r="K434" t="b">
        <v>0</v>
      </c>
      <c r="L434" t="s">
        <v>36</v>
      </c>
      <c r="M434">
        <v>30</v>
      </c>
      <c r="N434" t="s">
        <v>82</v>
      </c>
      <c r="O434">
        <v>22.5</v>
      </c>
      <c r="P434" t="s">
        <v>51</v>
      </c>
      <c r="Q434">
        <v>0.1</v>
      </c>
      <c r="R434" s="29">
        <v>20.25</v>
      </c>
      <c r="S434" t="s">
        <v>47</v>
      </c>
      <c r="T434" t="s">
        <v>69</v>
      </c>
      <c r="U434">
        <v>32.715699999999998</v>
      </c>
      <c r="V434">
        <v>-117.1611</v>
      </c>
      <c r="W434">
        <f t="shared" si="12"/>
        <v>2023</v>
      </c>
      <c r="X434" t="str">
        <f t="shared" si="13"/>
        <v>September</v>
      </c>
      <c r="Y434" s="2">
        <v>45172</v>
      </c>
      <c r="Z434">
        <v>0</v>
      </c>
      <c r="AA434" t="b">
        <v>0</v>
      </c>
      <c r="AB434" s="2">
        <v>45823</v>
      </c>
      <c r="AC434">
        <v>23</v>
      </c>
      <c r="AD434">
        <v>66</v>
      </c>
      <c r="AE434">
        <v>8</v>
      </c>
      <c r="AF434">
        <v>0.9</v>
      </c>
      <c r="AG434">
        <v>2.25</v>
      </c>
      <c r="AH434" s="30">
        <v>1</v>
      </c>
      <c r="AI434">
        <v>0</v>
      </c>
      <c r="AJ434" t="s">
        <v>70</v>
      </c>
      <c r="AK434" t="s">
        <v>42</v>
      </c>
      <c r="AL434" s="29">
        <f>Table1[[#This Row],[membership_tenure_months]]*Table1[[#This Row],[final_price]]</f>
        <v>465.75</v>
      </c>
    </row>
    <row r="435" spans="1:38" x14ac:dyDescent="0.35">
      <c r="A435">
        <v>22</v>
      </c>
      <c r="B435" t="s">
        <v>54</v>
      </c>
      <c r="C435">
        <v>5</v>
      </c>
      <c r="D435" t="s">
        <v>106</v>
      </c>
      <c r="E435" t="b">
        <v>1</v>
      </c>
      <c r="F435" s="1">
        <v>0.43819444444444444</v>
      </c>
      <c r="G435" s="1">
        <v>0.49166666666666664</v>
      </c>
      <c r="H435">
        <v>77</v>
      </c>
      <c r="I435" t="b">
        <v>1</v>
      </c>
      <c r="J435" t="b">
        <v>1</v>
      </c>
      <c r="K435" t="b">
        <v>0</v>
      </c>
      <c r="L435" t="s">
        <v>36</v>
      </c>
      <c r="M435">
        <v>20</v>
      </c>
      <c r="N435" t="s">
        <v>82</v>
      </c>
      <c r="O435">
        <v>15</v>
      </c>
      <c r="P435" t="s">
        <v>38</v>
      </c>
      <c r="Q435">
        <v>0.05</v>
      </c>
      <c r="R435" s="29">
        <v>14.25</v>
      </c>
      <c r="S435" t="s">
        <v>56</v>
      </c>
      <c r="T435" t="s">
        <v>57</v>
      </c>
      <c r="U435">
        <v>33.836599999999997</v>
      </c>
      <c r="V435">
        <v>-117.9143</v>
      </c>
      <c r="W435">
        <f t="shared" si="12"/>
        <v>2025</v>
      </c>
      <c r="X435" t="str">
        <f t="shared" si="13"/>
        <v>March</v>
      </c>
      <c r="Y435" s="2">
        <v>45723</v>
      </c>
      <c r="Z435">
        <v>6</v>
      </c>
      <c r="AA435" t="b">
        <v>0</v>
      </c>
      <c r="AB435" s="2">
        <v>45854</v>
      </c>
      <c r="AC435">
        <v>5</v>
      </c>
      <c r="AD435">
        <v>35</v>
      </c>
      <c r="AE435">
        <v>20</v>
      </c>
      <c r="AF435">
        <v>1.3</v>
      </c>
      <c r="AG435">
        <v>0.75</v>
      </c>
      <c r="AH435" s="30">
        <v>0</v>
      </c>
      <c r="AI435">
        <v>0</v>
      </c>
      <c r="AJ435" t="s">
        <v>58</v>
      </c>
      <c r="AK435" t="s">
        <v>42</v>
      </c>
      <c r="AL435" s="29">
        <f>Table1[[#This Row],[membership_tenure_months]]*Table1[[#This Row],[final_price]]</f>
        <v>71.25</v>
      </c>
    </row>
    <row r="436" spans="1:38" x14ac:dyDescent="0.35">
      <c r="A436">
        <v>36</v>
      </c>
      <c r="B436" t="s">
        <v>34</v>
      </c>
      <c r="C436">
        <v>2</v>
      </c>
      <c r="D436" t="s">
        <v>158</v>
      </c>
      <c r="E436" t="b">
        <v>0</v>
      </c>
      <c r="F436" s="1">
        <v>0.7006944444444444</v>
      </c>
      <c r="G436" s="1">
        <v>0.79861111111111116</v>
      </c>
      <c r="H436">
        <v>141</v>
      </c>
      <c r="I436" t="b">
        <v>0</v>
      </c>
      <c r="J436" t="b">
        <v>1</v>
      </c>
      <c r="K436" t="b">
        <v>1</v>
      </c>
      <c r="L436" t="s">
        <v>80</v>
      </c>
      <c r="M436">
        <v>50</v>
      </c>
      <c r="N436" t="s">
        <v>82</v>
      </c>
      <c r="O436">
        <v>37.5</v>
      </c>
      <c r="P436" t="s">
        <v>93</v>
      </c>
      <c r="Q436">
        <v>0.15</v>
      </c>
      <c r="R436" s="29">
        <v>31.875</v>
      </c>
      <c r="S436" t="s">
        <v>39</v>
      </c>
      <c r="T436" t="s">
        <v>52</v>
      </c>
      <c r="U436">
        <v>37.804400000000001</v>
      </c>
      <c r="V436">
        <v>-122.27119999999999</v>
      </c>
      <c r="W436">
        <f t="shared" si="12"/>
        <v>2025</v>
      </c>
      <c r="X436" t="str">
        <f t="shared" si="13"/>
        <v>March</v>
      </c>
      <c r="Y436" s="2">
        <v>45741</v>
      </c>
      <c r="Z436">
        <v>6</v>
      </c>
      <c r="AA436" t="b">
        <v>1</v>
      </c>
      <c r="AB436" s="2">
        <v>45855</v>
      </c>
      <c r="AC436">
        <v>5</v>
      </c>
      <c r="AD436">
        <v>34</v>
      </c>
      <c r="AE436">
        <v>8</v>
      </c>
      <c r="AF436">
        <v>2.4</v>
      </c>
      <c r="AG436">
        <v>5.62</v>
      </c>
      <c r="AH436" s="30">
        <v>0</v>
      </c>
      <c r="AI436">
        <v>0</v>
      </c>
      <c r="AJ436" t="s">
        <v>53</v>
      </c>
      <c r="AK436" t="s">
        <v>42</v>
      </c>
      <c r="AL436" s="29">
        <f>Table1[[#This Row],[membership_tenure_months]]*Table1[[#This Row],[final_price]]</f>
        <v>159.375</v>
      </c>
    </row>
    <row r="437" spans="1:38" x14ac:dyDescent="0.35">
      <c r="A437">
        <v>32</v>
      </c>
      <c r="B437" t="s">
        <v>54</v>
      </c>
      <c r="C437">
        <v>3</v>
      </c>
      <c r="D437" t="s">
        <v>143</v>
      </c>
      <c r="E437" t="b">
        <v>0</v>
      </c>
      <c r="F437" s="1">
        <v>0.34236111111111112</v>
      </c>
      <c r="G437" s="1">
        <v>0.37916666666666665</v>
      </c>
      <c r="H437">
        <v>53</v>
      </c>
      <c r="I437" t="b">
        <v>1</v>
      </c>
      <c r="J437" t="b">
        <v>0</v>
      </c>
      <c r="K437" t="b">
        <v>0</v>
      </c>
      <c r="L437" t="s">
        <v>36</v>
      </c>
      <c r="M437">
        <v>20</v>
      </c>
      <c r="N437" t="s">
        <v>82</v>
      </c>
      <c r="O437">
        <v>15</v>
      </c>
      <c r="P437" t="s">
        <v>46</v>
      </c>
      <c r="Q437">
        <v>0</v>
      </c>
      <c r="R437" s="29">
        <v>15</v>
      </c>
      <c r="S437" t="s">
        <v>56</v>
      </c>
      <c r="T437" t="s">
        <v>76</v>
      </c>
      <c r="U437">
        <v>37.774900000000002</v>
      </c>
      <c r="V437">
        <v>-122.4194</v>
      </c>
      <c r="W437">
        <f t="shared" si="12"/>
        <v>2023</v>
      </c>
      <c r="X437" t="str">
        <f t="shared" si="13"/>
        <v>June</v>
      </c>
      <c r="Y437" s="2">
        <v>45084</v>
      </c>
      <c r="Z437">
        <v>0</v>
      </c>
      <c r="AA437" t="b">
        <v>0</v>
      </c>
      <c r="AB437" s="2">
        <v>45818</v>
      </c>
      <c r="AC437">
        <v>26</v>
      </c>
      <c r="AD437">
        <v>71</v>
      </c>
      <c r="AE437">
        <v>12</v>
      </c>
      <c r="AF437">
        <v>0.9</v>
      </c>
      <c r="AG437">
        <v>0</v>
      </c>
      <c r="AH437" s="30">
        <v>1</v>
      </c>
      <c r="AI437">
        <v>0</v>
      </c>
      <c r="AJ437" t="s">
        <v>77</v>
      </c>
      <c r="AK437" t="s">
        <v>42</v>
      </c>
      <c r="AL437" s="29">
        <f>Table1[[#This Row],[membership_tenure_months]]*Table1[[#This Row],[final_price]]</f>
        <v>390</v>
      </c>
    </row>
    <row r="438" spans="1:38" x14ac:dyDescent="0.35">
      <c r="A438">
        <v>29</v>
      </c>
      <c r="B438" t="s">
        <v>43</v>
      </c>
      <c r="C438">
        <v>3</v>
      </c>
      <c r="D438" t="s">
        <v>110</v>
      </c>
      <c r="E438" t="b">
        <v>0</v>
      </c>
      <c r="F438" s="1">
        <v>0.62847222222222221</v>
      </c>
      <c r="G438" s="1">
        <v>0.67986111111111114</v>
      </c>
      <c r="H438">
        <v>74</v>
      </c>
      <c r="I438" t="b">
        <v>0</v>
      </c>
      <c r="J438" t="b">
        <v>1</v>
      </c>
      <c r="K438" t="b">
        <v>1</v>
      </c>
      <c r="L438" t="s">
        <v>45</v>
      </c>
      <c r="M438">
        <v>30</v>
      </c>
      <c r="N438" t="s">
        <v>37</v>
      </c>
      <c r="O438">
        <v>30</v>
      </c>
      <c r="P438" t="s">
        <v>46</v>
      </c>
      <c r="Q438">
        <v>0</v>
      </c>
      <c r="R438" s="29">
        <v>30</v>
      </c>
      <c r="S438" t="s">
        <v>47</v>
      </c>
      <c r="T438" t="s">
        <v>69</v>
      </c>
      <c r="U438">
        <v>32.715699999999998</v>
      </c>
      <c r="V438">
        <v>-117.1611</v>
      </c>
      <c r="W438">
        <f t="shared" si="12"/>
        <v>2025</v>
      </c>
      <c r="X438" t="str">
        <f t="shared" si="13"/>
        <v>April</v>
      </c>
      <c r="Y438" s="2">
        <v>45753</v>
      </c>
      <c r="Z438">
        <v>6</v>
      </c>
      <c r="AA438" t="b">
        <v>0</v>
      </c>
      <c r="AB438" s="2">
        <v>45856</v>
      </c>
      <c r="AC438">
        <v>4</v>
      </c>
      <c r="AD438">
        <v>33</v>
      </c>
      <c r="AE438">
        <v>12</v>
      </c>
      <c r="AF438">
        <v>1.2</v>
      </c>
      <c r="AG438">
        <v>0</v>
      </c>
      <c r="AH438" s="30">
        <v>0</v>
      </c>
      <c r="AI438">
        <v>0</v>
      </c>
      <c r="AJ438" t="s">
        <v>70</v>
      </c>
      <c r="AK438" t="s">
        <v>42</v>
      </c>
      <c r="AL438" s="29">
        <f>Table1[[#This Row],[membership_tenure_months]]*Table1[[#This Row],[final_price]]</f>
        <v>120</v>
      </c>
    </row>
    <row r="439" spans="1:38" x14ac:dyDescent="0.35">
      <c r="A439">
        <v>49</v>
      </c>
      <c r="B439" t="s">
        <v>43</v>
      </c>
      <c r="C439">
        <v>2</v>
      </c>
      <c r="D439" t="s">
        <v>158</v>
      </c>
      <c r="E439" t="b">
        <v>0</v>
      </c>
      <c r="F439" s="1">
        <v>0.65347222222222223</v>
      </c>
      <c r="G439" s="1">
        <v>0.73958333333333337</v>
      </c>
      <c r="H439">
        <v>124</v>
      </c>
      <c r="I439" t="b">
        <v>1</v>
      </c>
      <c r="J439" t="b">
        <v>0</v>
      </c>
      <c r="K439" t="b">
        <v>0</v>
      </c>
      <c r="L439" t="s">
        <v>36</v>
      </c>
      <c r="M439">
        <v>30</v>
      </c>
      <c r="N439" t="s">
        <v>37</v>
      </c>
      <c r="O439">
        <v>30</v>
      </c>
      <c r="P439" t="s">
        <v>51</v>
      </c>
      <c r="Q439">
        <v>0.1</v>
      </c>
      <c r="R439" s="29">
        <v>27</v>
      </c>
      <c r="S439" t="s">
        <v>47</v>
      </c>
      <c r="T439" t="s">
        <v>64</v>
      </c>
      <c r="U439">
        <v>34.052199999999999</v>
      </c>
      <c r="V439">
        <v>-118.2437</v>
      </c>
      <c r="W439">
        <f t="shared" si="12"/>
        <v>2023</v>
      </c>
      <c r="X439" t="str">
        <f t="shared" si="13"/>
        <v>January</v>
      </c>
      <c r="Y439" s="2">
        <v>44955</v>
      </c>
      <c r="Z439">
        <v>0</v>
      </c>
      <c r="AA439" t="b">
        <v>0</v>
      </c>
      <c r="AB439" s="2">
        <v>45811</v>
      </c>
      <c r="AC439">
        <v>31</v>
      </c>
      <c r="AD439">
        <v>78</v>
      </c>
      <c r="AE439">
        <v>8</v>
      </c>
      <c r="AF439">
        <v>2.1</v>
      </c>
      <c r="AG439">
        <v>3</v>
      </c>
      <c r="AH439" s="30">
        <v>1</v>
      </c>
      <c r="AI439">
        <v>0</v>
      </c>
      <c r="AJ439" t="s">
        <v>65</v>
      </c>
      <c r="AK439" t="s">
        <v>42</v>
      </c>
      <c r="AL439" s="29">
        <f>Table1[[#This Row],[membership_tenure_months]]*Table1[[#This Row],[final_price]]</f>
        <v>837</v>
      </c>
    </row>
    <row r="440" spans="1:38" x14ac:dyDescent="0.35">
      <c r="A440">
        <v>24</v>
      </c>
      <c r="B440" t="s">
        <v>34</v>
      </c>
      <c r="C440">
        <v>1</v>
      </c>
      <c r="D440" t="s">
        <v>86</v>
      </c>
      <c r="E440" t="b">
        <v>1</v>
      </c>
      <c r="F440" s="1">
        <v>0.37361111111111112</v>
      </c>
      <c r="G440" s="1">
        <v>0.49513888888888891</v>
      </c>
      <c r="H440">
        <v>175</v>
      </c>
      <c r="I440" t="b">
        <v>0</v>
      </c>
      <c r="J440" t="b">
        <v>1</v>
      </c>
      <c r="K440" t="b">
        <v>1</v>
      </c>
      <c r="L440" t="s">
        <v>36</v>
      </c>
      <c r="M440">
        <v>50</v>
      </c>
      <c r="N440" t="s">
        <v>82</v>
      </c>
      <c r="O440">
        <v>37.5</v>
      </c>
      <c r="P440" t="s">
        <v>46</v>
      </c>
      <c r="Q440">
        <v>0</v>
      </c>
      <c r="R440" s="29">
        <v>37.5</v>
      </c>
      <c r="S440" t="s">
        <v>39</v>
      </c>
      <c r="T440" t="s">
        <v>83</v>
      </c>
      <c r="U440">
        <v>33.770099999999999</v>
      </c>
      <c r="V440">
        <v>-118.19370000000001</v>
      </c>
      <c r="W440">
        <f t="shared" si="12"/>
        <v>2023</v>
      </c>
      <c r="X440" t="str">
        <f t="shared" si="13"/>
        <v>June</v>
      </c>
      <c r="Y440" s="2">
        <v>45078</v>
      </c>
      <c r="Z440">
        <v>3</v>
      </c>
      <c r="AA440" t="b">
        <v>1</v>
      </c>
      <c r="AB440" s="2">
        <v>45818</v>
      </c>
      <c r="AC440">
        <v>26</v>
      </c>
      <c r="AD440">
        <v>71</v>
      </c>
      <c r="AE440">
        <v>4</v>
      </c>
      <c r="AF440">
        <v>2.9</v>
      </c>
      <c r="AG440">
        <v>0</v>
      </c>
      <c r="AH440" s="30">
        <v>1</v>
      </c>
      <c r="AI440">
        <v>0</v>
      </c>
      <c r="AJ440" t="s">
        <v>84</v>
      </c>
      <c r="AK440" t="s">
        <v>42</v>
      </c>
      <c r="AL440" s="29">
        <f>Table1[[#This Row],[membership_tenure_months]]*Table1[[#This Row],[final_price]]</f>
        <v>975</v>
      </c>
    </row>
    <row r="441" spans="1:38" x14ac:dyDescent="0.35">
      <c r="A441">
        <v>28</v>
      </c>
      <c r="B441" t="s">
        <v>34</v>
      </c>
      <c r="C441">
        <v>1</v>
      </c>
      <c r="D441" t="s">
        <v>63</v>
      </c>
      <c r="E441" t="b">
        <v>0</v>
      </c>
      <c r="F441" s="1">
        <v>0.49236111111111114</v>
      </c>
      <c r="G441" s="1">
        <v>0.59097222222222223</v>
      </c>
      <c r="H441">
        <v>142</v>
      </c>
      <c r="I441" t="b">
        <v>1</v>
      </c>
      <c r="J441" t="b">
        <v>1</v>
      </c>
      <c r="K441" t="b">
        <v>1</v>
      </c>
      <c r="L441" t="s">
        <v>60</v>
      </c>
      <c r="M441">
        <v>50</v>
      </c>
      <c r="N441" t="s">
        <v>37</v>
      </c>
      <c r="O441">
        <v>50</v>
      </c>
      <c r="P441" t="s">
        <v>51</v>
      </c>
      <c r="Q441">
        <v>0.1</v>
      </c>
      <c r="R441" s="29">
        <v>45</v>
      </c>
      <c r="S441" t="s">
        <v>39</v>
      </c>
      <c r="T441" t="s">
        <v>61</v>
      </c>
      <c r="U441">
        <v>38.581600000000002</v>
      </c>
      <c r="V441">
        <v>-121.4944</v>
      </c>
      <c r="W441">
        <f t="shared" si="12"/>
        <v>2025</v>
      </c>
      <c r="X441" t="str">
        <f t="shared" si="13"/>
        <v>March</v>
      </c>
      <c r="Y441" s="2">
        <v>45744</v>
      </c>
      <c r="Z441">
        <v>8</v>
      </c>
      <c r="AA441" t="b">
        <v>1</v>
      </c>
      <c r="AB441" s="2">
        <v>45856</v>
      </c>
      <c r="AC441">
        <v>5</v>
      </c>
      <c r="AD441">
        <v>33</v>
      </c>
      <c r="AE441">
        <v>4</v>
      </c>
      <c r="AF441">
        <v>2.4</v>
      </c>
      <c r="AG441">
        <v>5</v>
      </c>
      <c r="AH441" s="30">
        <v>0</v>
      </c>
      <c r="AI441">
        <v>0</v>
      </c>
      <c r="AJ441" t="s">
        <v>62</v>
      </c>
      <c r="AK441" t="s">
        <v>42</v>
      </c>
      <c r="AL441" s="29">
        <f>Table1[[#This Row],[membership_tenure_months]]*Table1[[#This Row],[final_price]]</f>
        <v>225</v>
      </c>
    </row>
    <row r="442" spans="1:38" x14ac:dyDescent="0.35">
      <c r="A442">
        <v>47</v>
      </c>
      <c r="B442" t="s">
        <v>34</v>
      </c>
      <c r="C442">
        <v>3</v>
      </c>
      <c r="D442" t="s">
        <v>172</v>
      </c>
      <c r="E442" t="b">
        <v>0</v>
      </c>
      <c r="F442" s="1">
        <v>0.81319444444444444</v>
      </c>
      <c r="G442" s="1">
        <v>0.84652777777777777</v>
      </c>
      <c r="H442">
        <v>48</v>
      </c>
      <c r="I442" t="b">
        <v>0</v>
      </c>
      <c r="J442" t="b">
        <v>1</v>
      </c>
      <c r="K442" t="b">
        <v>0</v>
      </c>
      <c r="L442" t="s">
        <v>75</v>
      </c>
      <c r="M442">
        <v>50</v>
      </c>
      <c r="N442" t="s">
        <v>37</v>
      </c>
      <c r="O442">
        <v>50</v>
      </c>
      <c r="P442" t="s">
        <v>93</v>
      </c>
      <c r="Q442">
        <v>0.15</v>
      </c>
      <c r="R442" s="29">
        <v>42.5</v>
      </c>
      <c r="S442" t="s">
        <v>39</v>
      </c>
      <c r="T442" t="s">
        <v>40</v>
      </c>
      <c r="U442">
        <v>37.338200000000001</v>
      </c>
      <c r="V442">
        <v>-121.88630000000001</v>
      </c>
      <c r="W442">
        <f t="shared" si="12"/>
        <v>2025</v>
      </c>
      <c r="X442" t="str">
        <f t="shared" si="13"/>
        <v>March</v>
      </c>
      <c r="Y442" s="2">
        <v>45740</v>
      </c>
      <c r="Z442">
        <v>1</v>
      </c>
      <c r="AA442" t="b">
        <v>0</v>
      </c>
      <c r="AB442" s="2">
        <v>45855</v>
      </c>
      <c r="AC442">
        <v>5</v>
      </c>
      <c r="AD442">
        <v>34</v>
      </c>
      <c r="AE442">
        <v>12</v>
      </c>
      <c r="AF442">
        <v>0.8</v>
      </c>
      <c r="AG442">
        <v>7.5</v>
      </c>
      <c r="AH442" s="30">
        <v>0</v>
      </c>
      <c r="AI442">
        <v>0</v>
      </c>
      <c r="AJ442" t="s">
        <v>41</v>
      </c>
      <c r="AK442" t="s">
        <v>42</v>
      </c>
      <c r="AL442" s="29">
        <f>Table1[[#This Row],[membership_tenure_months]]*Table1[[#This Row],[final_price]]</f>
        <v>212.5</v>
      </c>
    </row>
    <row r="443" spans="1:38" x14ac:dyDescent="0.35">
      <c r="A443">
        <v>41</v>
      </c>
      <c r="B443" t="s">
        <v>54</v>
      </c>
      <c r="C443">
        <v>3</v>
      </c>
      <c r="D443" t="s">
        <v>136</v>
      </c>
      <c r="E443" t="b">
        <v>1</v>
      </c>
      <c r="F443" s="1">
        <v>0.65277777777777779</v>
      </c>
      <c r="G443" s="1">
        <v>0.72291666666666665</v>
      </c>
      <c r="H443">
        <v>101</v>
      </c>
      <c r="I443" t="b">
        <v>1</v>
      </c>
      <c r="J443" t="b">
        <v>1</v>
      </c>
      <c r="K443" t="b">
        <v>0</v>
      </c>
      <c r="L443" t="s">
        <v>80</v>
      </c>
      <c r="M443">
        <v>20</v>
      </c>
      <c r="N443" t="s">
        <v>37</v>
      </c>
      <c r="O443">
        <v>20</v>
      </c>
      <c r="P443" t="s">
        <v>51</v>
      </c>
      <c r="Q443">
        <v>0.1</v>
      </c>
      <c r="R443" s="29">
        <v>18</v>
      </c>
      <c r="S443" t="s">
        <v>56</v>
      </c>
      <c r="T443" t="s">
        <v>64</v>
      </c>
      <c r="U443">
        <v>34.052199999999999</v>
      </c>
      <c r="V443">
        <v>-118.2437</v>
      </c>
      <c r="W443">
        <f t="shared" si="12"/>
        <v>2022</v>
      </c>
      <c r="X443" t="str">
        <f t="shared" si="13"/>
        <v>August</v>
      </c>
      <c r="Y443" s="2">
        <v>44780</v>
      </c>
      <c r="Z443">
        <v>4</v>
      </c>
      <c r="AA443" t="b">
        <v>1</v>
      </c>
      <c r="AB443" s="2">
        <v>45801</v>
      </c>
      <c r="AC443">
        <v>36</v>
      </c>
      <c r="AD443">
        <v>88</v>
      </c>
      <c r="AE443">
        <v>12</v>
      </c>
      <c r="AF443">
        <v>1.7</v>
      </c>
      <c r="AG443">
        <v>2</v>
      </c>
      <c r="AH443" s="30">
        <v>1</v>
      </c>
      <c r="AI443">
        <v>0</v>
      </c>
      <c r="AJ443" t="s">
        <v>65</v>
      </c>
      <c r="AK443" t="s">
        <v>42</v>
      </c>
      <c r="AL443" s="29">
        <f>Table1[[#This Row],[membership_tenure_months]]*Table1[[#This Row],[final_price]]</f>
        <v>648</v>
      </c>
    </row>
    <row r="444" spans="1:38" x14ac:dyDescent="0.35">
      <c r="A444">
        <v>32</v>
      </c>
      <c r="B444" t="s">
        <v>43</v>
      </c>
      <c r="C444">
        <v>3</v>
      </c>
      <c r="D444" t="s">
        <v>71</v>
      </c>
      <c r="E444" t="b">
        <v>0</v>
      </c>
      <c r="F444" s="1">
        <v>0.59930555555555554</v>
      </c>
      <c r="G444" s="1">
        <v>0.65833333333333333</v>
      </c>
      <c r="H444">
        <v>85</v>
      </c>
      <c r="I444" t="b">
        <v>1</v>
      </c>
      <c r="J444" t="b">
        <v>0</v>
      </c>
      <c r="K444" t="b">
        <v>0</v>
      </c>
      <c r="L444" t="s">
        <v>60</v>
      </c>
      <c r="M444">
        <v>30</v>
      </c>
      <c r="N444" t="s">
        <v>37</v>
      </c>
      <c r="O444">
        <v>30</v>
      </c>
      <c r="P444" t="s">
        <v>46</v>
      </c>
      <c r="Q444">
        <v>0</v>
      </c>
      <c r="R444" s="29">
        <v>30</v>
      </c>
      <c r="S444" t="s">
        <v>47</v>
      </c>
      <c r="T444" t="s">
        <v>83</v>
      </c>
      <c r="U444">
        <v>33.770099999999999</v>
      </c>
      <c r="V444">
        <v>-118.19370000000001</v>
      </c>
      <c r="W444">
        <f t="shared" si="12"/>
        <v>2024</v>
      </c>
      <c r="X444" t="str">
        <f t="shared" si="13"/>
        <v>May</v>
      </c>
      <c r="Y444" s="2">
        <v>45432</v>
      </c>
      <c r="Z444">
        <v>0</v>
      </c>
      <c r="AA444" t="b">
        <v>0</v>
      </c>
      <c r="AB444" s="2">
        <v>45838</v>
      </c>
      <c r="AC444">
        <v>15</v>
      </c>
      <c r="AD444">
        <v>51</v>
      </c>
      <c r="AE444">
        <v>12</v>
      </c>
      <c r="AF444">
        <v>1.4</v>
      </c>
      <c r="AG444">
        <v>0</v>
      </c>
      <c r="AH444" s="30">
        <v>0</v>
      </c>
      <c r="AI444">
        <v>0</v>
      </c>
      <c r="AJ444" t="s">
        <v>84</v>
      </c>
      <c r="AK444" t="s">
        <v>42</v>
      </c>
      <c r="AL444" s="29">
        <f>Table1[[#This Row],[membership_tenure_months]]*Table1[[#This Row],[final_price]]</f>
        <v>450</v>
      </c>
    </row>
    <row r="445" spans="1:38" x14ac:dyDescent="0.35">
      <c r="A445">
        <v>42</v>
      </c>
      <c r="B445" t="s">
        <v>54</v>
      </c>
      <c r="C445">
        <v>3</v>
      </c>
      <c r="D445" t="s">
        <v>110</v>
      </c>
      <c r="E445" t="b">
        <v>0</v>
      </c>
      <c r="F445" s="1">
        <v>0.68055555555555558</v>
      </c>
      <c r="G445" s="1">
        <v>0.72222222222222221</v>
      </c>
      <c r="H445">
        <v>60</v>
      </c>
      <c r="I445" t="b">
        <v>1</v>
      </c>
      <c r="J445" t="b">
        <v>1</v>
      </c>
      <c r="K445" t="b">
        <v>0</v>
      </c>
      <c r="L445" t="s">
        <v>36</v>
      </c>
      <c r="M445">
        <v>20</v>
      </c>
      <c r="N445" t="s">
        <v>37</v>
      </c>
      <c r="O445">
        <v>20</v>
      </c>
      <c r="P445" t="s">
        <v>38</v>
      </c>
      <c r="Q445">
        <v>0.05</v>
      </c>
      <c r="R445" s="29">
        <v>19</v>
      </c>
      <c r="S445" t="s">
        <v>56</v>
      </c>
      <c r="T445" t="s">
        <v>40</v>
      </c>
      <c r="U445">
        <v>37.338200000000001</v>
      </c>
      <c r="V445">
        <v>-121.88630000000001</v>
      </c>
      <c r="W445">
        <f t="shared" si="12"/>
        <v>2024</v>
      </c>
      <c r="X445" t="str">
        <f t="shared" si="13"/>
        <v>May</v>
      </c>
      <c r="Y445" s="2">
        <v>45436</v>
      </c>
      <c r="Z445">
        <v>3</v>
      </c>
      <c r="AA445" t="b">
        <v>1</v>
      </c>
      <c r="AB445" s="2">
        <v>45838</v>
      </c>
      <c r="AC445">
        <v>15</v>
      </c>
      <c r="AD445">
        <v>51</v>
      </c>
      <c r="AE445">
        <v>12</v>
      </c>
      <c r="AF445">
        <v>1</v>
      </c>
      <c r="AG445">
        <v>1</v>
      </c>
      <c r="AH445" s="30">
        <v>0</v>
      </c>
      <c r="AI445">
        <v>0</v>
      </c>
      <c r="AJ445" t="s">
        <v>41</v>
      </c>
      <c r="AK445" t="s">
        <v>42</v>
      </c>
      <c r="AL445" s="29">
        <f>Table1[[#This Row],[membership_tenure_months]]*Table1[[#This Row],[final_price]]</f>
        <v>285</v>
      </c>
    </row>
    <row r="446" spans="1:38" x14ac:dyDescent="0.35">
      <c r="A446">
        <v>39</v>
      </c>
      <c r="B446" t="s">
        <v>34</v>
      </c>
      <c r="C446">
        <v>5</v>
      </c>
      <c r="D446" t="s">
        <v>156</v>
      </c>
      <c r="E446" t="b">
        <v>1</v>
      </c>
      <c r="F446" s="1">
        <v>0.40416666666666667</v>
      </c>
      <c r="G446" s="1">
        <v>0.51597222222222228</v>
      </c>
      <c r="H446">
        <v>161</v>
      </c>
      <c r="I446" t="b">
        <v>1</v>
      </c>
      <c r="J446" t="b">
        <v>1</v>
      </c>
      <c r="K446" t="b">
        <v>0</v>
      </c>
      <c r="L446" t="s">
        <v>36</v>
      </c>
      <c r="M446">
        <v>50</v>
      </c>
      <c r="N446" t="s">
        <v>37</v>
      </c>
      <c r="O446">
        <v>50</v>
      </c>
      <c r="P446" t="s">
        <v>93</v>
      </c>
      <c r="Q446">
        <v>0.15</v>
      </c>
      <c r="R446" s="29">
        <v>42.5</v>
      </c>
      <c r="S446" t="s">
        <v>39</v>
      </c>
      <c r="T446" t="s">
        <v>72</v>
      </c>
      <c r="U446">
        <v>35.3733</v>
      </c>
      <c r="V446">
        <v>-119.0187</v>
      </c>
      <c r="W446">
        <f t="shared" si="12"/>
        <v>2023</v>
      </c>
      <c r="X446" t="str">
        <f t="shared" si="13"/>
        <v>February</v>
      </c>
      <c r="Y446" s="2">
        <v>44965</v>
      </c>
      <c r="Z446">
        <v>6</v>
      </c>
      <c r="AA446" t="b">
        <v>1</v>
      </c>
      <c r="AB446" s="2">
        <v>45812</v>
      </c>
      <c r="AC446">
        <v>30</v>
      </c>
      <c r="AD446">
        <v>77</v>
      </c>
      <c r="AE446">
        <v>20</v>
      </c>
      <c r="AF446">
        <v>2.7</v>
      </c>
      <c r="AG446">
        <v>7.5</v>
      </c>
      <c r="AH446" s="30">
        <v>1</v>
      </c>
      <c r="AI446">
        <v>0</v>
      </c>
      <c r="AJ446" t="s">
        <v>73</v>
      </c>
      <c r="AK446" t="s">
        <v>42</v>
      </c>
      <c r="AL446" s="29">
        <f>Table1[[#This Row],[membership_tenure_months]]*Table1[[#This Row],[final_price]]</f>
        <v>1275</v>
      </c>
    </row>
    <row r="447" spans="1:38" x14ac:dyDescent="0.35">
      <c r="A447">
        <v>44</v>
      </c>
      <c r="B447" t="s">
        <v>43</v>
      </c>
      <c r="C447">
        <v>2</v>
      </c>
      <c r="D447" t="s">
        <v>145</v>
      </c>
      <c r="E447" t="b">
        <v>0</v>
      </c>
      <c r="F447" s="1">
        <v>0.49513888888888891</v>
      </c>
      <c r="G447" s="1">
        <v>0.53333333333333333</v>
      </c>
      <c r="H447">
        <v>55</v>
      </c>
      <c r="I447" t="b">
        <v>0</v>
      </c>
      <c r="J447" t="b">
        <v>0</v>
      </c>
      <c r="K447" t="b">
        <v>0</v>
      </c>
      <c r="L447" t="s">
        <v>36</v>
      </c>
      <c r="M447">
        <v>30</v>
      </c>
      <c r="N447" t="s">
        <v>82</v>
      </c>
      <c r="O447">
        <v>22.5</v>
      </c>
      <c r="P447" t="s">
        <v>51</v>
      </c>
      <c r="Q447">
        <v>0.1</v>
      </c>
      <c r="R447" s="29">
        <v>20.25</v>
      </c>
      <c r="S447" t="s">
        <v>47</v>
      </c>
      <c r="T447" t="s">
        <v>69</v>
      </c>
      <c r="U447">
        <v>32.715699999999998</v>
      </c>
      <c r="V447">
        <v>-117.1611</v>
      </c>
      <c r="W447">
        <f t="shared" si="12"/>
        <v>2022</v>
      </c>
      <c r="X447" t="str">
        <f t="shared" si="13"/>
        <v>September</v>
      </c>
      <c r="Y447" s="2">
        <v>44822</v>
      </c>
      <c r="Z447">
        <v>0</v>
      </c>
      <c r="AA447" t="b">
        <v>0</v>
      </c>
      <c r="AB447" s="2">
        <v>45804</v>
      </c>
      <c r="AC447">
        <v>35</v>
      </c>
      <c r="AD447">
        <v>85</v>
      </c>
      <c r="AE447">
        <v>8</v>
      </c>
      <c r="AF447">
        <v>0.9</v>
      </c>
      <c r="AG447">
        <v>2.25</v>
      </c>
      <c r="AH447" s="30">
        <v>1</v>
      </c>
      <c r="AI447">
        <v>0</v>
      </c>
      <c r="AJ447" t="s">
        <v>70</v>
      </c>
      <c r="AK447" t="s">
        <v>42</v>
      </c>
      <c r="AL447" s="29">
        <f>Table1[[#This Row],[membership_tenure_months]]*Table1[[#This Row],[final_price]]</f>
        <v>708.75</v>
      </c>
    </row>
    <row r="448" spans="1:38" x14ac:dyDescent="0.35">
      <c r="A448">
        <v>39</v>
      </c>
      <c r="B448" t="s">
        <v>34</v>
      </c>
      <c r="C448">
        <v>3</v>
      </c>
      <c r="D448" t="s">
        <v>150</v>
      </c>
      <c r="E448" t="b">
        <v>1</v>
      </c>
      <c r="F448" s="1">
        <v>0.51111111111111107</v>
      </c>
      <c r="G448" s="1">
        <v>0.53402777777777777</v>
      </c>
      <c r="H448">
        <v>33</v>
      </c>
      <c r="I448" t="b">
        <v>0</v>
      </c>
      <c r="J448" t="b">
        <v>0</v>
      </c>
      <c r="K448" t="b">
        <v>0</v>
      </c>
      <c r="L448" t="s">
        <v>36</v>
      </c>
      <c r="M448">
        <v>50</v>
      </c>
      <c r="N448" t="s">
        <v>37</v>
      </c>
      <c r="O448">
        <v>50</v>
      </c>
      <c r="P448" t="s">
        <v>93</v>
      </c>
      <c r="Q448">
        <v>0.15</v>
      </c>
      <c r="R448" s="29">
        <v>42.5</v>
      </c>
      <c r="S448" t="s">
        <v>39</v>
      </c>
      <c r="T448" t="s">
        <v>72</v>
      </c>
      <c r="U448">
        <v>35.3733</v>
      </c>
      <c r="V448">
        <v>-119.0187</v>
      </c>
      <c r="W448">
        <f t="shared" si="12"/>
        <v>2022</v>
      </c>
      <c r="X448" t="str">
        <f t="shared" si="13"/>
        <v>August</v>
      </c>
      <c r="Y448" s="2">
        <v>44780</v>
      </c>
      <c r="Z448">
        <v>0</v>
      </c>
      <c r="AA448" t="b">
        <v>0</v>
      </c>
      <c r="AB448" s="2">
        <v>45801</v>
      </c>
      <c r="AC448">
        <v>36</v>
      </c>
      <c r="AD448">
        <v>88</v>
      </c>
      <c r="AE448">
        <v>12</v>
      </c>
      <c r="AF448">
        <v>0.6</v>
      </c>
      <c r="AG448">
        <v>7.5</v>
      </c>
      <c r="AH448" s="30">
        <v>1</v>
      </c>
      <c r="AI448">
        <v>0</v>
      </c>
      <c r="AJ448" t="s">
        <v>73</v>
      </c>
      <c r="AK448" t="s">
        <v>42</v>
      </c>
      <c r="AL448" s="29">
        <f>Table1[[#This Row],[membership_tenure_months]]*Table1[[#This Row],[final_price]]</f>
        <v>1530</v>
      </c>
    </row>
    <row r="449" spans="1:38" x14ac:dyDescent="0.35">
      <c r="A449">
        <v>29</v>
      </c>
      <c r="B449" t="s">
        <v>34</v>
      </c>
      <c r="C449">
        <v>2</v>
      </c>
      <c r="D449" t="s">
        <v>115</v>
      </c>
      <c r="E449" t="b">
        <v>0</v>
      </c>
      <c r="F449" s="1">
        <v>0.61458333333333337</v>
      </c>
      <c r="G449" s="1">
        <v>0.69652777777777775</v>
      </c>
      <c r="H449">
        <v>118</v>
      </c>
      <c r="I449" t="b">
        <v>1</v>
      </c>
      <c r="J449" t="b">
        <v>1</v>
      </c>
      <c r="K449" t="b">
        <v>1</v>
      </c>
      <c r="L449" t="s">
        <v>36</v>
      </c>
      <c r="M449">
        <v>50</v>
      </c>
      <c r="N449" t="s">
        <v>82</v>
      </c>
      <c r="O449">
        <v>37.5</v>
      </c>
      <c r="P449" t="s">
        <v>46</v>
      </c>
      <c r="Q449">
        <v>0</v>
      </c>
      <c r="R449" s="29">
        <v>37.5</v>
      </c>
      <c r="S449" t="s">
        <v>39</v>
      </c>
      <c r="T449" t="s">
        <v>52</v>
      </c>
      <c r="U449">
        <v>37.804400000000001</v>
      </c>
      <c r="V449">
        <v>-122.27119999999999</v>
      </c>
      <c r="W449">
        <f t="shared" si="12"/>
        <v>2023</v>
      </c>
      <c r="X449" t="str">
        <f t="shared" si="13"/>
        <v>April</v>
      </c>
      <c r="Y449" s="2">
        <v>45028</v>
      </c>
      <c r="Z449">
        <v>7</v>
      </c>
      <c r="AA449" t="b">
        <v>0</v>
      </c>
      <c r="AB449" s="2">
        <v>45815</v>
      </c>
      <c r="AC449">
        <v>28</v>
      </c>
      <c r="AD449">
        <v>74</v>
      </c>
      <c r="AE449">
        <v>8</v>
      </c>
      <c r="AF449">
        <v>2</v>
      </c>
      <c r="AG449">
        <v>0</v>
      </c>
      <c r="AH449" s="30">
        <v>1</v>
      </c>
      <c r="AI449">
        <v>0</v>
      </c>
      <c r="AJ449" t="s">
        <v>53</v>
      </c>
      <c r="AK449" t="s">
        <v>42</v>
      </c>
      <c r="AL449" s="29">
        <f>Table1[[#This Row],[membership_tenure_months]]*Table1[[#This Row],[final_price]]</f>
        <v>1050</v>
      </c>
    </row>
    <row r="450" spans="1:38" x14ac:dyDescent="0.35">
      <c r="A450">
        <v>14</v>
      </c>
      <c r="B450" t="s">
        <v>43</v>
      </c>
      <c r="C450">
        <v>2</v>
      </c>
      <c r="D450" t="s">
        <v>107</v>
      </c>
      <c r="E450" t="b">
        <v>0</v>
      </c>
      <c r="F450" s="1">
        <v>0.40694444444444444</v>
      </c>
      <c r="G450" s="1">
        <v>0.45555555555555555</v>
      </c>
      <c r="H450">
        <v>70</v>
      </c>
      <c r="I450" t="b">
        <v>0</v>
      </c>
      <c r="J450" t="b">
        <v>0</v>
      </c>
      <c r="K450" t="b">
        <v>1</v>
      </c>
      <c r="L450" t="s">
        <v>36</v>
      </c>
      <c r="M450">
        <v>30</v>
      </c>
      <c r="N450" t="s">
        <v>97</v>
      </c>
      <c r="O450">
        <v>27</v>
      </c>
      <c r="P450" t="s">
        <v>46</v>
      </c>
      <c r="Q450">
        <v>0</v>
      </c>
      <c r="R450" s="29">
        <v>27</v>
      </c>
      <c r="S450" t="s">
        <v>47</v>
      </c>
      <c r="T450" t="s">
        <v>57</v>
      </c>
      <c r="U450">
        <v>33.836599999999997</v>
      </c>
      <c r="V450">
        <v>-117.9143</v>
      </c>
      <c r="W450">
        <f t="shared" ref="W450:W513" si="14">YEAR(Y:Y)</f>
        <v>2024</v>
      </c>
      <c r="X450" t="str">
        <f t="shared" ref="X450:X513" si="15">TEXT(Y:Y,"MMMM")</f>
        <v>May</v>
      </c>
      <c r="Y450" s="2">
        <v>45430</v>
      </c>
      <c r="Z450">
        <v>0</v>
      </c>
      <c r="AA450" t="b">
        <v>0</v>
      </c>
      <c r="AB450" s="2">
        <v>45838</v>
      </c>
      <c r="AC450">
        <v>15</v>
      </c>
      <c r="AD450">
        <v>51</v>
      </c>
      <c r="AE450">
        <v>8</v>
      </c>
      <c r="AF450">
        <v>1.2</v>
      </c>
      <c r="AG450">
        <v>0</v>
      </c>
      <c r="AH450" s="30">
        <v>0</v>
      </c>
      <c r="AI450">
        <v>0</v>
      </c>
      <c r="AJ450" t="s">
        <v>58</v>
      </c>
      <c r="AK450" t="s">
        <v>42</v>
      </c>
      <c r="AL450" s="29">
        <f>Table1[[#This Row],[membership_tenure_months]]*Table1[[#This Row],[final_price]]</f>
        <v>405</v>
      </c>
    </row>
    <row r="451" spans="1:38" x14ac:dyDescent="0.35">
      <c r="A451">
        <v>41</v>
      </c>
      <c r="B451" t="s">
        <v>43</v>
      </c>
      <c r="C451">
        <v>2</v>
      </c>
      <c r="D451" t="s">
        <v>103</v>
      </c>
      <c r="E451" t="b">
        <v>0</v>
      </c>
      <c r="F451" s="1">
        <v>0.57986111111111116</v>
      </c>
      <c r="G451" s="1">
        <v>0.68194444444444446</v>
      </c>
      <c r="H451">
        <v>147</v>
      </c>
      <c r="I451" t="b">
        <v>0</v>
      </c>
      <c r="J451" t="b">
        <v>0</v>
      </c>
      <c r="K451" t="b">
        <v>1</v>
      </c>
      <c r="L451" t="s">
        <v>36</v>
      </c>
      <c r="M451">
        <v>30</v>
      </c>
      <c r="N451" t="s">
        <v>37</v>
      </c>
      <c r="O451">
        <v>30</v>
      </c>
      <c r="P451" t="s">
        <v>93</v>
      </c>
      <c r="Q451">
        <v>0.15</v>
      </c>
      <c r="R451" s="29">
        <v>25.5</v>
      </c>
      <c r="S451" t="s">
        <v>47</v>
      </c>
      <c r="T451" t="s">
        <v>83</v>
      </c>
      <c r="U451">
        <v>33.770099999999999</v>
      </c>
      <c r="V451">
        <v>-118.19370000000001</v>
      </c>
      <c r="W451">
        <f t="shared" si="14"/>
        <v>2025</v>
      </c>
      <c r="X451" t="str">
        <f t="shared" si="15"/>
        <v>March</v>
      </c>
      <c r="Y451" s="2">
        <v>45742</v>
      </c>
      <c r="Z451">
        <v>0</v>
      </c>
      <c r="AA451" t="b">
        <v>0</v>
      </c>
      <c r="AB451" s="2">
        <v>45855</v>
      </c>
      <c r="AC451">
        <v>5</v>
      </c>
      <c r="AD451">
        <v>34</v>
      </c>
      <c r="AE451">
        <v>8</v>
      </c>
      <c r="AF451">
        <v>2.4</v>
      </c>
      <c r="AG451">
        <v>4.5</v>
      </c>
      <c r="AH451" s="30">
        <v>0</v>
      </c>
      <c r="AI451">
        <v>0</v>
      </c>
      <c r="AJ451" t="s">
        <v>84</v>
      </c>
      <c r="AK451" t="s">
        <v>42</v>
      </c>
      <c r="AL451" s="29">
        <f>Table1[[#This Row],[membership_tenure_months]]*Table1[[#This Row],[final_price]]</f>
        <v>127.5</v>
      </c>
    </row>
    <row r="452" spans="1:38" x14ac:dyDescent="0.35">
      <c r="A452">
        <v>29</v>
      </c>
      <c r="B452" t="s">
        <v>34</v>
      </c>
      <c r="C452">
        <v>2</v>
      </c>
      <c r="D452" t="s">
        <v>120</v>
      </c>
      <c r="E452" t="b">
        <v>1</v>
      </c>
      <c r="F452" s="1">
        <v>0.84375</v>
      </c>
      <c r="G452" s="1">
        <v>0.92013888888888884</v>
      </c>
      <c r="H452">
        <v>110</v>
      </c>
      <c r="I452" t="b">
        <v>0</v>
      </c>
      <c r="J452" t="b">
        <v>0</v>
      </c>
      <c r="K452" t="b">
        <v>1</v>
      </c>
      <c r="L452" t="s">
        <v>60</v>
      </c>
      <c r="M452">
        <v>50</v>
      </c>
      <c r="N452" t="s">
        <v>37</v>
      </c>
      <c r="O452">
        <v>50</v>
      </c>
      <c r="P452" t="s">
        <v>93</v>
      </c>
      <c r="Q452">
        <v>0.15</v>
      </c>
      <c r="R452" s="29">
        <v>42.5</v>
      </c>
      <c r="S452" t="s">
        <v>39</v>
      </c>
      <c r="T452" t="s">
        <v>48</v>
      </c>
      <c r="U452">
        <v>36.7378</v>
      </c>
      <c r="V452">
        <v>-119.7871</v>
      </c>
      <c r="W452">
        <f t="shared" si="14"/>
        <v>2023</v>
      </c>
      <c r="X452" t="str">
        <f t="shared" si="15"/>
        <v>March</v>
      </c>
      <c r="Y452" s="2">
        <v>45003</v>
      </c>
      <c r="Z452">
        <v>0</v>
      </c>
      <c r="AA452" t="b">
        <v>1</v>
      </c>
      <c r="AB452" s="2">
        <v>45814</v>
      </c>
      <c r="AC452">
        <v>29</v>
      </c>
      <c r="AD452">
        <v>75</v>
      </c>
      <c r="AE452">
        <v>8</v>
      </c>
      <c r="AF452">
        <v>1.8</v>
      </c>
      <c r="AG452">
        <v>7.5</v>
      </c>
      <c r="AH452" s="30">
        <v>1</v>
      </c>
      <c r="AI452">
        <v>0</v>
      </c>
      <c r="AJ452" t="s">
        <v>49</v>
      </c>
      <c r="AK452" t="s">
        <v>42</v>
      </c>
      <c r="AL452" s="29">
        <f>Table1[[#This Row],[membership_tenure_months]]*Table1[[#This Row],[final_price]]</f>
        <v>1232.5</v>
      </c>
    </row>
    <row r="453" spans="1:38" x14ac:dyDescent="0.35">
      <c r="A453">
        <v>36</v>
      </c>
      <c r="B453" t="s">
        <v>34</v>
      </c>
      <c r="C453">
        <v>1</v>
      </c>
      <c r="D453" t="s">
        <v>94</v>
      </c>
      <c r="E453" t="b">
        <v>1</v>
      </c>
      <c r="F453" s="1">
        <v>0.61736111111111114</v>
      </c>
      <c r="G453" s="1">
        <v>0.68888888888888888</v>
      </c>
      <c r="H453">
        <v>103</v>
      </c>
      <c r="I453" t="b">
        <v>1</v>
      </c>
      <c r="J453" t="b">
        <v>1</v>
      </c>
      <c r="K453" t="b">
        <v>0</v>
      </c>
      <c r="L453" t="s">
        <v>36</v>
      </c>
      <c r="M453">
        <v>50</v>
      </c>
      <c r="N453" t="s">
        <v>82</v>
      </c>
      <c r="O453">
        <v>37.5</v>
      </c>
      <c r="P453" t="s">
        <v>51</v>
      </c>
      <c r="Q453">
        <v>0.1</v>
      </c>
      <c r="R453" s="29">
        <v>33.75</v>
      </c>
      <c r="S453" t="s">
        <v>39</v>
      </c>
      <c r="T453" t="s">
        <v>72</v>
      </c>
      <c r="U453">
        <v>35.3733</v>
      </c>
      <c r="V453">
        <v>-119.0187</v>
      </c>
      <c r="W453">
        <f t="shared" si="14"/>
        <v>2023</v>
      </c>
      <c r="X453" t="str">
        <f t="shared" si="15"/>
        <v>November</v>
      </c>
      <c r="Y453" s="2">
        <v>45236</v>
      </c>
      <c r="Z453">
        <v>8</v>
      </c>
      <c r="AA453" t="b">
        <v>0</v>
      </c>
      <c r="AB453" s="2">
        <v>45827</v>
      </c>
      <c r="AC453">
        <v>21</v>
      </c>
      <c r="AD453">
        <v>62</v>
      </c>
      <c r="AE453">
        <v>4</v>
      </c>
      <c r="AF453">
        <v>1.7</v>
      </c>
      <c r="AG453">
        <v>3.75</v>
      </c>
      <c r="AH453" s="30">
        <v>1</v>
      </c>
      <c r="AI453">
        <v>0</v>
      </c>
      <c r="AJ453" t="s">
        <v>73</v>
      </c>
      <c r="AK453" t="s">
        <v>42</v>
      </c>
      <c r="AL453" s="29">
        <f>Table1[[#This Row],[membership_tenure_months]]*Table1[[#This Row],[final_price]]</f>
        <v>708.75</v>
      </c>
    </row>
    <row r="454" spans="1:38" x14ac:dyDescent="0.35">
      <c r="A454">
        <v>38</v>
      </c>
      <c r="B454" t="s">
        <v>43</v>
      </c>
      <c r="C454">
        <v>3</v>
      </c>
      <c r="D454" t="s">
        <v>78</v>
      </c>
      <c r="E454" t="b">
        <v>1</v>
      </c>
      <c r="F454" s="1">
        <v>0.55555555555555558</v>
      </c>
      <c r="G454" s="1">
        <v>0.61250000000000004</v>
      </c>
      <c r="H454">
        <v>82</v>
      </c>
      <c r="I454" t="b">
        <v>0</v>
      </c>
      <c r="J454" t="b">
        <v>0</v>
      </c>
      <c r="K454" t="b">
        <v>0</v>
      </c>
      <c r="L454" t="s">
        <v>45</v>
      </c>
      <c r="M454">
        <v>30</v>
      </c>
      <c r="N454" t="s">
        <v>97</v>
      </c>
      <c r="O454">
        <v>27</v>
      </c>
      <c r="P454" t="s">
        <v>46</v>
      </c>
      <c r="Q454">
        <v>0</v>
      </c>
      <c r="R454" s="29">
        <v>27</v>
      </c>
      <c r="S454" t="s">
        <v>47</v>
      </c>
      <c r="T454" t="s">
        <v>69</v>
      </c>
      <c r="U454">
        <v>32.715699999999998</v>
      </c>
      <c r="V454">
        <v>-117.1611</v>
      </c>
      <c r="W454">
        <f t="shared" si="14"/>
        <v>2024</v>
      </c>
      <c r="X454" t="str">
        <f t="shared" si="15"/>
        <v>March</v>
      </c>
      <c r="Y454" s="2">
        <v>45379</v>
      </c>
      <c r="Z454">
        <v>0</v>
      </c>
      <c r="AA454" t="b">
        <v>0</v>
      </c>
      <c r="AB454" s="2">
        <v>45835</v>
      </c>
      <c r="AC454">
        <v>17</v>
      </c>
      <c r="AD454">
        <v>54</v>
      </c>
      <c r="AE454">
        <v>12</v>
      </c>
      <c r="AF454">
        <v>1.4</v>
      </c>
      <c r="AG454">
        <v>0</v>
      </c>
      <c r="AH454" s="30">
        <v>0</v>
      </c>
      <c r="AI454">
        <v>0</v>
      </c>
      <c r="AJ454" t="s">
        <v>70</v>
      </c>
      <c r="AK454" t="s">
        <v>42</v>
      </c>
      <c r="AL454" s="29">
        <f>Table1[[#This Row],[membership_tenure_months]]*Table1[[#This Row],[final_price]]</f>
        <v>459</v>
      </c>
    </row>
    <row r="455" spans="1:38" x14ac:dyDescent="0.35">
      <c r="A455">
        <v>14</v>
      </c>
      <c r="B455" t="s">
        <v>34</v>
      </c>
      <c r="C455">
        <v>5</v>
      </c>
      <c r="D455" t="s">
        <v>134</v>
      </c>
      <c r="E455" t="b">
        <v>1</v>
      </c>
      <c r="F455" s="1">
        <v>0.53749999999999998</v>
      </c>
      <c r="G455" s="1">
        <v>0.63194444444444442</v>
      </c>
      <c r="H455">
        <v>136</v>
      </c>
      <c r="I455" t="b">
        <v>1</v>
      </c>
      <c r="J455" t="b">
        <v>1</v>
      </c>
      <c r="K455" t="b">
        <v>1</v>
      </c>
      <c r="L455" t="s">
        <v>36</v>
      </c>
      <c r="M455">
        <v>50</v>
      </c>
      <c r="N455" t="s">
        <v>82</v>
      </c>
      <c r="O455">
        <v>37.5</v>
      </c>
      <c r="P455" t="s">
        <v>51</v>
      </c>
      <c r="Q455">
        <v>0.1</v>
      </c>
      <c r="R455" s="29">
        <v>33.75</v>
      </c>
      <c r="S455" t="s">
        <v>39</v>
      </c>
      <c r="T455" t="s">
        <v>48</v>
      </c>
      <c r="U455">
        <v>36.7378</v>
      </c>
      <c r="V455">
        <v>-119.7871</v>
      </c>
      <c r="W455">
        <f t="shared" si="14"/>
        <v>2022</v>
      </c>
      <c r="X455" t="str">
        <f t="shared" si="15"/>
        <v>October</v>
      </c>
      <c r="Y455" s="2">
        <v>44865</v>
      </c>
      <c r="Z455">
        <v>1</v>
      </c>
      <c r="AA455" t="b">
        <v>1</v>
      </c>
      <c r="AB455" s="2">
        <v>45806</v>
      </c>
      <c r="AC455">
        <v>34</v>
      </c>
      <c r="AD455">
        <v>83</v>
      </c>
      <c r="AE455">
        <v>20</v>
      </c>
      <c r="AF455">
        <v>2.2999999999999998</v>
      </c>
      <c r="AG455">
        <v>3.75</v>
      </c>
      <c r="AH455" s="30">
        <v>1</v>
      </c>
      <c r="AI455">
        <v>0</v>
      </c>
      <c r="AJ455" t="s">
        <v>49</v>
      </c>
      <c r="AK455" t="s">
        <v>42</v>
      </c>
      <c r="AL455" s="29">
        <f>Table1[[#This Row],[membership_tenure_months]]*Table1[[#This Row],[final_price]]</f>
        <v>1147.5</v>
      </c>
    </row>
    <row r="456" spans="1:38" x14ac:dyDescent="0.35">
      <c r="A456">
        <v>30</v>
      </c>
      <c r="B456" t="s">
        <v>43</v>
      </c>
      <c r="C456">
        <v>5</v>
      </c>
      <c r="D456" t="s">
        <v>146</v>
      </c>
      <c r="E456" t="b">
        <v>1</v>
      </c>
      <c r="F456" s="1">
        <v>0.5444444444444444</v>
      </c>
      <c r="G456" s="1">
        <v>0.58194444444444449</v>
      </c>
      <c r="H456">
        <v>54</v>
      </c>
      <c r="I456" t="b">
        <v>0</v>
      </c>
      <c r="J456" t="b">
        <v>1</v>
      </c>
      <c r="K456" t="b">
        <v>1</v>
      </c>
      <c r="L456" t="s">
        <v>45</v>
      </c>
      <c r="M456">
        <v>30</v>
      </c>
      <c r="N456" t="s">
        <v>82</v>
      </c>
      <c r="O456">
        <v>22.5</v>
      </c>
      <c r="P456" t="s">
        <v>93</v>
      </c>
      <c r="Q456">
        <v>0.15</v>
      </c>
      <c r="R456" s="29">
        <v>19.125</v>
      </c>
      <c r="S456" t="s">
        <v>47</v>
      </c>
      <c r="T456" t="s">
        <v>61</v>
      </c>
      <c r="U456">
        <v>38.581600000000002</v>
      </c>
      <c r="V456">
        <v>-121.4944</v>
      </c>
      <c r="W456">
        <f t="shared" si="14"/>
        <v>2025</v>
      </c>
      <c r="X456" t="str">
        <f t="shared" si="15"/>
        <v>February</v>
      </c>
      <c r="Y456" s="2">
        <v>45712</v>
      </c>
      <c r="Z456">
        <v>7</v>
      </c>
      <c r="AA456" t="b">
        <v>1</v>
      </c>
      <c r="AB456" s="2">
        <v>45854</v>
      </c>
      <c r="AC456">
        <v>6</v>
      </c>
      <c r="AD456">
        <v>35</v>
      </c>
      <c r="AE456">
        <v>20</v>
      </c>
      <c r="AF456">
        <v>0.9</v>
      </c>
      <c r="AG456">
        <v>3.38</v>
      </c>
      <c r="AH456" s="30">
        <v>0</v>
      </c>
      <c r="AI456">
        <v>0</v>
      </c>
      <c r="AJ456" t="s">
        <v>62</v>
      </c>
      <c r="AK456" t="s">
        <v>42</v>
      </c>
      <c r="AL456" s="29">
        <f>Table1[[#This Row],[membership_tenure_months]]*Table1[[#This Row],[final_price]]</f>
        <v>114.75</v>
      </c>
    </row>
    <row r="457" spans="1:38" x14ac:dyDescent="0.35">
      <c r="A457">
        <v>26</v>
      </c>
      <c r="B457" t="s">
        <v>43</v>
      </c>
      <c r="C457">
        <v>3</v>
      </c>
      <c r="D457" t="s">
        <v>147</v>
      </c>
      <c r="E457" t="b">
        <v>0</v>
      </c>
      <c r="F457" s="1">
        <v>0.5493055555555556</v>
      </c>
      <c r="G457" s="1">
        <v>0.59791666666666665</v>
      </c>
      <c r="H457">
        <v>70</v>
      </c>
      <c r="I457" t="b">
        <v>0</v>
      </c>
      <c r="J457" t="b">
        <v>0</v>
      </c>
      <c r="K457" t="b">
        <v>0</v>
      </c>
      <c r="L457" t="s">
        <v>80</v>
      </c>
      <c r="M457">
        <v>30</v>
      </c>
      <c r="N457" t="s">
        <v>37</v>
      </c>
      <c r="O457">
        <v>30</v>
      </c>
      <c r="P457" t="s">
        <v>38</v>
      </c>
      <c r="Q457">
        <v>0.05</v>
      </c>
      <c r="R457" s="29">
        <v>28.5</v>
      </c>
      <c r="S457" t="s">
        <v>47</v>
      </c>
      <c r="T457" t="s">
        <v>83</v>
      </c>
      <c r="U457">
        <v>33.770099999999999</v>
      </c>
      <c r="V457">
        <v>-118.19370000000001</v>
      </c>
      <c r="W457">
        <f t="shared" si="14"/>
        <v>2024</v>
      </c>
      <c r="X457" t="str">
        <f t="shared" si="15"/>
        <v>January</v>
      </c>
      <c r="Y457" s="2">
        <v>45306</v>
      </c>
      <c r="Z457">
        <v>0</v>
      </c>
      <c r="AA457" t="b">
        <v>0</v>
      </c>
      <c r="AB457" s="2">
        <v>45831</v>
      </c>
      <c r="AC457">
        <v>19</v>
      </c>
      <c r="AD457">
        <v>58</v>
      </c>
      <c r="AE457">
        <v>12</v>
      </c>
      <c r="AF457">
        <v>1.2</v>
      </c>
      <c r="AG457">
        <v>1.5</v>
      </c>
      <c r="AH457" s="30">
        <v>0</v>
      </c>
      <c r="AI457">
        <v>0</v>
      </c>
      <c r="AJ457" t="s">
        <v>84</v>
      </c>
      <c r="AK457" t="s">
        <v>42</v>
      </c>
      <c r="AL457" s="29">
        <f>Table1[[#This Row],[membership_tenure_months]]*Table1[[#This Row],[final_price]]</f>
        <v>541.5</v>
      </c>
    </row>
    <row r="458" spans="1:38" x14ac:dyDescent="0.35">
      <c r="A458">
        <v>23</v>
      </c>
      <c r="B458" t="s">
        <v>43</v>
      </c>
      <c r="C458">
        <v>4</v>
      </c>
      <c r="D458" t="s">
        <v>173</v>
      </c>
      <c r="E458" t="b">
        <v>0</v>
      </c>
      <c r="F458" s="1">
        <v>0.4284722222222222</v>
      </c>
      <c r="G458" s="1">
        <v>0.51458333333333328</v>
      </c>
      <c r="H458">
        <v>124</v>
      </c>
      <c r="I458" t="b">
        <v>1</v>
      </c>
      <c r="J458" t="b">
        <v>0</v>
      </c>
      <c r="K458" t="b">
        <v>1</v>
      </c>
      <c r="L458" t="s">
        <v>80</v>
      </c>
      <c r="M458">
        <v>30</v>
      </c>
      <c r="N458" t="s">
        <v>37</v>
      </c>
      <c r="O458">
        <v>30</v>
      </c>
      <c r="P458" t="s">
        <v>46</v>
      </c>
      <c r="Q458">
        <v>0</v>
      </c>
      <c r="R458" s="29">
        <v>30</v>
      </c>
      <c r="S458" t="s">
        <v>47</v>
      </c>
      <c r="T458" t="s">
        <v>57</v>
      </c>
      <c r="U458">
        <v>33.836599999999997</v>
      </c>
      <c r="V458">
        <v>-117.9143</v>
      </c>
      <c r="W458">
        <f t="shared" si="14"/>
        <v>2025</v>
      </c>
      <c r="X458" t="str">
        <f t="shared" si="15"/>
        <v>June</v>
      </c>
      <c r="Y458" s="2">
        <v>45818</v>
      </c>
      <c r="Z458">
        <v>0</v>
      </c>
      <c r="AA458" t="b">
        <v>0</v>
      </c>
      <c r="AB458" s="2">
        <v>45860</v>
      </c>
      <c r="AC458">
        <v>2</v>
      </c>
      <c r="AD458">
        <v>29</v>
      </c>
      <c r="AE458">
        <v>16</v>
      </c>
      <c r="AF458">
        <v>2.1</v>
      </c>
      <c r="AG458">
        <v>0</v>
      </c>
      <c r="AH458" s="30">
        <v>0</v>
      </c>
      <c r="AI458">
        <v>0</v>
      </c>
      <c r="AJ458" t="s">
        <v>58</v>
      </c>
      <c r="AK458" t="s">
        <v>42</v>
      </c>
      <c r="AL458" s="29">
        <f>Table1[[#This Row],[membership_tenure_months]]*Table1[[#This Row],[final_price]]</f>
        <v>60</v>
      </c>
    </row>
    <row r="459" spans="1:38" x14ac:dyDescent="0.35">
      <c r="A459">
        <v>37</v>
      </c>
      <c r="B459" t="s">
        <v>34</v>
      </c>
      <c r="C459">
        <v>3</v>
      </c>
      <c r="D459" t="s">
        <v>101</v>
      </c>
      <c r="E459" t="b">
        <v>0</v>
      </c>
      <c r="F459" s="1">
        <v>0.74513888888888891</v>
      </c>
      <c r="G459" s="1">
        <v>0.84305555555555556</v>
      </c>
      <c r="H459">
        <v>141</v>
      </c>
      <c r="I459" t="b">
        <v>0</v>
      </c>
      <c r="J459" t="b">
        <v>0</v>
      </c>
      <c r="K459" t="b">
        <v>1</v>
      </c>
      <c r="L459" t="s">
        <v>45</v>
      </c>
      <c r="M459">
        <v>50</v>
      </c>
      <c r="N459" t="s">
        <v>82</v>
      </c>
      <c r="O459">
        <v>37.5</v>
      </c>
      <c r="P459" t="s">
        <v>51</v>
      </c>
      <c r="Q459">
        <v>0.1</v>
      </c>
      <c r="R459" s="29">
        <v>33.75</v>
      </c>
      <c r="S459" t="s">
        <v>39</v>
      </c>
      <c r="T459" t="s">
        <v>83</v>
      </c>
      <c r="U459">
        <v>33.770099999999999</v>
      </c>
      <c r="V459">
        <v>-118.19370000000001</v>
      </c>
      <c r="W459">
        <f t="shared" si="14"/>
        <v>2024</v>
      </c>
      <c r="X459" t="str">
        <f t="shared" si="15"/>
        <v>February</v>
      </c>
      <c r="Y459" s="2">
        <v>45331</v>
      </c>
      <c r="Z459">
        <v>0</v>
      </c>
      <c r="AA459" t="b">
        <v>1</v>
      </c>
      <c r="AB459" s="2">
        <v>45832</v>
      </c>
      <c r="AC459">
        <v>18</v>
      </c>
      <c r="AD459">
        <v>57</v>
      </c>
      <c r="AE459">
        <v>12</v>
      </c>
      <c r="AF459">
        <v>2.4</v>
      </c>
      <c r="AG459">
        <v>3.75</v>
      </c>
      <c r="AH459" s="30">
        <v>0</v>
      </c>
      <c r="AI459">
        <v>0</v>
      </c>
      <c r="AJ459" t="s">
        <v>84</v>
      </c>
      <c r="AK459" t="s">
        <v>42</v>
      </c>
      <c r="AL459" s="29">
        <f>Table1[[#This Row],[membership_tenure_months]]*Table1[[#This Row],[final_price]]</f>
        <v>607.5</v>
      </c>
    </row>
    <row r="460" spans="1:38" x14ac:dyDescent="0.35">
      <c r="A460">
        <v>18</v>
      </c>
      <c r="B460" t="s">
        <v>34</v>
      </c>
      <c r="C460">
        <v>3</v>
      </c>
      <c r="D460" t="s">
        <v>157</v>
      </c>
      <c r="E460" t="b">
        <v>1</v>
      </c>
      <c r="F460" s="1">
        <v>0.38541666666666669</v>
      </c>
      <c r="G460" s="1">
        <v>0.41944444444444445</v>
      </c>
      <c r="H460">
        <v>49</v>
      </c>
      <c r="I460" t="b">
        <v>1</v>
      </c>
      <c r="J460" t="b">
        <v>0</v>
      </c>
      <c r="K460" t="b">
        <v>0</v>
      </c>
      <c r="L460" t="s">
        <v>36</v>
      </c>
      <c r="M460">
        <v>50</v>
      </c>
      <c r="N460" t="s">
        <v>97</v>
      </c>
      <c r="O460">
        <v>45</v>
      </c>
      <c r="P460" t="s">
        <v>51</v>
      </c>
      <c r="Q460">
        <v>0.1</v>
      </c>
      <c r="R460" s="29">
        <v>40.5</v>
      </c>
      <c r="S460" t="s">
        <v>39</v>
      </c>
      <c r="T460" t="s">
        <v>61</v>
      </c>
      <c r="U460">
        <v>38.581600000000002</v>
      </c>
      <c r="V460">
        <v>-121.4944</v>
      </c>
      <c r="W460">
        <f t="shared" si="14"/>
        <v>2025</v>
      </c>
      <c r="X460" t="str">
        <f t="shared" si="15"/>
        <v>April</v>
      </c>
      <c r="Y460" s="2">
        <v>45771</v>
      </c>
      <c r="Z460">
        <v>0</v>
      </c>
      <c r="AA460" t="b">
        <v>1</v>
      </c>
      <c r="AB460" s="2">
        <v>45857</v>
      </c>
      <c r="AC460">
        <v>4</v>
      </c>
      <c r="AD460">
        <v>32</v>
      </c>
      <c r="AE460">
        <v>12</v>
      </c>
      <c r="AF460">
        <v>0.8</v>
      </c>
      <c r="AG460">
        <v>4.5</v>
      </c>
      <c r="AH460" s="30">
        <v>0</v>
      </c>
      <c r="AI460">
        <v>0</v>
      </c>
      <c r="AJ460" t="s">
        <v>62</v>
      </c>
      <c r="AK460" t="s">
        <v>42</v>
      </c>
      <c r="AL460" s="29">
        <f>Table1[[#This Row],[membership_tenure_months]]*Table1[[#This Row],[final_price]]</f>
        <v>162</v>
      </c>
    </row>
    <row r="461" spans="1:38" x14ac:dyDescent="0.35">
      <c r="A461">
        <v>30</v>
      </c>
      <c r="B461" t="s">
        <v>43</v>
      </c>
      <c r="C461">
        <v>3</v>
      </c>
      <c r="D461" t="s">
        <v>128</v>
      </c>
      <c r="E461" t="b">
        <v>0</v>
      </c>
      <c r="F461" s="1">
        <v>0.33680555555555558</v>
      </c>
      <c r="G461" s="1">
        <v>0.37916666666666665</v>
      </c>
      <c r="H461">
        <v>61</v>
      </c>
      <c r="I461" t="b">
        <v>1</v>
      </c>
      <c r="J461" t="b">
        <v>1</v>
      </c>
      <c r="K461" t="b">
        <v>0</v>
      </c>
      <c r="L461" t="s">
        <v>60</v>
      </c>
      <c r="M461">
        <v>30</v>
      </c>
      <c r="N461" t="s">
        <v>82</v>
      </c>
      <c r="O461">
        <v>22.5</v>
      </c>
      <c r="P461" t="s">
        <v>38</v>
      </c>
      <c r="Q461">
        <v>0.05</v>
      </c>
      <c r="R461" s="29">
        <v>21.375</v>
      </c>
      <c r="S461" t="s">
        <v>47</v>
      </c>
      <c r="T461" t="s">
        <v>83</v>
      </c>
      <c r="U461">
        <v>33.770099999999999</v>
      </c>
      <c r="V461">
        <v>-118.19370000000001</v>
      </c>
      <c r="W461">
        <f t="shared" si="14"/>
        <v>2025</v>
      </c>
      <c r="X461" t="str">
        <f t="shared" si="15"/>
        <v>February</v>
      </c>
      <c r="Y461" s="2">
        <v>45704</v>
      </c>
      <c r="Z461">
        <v>5</v>
      </c>
      <c r="AA461" t="b">
        <v>0</v>
      </c>
      <c r="AB461" s="2">
        <v>45853</v>
      </c>
      <c r="AC461">
        <v>6</v>
      </c>
      <c r="AD461">
        <v>36</v>
      </c>
      <c r="AE461">
        <v>12</v>
      </c>
      <c r="AF461">
        <v>1</v>
      </c>
      <c r="AG461">
        <v>1.1200000000000001</v>
      </c>
      <c r="AH461" s="30">
        <v>0</v>
      </c>
      <c r="AI461">
        <v>0</v>
      </c>
      <c r="AJ461" t="s">
        <v>84</v>
      </c>
      <c r="AK461" t="s">
        <v>42</v>
      </c>
      <c r="AL461" s="29">
        <f>Table1[[#This Row],[membership_tenure_months]]*Table1[[#This Row],[final_price]]</f>
        <v>128.25</v>
      </c>
    </row>
    <row r="462" spans="1:38" x14ac:dyDescent="0.35">
      <c r="A462">
        <v>23</v>
      </c>
      <c r="B462" t="s">
        <v>34</v>
      </c>
      <c r="C462">
        <v>3</v>
      </c>
      <c r="D462" t="s">
        <v>147</v>
      </c>
      <c r="E462" t="b">
        <v>0</v>
      </c>
      <c r="F462" s="1">
        <v>0.41388888888888886</v>
      </c>
      <c r="G462" s="1">
        <v>0.47222222222222221</v>
      </c>
      <c r="H462">
        <v>84</v>
      </c>
      <c r="I462" t="b">
        <v>1</v>
      </c>
      <c r="J462" t="b">
        <v>1</v>
      </c>
      <c r="K462" t="b">
        <v>0</v>
      </c>
      <c r="L462" t="s">
        <v>80</v>
      </c>
      <c r="M462">
        <v>50</v>
      </c>
      <c r="N462" t="s">
        <v>37</v>
      </c>
      <c r="O462">
        <v>50</v>
      </c>
      <c r="P462" t="s">
        <v>93</v>
      </c>
      <c r="Q462">
        <v>0.15</v>
      </c>
      <c r="R462" s="29">
        <v>42.5</v>
      </c>
      <c r="S462" t="s">
        <v>39</v>
      </c>
      <c r="T462" t="s">
        <v>48</v>
      </c>
      <c r="U462">
        <v>36.7378</v>
      </c>
      <c r="V462">
        <v>-119.7871</v>
      </c>
      <c r="W462">
        <f t="shared" si="14"/>
        <v>2025</v>
      </c>
      <c r="X462" t="str">
        <f t="shared" si="15"/>
        <v>February</v>
      </c>
      <c r="Y462" s="2">
        <v>45705</v>
      </c>
      <c r="Z462">
        <v>7</v>
      </c>
      <c r="AA462" t="b">
        <v>1</v>
      </c>
      <c r="AB462" s="2">
        <v>45853</v>
      </c>
      <c r="AC462">
        <v>6</v>
      </c>
      <c r="AD462">
        <v>36</v>
      </c>
      <c r="AE462">
        <v>12</v>
      </c>
      <c r="AF462">
        <v>1.4</v>
      </c>
      <c r="AG462">
        <v>7.5</v>
      </c>
      <c r="AH462" s="30">
        <v>0</v>
      </c>
      <c r="AI462">
        <v>0</v>
      </c>
      <c r="AJ462" t="s">
        <v>49</v>
      </c>
      <c r="AK462" t="s">
        <v>42</v>
      </c>
      <c r="AL462" s="29">
        <f>Table1[[#This Row],[membership_tenure_months]]*Table1[[#This Row],[final_price]]</f>
        <v>255</v>
      </c>
    </row>
    <row r="463" spans="1:38" x14ac:dyDescent="0.35">
      <c r="A463">
        <v>40</v>
      </c>
      <c r="B463" t="s">
        <v>34</v>
      </c>
      <c r="C463">
        <v>2</v>
      </c>
      <c r="D463" t="s">
        <v>135</v>
      </c>
      <c r="E463" t="b">
        <v>0</v>
      </c>
      <c r="F463" s="1">
        <v>0.48402777777777778</v>
      </c>
      <c r="G463" s="1">
        <v>0.59930555555555554</v>
      </c>
      <c r="H463">
        <v>166</v>
      </c>
      <c r="I463" t="b">
        <v>0</v>
      </c>
      <c r="J463" t="b">
        <v>1</v>
      </c>
      <c r="K463" t="b">
        <v>1</v>
      </c>
      <c r="L463" t="s">
        <v>36</v>
      </c>
      <c r="M463">
        <v>50</v>
      </c>
      <c r="N463" t="s">
        <v>37</v>
      </c>
      <c r="O463">
        <v>50</v>
      </c>
      <c r="P463" t="s">
        <v>46</v>
      </c>
      <c r="Q463">
        <v>0</v>
      </c>
      <c r="R463" s="29">
        <v>50</v>
      </c>
      <c r="S463" t="s">
        <v>39</v>
      </c>
      <c r="T463" t="s">
        <v>40</v>
      </c>
      <c r="U463">
        <v>37.338200000000001</v>
      </c>
      <c r="V463">
        <v>-121.88630000000001</v>
      </c>
      <c r="W463">
        <f t="shared" si="14"/>
        <v>2023</v>
      </c>
      <c r="X463" t="str">
        <f t="shared" si="15"/>
        <v>August</v>
      </c>
      <c r="Y463" s="2">
        <v>45139</v>
      </c>
      <c r="Z463">
        <v>5</v>
      </c>
      <c r="AA463" t="b">
        <v>1</v>
      </c>
      <c r="AB463" s="2">
        <v>45822</v>
      </c>
      <c r="AC463">
        <v>24</v>
      </c>
      <c r="AD463">
        <v>67</v>
      </c>
      <c r="AE463">
        <v>8</v>
      </c>
      <c r="AF463">
        <v>2.8</v>
      </c>
      <c r="AG463">
        <v>0</v>
      </c>
      <c r="AH463" s="30">
        <v>1</v>
      </c>
      <c r="AI463">
        <v>1</v>
      </c>
      <c r="AJ463" t="s">
        <v>41</v>
      </c>
      <c r="AK463" t="s">
        <v>42</v>
      </c>
      <c r="AL463" s="29">
        <f>Table1[[#This Row],[membership_tenure_months]]*Table1[[#This Row],[final_price]]</f>
        <v>1200</v>
      </c>
    </row>
    <row r="464" spans="1:38" x14ac:dyDescent="0.35">
      <c r="A464">
        <v>16</v>
      </c>
      <c r="B464" t="s">
        <v>54</v>
      </c>
      <c r="C464">
        <v>1</v>
      </c>
      <c r="D464" t="s">
        <v>116</v>
      </c>
      <c r="E464" t="b">
        <v>1</v>
      </c>
      <c r="F464" s="1">
        <v>0.83472222222222225</v>
      </c>
      <c r="G464" s="1">
        <v>0.94236111111111109</v>
      </c>
      <c r="H464">
        <v>155</v>
      </c>
      <c r="I464" t="b">
        <v>0</v>
      </c>
      <c r="J464" t="b">
        <v>1</v>
      </c>
      <c r="K464" t="b">
        <v>0</v>
      </c>
      <c r="L464" t="s">
        <v>36</v>
      </c>
      <c r="M464">
        <v>20</v>
      </c>
      <c r="N464" t="s">
        <v>37</v>
      </c>
      <c r="O464">
        <v>20</v>
      </c>
      <c r="P464" t="s">
        <v>38</v>
      </c>
      <c r="Q464">
        <v>0.05</v>
      </c>
      <c r="R464" s="29">
        <v>19</v>
      </c>
      <c r="S464" t="s">
        <v>56</v>
      </c>
      <c r="T464" t="s">
        <v>48</v>
      </c>
      <c r="U464">
        <v>36.7378</v>
      </c>
      <c r="V464">
        <v>-119.7871</v>
      </c>
      <c r="W464">
        <f t="shared" si="14"/>
        <v>2023</v>
      </c>
      <c r="X464" t="str">
        <f t="shared" si="15"/>
        <v>April</v>
      </c>
      <c r="Y464" s="2">
        <v>45036</v>
      </c>
      <c r="Z464">
        <v>5</v>
      </c>
      <c r="AA464" t="b">
        <v>0</v>
      </c>
      <c r="AB464" s="2">
        <v>45816</v>
      </c>
      <c r="AC464">
        <v>28</v>
      </c>
      <c r="AD464">
        <v>73</v>
      </c>
      <c r="AE464">
        <v>4</v>
      </c>
      <c r="AF464">
        <v>2.6</v>
      </c>
      <c r="AG464">
        <v>1</v>
      </c>
      <c r="AH464" s="30">
        <v>1</v>
      </c>
      <c r="AI464">
        <v>0</v>
      </c>
      <c r="AJ464" t="s">
        <v>49</v>
      </c>
      <c r="AK464" t="s">
        <v>42</v>
      </c>
      <c r="AL464" s="29">
        <f>Table1[[#This Row],[membership_tenure_months]]*Table1[[#This Row],[final_price]]</f>
        <v>532</v>
      </c>
    </row>
    <row r="465" spans="1:38" x14ac:dyDescent="0.35">
      <c r="A465">
        <v>20</v>
      </c>
      <c r="B465" t="s">
        <v>66</v>
      </c>
      <c r="C465">
        <v>2</v>
      </c>
      <c r="D465" t="s">
        <v>103</v>
      </c>
      <c r="E465" t="b">
        <v>0</v>
      </c>
      <c r="F465" s="1">
        <v>0.5854166666666667</v>
      </c>
      <c r="G465" s="1">
        <v>0.7</v>
      </c>
      <c r="H465">
        <v>165</v>
      </c>
      <c r="I465" t="b">
        <v>1</v>
      </c>
      <c r="J465" t="b">
        <v>1</v>
      </c>
      <c r="K465" t="b">
        <v>1</v>
      </c>
      <c r="L465" t="s">
        <v>80</v>
      </c>
      <c r="M465">
        <v>70</v>
      </c>
      <c r="N465" t="s">
        <v>82</v>
      </c>
      <c r="O465">
        <v>52.5</v>
      </c>
      <c r="P465" t="s">
        <v>46</v>
      </c>
      <c r="Q465">
        <v>0</v>
      </c>
      <c r="R465" s="29">
        <v>52.5</v>
      </c>
      <c r="S465" t="s">
        <v>68</v>
      </c>
      <c r="T465" t="s">
        <v>69</v>
      </c>
      <c r="U465">
        <v>32.715699999999998</v>
      </c>
      <c r="V465">
        <v>-117.1611</v>
      </c>
      <c r="W465">
        <f t="shared" si="14"/>
        <v>2023</v>
      </c>
      <c r="X465" t="str">
        <f t="shared" si="15"/>
        <v>October</v>
      </c>
      <c r="Y465" s="2">
        <v>45209</v>
      </c>
      <c r="Z465">
        <v>6</v>
      </c>
      <c r="AA465" t="b">
        <v>1</v>
      </c>
      <c r="AB465" s="2">
        <v>45825</v>
      </c>
      <c r="AC465">
        <v>22</v>
      </c>
      <c r="AD465">
        <v>64</v>
      </c>
      <c r="AE465">
        <v>8</v>
      </c>
      <c r="AF465">
        <v>2.8</v>
      </c>
      <c r="AG465">
        <v>0</v>
      </c>
      <c r="AH465" s="30">
        <v>1</v>
      </c>
      <c r="AI465">
        <v>1</v>
      </c>
      <c r="AJ465" t="s">
        <v>70</v>
      </c>
      <c r="AK465" t="s">
        <v>42</v>
      </c>
      <c r="AL465" s="29">
        <f>Table1[[#This Row],[membership_tenure_months]]*Table1[[#This Row],[final_price]]</f>
        <v>1155</v>
      </c>
    </row>
    <row r="466" spans="1:38" x14ac:dyDescent="0.35">
      <c r="A466">
        <v>29</v>
      </c>
      <c r="B466" t="s">
        <v>54</v>
      </c>
      <c r="C466">
        <v>2</v>
      </c>
      <c r="D466" t="s">
        <v>98</v>
      </c>
      <c r="E466" t="b">
        <v>1</v>
      </c>
      <c r="F466" s="1">
        <v>0.61458333333333337</v>
      </c>
      <c r="G466" s="1">
        <v>0.7368055555555556</v>
      </c>
      <c r="H466">
        <v>176</v>
      </c>
      <c r="I466" t="b">
        <v>0</v>
      </c>
      <c r="J466" t="b">
        <v>1</v>
      </c>
      <c r="K466" t="b">
        <v>1</v>
      </c>
      <c r="L466" t="s">
        <v>36</v>
      </c>
      <c r="M466">
        <v>20</v>
      </c>
      <c r="N466" t="s">
        <v>37</v>
      </c>
      <c r="O466">
        <v>20</v>
      </c>
      <c r="P466" t="s">
        <v>46</v>
      </c>
      <c r="Q466">
        <v>0</v>
      </c>
      <c r="R466" s="29">
        <v>20</v>
      </c>
      <c r="S466" t="s">
        <v>56</v>
      </c>
      <c r="T466" t="s">
        <v>40</v>
      </c>
      <c r="U466">
        <v>37.338200000000001</v>
      </c>
      <c r="V466">
        <v>-121.88630000000001</v>
      </c>
      <c r="W466">
        <f t="shared" si="14"/>
        <v>2022</v>
      </c>
      <c r="X466" t="str">
        <f t="shared" si="15"/>
        <v>September</v>
      </c>
      <c r="Y466" s="2">
        <v>44806</v>
      </c>
      <c r="Z466">
        <v>5</v>
      </c>
      <c r="AA466" t="b">
        <v>1</v>
      </c>
      <c r="AB466" s="2">
        <v>45803</v>
      </c>
      <c r="AC466">
        <v>35</v>
      </c>
      <c r="AD466">
        <v>86</v>
      </c>
      <c r="AE466">
        <v>8</v>
      </c>
      <c r="AF466">
        <v>2.9</v>
      </c>
      <c r="AG466">
        <v>0</v>
      </c>
      <c r="AH466" s="30">
        <v>1</v>
      </c>
      <c r="AI466">
        <v>0</v>
      </c>
      <c r="AJ466" t="s">
        <v>41</v>
      </c>
      <c r="AK466" t="s">
        <v>42</v>
      </c>
      <c r="AL466" s="29">
        <f>Table1[[#This Row],[membership_tenure_months]]*Table1[[#This Row],[final_price]]</f>
        <v>700</v>
      </c>
    </row>
    <row r="467" spans="1:38" x14ac:dyDescent="0.35">
      <c r="A467">
        <v>41</v>
      </c>
      <c r="B467" t="s">
        <v>43</v>
      </c>
      <c r="C467">
        <v>2</v>
      </c>
      <c r="D467" t="s">
        <v>115</v>
      </c>
      <c r="E467" t="b">
        <v>1</v>
      </c>
      <c r="F467" s="1">
        <v>0.43680555555555556</v>
      </c>
      <c r="G467" s="1">
        <v>0.52569444444444446</v>
      </c>
      <c r="H467">
        <v>128</v>
      </c>
      <c r="I467" t="b">
        <v>1</v>
      </c>
      <c r="J467" t="b">
        <v>1</v>
      </c>
      <c r="K467" t="b">
        <v>1</v>
      </c>
      <c r="L467" t="s">
        <v>45</v>
      </c>
      <c r="M467">
        <v>30</v>
      </c>
      <c r="N467" t="s">
        <v>37</v>
      </c>
      <c r="O467">
        <v>30</v>
      </c>
      <c r="P467" t="s">
        <v>93</v>
      </c>
      <c r="Q467">
        <v>0.15</v>
      </c>
      <c r="R467" s="29">
        <v>25.5</v>
      </c>
      <c r="S467" t="s">
        <v>47</v>
      </c>
      <c r="T467" t="s">
        <v>48</v>
      </c>
      <c r="U467">
        <v>36.7378</v>
      </c>
      <c r="V467">
        <v>-119.7871</v>
      </c>
      <c r="W467">
        <f t="shared" si="14"/>
        <v>2024</v>
      </c>
      <c r="X467" t="str">
        <f t="shared" si="15"/>
        <v>May</v>
      </c>
      <c r="Y467" s="2">
        <v>45431</v>
      </c>
      <c r="Z467">
        <v>2</v>
      </c>
      <c r="AA467" t="b">
        <v>0</v>
      </c>
      <c r="AB467" s="2">
        <v>45838</v>
      </c>
      <c r="AC467">
        <v>15</v>
      </c>
      <c r="AD467">
        <v>51</v>
      </c>
      <c r="AE467">
        <v>8</v>
      </c>
      <c r="AF467">
        <v>2.1</v>
      </c>
      <c r="AG467">
        <v>4.5</v>
      </c>
      <c r="AH467" s="30">
        <v>0</v>
      </c>
      <c r="AI467">
        <v>0</v>
      </c>
      <c r="AJ467" t="s">
        <v>49</v>
      </c>
      <c r="AK467" t="s">
        <v>42</v>
      </c>
      <c r="AL467" s="29">
        <f>Table1[[#This Row],[membership_tenure_months]]*Table1[[#This Row],[final_price]]</f>
        <v>382.5</v>
      </c>
    </row>
    <row r="468" spans="1:38" x14ac:dyDescent="0.35">
      <c r="A468">
        <v>22</v>
      </c>
      <c r="B468" t="s">
        <v>34</v>
      </c>
      <c r="C468">
        <v>3</v>
      </c>
      <c r="D468" t="s">
        <v>153</v>
      </c>
      <c r="E468" t="b">
        <v>1</v>
      </c>
      <c r="F468" s="1">
        <v>0.72847222222222219</v>
      </c>
      <c r="G468" s="1">
        <v>0.79583333333333328</v>
      </c>
      <c r="H468">
        <v>97</v>
      </c>
      <c r="I468" t="b">
        <v>1</v>
      </c>
      <c r="J468" t="b">
        <v>0</v>
      </c>
      <c r="K468" t="b">
        <v>0</v>
      </c>
      <c r="L468" t="s">
        <v>80</v>
      </c>
      <c r="M468">
        <v>50</v>
      </c>
      <c r="N468" t="s">
        <v>37</v>
      </c>
      <c r="O468">
        <v>50</v>
      </c>
      <c r="P468" t="s">
        <v>38</v>
      </c>
      <c r="Q468">
        <v>0.05</v>
      </c>
      <c r="R468" s="29">
        <v>47.5</v>
      </c>
      <c r="S468" t="s">
        <v>39</v>
      </c>
      <c r="T468" t="s">
        <v>83</v>
      </c>
      <c r="U468">
        <v>33.770099999999999</v>
      </c>
      <c r="V468">
        <v>-118.19370000000001</v>
      </c>
      <c r="W468">
        <f t="shared" si="14"/>
        <v>2024</v>
      </c>
      <c r="X468" t="str">
        <f t="shared" si="15"/>
        <v>August</v>
      </c>
      <c r="Y468" s="2">
        <v>45526</v>
      </c>
      <c r="Z468">
        <v>0</v>
      </c>
      <c r="AA468" t="b">
        <v>0</v>
      </c>
      <c r="AB468" s="2">
        <v>45843</v>
      </c>
      <c r="AC468">
        <v>12</v>
      </c>
      <c r="AD468">
        <v>46</v>
      </c>
      <c r="AE468">
        <v>12</v>
      </c>
      <c r="AF468">
        <v>1.6</v>
      </c>
      <c r="AG468">
        <v>2.5</v>
      </c>
      <c r="AH468" s="30">
        <v>0</v>
      </c>
      <c r="AI468">
        <v>1</v>
      </c>
      <c r="AJ468" t="s">
        <v>84</v>
      </c>
      <c r="AK468" t="s">
        <v>42</v>
      </c>
      <c r="AL468" s="29">
        <f>Table1[[#This Row],[membership_tenure_months]]*Table1[[#This Row],[final_price]]</f>
        <v>570</v>
      </c>
    </row>
    <row r="469" spans="1:38" x14ac:dyDescent="0.35">
      <c r="A469">
        <v>30</v>
      </c>
      <c r="B469" t="s">
        <v>43</v>
      </c>
      <c r="C469">
        <v>4</v>
      </c>
      <c r="D469" t="s">
        <v>118</v>
      </c>
      <c r="E469" t="b">
        <v>1</v>
      </c>
      <c r="F469" s="1">
        <v>0.6020833333333333</v>
      </c>
      <c r="G469" s="1">
        <v>0.67291666666666672</v>
      </c>
      <c r="H469">
        <v>102</v>
      </c>
      <c r="I469" t="b">
        <v>0</v>
      </c>
      <c r="J469" t="b">
        <v>1</v>
      </c>
      <c r="K469" t="b">
        <v>0</v>
      </c>
      <c r="L469" t="s">
        <v>45</v>
      </c>
      <c r="M469">
        <v>30</v>
      </c>
      <c r="N469" t="s">
        <v>37</v>
      </c>
      <c r="O469">
        <v>30</v>
      </c>
      <c r="P469" t="s">
        <v>51</v>
      </c>
      <c r="Q469">
        <v>0.1</v>
      </c>
      <c r="R469" s="29">
        <v>27</v>
      </c>
      <c r="S469" t="s">
        <v>47</v>
      </c>
      <c r="T469" t="s">
        <v>69</v>
      </c>
      <c r="U469">
        <v>32.715699999999998</v>
      </c>
      <c r="V469">
        <v>-117.1611</v>
      </c>
      <c r="W469">
        <f t="shared" si="14"/>
        <v>2022</v>
      </c>
      <c r="X469" t="str">
        <f t="shared" si="15"/>
        <v>December</v>
      </c>
      <c r="Y469" s="2">
        <v>44905</v>
      </c>
      <c r="Z469">
        <v>4</v>
      </c>
      <c r="AA469" t="b">
        <v>0</v>
      </c>
      <c r="AB469" s="2">
        <v>45808</v>
      </c>
      <c r="AC469">
        <v>32</v>
      </c>
      <c r="AD469">
        <v>81</v>
      </c>
      <c r="AE469">
        <v>16</v>
      </c>
      <c r="AF469">
        <v>1.7</v>
      </c>
      <c r="AG469">
        <v>3</v>
      </c>
      <c r="AH469" s="30">
        <v>1</v>
      </c>
      <c r="AI469">
        <v>0</v>
      </c>
      <c r="AJ469" t="s">
        <v>70</v>
      </c>
      <c r="AK469" t="s">
        <v>42</v>
      </c>
      <c r="AL469" s="29">
        <f>Table1[[#This Row],[membership_tenure_months]]*Table1[[#This Row],[final_price]]</f>
        <v>864</v>
      </c>
    </row>
    <row r="470" spans="1:38" x14ac:dyDescent="0.35">
      <c r="A470">
        <v>18</v>
      </c>
      <c r="B470" t="s">
        <v>66</v>
      </c>
      <c r="C470">
        <v>1</v>
      </c>
      <c r="D470" t="s">
        <v>94</v>
      </c>
      <c r="E470" t="b">
        <v>0</v>
      </c>
      <c r="F470" s="1">
        <v>0.3840277777777778</v>
      </c>
      <c r="G470" s="1">
        <v>0.48819444444444443</v>
      </c>
      <c r="H470">
        <v>150</v>
      </c>
      <c r="I470" t="b">
        <v>1</v>
      </c>
      <c r="J470" t="b">
        <v>1</v>
      </c>
      <c r="K470" t="b">
        <v>1</v>
      </c>
      <c r="L470" t="s">
        <v>36</v>
      </c>
      <c r="M470">
        <v>70</v>
      </c>
      <c r="N470" t="s">
        <v>82</v>
      </c>
      <c r="O470">
        <v>52.5</v>
      </c>
      <c r="P470" t="s">
        <v>46</v>
      </c>
      <c r="Q470">
        <v>0</v>
      </c>
      <c r="R470" s="29">
        <v>52.5</v>
      </c>
      <c r="S470" t="s">
        <v>68</v>
      </c>
      <c r="T470" t="s">
        <v>72</v>
      </c>
      <c r="U470">
        <v>35.3733</v>
      </c>
      <c r="V470">
        <v>-119.0187</v>
      </c>
      <c r="W470">
        <f t="shared" si="14"/>
        <v>2024</v>
      </c>
      <c r="X470" t="str">
        <f t="shared" si="15"/>
        <v>October</v>
      </c>
      <c r="Y470" s="2">
        <v>45592</v>
      </c>
      <c r="Z470">
        <v>4</v>
      </c>
      <c r="AA470" t="b">
        <v>0</v>
      </c>
      <c r="AB470" s="2">
        <v>45847</v>
      </c>
      <c r="AC470">
        <v>10</v>
      </c>
      <c r="AD470">
        <v>42</v>
      </c>
      <c r="AE470">
        <v>4</v>
      </c>
      <c r="AF470">
        <v>2.5</v>
      </c>
      <c r="AG470">
        <v>0</v>
      </c>
      <c r="AH470" s="30">
        <v>0</v>
      </c>
      <c r="AI470">
        <v>1</v>
      </c>
      <c r="AJ470" t="s">
        <v>73</v>
      </c>
      <c r="AK470" t="s">
        <v>42</v>
      </c>
      <c r="AL470" s="29">
        <f>Table1[[#This Row],[membership_tenure_months]]*Table1[[#This Row],[final_price]]</f>
        <v>525</v>
      </c>
    </row>
    <row r="471" spans="1:38" x14ac:dyDescent="0.35">
      <c r="A471">
        <v>22</v>
      </c>
      <c r="B471" t="s">
        <v>34</v>
      </c>
      <c r="C471">
        <v>1</v>
      </c>
      <c r="D471" t="s">
        <v>86</v>
      </c>
      <c r="E471" t="b">
        <v>0</v>
      </c>
      <c r="F471" s="1">
        <v>0.40486111111111112</v>
      </c>
      <c r="G471" s="1">
        <v>0.44236111111111109</v>
      </c>
      <c r="H471">
        <v>54</v>
      </c>
      <c r="I471" t="b">
        <v>1</v>
      </c>
      <c r="J471" t="b">
        <v>0</v>
      </c>
      <c r="K471" t="b">
        <v>0</v>
      </c>
      <c r="L471" t="s">
        <v>36</v>
      </c>
      <c r="M471">
        <v>50</v>
      </c>
      <c r="N471" t="s">
        <v>37</v>
      </c>
      <c r="O471">
        <v>50</v>
      </c>
      <c r="P471" t="s">
        <v>38</v>
      </c>
      <c r="Q471">
        <v>0.05</v>
      </c>
      <c r="R471" s="29">
        <v>47.5</v>
      </c>
      <c r="S471" t="s">
        <v>39</v>
      </c>
      <c r="T471" t="s">
        <v>72</v>
      </c>
      <c r="U471">
        <v>35.3733</v>
      </c>
      <c r="V471">
        <v>-119.0187</v>
      </c>
      <c r="W471">
        <f t="shared" si="14"/>
        <v>2022</v>
      </c>
      <c r="X471" t="str">
        <f t="shared" si="15"/>
        <v>September</v>
      </c>
      <c r="Y471" s="2">
        <v>44805</v>
      </c>
      <c r="Z471">
        <v>0</v>
      </c>
      <c r="AA471" t="b">
        <v>1</v>
      </c>
      <c r="AB471" s="2">
        <v>45803</v>
      </c>
      <c r="AC471">
        <v>35</v>
      </c>
      <c r="AD471">
        <v>86</v>
      </c>
      <c r="AE471">
        <v>4</v>
      </c>
      <c r="AF471">
        <v>0.9</v>
      </c>
      <c r="AG471">
        <v>2.5</v>
      </c>
      <c r="AH471" s="30">
        <v>1</v>
      </c>
      <c r="AI471">
        <v>1</v>
      </c>
      <c r="AJ471" t="s">
        <v>73</v>
      </c>
      <c r="AK471" t="s">
        <v>42</v>
      </c>
      <c r="AL471" s="29">
        <f>Table1[[#This Row],[membership_tenure_months]]*Table1[[#This Row],[final_price]]</f>
        <v>1662.5</v>
      </c>
    </row>
    <row r="472" spans="1:38" x14ac:dyDescent="0.35">
      <c r="A472">
        <v>18</v>
      </c>
      <c r="B472" t="s">
        <v>34</v>
      </c>
      <c r="C472">
        <v>3</v>
      </c>
      <c r="D472" t="s">
        <v>150</v>
      </c>
      <c r="E472" t="b">
        <v>0</v>
      </c>
      <c r="F472" s="1">
        <v>0.55972222222222223</v>
      </c>
      <c r="G472" s="1">
        <v>0.67708333333333337</v>
      </c>
      <c r="H472">
        <v>169</v>
      </c>
      <c r="I472" t="b">
        <v>0</v>
      </c>
      <c r="J472" t="b">
        <v>0</v>
      </c>
      <c r="K472" t="b">
        <v>0</v>
      </c>
      <c r="L472" t="s">
        <v>60</v>
      </c>
      <c r="M472">
        <v>50</v>
      </c>
      <c r="N472" t="s">
        <v>37</v>
      </c>
      <c r="O472">
        <v>50</v>
      </c>
      <c r="P472" t="s">
        <v>93</v>
      </c>
      <c r="Q472">
        <v>0.15</v>
      </c>
      <c r="R472" s="29">
        <v>42.5</v>
      </c>
      <c r="S472" t="s">
        <v>39</v>
      </c>
      <c r="T472" t="s">
        <v>83</v>
      </c>
      <c r="U472">
        <v>33.770099999999999</v>
      </c>
      <c r="V472">
        <v>-118.19370000000001</v>
      </c>
      <c r="W472">
        <f t="shared" si="14"/>
        <v>2025</v>
      </c>
      <c r="X472" t="str">
        <f t="shared" si="15"/>
        <v>June</v>
      </c>
      <c r="Y472" s="2">
        <v>45818</v>
      </c>
      <c r="Z472">
        <v>0</v>
      </c>
      <c r="AA472" t="b">
        <v>1</v>
      </c>
      <c r="AB472" s="2">
        <v>45860</v>
      </c>
      <c r="AC472">
        <v>2</v>
      </c>
      <c r="AD472">
        <v>29</v>
      </c>
      <c r="AE472">
        <v>12</v>
      </c>
      <c r="AF472">
        <v>2.8</v>
      </c>
      <c r="AG472">
        <v>7.5</v>
      </c>
      <c r="AH472" s="30">
        <v>0</v>
      </c>
      <c r="AI472">
        <v>0</v>
      </c>
      <c r="AJ472" t="s">
        <v>84</v>
      </c>
      <c r="AK472" t="s">
        <v>42</v>
      </c>
      <c r="AL472" s="29">
        <f>Table1[[#This Row],[membership_tenure_months]]*Table1[[#This Row],[final_price]]</f>
        <v>85</v>
      </c>
    </row>
    <row r="473" spans="1:38" x14ac:dyDescent="0.35">
      <c r="A473">
        <v>49</v>
      </c>
      <c r="B473" t="s">
        <v>43</v>
      </c>
      <c r="C473">
        <v>1</v>
      </c>
      <c r="D473" t="s">
        <v>94</v>
      </c>
      <c r="E473" t="b">
        <v>1</v>
      </c>
      <c r="F473" s="1">
        <v>0.33750000000000002</v>
      </c>
      <c r="G473" s="1">
        <v>0.44513888888888886</v>
      </c>
      <c r="H473">
        <v>155</v>
      </c>
      <c r="I473" t="b">
        <v>0</v>
      </c>
      <c r="J473" t="b">
        <v>1</v>
      </c>
      <c r="K473" t="b">
        <v>0</v>
      </c>
      <c r="L473" t="s">
        <v>80</v>
      </c>
      <c r="M473">
        <v>30</v>
      </c>
      <c r="N473" t="s">
        <v>37</v>
      </c>
      <c r="O473">
        <v>30</v>
      </c>
      <c r="P473" t="s">
        <v>46</v>
      </c>
      <c r="Q473">
        <v>0</v>
      </c>
      <c r="R473" s="29">
        <v>30</v>
      </c>
      <c r="S473" t="s">
        <v>47</v>
      </c>
      <c r="T473" t="s">
        <v>57</v>
      </c>
      <c r="U473">
        <v>33.836599999999997</v>
      </c>
      <c r="V473">
        <v>-117.9143</v>
      </c>
      <c r="W473">
        <f t="shared" si="14"/>
        <v>2022</v>
      </c>
      <c r="X473" t="str">
        <f t="shared" si="15"/>
        <v>August</v>
      </c>
      <c r="Y473" s="2">
        <v>44798</v>
      </c>
      <c r="Z473">
        <v>6</v>
      </c>
      <c r="AA473" t="b">
        <v>0</v>
      </c>
      <c r="AB473" s="2">
        <v>45802</v>
      </c>
      <c r="AC473">
        <v>36</v>
      </c>
      <c r="AD473">
        <v>87</v>
      </c>
      <c r="AE473">
        <v>4</v>
      </c>
      <c r="AF473">
        <v>2.6</v>
      </c>
      <c r="AG473">
        <v>0</v>
      </c>
      <c r="AH473" s="30">
        <v>1</v>
      </c>
      <c r="AI473">
        <v>0</v>
      </c>
      <c r="AJ473" t="s">
        <v>58</v>
      </c>
      <c r="AK473" t="s">
        <v>42</v>
      </c>
      <c r="AL473" s="29">
        <f>Table1[[#This Row],[membership_tenure_months]]*Table1[[#This Row],[final_price]]</f>
        <v>1080</v>
      </c>
    </row>
    <row r="474" spans="1:38" x14ac:dyDescent="0.35">
      <c r="A474">
        <v>31</v>
      </c>
      <c r="B474" t="s">
        <v>34</v>
      </c>
      <c r="C474">
        <v>1</v>
      </c>
      <c r="D474" t="s">
        <v>81</v>
      </c>
      <c r="E474" t="b">
        <v>1</v>
      </c>
      <c r="F474" s="1">
        <v>0.40416666666666667</v>
      </c>
      <c r="G474" s="1">
        <v>0.51736111111111116</v>
      </c>
      <c r="H474">
        <v>163</v>
      </c>
      <c r="I474" t="b">
        <v>0</v>
      </c>
      <c r="J474" t="b">
        <v>0</v>
      </c>
      <c r="K474" t="b">
        <v>0</v>
      </c>
      <c r="L474" t="s">
        <v>60</v>
      </c>
      <c r="M474">
        <v>50</v>
      </c>
      <c r="N474" t="s">
        <v>97</v>
      </c>
      <c r="O474">
        <v>45</v>
      </c>
      <c r="P474" t="s">
        <v>51</v>
      </c>
      <c r="Q474">
        <v>0.1</v>
      </c>
      <c r="R474" s="29">
        <v>40.5</v>
      </c>
      <c r="S474" t="s">
        <v>39</v>
      </c>
      <c r="T474" t="s">
        <v>72</v>
      </c>
      <c r="U474">
        <v>35.3733</v>
      </c>
      <c r="V474">
        <v>-119.0187</v>
      </c>
      <c r="W474">
        <f t="shared" si="14"/>
        <v>2025</v>
      </c>
      <c r="X474" t="str">
        <f t="shared" si="15"/>
        <v>May</v>
      </c>
      <c r="Y474" s="2">
        <v>45785</v>
      </c>
      <c r="Z474">
        <v>0</v>
      </c>
      <c r="AA474" t="b">
        <v>0</v>
      </c>
      <c r="AB474" s="2">
        <v>45858</v>
      </c>
      <c r="AC474">
        <v>3</v>
      </c>
      <c r="AD474">
        <v>31</v>
      </c>
      <c r="AE474">
        <v>4</v>
      </c>
      <c r="AF474">
        <v>2.7</v>
      </c>
      <c r="AG474">
        <v>4.5</v>
      </c>
      <c r="AH474" s="30">
        <v>0</v>
      </c>
      <c r="AI474">
        <v>0</v>
      </c>
      <c r="AJ474" t="s">
        <v>73</v>
      </c>
      <c r="AK474" t="s">
        <v>42</v>
      </c>
      <c r="AL474" s="29">
        <f>Table1[[#This Row],[membership_tenure_months]]*Table1[[#This Row],[final_price]]</f>
        <v>121.5</v>
      </c>
    </row>
    <row r="475" spans="1:38" x14ac:dyDescent="0.35">
      <c r="A475">
        <v>33</v>
      </c>
      <c r="B475" t="s">
        <v>43</v>
      </c>
      <c r="C475">
        <v>2</v>
      </c>
      <c r="D475" t="s">
        <v>89</v>
      </c>
      <c r="E475" t="b">
        <v>0</v>
      </c>
      <c r="F475" s="1">
        <v>0.41388888888888886</v>
      </c>
      <c r="G475" s="1">
        <v>0.53611111111111109</v>
      </c>
      <c r="H475">
        <v>176</v>
      </c>
      <c r="I475" t="b">
        <v>0</v>
      </c>
      <c r="J475" t="b">
        <v>1</v>
      </c>
      <c r="K475" t="b">
        <v>1</v>
      </c>
      <c r="L475" t="s">
        <v>80</v>
      </c>
      <c r="M475">
        <v>30</v>
      </c>
      <c r="N475" t="s">
        <v>37</v>
      </c>
      <c r="O475">
        <v>30</v>
      </c>
      <c r="P475" t="s">
        <v>93</v>
      </c>
      <c r="Q475">
        <v>0.15</v>
      </c>
      <c r="R475" s="29">
        <v>25.5</v>
      </c>
      <c r="S475" t="s">
        <v>47</v>
      </c>
      <c r="T475" t="s">
        <v>48</v>
      </c>
      <c r="U475">
        <v>36.7378</v>
      </c>
      <c r="V475">
        <v>-119.7871</v>
      </c>
      <c r="W475">
        <f t="shared" si="14"/>
        <v>2022</v>
      </c>
      <c r="X475" t="str">
        <f t="shared" si="15"/>
        <v>November</v>
      </c>
      <c r="Y475" s="2">
        <v>44881</v>
      </c>
      <c r="Z475">
        <v>2</v>
      </c>
      <c r="AA475" t="b">
        <v>1</v>
      </c>
      <c r="AB475" s="2">
        <v>45807</v>
      </c>
      <c r="AC475">
        <v>33</v>
      </c>
      <c r="AD475">
        <v>82</v>
      </c>
      <c r="AE475">
        <v>8</v>
      </c>
      <c r="AF475">
        <v>2.9</v>
      </c>
      <c r="AG475">
        <v>4.5</v>
      </c>
      <c r="AH475" s="30">
        <v>1</v>
      </c>
      <c r="AI475">
        <v>0</v>
      </c>
      <c r="AJ475" t="s">
        <v>49</v>
      </c>
      <c r="AK475" t="s">
        <v>42</v>
      </c>
      <c r="AL475" s="29">
        <f>Table1[[#This Row],[membership_tenure_months]]*Table1[[#This Row],[final_price]]</f>
        <v>841.5</v>
      </c>
    </row>
    <row r="476" spans="1:38" x14ac:dyDescent="0.35">
      <c r="A476">
        <v>43</v>
      </c>
      <c r="B476" t="s">
        <v>43</v>
      </c>
      <c r="C476">
        <v>1</v>
      </c>
      <c r="D476" t="s">
        <v>63</v>
      </c>
      <c r="E476" t="b">
        <v>0</v>
      </c>
      <c r="F476" s="1">
        <v>0.39027777777777778</v>
      </c>
      <c r="G476" s="1">
        <v>0.42708333333333331</v>
      </c>
      <c r="H476">
        <v>53</v>
      </c>
      <c r="I476" t="b">
        <v>0</v>
      </c>
      <c r="J476" t="b">
        <v>1</v>
      </c>
      <c r="K476" t="b">
        <v>0</v>
      </c>
      <c r="L476" t="s">
        <v>60</v>
      </c>
      <c r="M476">
        <v>30</v>
      </c>
      <c r="N476" t="s">
        <v>37</v>
      </c>
      <c r="O476">
        <v>30</v>
      </c>
      <c r="P476" t="s">
        <v>51</v>
      </c>
      <c r="Q476">
        <v>0.1</v>
      </c>
      <c r="R476" s="29">
        <v>27</v>
      </c>
      <c r="S476" t="s">
        <v>47</v>
      </c>
      <c r="T476" t="s">
        <v>64</v>
      </c>
      <c r="U476">
        <v>34.052199999999999</v>
      </c>
      <c r="V476">
        <v>-118.2437</v>
      </c>
      <c r="W476">
        <f t="shared" si="14"/>
        <v>2023</v>
      </c>
      <c r="X476" t="str">
        <f t="shared" si="15"/>
        <v>December</v>
      </c>
      <c r="Y476" s="2">
        <v>45268</v>
      </c>
      <c r="Z476">
        <v>7</v>
      </c>
      <c r="AA476" t="b">
        <v>0</v>
      </c>
      <c r="AB476" s="2">
        <v>45829</v>
      </c>
      <c r="AC476">
        <v>20</v>
      </c>
      <c r="AD476">
        <v>60</v>
      </c>
      <c r="AE476">
        <v>4</v>
      </c>
      <c r="AF476">
        <v>0.9</v>
      </c>
      <c r="AG476">
        <v>3</v>
      </c>
      <c r="AH476" s="30">
        <v>0</v>
      </c>
      <c r="AI476">
        <v>0</v>
      </c>
      <c r="AJ476" t="s">
        <v>65</v>
      </c>
      <c r="AK476" t="s">
        <v>42</v>
      </c>
      <c r="AL476" s="29">
        <f>Table1[[#This Row],[membership_tenure_months]]*Table1[[#This Row],[final_price]]</f>
        <v>540</v>
      </c>
    </row>
    <row r="477" spans="1:38" x14ac:dyDescent="0.35">
      <c r="A477">
        <v>34</v>
      </c>
      <c r="B477" t="s">
        <v>66</v>
      </c>
      <c r="C477">
        <v>3</v>
      </c>
      <c r="D477" t="s">
        <v>141</v>
      </c>
      <c r="E477" t="b">
        <v>0</v>
      </c>
      <c r="F477" s="1">
        <v>0.45416666666666666</v>
      </c>
      <c r="G477" s="1">
        <v>0.53402777777777777</v>
      </c>
      <c r="H477">
        <v>115</v>
      </c>
      <c r="I477" t="b">
        <v>1</v>
      </c>
      <c r="J477" t="b">
        <v>1</v>
      </c>
      <c r="K477" t="b">
        <v>1</v>
      </c>
      <c r="L477" t="s">
        <v>36</v>
      </c>
      <c r="M477">
        <v>70</v>
      </c>
      <c r="N477" t="s">
        <v>82</v>
      </c>
      <c r="O477">
        <v>52.5</v>
      </c>
      <c r="P477" t="s">
        <v>46</v>
      </c>
      <c r="Q477">
        <v>0</v>
      </c>
      <c r="R477" s="29">
        <v>52.5</v>
      </c>
      <c r="S477" t="s">
        <v>68</v>
      </c>
      <c r="T477" t="s">
        <v>83</v>
      </c>
      <c r="U477">
        <v>33.770099999999999</v>
      </c>
      <c r="V477">
        <v>-118.19370000000001</v>
      </c>
      <c r="W477">
        <f t="shared" si="14"/>
        <v>2022</v>
      </c>
      <c r="X477" t="str">
        <f t="shared" si="15"/>
        <v>July</v>
      </c>
      <c r="Y477" s="2">
        <v>44773</v>
      </c>
      <c r="Z477">
        <v>3</v>
      </c>
      <c r="AA477" t="b">
        <v>1</v>
      </c>
      <c r="AB477" s="2">
        <v>45801</v>
      </c>
      <c r="AC477">
        <v>37</v>
      </c>
      <c r="AD477">
        <v>88</v>
      </c>
      <c r="AE477">
        <v>12</v>
      </c>
      <c r="AF477">
        <v>1.9</v>
      </c>
      <c r="AG477">
        <v>0</v>
      </c>
      <c r="AH477" s="30">
        <v>1</v>
      </c>
      <c r="AI477">
        <v>1</v>
      </c>
      <c r="AJ477" t="s">
        <v>84</v>
      </c>
      <c r="AK477" t="s">
        <v>42</v>
      </c>
      <c r="AL477" s="29">
        <f>Table1[[#This Row],[membership_tenure_months]]*Table1[[#This Row],[final_price]]</f>
        <v>1942.5</v>
      </c>
    </row>
    <row r="478" spans="1:38" x14ac:dyDescent="0.35">
      <c r="A478">
        <v>30</v>
      </c>
      <c r="B478" t="s">
        <v>54</v>
      </c>
      <c r="C478">
        <v>1</v>
      </c>
      <c r="D478" t="s">
        <v>114</v>
      </c>
      <c r="E478" t="b">
        <v>0</v>
      </c>
      <c r="F478" s="1">
        <v>0.58888888888888891</v>
      </c>
      <c r="G478" s="1">
        <v>0.71388888888888891</v>
      </c>
      <c r="H478">
        <v>180</v>
      </c>
      <c r="I478" t="b">
        <v>0</v>
      </c>
      <c r="J478" t="b">
        <v>1</v>
      </c>
      <c r="K478" t="b">
        <v>0</v>
      </c>
      <c r="L478" t="s">
        <v>75</v>
      </c>
      <c r="M478">
        <v>20</v>
      </c>
      <c r="N478" t="s">
        <v>37</v>
      </c>
      <c r="O478">
        <v>20</v>
      </c>
      <c r="P478" t="s">
        <v>51</v>
      </c>
      <c r="Q478">
        <v>0.1</v>
      </c>
      <c r="R478" s="29">
        <v>18</v>
      </c>
      <c r="S478" t="s">
        <v>56</v>
      </c>
      <c r="T478" t="s">
        <v>83</v>
      </c>
      <c r="U478">
        <v>33.770099999999999</v>
      </c>
      <c r="V478">
        <v>-118.19370000000001</v>
      </c>
      <c r="W478">
        <f t="shared" si="14"/>
        <v>2025</v>
      </c>
      <c r="X478" t="str">
        <f t="shared" si="15"/>
        <v>April</v>
      </c>
      <c r="Y478" s="2">
        <v>45752</v>
      </c>
      <c r="Z478">
        <v>7</v>
      </c>
      <c r="AA478" t="b">
        <v>0</v>
      </c>
      <c r="AB478" s="2">
        <v>45856</v>
      </c>
      <c r="AC478">
        <v>4</v>
      </c>
      <c r="AD478">
        <v>33</v>
      </c>
      <c r="AE478">
        <v>4</v>
      </c>
      <c r="AF478">
        <v>3</v>
      </c>
      <c r="AG478">
        <v>2</v>
      </c>
      <c r="AH478" s="30">
        <v>0</v>
      </c>
      <c r="AI478">
        <v>0</v>
      </c>
      <c r="AJ478" t="s">
        <v>84</v>
      </c>
      <c r="AK478" t="s">
        <v>42</v>
      </c>
      <c r="AL478" s="29">
        <f>Table1[[#This Row],[membership_tenure_months]]*Table1[[#This Row],[final_price]]</f>
        <v>72</v>
      </c>
    </row>
    <row r="479" spans="1:38" x14ac:dyDescent="0.35">
      <c r="A479">
        <v>25</v>
      </c>
      <c r="B479" t="s">
        <v>34</v>
      </c>
      <c r="C479">
        <v>1</v>
      </c>
      <c r="D479" t="s">
        <v>114</v>
      </c>
      <c r="E479" t="b">
        <v>0</v>
      </c>
      <c r="F479" s="1">
        <v>0.66319444444444442</v>
      </c>
      <c r="G479" s="1">
        <v>0.70138888888888884</v>
      </c>
      <c r="H479">
        <v>55</v>
      </c>
      <c r="I479" t="b">
        <v>1</v>
      </c>
      <c r="J479" t="b">
        <v>0</v>
      </c>
      <c r="K479" t="b">
        <v>1</v>
      </c>
      <c r="L479" t="s">
        <v>36</v>
      </c>
      <c r="M479">
        <v>50</v>
      </c>
      <c r="N479" t="s">
        <v>37</v>
      </c>
      <c r="O479">
        <v>50</v>
      </c>
      <c r="P479" t="s">
        <v>46</v>
      </c>
      <c r="Q479">
        <v>0</v>
      </c>
      <c r="R479" s="29">
        <v>50</v>
      </c>
      <c r="S479" t="s">
        <v>39</v>
      </c>
      <c r="T479" t="s">
        <v>76</v>
      </c>
      <c r="U479">
        <v>37.774900000000002</v>
      </c>
      <c r="V479">
        <v>-122.4194</v>
      </c>
      <c r="W479">
        <f t="shared" si="14"/>
        <v>2023</v>
      </c>
      <c r="X479" t="str">
        <f t="shared" si="15"/>
        <v>November</v>
      </c>
      <c r="Y479" s="2">
        <v>45241</v>
      </c>
      <c r="Z479">
        <v>0</v>
      </c>
      <c r="AA479" t="b">
        <v>1</v>
      </c>
      <c r="AB479" s="2">
        <v>45827</v>
      </c>
      <c r="AC479">
        <v>21</v>
      </c>
      <c r="AD479">
        <v>62</v>
      </c>
      <c r="AE479">
        <v>4</v>
      </c>
      <c r="AF479">
        <v>0.9</v>
      </c>
      <c r="AG479">
        <v>0</v>
      </c>
      <c r="AH479" s="30">
        <v>1</v>
      </c>
      <c r="AI479">
        <v>1</v>
      </c>
      <c r="AJ479" t="s">
        <v>77</v>
      </c>
      <c r="AK479" t="s">
        <v>42</v>
      </c>
      <c r="AL479" s="29">
        <f>Table1[[#This Row],[membership_tenure_months]]*Table1[[#This Row],[final_price]]</f>
        <v>1050</v>
      </c>
    </row>
    <row r="480" spans="1:38" x14ac:dyDescent="0.35">
      <c r="A480">
        <v>44</v>
      </c>
      <c r="B480" t="s">
        <v>54</v>
      </c>
      <c r="C480">
        <v>3</v>
      </c>
      <c r="D480" t="s">
        <v>159</v>
      </c>
      <c r="E480" t="b">
        <v>0</v>
      </c>
      <c r="F480" s="1">
        <v>0.43819444444444444</v>
      </c>
      <c r="G480" s="1">
        <v>0.51944444444444449</v>
      </c>
      <c r="H480">
        <v>117</v>
      </c>
      <c r="I480" t="b">
        <v>1</v>
      </c>
      <c r="J480" t="b">
        <v>1</v>
      </c>
      <c r="K480" t="b">
        <v>0</v>
      </c>
      <c r="L480" t="s">
        <v>80</v>
      </c>
      <c r="M480">
        <v>20</v>
      </c>
      <c r="N480" t="s">
        <v>37</v>
      </c>
      <c r="O480">
        <v>20</v>
      </c>
      <c r="P480" t="s">
        <v>93</v>
      </c>
      <c r="Q480">
        <v>0.15</v>
      </c>
      <c r="R480" s="29">
        <v>17</v>
      </c>
      <c r="S480" t="s">
        <v>56</v>
      </c>
      <c r="T480" t="s">
        <v>83</v>
      </c>
      <c r="U480">
        <v>33.770099999999999</v>
      </c>
      <c r="V480">
        <v>-118.19370000000001</v>
      </c>
      <c r="W480">
        <f t="shared" si="14"/>
        <v>2022</v>
      </c>
      <c r="X480" t="str">
        <f t="shared" si="15"/>
        <v>August</v>
      </c>
      <c r="Y480" s="2">
        <v>44798</v>
      </c>
      <c r="Z480">
        <v>8</v>
      </c>
      <c r="AA480" t="b">
        <v>0</v>
      </c>
      <c r="AB480" s="2">
        <v>45802</v>
      </c>
      <c r="AC480">
        <v>36</v>
      </c>
      <c r="AD480">
        <v>87</v>
      </c>
      <c r="AE480">
        <v>12</v>
      </c>
      <c r="AF480">
        <v>2</v>
      </c>
      <c r="AG480">
        <v>3</v>
      </c>
      <c r="AH480" s="30">
        <v>1</v>
      </c>
      <c r="AI480">
        <v>0</v>
      </c>
      <c r="AJ480" t="s">
        <v>84</v>
      </c>
      <c r="AK480" t="s">
        <v>42</v>
      </c>
      <c r="AL480" s="29">
        <f>Table1[[#This Row],[membership_tenure_months]]*Table1[[#This Row],[final_price]]</f>
        <v>612</v>
      </c>
    </row>
    <row r="481" spans="1:38" x14ac:dyDescent="0.35">
      <c r="A481">
        <v>19</v>
      </c>
      <c r="B481" t="s">
        <v>54</v>
      </c>
      <c r="C481">
        <v>3</v>
      </c>
      <c r="D481" t="s">
        <v>153</v>
      </c>
      <c r="E481" t="b">
        <v>1</v>
      </c>
      <c r="F481" s="1">
        <v>0.55486111111111114</v>
      </c>
      <c r="G481" s="1">
        <v>0.61388888888888893</v>
      </c>
      <c r="H481">
        <v>85</v>
      </c>
      <c r="I481" t="b">
        <v>1</v>
      </c>
      <c r="J481" t="b">
        <v>0</v>
      </c>
      <c r="K481" t="b">
        <v>0</v>
      </c>
      <c r="L481" t="s">
        <v>60</v>
      </c>
      <c r="M481">
        <v>20</v>
      </c>
      <c r="N481" t="s">
        <v>82</v>
      </c>
      <c r="O481">
        <v>15</v>
      </c>
      <c r="P481" t="s">
        <v>51</v>
      </c>
      <c r="Q481">
        <v>0.1</v>
      </c>
      <c r="R481" s="29">
        <v>13.5</v>
      </c>
      <c r="S481" t="s">
        <v>56</v>
      </c>
      <c r="T481" t="s">
        <v>52</v>
      </c>
      <c r="U481">
        <v>37.804400000000001</v>
      </c>
      <c r="V481">
        <v>-122.27119999999999</v>
      </c>
      <c r="W481">
        <f t="shared" si="14"/>
        <v>2023</v>
      </c>
      <c r="X481" t="str">
        <f t="shared" si="15"/>
        <v>December</v>
      </c>
      <c r="Y481" s="2">
        <v>45273</v>
      </c>
      <c r="Z481">
        <v>0</v>
      </c>
      <c r="AA481" t="b">
        <v>1</v>
      </c>
      <c r="AB481" s="2">
        <v>45829</v>
      </c>
      <c r="AC481">
        <v>20</v>
      </c>
      <c r="AD481">
        <v>60</v>
      </c>
      <c r="AE481">
        <v>12</v>
      </c>
      <c r="AF481">
        <v>1.4</v>
      </c>
      <c r="AG481">
        <v>1.5</v>
      </c>
      <c r="AH481" s="30">
        <v>0</v>
      </c>
      <c r="AI481">
        <v>0</v>
      </c>
      <c r="AJ481" t="s">
        <v>53</v>
      </c>
      <c r="AK481" t="s">
        <v>42</v>
      </c>
      <c r="AL481" s="29">
        <f>Table1[[#This Row],[membership_tenure_months]]*Table1[[#This Row],[final_price]]</f>
        <v>270</v>
      </c>
    </row>
    <row r="482" spans="1:38" x14ac:dyDescent="0.35">
      <c r="A482">
        <v>24</v>
      </c>
      <c r="B482" t="s">
        <v>43</v>
      </c>
      <c r="C482">
        <v>3</v>
      </c>
      <c r="D482" t="s">
        <v>174</v>
      </c>
      <c r="E482" t="b">
        <v>0</v>
      </c>
      <c r="F482" s="1">
        <v>0.3840277777777778</v>
      </c>
      <c r="G482" s="1">
        <v>0.48402777777777778</v>
      </c>
      <c r="H482">
        <v>144</v>
      </c>
      <c r="I482" t="b">
        <v>0</v>
      </c>
      <c r="J482" t="b">
        <v>0</v>
      </c>
      <c r="K482" t="b">
        <v>0</v>
      </c>
      <c r="L482" t="s">
        <v>80</v>
      </c>
      <c r="M482">
        <v>30</v>
      </c>
      <c r="N482" t="s">
        <v>97</v>
      </c>
      <c r="O482">
        <v>27</v>
      </c>
      <c r="P482" t="s">
        <v>51</v>
      </c>
      <c r="Q482">
        <v>0.1</v>
      </c>
      <c r="R482" s="29">
        <v>24.3</v>
      </c>
      <c r="S482" t="s">
        <v>47</v>
      </c>
      <c r="T482" t="s">
        <v>76</v>
      </c>
      <c r="U482">
        <v>37.774900000000002</v>
      </c>
      <c r="V482">
        <v>-122.4194</v>
      </c>
      <c r="W482">
        <f t="shared" si="14"/>
        <v>2023</v>
      </c>
      <c r="X482" t="str">
        <f t="shared" si="15"/>
        <v>August</v>
      </c>
      <c r="Y482" s="2">
        <v>45160</v>
      </c>
      <c r="Z482">
        <v>0</v>
      </c>
      <c r="AA482" t="b">
        <v>0</v>
      </c>
      <c r="AB482" s="2">
        <v>45823</v>
      </c>
      <c r="AC482">
        <v>24</v>
      </c>
      <c r="AD482">
        <v>66</v>
      </c>
      <c r="AE482">
        <v>12</v>
      </c>
      <c r="AF482">
        <v>2.4</v>
      </c>
      <c r="AG482">
        <v>2.7</v>
      </c>
      <c r="AH482" s="30">
        <v>1</v>
      </c>
      <c r="AI482">
        <v>0</v>
      </c>
      <c r="AJ482" t="s">
        <v>77</v>
      </c>
      <c r="AK482" t="s">
        <v>42</v>
      </c>
      <c r="AL482" s="29">
        <f>Table1[[#This Row],[membership_tenure_months]]*Table1[[#This Row],[final_price]]</f>
        <v>583.20000000000005</v>
      </c>
    </row>
    <row r="483" spans="1:38" x14ac:dyDescent="0.35">
      <c r="A483">
        <v>20</v>
      </c>
      <c r="B483" t="s">
        <v>66</v>
      </c>
      <c r="C483">
        <v>1</v>
      </c>
      <c r="D483" t="s">
        <v>63</v>
      </c>
      <c r="E483" t="b">
        <v>0</v>
      </c>
      <c r="F483" s="1">
        <v>0.47430555555555554</v>
      </c>
      <c r="G483" s="1">
        <v>0.58402777777777781</v>
      </c>
      <c r="H483">
        <v>158</v>
      </c>
      <c r="I483" t="b">
        <v>1</v>
      </c>
      <c r="J483" t="b">
        <v>0</v>
      </c>
      <c r="K483" t="b">
        <v>1</v>
      </c>
      <c r="L483" t="s">
        <v>80</v>
      </c>
      <c r="M483">
        <v>70</v>
      </c>
      <c r="N483" t="s">
        <v>37</v>
      </c>
      <c r="O483">
        <v>70</v>
      </c>
      <c r="P483" t="s">
        <v>46</v>
      </c>
      <c r="Q483">
        <v>0</v>
      </c>
      <c r="R483" s="29">
        <v>70</v>
      </c>
      <c r="S483" t="s">
        <v>68</v>
      </c>
      <c r="T483" t="s">
        <v>52</v>
      </c>
      <c r="U483">
        <v>37.804400000000001</v>
      </c>
      <c r="V483">
        <v>-122.27119999999999</v>
      </c>
      <c r="W483">
        <f t="shared" si="14"/>
        <v>2023</v>
      </c>
      <c r="X483" t="str">
        <f t="shared" si="15"/>
        <v>June</v>
      </c>
      <c r="Y483" s="2">
        <v>45090</v>
      </c>
      <c r="Z483">
        <v>0</v>
      </c>
      <c r="AA483" t="b">
        <v>1</v>
      </c>
      <c r="AB483" s="2">
        <v>45819</v>
      </c>
      <c r="AC483">
        <v>26</v>
      </c>
      <c r="AD483">
        <v>70</v>
      </c>
      <c r="AE483">
        <v>4</v>
      </c>
      <c r="AF483">
        <v>2.6</v>
      </c>
      <c r="AG483">
        <v>0</v>
      </c>
      <c r="AH483" s="30">
        <v>1</v>
      </c>
      <c r="AI483">
        <v>1</v>
      </c>
      <c r="AJ483" t="s">
        <v>53</v>
      </c>
      <c r="AK483" t="s">
        <v>42</v>
      </c>
      <c r="AL483" s="29">
        <f>Table1[[#This Row],[membership_tenure_months]]*Table1[[#This Row],[final_price]]</f>
        <v>1820</v>
      </c>
    </row>
    <row r="484" spans="1:38" x14ac:dyDescent="0.35">
      <c r="A484">
        <v>44</v>
      </c>
      <c r="B484" t="s">
        <v>54</v>
      </c>
      <c r="C484">
        <v>4</v>
      </c>
      <c r="D484" t="s">
        <v>175</v>
      </c>
      <c r="E484" t="b">
        <v>0</v>
      </c>
      <c r="F484" s="1">
        <v>0.46527777777777779</v>
      </c>
      <c r="G484" s="1">
        <v>0.48888888888888887</v>
      </c>
      <c r="H484">
        <v>34</v>
      </c>
      <c r="I484" t="b">
        <v>0</v>
      </c>
      <c r="J484" t="b">
        <v>0</v>
      </c>
      <c r="K484" t="b">
        <v>1</v>
      </c>
      <c r="L484" t="s">
        <v>45</v>
      </c>
      <c r="M484">
        <v>20</v>
      </c>
      <c r="N484" t="s">
        <v>82</v>
      </c>
      <c r="O484">
        <v>15</v>
      </c>
      <c r="P484" t="s">
        <v>46</v>
      </c>
      <c r="Q484">
        <v>0</v>
      </c>
      <c r="R484" s="29">
        <v>15</v>
      </c>
      <c r="S484" t="s">
        <v>56</v>
      </c>
      <c r="T484" t="s">
        <v>40</v>
      </c>
      <c r="U484">
        <v>37.338200000000001</v>
      </c>
      <c r="V484">
        <v>-121.88630000000001</v>
      </c>
      <c r="W484">
        <f t="shared" si="14"/>
        <v>2024</v>
      </c>
      <c r="X484" t="str">
        <f t="shared" si="15"/>
        <v>February</v>
      </c>
      <c r="Y484" s="2">
        <v>45346</v>
      </c>
      <c r="Z484">
        <v>0</v>
      </c>
      <c r="AA484" t="b">
        <v>0</v>
      </c>
      <c r="AB484" s="2">
        <v>45833</v>
      </c>
      <c r="AC484">
        <v>18</v>
      </c>
      <c r="AD484">
        <v>56</v>
      </c>
      <c r="AE484">
        <v>16</v>
      </c>
      <c r="AF484">
        <v>0.6</v>
      </c>
      <c r="AG484">
        <v>0</v>
      </c>
      <c r="AH484" s="30">
        <v>0</v>
      </c>
      <c r="AI484">
        <v>0</v>
      </c>
      <c r="AJ484" t="s">
        <v>41</v>
      </c>
      <c r="AK484" t="s">
        <v>42</v>
      </c>
      <c r="AL484" s="29">
        <f>Table1[[#This Row],[membership_tenure_months]]*Table1[[#This Row],[final_price]]</f>
        <v>270</v>
      </c>
    </row>
    <row r="485" spans="1:38" x14ac:dyDescent="0.35">
      <c r="A485">
        <v>17</v>
      </c>
      <c r="B485" t="s">
        <v>43</v>
      </c>
      <c r="C485">
        <v>2</v>
      </c>
      <c r="D485" t="s">
        <v>145</v>
      </c>
      <c r="E485" t="b">
        <v>0</v>
      </c>
      <c r="F485" s="1">
        <v>0.33750000000000002</v>
      </c>
      <c r="G485" s="1">
        <v>0.3659722222222222</v>
      </c>
      <c r="H485">
        <v>41</v>
      </c>
      <c r="I485" t="b">
        <v>1</v>
      </c>
      <c r="J485" t="b">
        <v>0</v>
      </c>
      <c r="K485" t="b">
        <v>1</v>
      </c>
      <c r="L485" t="s">
        <v>36</v>
      </c>
      <c r="M485">
        <v>30</v>
      </c>
      <c r="N485" t="s">
        <v>82</v>
      </c>
      <c r="O485">
        <v>22.5</v>
      </c>
      <c r="P485" t="s">
        <v>51</v>
      </c>
      <c r="Q485">
        <v>0.1</v>
      </c>
      <c r="R485" s="29">
        <v>20.25</v>
      </c>
      <c r="S485" t="s">
        <v>47</v>
      </c>
      <c r="T485" t="s">
        <v>83</v>
      </c>
      <c r="U485">
        <v>33.770099999999999</v>
      </c>
      <c r="V485">
        <v>-118.19370000000001</v>
      </c>
      <c r="W485">
        <f t="shared" si="14"/>
        <v>2023</v>
      </c>
      <c r="X485" t="str">
        <f t="shared" si="15"/>
        <v>August</v>
      </c>
      <c r="Y485" s="2">
        <v>45162</v>
      </c>
      <c r="Z485">
        <v>0</v>
      </c>
      <c r="AA485" t="b">
        <v>0</v>
      </c>
      <c r="AB485" s="2">
        <v>45823</v>
      </c>
      <c r="AC485">
        <v>24</v>
      </c>
      <c r="AD485">
        <v>66</v>
      </c>
      <c r="AE485">
        <v>8</v>
      </c>
      <c r="AF485">
        <v>0.7</v>
      </c>
      <c r="AG485">
        <v>2.25</v>
      </c>
      <c r="AH485" s="30">
        <v>1</v>
      </c>
      <c r="AI485">
        <v>0</v>
      </c>
      <c r="AJ485" t="s">
        <v>84</v>
      </c>
      <c r="AK485" t="s">
        <v>42</v>
      </c>
      <c r="AL485" s="29">
        <f>Table1[[#This Row],[membership_tenure_months]]*Table1[[#This Row],[final_price]]</f>
        <v>486</v>
      </c>
    </row>
    <row r="486" spans="1:38" x14ac:dyDescent="0.35">
      <c r="A486">
        <v>17</v>
      </c>
      <c r="B486" t="s">
        <v>34</v>
      </c>
      <c r="C486">
        <v>1</v>
      </c>
      <c r="D486" t="s">
        <v>90</v>
      </c>
      <c r="E486" t="b">
        <v>1</v>
      </c>
      <c r="F486" s="1">
        <v>0.51180555555555551</v>
      </c>
      <c r="G486" s="1">
        <v>0.63472222222222219</v>
      </c>
      <c r="H486">
        <v>177</v>
      </c>
      <c r="I486" t="b">
        <v>1</v>
      </c>
      <c r="J486" t="b">
        <v>1</v>
      </c>
      <c r="K486" t="b">
        <v>0</v>
      </c>
      <c r="L486" t="s">
        <v>80</v>
      </c>
      <c r="M486">
        <v>50</v>
      </c>
      <c r="N486" t="s">
        <v>37</v>
      </c>
      <c r="O486">
        <v>50</v>
      </c>
      <c r="P486" t="s">
        <v>93</v>
      </c>
      <c r="Q486">
        <v>0.15</v>
      </c>
      <c r="R486" s="29">
        <v>42.5</v>
      </c>
      <c r="S486" t="s">
        <v>39</v>
      </c>
      <c r="T486" t="s">
        <v>61</v>
      </c>
      <c r="U486">
        <v>38.581600000000002</v>
      </c>
      <c r="V486">
        <v>-121.4944</v>
      </c>
      <c r="W486">
        <f t="shared" si="14"/>
        <v>2023</v>
      </c>
      <c r="X486" t="str">
        <f t="shared" si="15"/>
        <v>October</v>
      </c>
      <c r="Y486" s="2">
        <v>45208</v>
      </c>
      <c r="Z486">
        <v>3</v>
      </c>
      <c r="AA486" t="b">
        <v>1</v>
      </c>
      <c r="AB486" s="2">
        <v>45825</v>
      </c>
      <c r="AC486">
        <v>22</v>
      </c>
      <c r="AD486">
        <v>64</v>
      </c>
      <c r="AE486">
        <v>4</v>
      </c>
      <c r="AF486">
        <v>3</v>
      </c>
      <c r="AG486">
        <v>7.5</v>
      </c>
      <c r="AH486" s="30">
        <v>1</v>
      </c>
      <c r="AI486">
        <v>0</v>
      </c>
      <c r="AJ486" t="s">
        <v>62</v>
      </c>
      <c r="AK486" t="s">
        <v>42</v>
      </c>
      <c r="AL486" s="29">
        <f>Table1[[#This Row],[membership_tenure_months]]*Table1[[#This Row],[final_price]]</f>
        <v>935</v>
      </c>
    </row>
    <row r="487" spans="1:38" x14ac:dyDescent="0.35">
      <c r="A487">
        <v>12</v>
      </c>
      <c r="B487" t="s">
        <v>43</v>
      </c>
      <c r="C487">
        <v>5</v>
      </c>
      <c r="D487" t="s">
        <v>91</v>
      </c>
      <c r="E487" t="b">
        <v>0</v>
      </c>
      <c r="F487" s="1">
        <v>0.43402777777777779</v>
      </c>
      <c r="G487" s="1">
        <v>0.51249999999999996</v>
      </c>
      <c r="H487">
        <v>113</v>
      </c>
      <c r="I487" t="b">
        <v>0</v>
      </c>
      <c r="J487" t="b">
        <v>0</v>
      </c>
      <c r="K487" t="b">
        <v>1</v>
      </c>
      <c r="L487" t="s">
        <v>36</v>
      </c>
      <c r="M487">
        <v>30</v>
      </c>
      <c r="N487" t="s">
        <v>37</v>
      </c>
      <c r="O487">
        <v>30</v>
      </c>
      <c r="P487" t="s">
        <v>46</v>
      </c>
      <c r="Q487">
        <v>0</v>
      </c>
      <c r="R487" s="29">
        <v>30</v>
      </c>
      <c r="S487" t="s">
        <v>47</v>
      </c>
      <c r="T487" t="s">
        <v>64</v>
      </c>
      <c r="U487">
        <v>34.052199999999999</v>
      </c>
      <c r="V487">
        <v>-118.2437</v>
      </c>
      <c r="W487">
        <f t="shared" si="14"/>
        <v>2022</v>
      </c>
      <c r="X487" t="str">
        <f t="shared" si="15"/>
        <v>November</v>
      </c>
      <c r="Y487" s="2">
        <v>44871</v>
      </c>
      <c r="Z487">
        <v>0</v>
      </c>
      <c r="AA487" t="b">
        <v>1</v>
      </c>
      <c r="AB487" s="2">
        <v>45806</v>
      </c>
      <c r="AC487">
        <v>33</v>
      </c>
      <c r="AD487">
        <v>83</v>
      </c>
      <c r="AE487">
        <v>20</v>
      </c>
      <c r="AF487">
        <v>1.9</v>
      </c>
      <c r="AG487">
        <v>0</v>
      </c>
      <c r="AH487" s="30">
        <v>1</v>
      </c>
      <c r="AI487">
        <v>0</v>
      </c>
      <c r="AJ487" t="s">
        <v>65</v>
      </c>
      <c r="AK487" t="s">
        <v>42</v>
      </c>
      <c r="AL487" s="29">
        <f>Table1[[#This Row],[membership_tenure_months]]*Table1[[#This Row],[final_price]]</f>
        <v>990</v>
      </c>
    </row>
    <row r="488" spans="1:38" x14ac:dyDescent="0.35">
      <c r="A488">
        <v>12</v>
      </c>
      <c r="B488" t="s">
        <v>54</v>
      </c>
      <c r="C488">
        <v>3</v>
      </c>
      <c r="D488" t="s">
        <v>71</v>
      </c>
      <c r="E488" t="b">
        <v>1</v>
      </c>
      <c r="F488" s="1">
        <v>0.83125000000000004</v>
      </c>
      <c r="G488" s="1">
        <v>0.89444444444444449</v>
      </c>
      <c r="H488">
        <v>91</v>
      </c>
      <c r="I488" t="b">
        <v>1</v>
      </c>
      <c r="J488" t="b">
        <v>0</v>
      </c>
      <c r="K488" t="b">
        <v>0</v>
      </c>
      <c r="L488" t="s">
        <v>36</v>
      </c>
      <c r="M488">
        <v>20</v>
      </c>
      <c r="N488" t="s">
        <v>37</v>
      </c>
      <c r="O488">
        <v>20</v>
      </c>
      <c r="P488" t="s">
        <v>51</v>
      </c>
      <c r="Q488">
        <v>0.1</v>
      </c>
      <c r="R488" s="29">
        <v>18</v>
      </c>
      <c r="S488" t="s">
        <v>56</v>
      </c>
      <c r="T488" t="s">
        <v>72</v>
      </c>
      <c r="U488">
        <v>35.3733</v>
      </c>
      <c r="V488">
        <v>-119.0187</v>
      </c>
      <c r="W488">
        <f t="shared" si="14"/>
        <v>2025</v>
      </c>
      <c r="X488" t="str">
        <f t="shared" si="15"/>
        <v>May</v>
      </c>
      <c r="Y488" s="2">
        <v>45782</v>
      </c>
      <c r="Z488">
        <v>0</v>
      </c>
      <c r="AA488" t="b">
        <v>0</v>
      </c>
      <c r="AB488" s="2">
        <v>45858</v>
      </c>
      <c r="AC488">
        <v>3</v>
      </c>
      <c r="AD488">
        <v>31</v>
      </c>
      <c r="AE488">
        <v>12</v>
      </c>
      <c r="AF488">
        <v>1.5</v>
      </c>
      <c r="AG488">
        <v>2</v>
      </c>
      <c r="AH488" s="30">
        <v>0</v>
      </c>
      <c r="AI488">
        <v>0</v>
      </c>
      <c r="AJ488" t="s">
        <v>73</v>
      </c>
      <c r="AK488" t="s">
        <v>42</v>
      </c>
      <c r="AL488" s="29">
        <f>Table1[[#This Row],[membership_tenure_months]]*Table1[[#This Row],[final_price]]</f>
        <v>54</v>
      </c>
    </row>
    <row r="489" spans="1:38" x14ac:dyDescent="0.35">
      <c r="A489">
        <v>43</v>
      </c>
      <c r="B489" t="s">
        <v>43</v>
      </c>
      <c r="C489">
        <v>5</v>
      </c>
      <c r="D489" t="s">
        <v>106</v>
      </c>
      <c r="E489" t="b">
        <v>0</v>
      </c>
      <c r="F489" s="1">
        <v>0.37638888888888888</v>
      </c>
      <c r="G489" s="1">
        <v>0.43125000000000002</v>
      </c>
      <c r="H489">
        <v>79</v>
      </c>
      <c r="I489" t="b">
        <v>0</v>
      </c>
      <c r="J489" t="b">
        <v>0</v>
      </c>
      <c r="K489" t="b">
        <v>0</v>
      </c>
      <c r="L489" t="s">
        <v>36</v>
      </c>
      <c r="M489">
        <v>30</v>
      </c>
      <c r="N489" t="s">
        <v>37</v>
      </c>
      <c r="O489">
        <v>30</v>
      </c>
      <c r="P489" t="s">
        <v>51</v>
      </c>
      <c r="Q489">
        <v>0.1</v>
      </c>
      <c r="R489" s="29">
        <v>27</v>
      </c>
      <c r="S489" t="s">
        <v>47</v>
      </c>
      <c r="T489" t="s">
        <v>76</v>
      </c>
      <c r="U489">
        <v>37.774900000000002</v>
      </c>
      <c r="V489">
        <v>-122.4194</v>
      </c>
      <c r="W489">
        <f t="shared" si="14"/>
        <v>2024</v>
      </c>
      <c r="X489" t="str">
        <f t="shared" si="15"/>
        <v>August</v>
      </c>
      <c r="Y489" s="2">
        <v>45531</v>
      </c>
      <c r="Z489">
        <v>0</v>
      </c>
      <c r="AA489" t="b">
        <v>0</v>
      </c>
      <c r="AB489" s="2">
        <v>45844</v>
      </c>
      <c r="AC489">
        <v>12</v>
      </c>
      <c r="AD489">
        <v>45</v>
      </c>
      <c r="AE489">
        <v>20</v>
      </c>
      <c r="AF489">
        <v>1.3</v>
      </c>
      <c r="AG489">
        <v>3</v>
      </c>
      <c r="AH489" s="30">
        <v>0</v>
      </c>
      <c r="AI489">
        <v>0</v>
      </c>
      <c r="AJ489" t="s">
        <v>77</v>
      </c>
      <c r="AK489" t="s">
        <v>42</v>
      </c>
      <c r="AL489" s="29">
        <f>Table1[[#This Row],[membership_tenure_months]]*Table1[[#This Row],[final_price]]</f>
        <v>324</v>
      </c>
    </row>
    <row r="490" spans="1:38" x14ac:dyDescent="0.35">
      <c r="A490">
        <v>47</v>
      </c>
      <c r="B490" t="s">
        <v>43</v>
      </c>
      <c r="C490">
        <v>1</v>
      </c>
      <c r="D490" t="s">
        <v>63</v>
      </c>
      <c r="E490" t="b">
        <v>0</v>
      </c>
      <c r="F490" s="1">
        <v>0.68263888888888891</v>
      </c>
      <c r="G490" s="1">
        <v>0.75486111111111109</v>
      </c>
      <c r="H490">
        <v>104</v>
      </c>
      <c r="I490" t="b">
        <v>0</v>
      </c>
      <c r="J490" t="b">
        <v>1</v>
      </c>
      <c r="K490" t="b">
        <v>0</v>
      </c>
      <c r="L490" t="s">
        <v>60</v>
      </c>
      <c r="M490">
        <v>30</v>
      </c>
      <c r="N490" t="s">
        <v>37</v>
      </c>
      <c r="O490">
        <v>30</v>
      </c>
      <c r="P490" t="s">
        <v>93</v>
      </c>
      <c r="Q490">
        <v>0.15</v>
      </c>
      <c r="R490" s="29">
        <v>25.5</v>
      </c>
      <c r="S490" t="s">
        <v>47</v>
      </c>
      <c r="T490" t="s">
        <v>61</v>
      </c>
      <c r="U490">
        <v>38.581600000000002</v>
      </c>
      <c r="V490">
        <v>-121.4944</v>
      </c>
      <c r="W490">
        <f t="shared" si="14"/>
        <v>2022</v>
      </c>
      <c r="X490" t="str">
        <f t="shared" si="15"/>
        <v>September</v>
      </c>
      <c r="Y490" s="2">
        <v>44818</v>
      </c>
      <c r="Z490">
        <v>5</v>
      </c>
      <c r="AA490" t="b">
        <v>0</v>
      </c>
      <c r="AB490" s="2">
        <v>45803</v>
      </c>
      <c r="AC490">
        <v>35</v>
      </c>
      <c r="AD490">
        <v>86</v>
      </c>
      <c r="AE490">
        <v>4</v>
      </c>
      <c r="AF490">
        <v>1.7</v>
      </c>
      <c r="AG490">
        <v>4.5</v>
      </c>
      <c r="AH490" s="30">
        <v>1</v>
      </c>
      <c r="AI490">
        <v>0</v>
      </c>
      <c r="AJ490" t="s">
        <v>62</v>
      </c>
      <c r="AK490" t="s">
        <v>42</v>
      </c>
      <c r="AL490" s="29">
        <f>Table1[[#This Row],[membership_tenure_months]]*Table1[[#This Row],[final_price]]</f>
        <v>892.5</v>
      </c>
    </row>
    <row r="491" spans="1:38" x14ac:dyDescent="0.35">
      <c r="A491">
        <v>14</v>
      </c>
      <c r="B491" t="s">
        <v>43</v>
      </c>
      <c r="C491">
        <v>3</v>
      </c>
      <c r="D491" t="s">
        <v>78</v>
      </c>
      <c r="E491" t="b">
        <v>0</v>
      </c>
      <c r="F491" s="1">
        <v>0.42430555555555555</v>
      </c>
      <c r="G491" s="1">
        <v>0.49722222222222223</v>
      </c>
      <c r="H491">
        <v>105</v>
      </c>
      <c r="I491" t="b">
        <v>1</v>
      </c>
      <c r="J491" t="b">
        <v>0</v>
      </c>
      <c r="K491" t="b">
        <v>1</v>
      </c>
      <c r="L491" t="s">
        <v>36</v>
      </c>
      <c r="M491">
        <v>30</v>
      </c>
      <c r="N491" t="s">
        <v>37</v>
      </c>
      <c r="O491">
        <v>30</v>
      </c>
      <c r="P491" t="s">
        <v>46</v>
      </c>
      <c r="Q491">
        <v>0</v>
      </c>
      <c r="R491" s="29">
        <v>30</v>
      </c>
      <c r="S491" t="s">
        <v>47</v>
      </c>
      <c r="T491" t="s">
        <v>76</v>
      </c>
      <c r="U491">
        <v>37.774900000000002</v>
      </c>
      <c r="V491">
        <v>-122.4194</v>
      </c>
      <c r="W491">
        <f t="shared" si="14"/>
        <v>2022</v>
      </c>
      <c r="X491" t="str">
        <f t="shared" si="15"/>
        <v>November</v>
      </c>
      <c r="Y491" s="2">
        <v>44882</v>
      </c>
      <c r="Z491">
        <v>0</v>
      </c>
      <c r="AA491" t="b">
        <v>0</v>
      </c>
      <c r="AB491" s="2">
        <v>45807</v>
      </c>
      <c r="AC491">
        <v>33</v>
      </c>
      <c r="AD491">
        <v>82</v>
      </c>
      <c r="AE491">
        <v>12</v>
      </c>
      <c r="AF491">
        <v>1.8</v>
      </c>
      <c r="AG491">
        <v>0</v>
      </c>
      <c r="AH491" s="30">
        <v>1</v>
      </c>
      <c r="AI491">
        <v>0</v>
      </c>
      <c r="AJ491" t="s">
        <v>77</v>
      </c>
      <c r="AK491" t="s">
        <v>42</v>
      </c>
      <c r="AL491" s="29">
        <f>Table1[[#This Row],[membership_tenure_months]]*Table1[[#This Row],[final_price]]</f>
        <v>990</v>
      </c>
    </row>
    <row r="492" spans="1:38" x14ac:dyDescent="0.35">
      <c r="A492">
        <v>22</v>
      </c>
      <c r="B492" t="s">
        <v>34</v>
      </c>
      <c r="C492">
        <v>3</v>
      </c>
      <c r="D492" t="s">
        <v>78</v>
      </c>
      <c r="E492" t="b">
        <v>1</v>
      </c>
      <c r="F492" s="1">
        <v>0.74791666666666667</v>
      </c>
      <c r="G492" s="1">
        <v>0.82361111111111107</v>
      </c>
      <c r="H492">
        <v>109</v>
      </c>
      <c r="I492" t="b">
        <v>0</v>
      </c>
      <c r="J492" t="b">
        <v>1</v>
      </c>
      <c r="K492" t="b">
        <v>0</v>
      </c>
      <c r="L492" t="s">
        <v>36</v>
      </c>
      <c r="M492">
        <v>50</v>
      </c>
      <c r="N492" t="s">
        <v>37</v>
      </c>
      <c r="O492">
        <v>50</v>
      </c>
      <c r="P492" t="s">
        <v>38</v>
      </c>
      <c r="Q492">
        <v>0.05</v>
      </c>
      <c r="R492" s="29">
        <v>47.5</v>
      </c>
      <c r="S492" t="s">
        <v>39</v>
      </c>
      <c r="T492" t="s">
        <v>61</v>
      </c>
      <c r="U492">
        <v>38.581600000000002</v>
      </c>
      <c r="V492">
        <v>-121.4944</v>
      </c>
      <c r="W492">
        <f t="shared" si="14"/>
        <v>2024</v>
      </c>
      <c r="X492" t="str">
        <f t="shared" si="15"/>
        <v>February</v>
      </c>
      <c r="Y492" s="2">
        <v>45345</v>
      </c>
      <c r="Z492">
        <v>1</v>
      </c>
      <c r="AA492" t="b">
        <v>1</v>
      </c>
      <c r="AB492" s="2">
        <v>45833</v>
      </c>
      <c r="AC492">
        <v>18</v>
      </c>
      <c r="AD492">
        <v>56</v>
      </c>
      <c r="AE492">
        <v>12</v>
      </c>
      <c r="AF492">
        <v>1.8</v>
      </c>
      <c r="AG492">
        <v>2.5</v>
      </c>
      <c r="AH492" s="30">
        <v>0</v>
      </c>
      <c r="AI492">
        <v>1</v>
      </c>
      <c r="AJ492" t="s">
        <v>62</v>
      </c>
      <c r="AK492" t="s">
        <v>42</v>
      </c>
      <c r="AL492" s="29">
        <f>Table1[[#This Row],[membership_tenure_months]]*Table1[[#This Row],[final_price]]</f>
        <v>855</v>
      </c>
    </row>
    <row r="493" spans="1:38" x14ac:dyDescent="0.35">
      <c r="A493">
        <v>33</v>
      </c>
      <c r="B493" t="s">
        <v>34</v>
      </c>
      <c r="C493">
        <v>4</v>
      </c>
      <c r="D493" t="s">
        <v>170</v>
      </c>
      <c r="E493" t="b">
        <v>0</v>
      </c>
      <c r="F493" s="1">
        <v>0.79722222222222228</v>
      </c>
      <c r="G493" s="1">
        <v>0.92083333333333328</v>
      </c>
      <c r="H493">
        <v>178</v>
      </c>
      <c r="I493" t="b">
        <v>1</v>
      </c>
      <c r="J493" t="b">
        <v>0</v>
      </c>
      <c r="K493" t="b">
        <v>1</v>
      </c>
      <c r="L493" t="s">
        <v>60</v>
      </c>
      <c r="M493">
        <v>50</v>
      </c>
      <c r="N493" t="s">
        <v>37</v>
      </c>
      <c r="O493">
        <v>50</v>
      </c>
      <c r="P493" t="s">
        <v>38</v>
      </c>
      <c r="Q493">
        <v>0.05</v>
      </c>
      <c r="R493" s="29">
        <v>47.5</v>
      </c>
      <c r="S493" t="s">
        <v>39</v>
      </c>
      <c r="T493" t="s">
        <v>76</v>
      </c>
      <c r="U493">
        <v>37.774900000000002</v>
      </c>
      <c r="V493">
        <v>-122.4194</v>
      </c>
      <c r="W493">
        <f t="shared" si="14"/>
        <v>2023</v>
      </c>
      <c r="X493" t="str">
        <f t="shared" si="15"/>
        <v>September</v>
      </c>
      <c r="Y493" s="2">
        <v>45170</v>
      </c>
      <c r="Z493">
        <v>0</v>
      </c>
      <c r="AA493" t="b">
        <v>1</v>
      </c>
      <c r="AB493" s="2">
        <v>45823</v>
      </c>
      <c r="AC493">
        <v>23</v>
      </c>
      <c r="AD493">
        <v>66</v>
      </c>
      <c r="AE493">
        <v>16</v>
      </c>
      <c r="AF493">
        <v>3</v>
      </c>
      <c r="AG493">
        <v>2.5</v>
      </c>
      <c r="AH493" s="30">
        <v>1</v>
      </c>
      <c r="AI493">
        <v>1</v>
      </c>
      <c r="AJ493" t="s">
        <v>77</v>
      </c>
      <c r="AK493" t="s">
        <v>42</v>
      </c>
      <c r="AL493" s="29">
        <f>Table1[[#This Row],[membership_tenure_months]]*Table1[[#This Row],[final_price]]</f>
        <v>1092.5</v>
      </c>
    </row>
    <row r="494" spans="1:38" x14ac:dyDescent="0.35">
      <c r="A494">
        <v>48</v>
      </c>
      <c r="B494" t="s">
        <v>34</v>
      </c>
      <c r="C494">
        <v>3</v>
      </c>
      <c r="D494" t="s">
        <v>140</v>
      </c>
      <c r="E494" t="b">
        <v>0</v>
      </c>
      <c r="F494" s="1">
        <v>0.60347222222222219</v>
      </c>
      <c r="G494" s="1">
        <v>0.63194444444444442</v>
      </c>
      <c r="H494">
        <v>41</v>
      </c>
      <c r="I494" t="b">
        <v>0</v>
      </c>
      <c r="J494" t="b">
        <v>1</v>
      </c>
      <c r="K494" t="b">
        <v>0</v>
      </c>
      <c r="L494" t="s">
        <v>45</v>
      </c>
      <c r="M494">
        <v>50</v>
      </c>
      <c r="N494" t="s">
        <v>82</v>
      </c>
      <c r="O494">
        <v>37.5</v>
      </c>
      <c r="P494" t="s">
        <v>93</v>
      </c>
      <c r="Q494">
        <v>0.15</v>
      </c>
      <c r="R494" s="29">
        <v>31.875</v>
      </c>
      <c r="S494" t="s">
        <v>39</v>
      </c>
      <c r="T494" t="s">
        <v>76</v>
      </c>
      <c r="U494">
        <v>37.774900000000002</v>
      </c>
      <c r="V494">
        <v>-122.4194</v>
      </c>
      <c r="W494">
        <f t="shared" si="14"/>
        <v>2024</v>
      </c>
      <c r="X494" t="str">
        <f t="shared" si="15"/>
        <v>August</v>
      </c>
      <c r="Y494" s="2">
        <v>45535</v>
      </c>
      <c r="Z494">
        <v>3</v>
      </c>
      <c r="AA494" t="b">
        <v>1</v>
      </c>
      <c r="AB494" s="2">
        <v>45844</v>
      </c>
      <c r="AC494">
        <v>12</v>
      </c>
      <c r="AD494">
        <v>45</v>
      </c>
      <c r="AE494">
        <v>12</v>
      </c>
      <c r="AF494">
        <v>0.7</v>
      </c>
      <c r="AG494">
        <v>5.62</v>
      </c>
      <c r="AH494" s="30">
        <v>0</v>
      </c>
      <c r="AI494">
        <v>0</v>
      </c>
      <c r="AJ494" t="s">
        <v>77</v>
      </c>
      <c r="AK494" t="s">
        <v>42</v>
      </c>
      <c r="AL494" s="29">
        <f>Table1[[#This Row],[membership_tenure_months]]*Table1[[#This Row],[final_price]]</f>
        <v>382.5</v>
      </c>
    </row>
    <row r="495" spans="1:38" x14ac:dyDescent="0.35">
      <c r="A495">
        <v>23</v>
      </c>
      <c r="B495" t="s">
        <v>54</v>
      </c>
      <c r="C495">
        <v>2</v>
      </c>
      <c r="D495" t="s">
        <v>122</v>
      </c>
      <c r="E495" t="b">
        <v>1</v>
      </c>
      <c r="F495" s="1">
        <v>0.54027777777777775</v>
      </c>
      <c r="G495" s="1">
        <v>0.65694444444444444</v>
      </c>
      <c r="H495">
        <v>168</v>
      </c>
      <c r="I495" t="b">
        <v>0</v>
      </c>
      <c r="J495" t="b">
        <v>0</v>
      </c>
      <c r="K495" t="b">
        <v>0</v>
      </c>
      <c r="L495" t="s">
        <v>80</v>
      </c>
      <c r="M495">
        <v>20</v>
      </c>
      <c r="N495" t="s">
        <v>37</v>
      </c>
      <c r="O495">
        <v>20</v>
      </c>
      <c r="P495" t="s">
        <v>46</v>
      </c>
      <c r="Q495">
        <v>0</v>
      </c>
      <c r="R495" s="29">
        <v>20</v>
      </c>
      <c r="S495" t="s">
        <v>56</v>
      </c>
      <c r="T495" t="s">
        <v>69</v>
      </c>
      <c r="U495">
        <v>32.715699999999998</v>
      </c>
      <c r="V495">
        <v>-117.1611</v>
      </c>
      <c r="W495">
        <f t="shared" si="14"/>
        <v>2024</v>
      </c>
      <c r="X495" t="str">
        <f t="shared" si="15"/>
        <v>December</v>
      </c>
      <c r="Y495" s="2">
        <v>45630</v>
      </c>
      <c r="Z495">
        <v>0</v>
      </c>
      <c r="AA495" t="b">
        <v>0</v>
      </c>
      <c r="AB495" s="2">
        <v>45849</v>
      </c>
      <c r="AC495">
        <v>8</v>
      </c>
      <c r="AD495">
        <v>40</v>
      </c>
      <c r="AE495">
        <v>8</v>
      </c>
      <c r="AF495">
        <v>2.8</v>
      </c>
      <c r="AG495">
        <v>0</v>
      </c>
      <c r="AH495" s="30">
        <v>0</v>
      </c>
      <c r="AI495">
        <v>0</v>
      </c>
      <c r="AJ495" t="s">
        <v>70</v>
      </c>
      <c r="AK495" t="s">
        <v>42</v>
      </c>
      <c r="AL495" s="29">
        <f>Table1[[#This Row],[membership_tenure_months]]*Table1[[#This Row],[final_price]]</f>
        <v>160</v>
      </c>
    </row>
    <row r="496" spans="1:38" x14ac:dyDescent="0.35">
      <c r="A496">
        <v>44</v>
      </c>
      <c r="B496" t="s">
        <v>34</v>
      </c>
      <c r="C496">
        <v>5</v>
      </c>
      <c r="D496" t="s">
        <v>169</v>
      </c>
      <c r="E496" t="b">
        <v>1</v>
      </c>
      <c r="F496" s="1">
        <v>0.64375000000000004</v>
      </c>
      <c r="G496" s="1">
        <v>0.73541666666666672</v>
      </c>
      <c r="H496">
        <v>132</v>
      </c>
      <c r="I496" t="b">
        <v>0</v>
      </c>
      <c r="J496" t="b">
        <v>1</v>
      </c>
      <c r="K496" t="b">
        <v>1</v>
      </c>
      <c r="L496" t="s">
        <v>60</v>
      </c>
      <c r="M496">
        <v>50</v>
      </c>
      <c r="N496" t="s">
        <v>37</v>
      </c>
      <c r="O496">
        <v>50</v>
      </c>
      <c r="P496" t="s">
        <v>46</v>
      </c>
      <c r="Q496">
        <v>0</v>
      </c>
      <c r="R496" s="29">
        <v>50</v>
      </c>
      <c r="S496" t="s">
        <v>39</v>
      </c>
      <c r="T496" t="s">
        <v>64</v>
      </c>
      <c r="U496">
        <v>34.052199999999999</v>
      </c>
      <c r="V496">
        <v>-118.2437</v>
      </c>
      <c r="W496">
        <f t="shared" si="14"/>
        <v>2024</v>
      </c>
      <c r="X496" t="str">
        <f t="shared" si="15"/>
        <v>February</v>
      </c>
      <c r="Y496" s="2">
        <v>45337</v>
      </c>
      <c r="Z496">
        <v>1</v>
      </c>
      <c r="AA496" t="b">
        <v>1</v>
      </c>
      <c r="AB496" s="2">
        <v>45833</v>
      </c>
      <c r="AC496">
        <v>18</v>
      </c>
      <c r="AD496">
        <v>56</v>
      </c>
      <c r="AE496">
        <v>20</v>
      </c>
      <c r="AF496">
        <v>2.2000000000000002</v>
      </c>
      <c r="AG496">
        <v>0</v>
      </c>
      <c r="AH496" s="30">
        <v>0</v>
      </c>
      <c r="AI496">
        <v>1</v>
      </c>
      <c r="AJ496" t="s">
        <v>65</v>
      </c>
      <c r="AK496" t="s">
        <v>42</v>
      </c>
      <c r="AL496" s="29">
        <f>Table1[[#This Row],[membership_tenure_months]]*Table1[[#This Row],[final_price]]</f>
        <v>900</v>
      </c>
    </row>
    <row r="497" spans="1:38" x14ac:dyDescent="0.35">
      <c r="A497">
        <v>18</v>
      </c>
      <c r="B497" t="s">
        <v>43</v>
      </c>
      <c r="C497">
        <v>4</v>
      </c>
      <c r="D497" t="s">
        <v>151</v>
      </c>
      <c r="E497" t="b">
        <v>0</v>
      </c>
      <c r="F497" s="1">
        <v>0.37430555555555556</v>
      </c>
      <c r="G497" s="1">
        <v>0.4465277777777778</v>
      </c>
      <c r="H497">
        <v>104</v>
      </c>
      <c r="I497" t="b">
        <v>0</v>
      </c>
      <c r="J497" t="b">
        <v>1</v>
      </c>
      <c r="K497" t="b">
        <v>0</v>
      </c>
      <c r="L497" t="s">
        <v>80</v>
      </c>
      <c r="M497">
        <v>30</v>
      </c>
      <c r="N497" t="s">
        <v>97</v>
      </c>
      <c r="O497">
        <v>27</v>
      </c>
      <c r="P497" t="s">
        <v>38</v>
      </c>
      <c r="Q497">
        <v>0.05</v>
      </c>
      <c r="R497" s="29">
        <v>25.65</v>
      </c>
      <c r="S497" t="s">
        <v>47</v>
      </c>
      <c r="T497" t="s">
        <v>52</v>
      </c>
      <c r="U497">
        <v>37.804400000000001</v>
      </c>
      <c r="V497">
        <v>-122.27119999999999</v>
      </c>
      <c r="W497">
        <f t="shared" si="14"/>
        <v>2024</v>
      </c>
      <c r="X497" t="str">
        <f t="shared" si="15"/>
        <v>June</v>
      </c>
      <c r="Y497" s="2">
        <v>45454</v>
      </c>
      <c r="Z497">
        <v>4</v>
      </c>
      <c r="AA497" t="b">
        <v>0</v>
      </c>
      <c r="AB497" s="2">
        <v>45839</v>
      </c>
      <c r="AC497">
        <v>14</v>
      </c>
      <c r="AD497">
        <v>50</v>
      </c>
      <c r="AE497">
        <v>16</v>
      </c>
      <c r="AF497">
        <v>1.7</v>
      </c>
      <c r="AG497">
        <v>1.35</v>
      </c>
      <c r="AH497" s="30">
        <v>0</v>
      </c>
      <c r="AI497">
        <v>0</v>
      </c>
      <c r="AJ497" t="s">
        <v>53</v>
      </c>
      <c r="AK497" t="s">
        <v>42</v>
      </c>
      <c r="AL497" s="29">
        <f>Table1[[#This Row],[membership_tenure_months]]*Table1[[#This Row],[final_price]]</f>
        <v>359.09999999999997</v>
      </c>
    </row>
    <row r="498" spans="1:38" x14ac:dyDescent="0.35">
      <c r="A498">
        <v>39</v>
      </c>
      <c r="B498" t="s">
        <v>66</v>
      </c>
      <c r="C498">
        <v>2</v>
      </c>
      <c r="D498" t="s">
        <v>98</v>
      </c>
      <c r="E498" t="b">
        <v>0</v>
      </c>
      <c r="F498" s="1">
        <v>0.83611111111111114</v>
      </c>
      <c r="G498" s="1">
        <v>0.86319444444444449</v>
      </c>
      <c r="H498">
        <v>39</v>
      </c>
      <c r="I498" t="b">
        <v>0</v>
      </c>
      <c r="J498" t="b">
        <v>0</v>
      </c>
      <c r="K498" t="b">
        <v>0</v>
      </c>
      <c r="L498" t="s">
        <v>80</v>
      </c>
      <c r="M498">
        <v>70</v>
      </c>
      <c r="N498" t="s">
        <v>97</v>
      </c>
      <c r="O498">
        <v>63</v>
      </c>
      <c r="P498" t="s">
        <v>93</v>
      </c>
      <c r="Q498">
        <v>0.15</v>
      </c>
      <c r="R498" s="29">
        <v>53.55</v>
      </c>
      <c r="S498" t="s">
        <v>68</v>
      </c>
      <c r="T498" t="s">
        <v>76</v>
      </c>
      <c r="U498">
        <v>37.774900000000002</v>
      </c>
      <c r="V498">
        <v>-122.4194</v>
      </c>
      <c r="W498">
        <f t="shared" si="14"/>
        <v>2023</v>
      </c>
      <c r="X498" t="str">
        <f t="shared" si="15"/>
        <v>October</v>
      </c>
      <c r="Y498" s="2">
        <v>45209</v>
      </c>
      <c r="Z498">
        <v>0</v>
      </c>
      <c r="AA498" t="b">
        <v>1</v>
      </c>
      <c r="AB498" s="2">
        <v>45825</v>
      </c>
      <c r="AC498">
        <v>22</v>
      </c>
      <c r="AD498">
        <v>64</v>
      </c>
      <c r="AE498">
        <v>8</v>
      </c>
      <c r="AF498">
        <v>0.6</v>
      </c>
      <c r="AG498">
        <v>9.4499999999999993</v>
      </c>
      <c r="AH498" s="30">
        <v>1</v>
      </c>
      <c r="AI498">
        <v>1</v>
      </c>
      <c r="AJ498" t="s">
        <v>77</v>
      </c>
      <c r="AK498" t="s">
        <v>42</v>
      </c>
      <c r="AL498" s="29">
        <f>Table1[[#This Row],[membership_tenure_months]]*Table1[[#This Row],[final_price]]</f>
        <v>1178.0999999999999</v>
      </c>
    </row>
    <row r="499" spans="1:38" x14ac:dyDescent="0.35">
      <c r="A499">
        <v>27</v>
      </c>
      <c r="B499" t="s">
        <v>34</v>
      </c>
      <c r="C499">
        <v>3</v>
      </c>
      <c r="D499" t="s">
        <v>174</v>
      </c>
      <c r="E499" t="b">
        <v>1</v>
      </c>
      <c r="F499" s="1">
        <v>0.42083333333333334</v>
      </c>
      <c r="G499" s="1">
        <v>0.48472222222222222</v>
      </c>
      <c r="H499">
        <v>92</v>
      </c>
      <c r="I499" t="b">
        <v>1</v>
      </c>
      <c r="J499" t="b">
        <v>0</v>
      </c>
      <c r="K499" t="b">
        <v>0</v>
      </c>
      <c r="L499" t="s">
        <v>45</v>
      </c>
      <c r="M499">
        <v>50</v>
      </c>
      <c r="N499" t="s">
        <v>37</v>
      </c>
      <c r="O499">
        <v>50</v>
      </c>
      <c r="P499" t="s">
        <v>93</v>
      </c>
      <c r="Q499">
        <v>0.15</v>
      </c>
      <c r="R499" s="29">
        <v>42.5</v>
      </c>
      <c r="S499" t="s">
        <v>39</v>
      </c>
      <c r="T499" t="s">
        <v>61</v>
      </c>
      <c r="U499">
        <v>38.581600000000002</v>
      </c>
      <c r="V499">
        <v>-121.4944</v>
      </c>
      <c r="W499">
        <f t="shared" si="14"/>
        <v>2025</v>
      </c>
      <c r="X499" t="str">
        <f t="shared" si="15"/>
        <v>April</v>
      </c>
      <c r="Y499" s="2">
        <v>45748</v>
      </c>
      <c r="Z499">
        <v>0</v>
      </c>
      <c r="AA499" t="b">
        <v>1</v>
      </c>
      <c r="AB499" s="2">
        <v>45856</v>
      </c>
      <c r="AC499">
        <v>4</v>
      </c>
      <c r="AD499">
        <v>33</v>
      </c>
      <c r="AE499">
        <v>12</v>
      </c>
      <c r="AF499">
        <v>1.5</v>
      </c>
      <c r="AG499">
        <v>7.5</v>
      </c>
      <c r="AH499" s="30">
        <v>0</v>
      </c>
      <c r="AI499">
        <v>0</v>
      </c>
      <c r="AJ499" t="s">
        <v>62</v>
      </c>
      <c r="AK499" t="s">
        <v>42</v>
      </c>
      <c r="AL499" s="29">
        <f>Table1[[#This Row],[membership_tenure_months]]*Table1[[#This Row],[final_price]]</f>
        <v>170</v>
      </c>
    </row>
    <row r="500" spans="1:38" x14ac:dyDescent="0.35">
      <c r="A500">
        <v>36</v>
      </c>
      <c r="B500" t="s">
        <v>43</v>
      </c>
      <c r="C500">
        <v>1</v>
      </c>
      <c r="D500" t="s">
        <v>81</v>
      </c>
      <c r="E500" t="b">
        <v>0</v>
      </c>
      <c r="F500" s="1">
        <v>0.83333333333333337</v>
      </c>
      <c r="G500" s="1">
        <v>0.90902777777777777</v>
      </c>
      <c r="H500">
        <v>109</v>
      </c>
      <c r="I500" t="b">
        <v>0</v>
      </c>
      <c r="J500" t="b">
        <v>1</v>
      </c>
      <c r="K500" t="b">
        <v>1</v>
      </c>
      <c r="L500" t="s">
        <v>36</v>
      </c>
      <c r="M500">
        <v>30</v>
      </c>
      <c r="N500" t="s">
        <v>37</v>
      </c>
      <c r="O500">
        <v>30</v>
      </c>
      <c r="P500" t="s">
        <v>51</v>
      </c>
      <c r="Q500">
        <v>0.1</v>
      </c>
      <c r="R500" s="29">
        <v>27</v>
      </c>
      <c r="S500" t="s">
        <v>47</v>
      </c>
      <c r="T500" t="s">
        <v>52</v>
      </c>
      <c r="U500">
        <v>37.804400000000001</v>
      </c>
      <c r="V500">
        <v>-122.27119999999999</v>
      </c>
      <c r="W500">
        <f t="shared" si="14"/>
        <v>2022</v>
      </c>
      <c r="X500" t="str">
        <f t="shared" si="15"/>
        <v>August</v>
      </c>
      <c r="Y500" s="2">
        <v>44793</v>
      </c>
      <c r="Z500">
        <v>1</v>
      </c>
      <c r="AA500" t="b">
        <v>0</v>
      </c>
      <c r="AB500" s="2">
        <v>45802</v>
      </c>
      <c r="AC500">
        <v>36</v>
      </c>
      <c r="AD500">
        <v>87</v>
      </c>
      <c r="AE500">
        <v>4</v>
      </c>
      <c r="AF500">
        <v>1.8</v>
      </c>
      <c r="AG500">
        <v>3</v>
      </c>
      <c r="AH500" s="30">
        <v>1</v>
      </c>
      <c r="AI500">
        <v>0</v>
      </c>
      <c r="AJ500" t="s">
        <v>53</v>
      </c>
      <c r="AK500" t="s">
        <v>42</v>
      </c>
      <c r="AL500" s="29">
        <f>Table1[[#This Row],[membership_tenure_months]]*Table1[[#This Row],[final_price]]</f>
        <v>972</v>
      </c>
    </row>
    <row r="501" spans="1:38" x14ac:dyDescent="0.35">
      <c r="A501">
        <v>35</v>
      </c>
      <c r="B501" t="s">
        <v>34</v>
      </c>
      <c r="C501">
        <v>1</v>
      </c>
      <c r="D501" t="s">
        <v>81</v>
      </c>
      <c r="E501" t="b">
        <v>0</v>
      </c>
      <c r="F501" s="1">
        <v>0.35694444444444445</v>
      </c>
      <c r="G501" s="1">
        <v>0.39374999999999999</v>
      </c>
      <c r="H501">
        <v>53</v>
      </c>
      <c r="I501" t="b">
        <v>0</v>
      </c>
      <c r="J501" t="b">
        <v>1</v>
      </c>
      <c r="K501" t="b">
        <v>0</v>
      </c>
      <c r="L501" t="s">
        <v>36</v>
      </c>
      <c r="M501">
        <v>50</v>
      </c>
      <c r="N501" t="s">
        <v>97</v>
      </c>
      <c r="O501">
        <v>45</v>
      </c>
      <c r="P501" t="s">
        <v>93</v>
      </c>
      <c r="Q501">
        <v>0.15</v>
      </c>
      <c r="R501" s="29">
        <v>38.25</v>
      </c>
      <c r="S501" t="s">
        <v>39</v>
      </c>
      <c r="T501" t="s">
        <v>64</v>
      </c>
      <c r="U501">
        <v>34.052199999999999</v>
      </c>
      <c r="V501">
        <v>-118.2437</v>
      </c>
      <c r="W501">
        <f t="shared" si="14"/>
        <v>2022</v>
      </c>
      <c r="X501" t="str">
        <f t="shared" si="15"/>
        <v>August</v>
      </c>
      <c r="Y501" s="2">
        <v>44780</v>
      </c>
      <c r="Z501">
        <v>4</v>
      </c>
      <c r="AA501" t="b">
        <v>1</v>
      </c>
      <c r="AB501" s="2">
        <v>45801</v>
      </c>
      <c r="AC501">
        <v>36</v>
      </c>
      <c r="AD501">
        <v>88</v>
      </c>
      <c r="AE501">
        <v>4</v>
      </c>
      <c r="AF501">
        <v>0.9</v>
      </c>
      <c r="AG501">
        <v>6.75</v>
      </c>
      <c r="AH501" s="30">
        <v>1</v>
      </c>
      <c r="AI501">
        <v>0</v>
      </c>
      <c r="AJ501" t="s">
        <v>65</v>
      </c>
      <c r="AK501" t="s">
        <v>42</v>
      </c>
      <c r="AL501" s="29">
        <f>Table1[[#This Row],[membership_tenure_months]]*Table1[[#This Row],[final_price]]</f>
        <v>1377</v>
      </c>
    </row>
    <row r="502" spans="1:38" x14ac:dyDescent="0.35">
      <c r="A502">
        <v>41</v>
      </c>
      <c r="B502" t="s">
        <v>34</v>
      </c>
      <c r="C502">
        <v>2</v>
      </c>
      <c r="D502" t="s">
        <v>145</v>
      </c>
      <c r="E502" t="b">
        <v>1</v>
      </c>
      <c r="F502" s="1">
        <v>0.69652777777777775</v>
      </c>
      <c r="G502" s="1">
        <v>0.78194444444444444</v>
      </c>
      <c r="H502">
        <v>123</v>
      </c>
      <c r="I502" t="b">
        <v>1</v>
      </c>
      <c r="J502" t="b">
        <v>1</v>
      </c>
      <c r="K502" t="b">
        <v>1</v>
      </c>
      <c r="L502" t="s">
        <v>80</v>
      </c>
      <c r="M502">
        <v>50</v>
      </c>
      <c r="N502" t="s">
        <v>37</v>
      </c>
      <c r="O502">
        <v>50</v>
      </c>
      <c r="P502" t="s">
        <v>38</v>
      </c>
      <c r="Q502">
        <v>0.05</v>
      </c>
      <c r="R502" s="29">
        <v>47.5</v>
      </c>
      <c r="S502" t="s">
        <v>39</v>
      </c>
      <c r="T502" t="s">
        <v>76</v>
      </c>
      <c r="U502">
        <v>37.774900000000002</v>
      </c>
      <c r="V502">
        <v>-122.4194</v>
      </c>
      <c r="W502">
        <f t="shared" si="14"/>
        <v>2023</v>
      </c>
      <c r="X502" t="str">
        <f t="shared" si="15"/>
        <v>June</v>
      </c>
      <c r="Y502" s="2">
        <v>45087</v>
      </c>
      <c r="Z502">
        <v>2</v>
      </c>
      <c r="AA502" t="b">
        <v>1</v>
      </c>
      <c r="AB502" s="2">
        <v>45819</v>
      </c>
      <c r="AC502">
        <v>26</v>
      </c>
      <c r="AD502">
        <v>70</v>
      </c>
      <c r="AE502">
        <v>8</v>
      </c>
      <c r="AF502">
        <v>2</v>
      </c>
      <c r="AG502">
        <v>2.5</v>
      </c>
      <c r="AH502" s="30">
        <v>1</v>
      </c>
      <c r="AI502">
        <v>1</v>
      </c>
      <c r="AJ502" t="s">
        <v>77</v>
      </c>
      <c r="AK502" t="s">
        <v>42</v>
      </c>
      <c r="AL502" s="29">
        <f>Table1[[#This Row],[membership_tenure_months]]*Table1[[#This Row],[final_price]]</f>
        <v>1235</v>
      </c>
    </row>
    <row r="503" spans="1:38" x14ac:dyDescent="0.35">
      <c r="A503">
        <v>29</v>
      </c>
      <c r="B503" t="s">
        <v>54</v>
      </c>
      <c r="C503">
        <v>2</v>
      </c>
      <c r="D503" t="s">
        <v>98</v>
      </c>
      <c r="E503" t="b">
        <v>1</v>
      </c>
      <c r="F503" s="1">
        <v>0.61458333333333337</v>
      </c>
      <c r="G503" s="1">
        <v>0.7368055555555556</v>
      </c>
      <c r="H503">
        <v>176</v>
      </c>
      <c r="I503" t="b">
        <v>0</v>
      </c>
      <c r="J503" t="b">
        <v>1</v>
      </c>
      <c r="K503" t="b">
        <v>1</v>
      </c>
      <c r="L503" t="s">
        <v>36</v>
      </c>
      <c r="M503">
        <v>20</v>
      </c>
      <c r="N503" t="s">
        <v>37</v>
      </c>
      <c r="O503">
        <v>20</v>
      </c>
      <c r="P503" t="s">
        <v>46</v>
      </c>
      <c r="Q503">
        <v>0</v>
      </c>
      <c r="R503" s="29">
        <v>20</v>
      </c>
      <c r="S503" t="s">
        <v>56</v>
      </c>
      <c r="T503" t="s">
        <v>40</v>
      </c>
      <c r="U503">
        <v>37.338200000000001</v>
      </c>
      <c r="V503">
        <v>-121.88630000000001</v>
      </c>
      <c r="W503">
        <f t="shared" si="14"/>
        <v>2023</v>
      </c>
      <c r="X503" t="str">
        <f t="shared" si="15"/>
        <v>November</v>
      </c>
      <c r="Y503" s="2">
        <v>45260</v>
      </c>
      <c r="Z503">
        <v>2</v>
      </c>
      <c r="AA503" t="b">
        <v>1</v>
      </c>
      <c r="AB503" s="2">
        <v>45828</v>
      </c>
      <c r="AC503">
        <v>21</v>
      </c>
      <c r="AD503">
        <v>61</v>
      </c>
      <c r="AE503">
        <v>8</v>
      </c>
      <c r="AF503">
        <v>2.9</v>
      </c>
      <c r="AG503">
        <v>0</v>
      </c>
      <c r="AH503" s="30">
        <v>1</v>
      </c>
      <c r="AI503">
        <v>0</v>
      </c>
      <c r="AJ503" t="s">
        <v>41</v>
      </c>
      <c r="AK503" t="s">
        <v>42</v>
      </c>
      <c r="AL503" s="29">
        <f>Table1[[#This Row],[membership_tenure_months]]*Table1[[#This Row],[final_price]]</f>
        <v>420</v>
      </c>
    </row>
    <row r="504" spans="1:38" x14ac:dyDescent="0.35">
      <c r="A504">
        <v>48</v>
      </c>
      <c r="B504" t="s">
        <v>54</v>
      </c>
      <c r="C504">
        <v>3</v>
      </c>
      <c r="D504" t="s">
        <v>121</v>
      </c>
      <c r="E504" t="b">
        <v>1</v>
      </c>
      <c r="F504" s="1">
        <v>0.64583333333333337</v>
      </c>
      <c r="G504" s="1">
        <v>0.68472222222222223</v>
      </c>
      <c r="H504">
        <v>56</v>
      </c>
      <c r="I504" t="b">
        <v>1</v>
      </c>
      <c r="J504" t="b">
        <v>1</v>
      </c>
      <c r="K504" t="b">
        <v>0</v>
      </c>
      <c r="L504" t="s">
        <v>36</v>
      </c>
      <c r="M504">
        <v>20</v>
      </c>
      <c r="N504" t="s">
        <v>82</v>
      </c>
      <c r="O504">
        <v>15</v>
      </c>
      <c r="P504" t="s">
        <v>46</v>
      </c>
      <c r="Q504">
        <v>0</v>
      </c>
      <c r="R504" s="29">
        <v>15</v>
      </c>
      <c r="S504" t="s">
        <v>56</v>
      </c>
      <c r="T504" t="s">
        <v>83</v>
      </c>
      <c r="U504">
        <v>33.770099999999999</v>
      </c>
      <c r="V504">
        <v>-118.19370000000001</v>
      </c>
      <c r="W504">
        <f t="shared" si="14"/>
        <v>2024</v>
      </c>
      <c r="X504" t="str">
        <f t="shared" si="15"/>
        <v>July</v>
      </c>
      <c r="Y504" s="2">
        <v>45501</v>
      </c>
      <c r="Z504">
        <v>6</v>
      </c>
      <c r="AA504" t="b">
        <v>0</v>
      </c>
      <c r="AB504" s="2">
        <v>45842</v>
      </c>
      <c r="AC504">
        <v>13</v>
      </c>
      <c r="AD504">
        <v>47</v>
      </c>
      <c r="AE504">
        <v>12</v>
      </c>
      <c r="AF504">
        <v>0.9</v>
      </c>
      <c r="AG504">
        <v>0</v>
      </c>
      <c r="AH504" s="30">
        <v>0</v>
      </c>
      <c r="AI504">
        <v>0</v>
      </c>
      <c r="AJ504" t="s">
        <v>84</v>
      </c>
      <c r="AK504" t="s">
        <v>42</v>
      </c>
      <c r="AL504" s="29">
        <f>Table1[[#This Row],[membership_tenure_months]]*Table1[[#This Row],[final_price]]</f>
        <v>195</v>
      </c>
    </row>
    <row r="505" spans="1:38" x14ac:dyDescent="0.35">
      <c r="A505">
        <v>42</v>
      </c>
      <c r="B505" t="s">
        <v>54</v>
      </c>
      <c r="C505">
        <v>3</v>
      </c>
      <c r="D505" t="s">
        <v>136</v>
      </c>
      <c r="E505" t="b">
        <v>0</v>
      </c>
      <c r="F505" s="1">
        <v>0.56388888888888888</v>
      </c>
      <c r="G505" s="1">
        <v>0.62222222222222223</v>
      </c>
      <c r="H505">
        <v>84</v>
      </c>
      <c r="I505" t="b">
        <v>0</v>
      </c>
      <c r="J505" t="b">
        <v>1</v>
      </c>
      <c r="K505" t="b">
        <v>1</v>
      </c>
      <c r="L505" t="s">
        <v>80</v>
      </c>
      <c r="M505">
        <v>20</v>
      </c>
      <c r="N505" t="s">
        <v>37</v>
      </c>
      <c r="O505">
        <v>20</v>
      </c>
      <c r="P505" t="s">
        <v>51</v>
      </c>
      <c r="Q505">
        <v>0.1</v>
      </c>
      <c r="R505" s="29">
        <v>18</v>
      </c>
      <c r="S505" t="s">
        <v>56</v>
      </c>
      <c r="T505" t="s">
        <v>57</v>
      </c>
      <c r="U505">
        <v>33.836599999999997</v>
      </c>
      <c r="V505">
        <v>-117.9143</v>
      </c>
      <c r="W505">
        <f t="shared" si="14"/>
        <v>2023</v>
      </c>
      <c r="X505" t="str">
        <f t="shared" si="15"/>
        <v>February</v>
      </c>
      <c r="Y505" s="2">
        <v>44964</v>
      </c>
      <c r="Z505">
        <v>6</v>
      </c>
      <c r="AA505" t="b">
        <v>1</v>
      </c>
      <c r="AB505" s="2">
        <v>45812</v>
      </c>
      <c r="AC505">
        <v>30</v>
      </c>
      <c r="AD505">
        <v>77</v>
      </c>
      <c r="AE505">
        <v>12</v>
      </c>
      <c r="AF505">
        <v>1.4</v>
      </c>
      <c r="AG505">
        <v>2</v>
      </c>
      <c r="AH505" s="30">
        <v>1</v>
      </c>
      <c r="AI505">
        <v>0</v>
      </c>
      <c r="AJ505" t="s">
        <v>58</v>
      </c>
      <c r="AK505" t="s">
        <v>42</v>
      </c>
      <c r="AL505" s="29">
        <f>Table1[[#This Row],[membership_tenure_months]]*Table1[[#This Row],[final_price]]</f>
        <v>540</v>
      </c>
    </row>
    <row r="506" spans="1:38" x14ac:dyDescent="0.35">
      <c r="A506">
        <v>39</v>
      </c>
      <c r="B506" t="s">
        <v>34</v>
      </c>
      <c r="C506">
        <v>3</v>
      </c>
      <c r="D506" t="s">
        <v>102</v>
      </c>
      <c r="E506" t="b">
        <v>1</v>
      </c>
      <c r="F506" s="1">
        <v>0.69236111111111109</v>
      </c>
      <c r="G506" s="1">
        <v>0.73958333333333337</v>
      </c>
      <c r="H506">
        <v>68</v>
      </c>
      <c r="I506" t="b">
        <v>0</v>
      </c>
      <c r="J506" t="b">
        <v>1</v>
      </c>
      <c r="K506" t="b">
        <v>0</v>
      </c>
      <c r="L506" t="s">
        <v>80</v>
      </c>
      <c r="M506">
        <v>50</v>
      </c>
      <c r="N506" t="s">
        <v>37</v>
      </c>
      <c r="O506">
        <v>50</v>
      </c>
      <c r="P506" t="s">
        <v>93</v>
      </c>
      <c r="Q506">
        <v>0.15</v>
      </c>
      <c r="R506" s="29">
        <v>42.5</v>
      </c>
      <c r="S506" t="s">
        <v>39</v>
      </c>
      <c r="T506" t="s">
        <v>76</v>
      </c>
      <c r="U506">
        <v>37.774900000000002</v>
      </c>
      <c r="V506">
        <v>-122.4194</v>
      </c>
      <c r="W506">
        <f t="shared" si="14"/>
        <v>2023</v>
      </c>
      <c r="X506" t="str">
        <f t="shared" si="15"/>
        <v>June</v>
      </c>
      <c r="Y506" s="2">
        <v>45101</v>
      </c>
      <c r="Z506">
        <v>5</v>
      </c>
      <c r="AA506" t="b">
        <v>1</v>
      </c>
      <c r="AB506" s="2">
        <v>45819</v>
      </c>
      <c r="AC506">
        <v>26</v>
      </c>
      <c r="AD506">
        <v>70</v>
      </c>
      <c r="AE506">
        <v>12</v>
      </c>
      <c r="AF506">
        <v>1.1000000000000001</v>
      </c>
      <c r="AG506">
        <v>7.5</v>
      </c>
      <c r="AH506" s="30">
        <v>1</v>
      </c>
      <c r="AI506">
        <v>0</v>
      </c>
      <c r="AJ506" t="s">
        <v>77</v>
      </c>
      <c r="AK506" t="s">
        <v>42</v>
      </c>
      <c r="AL506" s="29">
        <f>Table1[[#This Row],[membership_tenure_months]]*Table1[[#This Row],[final_price]]</f>
        <v>1105</v>
      </c>
    </row>
    <row r="507" spans="1:38" x14ac:dyDescent="0.35">
      <c r="A507">
        <v>30</v>
      </c>
      <c r="B507" t="s">
        <v>54</v>
      </c>
      <c r="C507">
        <v>4</v>
      </c>
      <c r="D507" t="s">
        <v>176</v>
      </c>
      <c r="E507" t="b">
        <v>1</v>
      </c>
      <c r="F507" s="1">
        <v>0.38958333333333334</v>
      </c>
      <c r="G507" s="1">
        <v>0.47986111111111113</v>
      </c>
      <c r="H507">
        <v>130</v>
      </c>
      <c r="I507" t="b">
        <v>1</v>
      </c>
      <c r="J507" t="b">
        <v>1</v>
      </c>
      <c r="K507" t="b">
        <v>1</v>
      </c>
      <c r="L507" t="s">
        <v>60</v>
      </c>
      <c r="M507">
        <v>20</v>
      </c>
      <c r="N507" t="s">
        <v>37</v>
      </c>
      <c r="O507">
        <v>20</v>
      </c>
      <c r="P507" t="s">
        <v>93</v>
      </c>
      <c r="Q507">
        <v>0.15</v>
      </c>
      <c r="R507" s="29">
        <v>17</v>
      </c>
      <c r="S507" t="s">
        <v>56</v>
      </c>
      <c r="T507" t="s">
        <v>64</v>
      </c>
      <c r="U507">
        <v>34.052199999999999</v>
      </c>
      <c r="V507">
        <v>-118.2437</v>
      </c>
      <c r="W507">
        <f t="shared" si="14"/>
        <v>2024</v>
      </c>
      <c r="X507" t="str">
        <f t="shared" si="15"/>
        <v>December</v>
      </c>
      <c r="Y507" s="2">
        <v>45657</v>
      </c>
      <c r="Z507">
        <v>3</v>
      </c>
      <c r="AA507" t="b">
        <v>0</v>
      </c>
      <c r="AB507" s="2">
        <v>45851</v>
      </c>
      <c r="AC507">
        <v>8</v>
      </c>
      <c r="AD507">
        <v>38</v>
      </c>
      <c r="AE507">
        <v>16</v>
      </c>
      <c r="AF507">
        <v>2.2000000000000002</v>
      </c>
      <c r="AG507">
        <v>3</v>
      </c>
      <c r="AH507" s="30">
        <v>0</v>
      </c>
      <c r="AI507">
        <v>0</v>
      </c>
      <c r="AJ507" t="s">
        <v>65</v>
      </c>
      <c r="AK507" t="s">
        <v>42</v>
      </c>
      <c r="AL507" s="29">
        <f>Table1[[#This Row],[membership_tenure_months]]*Table1[[#This Row],[final_price]]</f>
        <v>136</v>
      </c>
    </row>
    <row r="508" spans="1:38" x14ac:dyDescent="0.35">
      <c r="A508">
        <v>33</v>
      </c>
      <c r="B508" t="s">
        <v>34</v>
      </c>
      <c r="C508">
        <v>4</v>
      </c>
      <c r="D508" t="s">
        <v>126</v>
      </c>
      <c r="E508" t="b">
        <v>1</v>
      </c>
      <c r="F508" s="1">
        <v>0.38541666666666669</v>
      </c>
      <c r="G508" s="1">
        <v>0.41944444444444445</v>
      </c>
      <c r="H508">
        <v>49</v>
      </c>
      <c r="I508" t="b">
        <v>0</v>
      </c>
      <c r="J508" t="b">
        <v>0</v>
      </c>
      <c r="K508" t="b">
        <v>1</v>
      </c>
      <c r="L508" t="s">
        <v>80</v>
      </c>
      <c r="M508">
        <v>50</v>
      </c>
      <c r="N508" t="s">
        <v>82</v>
      </c>
      <c r="O508">
        <v>37.5</v>
      </c>
      <c r="P508" t="s">
        <v>46</v>
      </c>
      <c r="Q508">
        <v>0</v>
      </c>
      <c r="R508" s="29">
        <v>37.5</v>
      </c>
      <c r="S508" t="s">
        <v>39</v>
      </c>
      <c r="T508" t="s">
        <v>76</v>
      </c>
      <c r="U508">
        <v>37.774900000000002</v>
      </c>
      <c r="V508">
        <v>-122.4194</v>
      </c>
      <c r="W508">
        <f t="shared" si="14"/>
        <v>2022</v>
      </c>
      <c r="X508" t="str">
        <f t="shared" si="15"/>
        <v>October</v>
      </c>
      <c r="Y508" s="2">
        <v>44860</v>
      </c>
      <c r="Z508">
        <v>0</v>
      </c>
      <c r="AA508" t="b">
        <v>1</v>
      </c>
      <c r="AB508" s="2">
        <v>45806</v>
      </c>
      <c r="AC508">
        <v>34</v>
      </c>
      <c r="AD508">
        <v>83</v>
      </c>
      <c r="AE508">
        <v>16</v>
      </c>
      <c r="AF508">
        <v>0.8</v>
      </c>
      <c r="AG508">
        <v>0</v>
      </c>
      <c r="AH508" s="30">
        <v>1</v>
      </c>
      <c r="AI508">
        <v>0</v>
      </c>
      <c r="AJ508" t="s">
        <v>77</v>
      </c>
      <c r="AK508" t="s">
        <v>42</v>
      </c>
      <c r="AL508" s="29">
        <f>Table1[[#This Row],[membership_tenure_months]]*Table1[[#This Row],[final_price]]</f>
        <v>1275</v>
      </c>
    </row>
    <row r="509" spans="1:38" x14ac:dyDescent="0.35">
      <c r="A509">
        <v>48</v>
      </c>
      <c r="B509" t="s">
        <v>34</v>
      </c>
      <c r="C509">
        <v>2</v>
      </c>
      <c r="D509" t="s">
        <v>149</v>
      </c>
      <c r="E509" t="b">
        <v>0</v>
      </c>
      <c r="F509" s="1">
        <v>0.70763888888888893</v>
      </c>
      <c r="G509" s="1">
        <v>0.76249999999999996</v>
      </c>
      <c r="H509">
        <v>79</v>
      </c>
      <c r="I509" t="b">
        <v>0</v>
      </c>
      <c r="J509" t="b">
        <v>0</v>
      </c>
      <c r="K509" t="b">
        <v>0</v>
      </c>
      <c r="L509" t="s">
        <v>75</v>
      </c>
      <c r="M509">
        <v>50</v>
      </c>
      <c r="N509" t="s">
        <v>82</v>
      </c>
      <c r="O509">
        <v>37.5</v>
      </c>
      <c r="P509" t="s">
        <v>46</v>
      </c>
      <c r="Q509">
        <v>0</v>
      </c>
      <c r="R509" s="29">
        <v>37.5</v>
      </c>
      <c r="S509" t="s">
        <v>39</v>
      </c>
      <c r="T509" t="s">
        <v>48</v>
      </c>
      <c r="U509">
        <v>36.7378</v>
      </c>
      <c r="V509">
        <v>-119.7871</v>
      </c>
      <c r="W509">
        <f t="shared" si="14"/>
        <v>2023</v>
      </c>
      <c r="X509" t="str">
        <f t="shared" si="15"/>
        <v>January</v>
      </c>
      <c r="Y509" s="2">
        <v>44954</v>
      </c>
      <c r="Z509">
        <v>0</v>
      </c>
      <c r="AA509" t="b">
        <v>1</v>
      </c>
      <c r="AB509" s="2">
        <v>45811</v>
      </c>
      <c r="AC509">
        <v>31</v>
      </c>
      <c r="AD509">
        <v>78</v>
      </c>
      <c r="AE509">
        <v>8</v>
      </c>
      <c r="AF509">
        <v>1.3</v>
      </c>
      <c r="AG509">
        <v>0</v>
      </c>
      <c r="AH509" s="30">
        <v>1</v>
      </c>
      <c r="AI509">
        <v>0</v>
      </c>
      <c r="AJ509" t="s">
        <v>49</v>
      </c>
      <c r="AK509" t="s">
        <v>42</v>
      </c>
      <c r="AL509" s="29">
        <f>Table1[[#This Row],[membership_tenure_months]]*Table1[[#This Row],[final_price]]</f>
        <v>1162.5</v>
      </c>
    </row>
    <row r="510" spans="1:38" x14ac:dyDescent="0.35">
      <c r="A510">
        <v>25</v>
      </c>
      <c r="B510" t="s">
        <v>34</v>
      </c>
      <c r="C510">
        <v>2</v>
      </c>
      <c r="D510" t="s">
        <v>89</v>
      </c>
      <c r="E510" t="b">
        <v>1</v>
      </c>
      <c r="F510" s="1">
        <v>0.85486111111111107</v>
      </c>
      <c r="G510" s="1">
        <v>0.88055555555555554</v>
      </c>
      <c r="H510">
        <v>37</v>
      </c>
      <c r="I510" t="b">
        <v>0</v>
      </c>
      <c r="J510" t="b">
        <v>1</v>
      </c>
      <c r="K510" t="b">
        <v>1</v>
      </c>
      <c r="L510" t="s">
        <v>36</v>
      </c>
      <c r="M510">
        <v>50</v>
      </c>
      <c r="N510" t="s">
        <v>82</v>
      </c>
      <c r="O510">
        <v>37.5</v>
      </c>
      <c r="P510" t="s">
        <v>51</v>
      </c>
      <c r="Q510">
        <v>0.1</v>
      </c>
      <c r="R510" s="29">
        <v>33.75</v>
      </c>
      <c r="S510" t="s">
        <v>39</v>
      </c>
      <c r="T510" t="s">
        <v>72</v>
      </c>
      <c r="U510">
        <v>35.3733</v>
      </c>
      <c r="V510">
        <v>-119.0187</v>
      </c>
      <c r="W510">
        <f t="shared" si="14"/>
        <v>2022</v>
      </c>
      <c r="X510" t="str">
        <f t="shared" si="15"/>
        <v>September</v>
      </c>
      <c r="Y510" s="2">
        <v>44819</v>
      </c>
      <c r="Z510">
        <v>5</v>
      </c>
      <c r="AA510" t="b">
        <v>1</v>
      </c>
      <c r="AB510" s="2">
        <v>45804</v>
      </c>
      <c r="AC510">
        <v>35</v>
      </c>
      <c r="AD510">
        <v>85</v>
      </c>
      <c r="AE510">
        <v>8</v>
      </c>
      <c r="AF510">
        <v>0.6</v>
      </c>
      <c r="AG510">
        <v>3.75</v>
      </c>
      <c r="AH510" s="30">
        <v>1</v>
      </c>
      <c r="AI510">
        <v>0</v>
      </c>
      <c r="AJ510" t="s">
        <v>73</v>
      </c>
      <c r="AK510" t="s">
        <v>42</v>
      </c>
      <c r="AL510" s="29">
        <f>Table1[[#This Row],[membership_tenure_months]]*Table1[[#This Row],[final_price]]</f>
        <v>1181.25</v>
      </c>
    </row>
    <row r="511" spans="1:38" x14ac:dyDescent="0.35">
      <c r="A511">
        <v>19</v>
      </c>
      <c r="B511" t="s">
        <v>43</v>
      </c>
      <c r="C511">
        <v>4</v>
      </c>
      <c r="D511" t="s">
        <v>165</v>
      </c>
      <c r="E511" t="b">
        <v>0</v>
      </c>
      <c r="F511" s="1">
        <v>0.46944444444444444</v>
      </c>
      <c r="G511" s="1">
        <v>0.52638888888888891</v>
      </c>
      <c r="H511">
        <v>82</v>
      </c>
      <c r="I511" t="b">
        <v>0</v>
      </c>
      <c r="J511" t="b">
        <v>0</v>
      </c>
      <c r="K511" t="b">
        <v>1</v>
      </c>
      <c r="L511" t="s">
        <v>80</v>
      </c>
      <c r="M511">
        <v>30</v>
      </c>
      <c r="N511" t="s">
        <v>37</v>
      </c>
      <c r="O511">
        <v>30</v>
      </c>
      <c r="P511" t="s">
        <v>51</v>
      </c>
      <c r="Q511">
        <v>0.1</v>
      </c>
      <c r="R511" s="29">
        <v>27</v>
      </c>
      <c r="S511" t="s">
        <v>47</v>
      </c>
      <c r="T511" t="s">
        <v>69</v>
      </c>
      <c r="U511">
        <v>32.715699999999998</v>
      </c>
      <c r="V511">
        <v>-117.1611</v>
      </c>
      <c r="W511">
        <f t="shared" si="14"/>
        <v>2023</v>
      </c>
      <c r="X511" t="str">
        <f t="shared" si="15"/>
        <v>May</v>
      </c>
      <c r="Y511" s="2">
        <v>45058</v>
      </c>
      <c r="Z511">
        <v>0</v>
      </c>
      <c r="AA511" t="b">
        <v>0</v>
      </c>
      <c r="AB511" s="2">
        <v>45817</v>
      </c>
      <c r="AC511">
        <v>27</v>
      </c>
      <c r="AD511">
        <v>72</v>
      </c>
      <c r="AE511">
        <v>16</v>
      </c>
      <c r="AF511">
        <v>1.4</v>
      </c>
      <c r="AG511">
        <v>3</v>
      </c>
      <c r="AH511" s="30">
        <v>1</v>
      </c>
      <c r="AI511">
        <v>0</v>
      </c>
      <c r="AJ511" t="s">
        <v>70</v>
      </c>
      <c r="AK511" t="s">
        <v>42</v>
      </c>
      <c r="AL511" s="29">
        <f>Table1[[#This Row],[membership_tenure_months]]*Table1[[#This Row],[final_price]]</f>
        <v>729</v>
      </c>
    </row>
    <row r="512" spans="1:38" x14ac:dyDescent="0.35">
      <c r="A512">
        <v>45</v>
      </c>
      <c r="B512" t="s">
        <v>43</v>
      </c>
      <c r="C512">
        <v>2</v>
      </c>
      <c r="D512" t="s">
        <v>149</v>
      </c>
      <c r="E512" t="b">
        <v>1</v>
      </c>
      <c r="F512" s="1">
        <v>0.44236111111111109</v>
      </c>
      <c r="G512" s="1">
        <v>0.54861111111111116</v>
      </c>
      <c r="H512">
        <v>153</v>
      </c>
      <c r="I512" t="b">
        <v>1</v>
      </c>
      <c r="J512" t="b">
        <v>1</v>
      </c>
      <c r="K512" t="b">
        <v>1</v>
      </c>
      <c r="L512" t="s">
        <v>80</v>
      </c>
      <c r="M512">
        <v>30</v>
      </c>
      <c r="N512" t="s">
        <v>37</v>
      </c>
      <c r="O512">
        <v>30</v>
      </c>
      <c r="P512" t="s">
        <v>38</v>
      </c>
      <c r="Q512">
        <v>0.05</v>
      </c>
      <c r="R512" s="29">
        <v>28.5</v>
      </c>
      <c r="S512" t="s">
        <v>47</v>
      </c>
      <c r="T512" t="s">
        <v>83</v>
      </c>
      <c r="U512">
        <v>33.770099999999999</v>
      </c>
      <c r="V512">
        <v>-118.19370000000001</v>
      </c>
      <c r="W512">
        <f t="shared" si="14"/>
        <v>2023</v>
      </c>
      <c r="X512" t="str">
        <f t="shared" si="15"/>
        <v>September</v>
      </c>
      <c r="Y512" s="2">
        <v>45177</v>
      </c>
      <c r="Z512">
        <v>4</v>
      </c>
      <c r="AA512" t="b">
        <v>0</v>
      </c>
      <c r="AB512" s="2">
        <v>45824</v>
      </c>
      <c r="AC512">
        <v>23</v>
      </c>
      <c r="AD512">
        <v>65</v>
      </c>
      <c r="AE512">
        <v>8</v>
      </c>
      <c r="AF512">
        <v>2.6</v>
      </c>
      <c r="AG512">
        <v>1.5</v>
      </c>
      <c r="AH512" s="30">
        <v>1</v>
      </c>
      <c r="AI512">
        <v>0</v>
      </c>
      <c r="AJ512" t="s">
        <v>84</v>
      </c>
      <c r="AK512" t="s">
        <v>42</v>
      </c>
      <c r="AL512" s="29">
        <f>Table1[[#This Row],[membership_tenure_months]]*Table1[[#This Row],[final_price]]</f>
        <v>655.5</v>
      </c>
    </row>
    <row r="513" spans="1:38" x14ac:dyDescent="0.35">
      <c r="A513">
        <v>39</v>
      </c>
      <c r="B513" t="s">
        <v>66</v>
      </c>
      <c r="C513">
        <v>2</v>
      </c>
      <c r="D513" t="s">
        <v>98</v>
      </c>
      <c r="E513" t="b">
        <v>0</v>
      </c>
      <c r="F513" s="1">
        <v>0.83611111111111114</v>
      </c>
      <c r="G513" s="1">
        <v>0.86319444444444449</v>
      </c>
      <c r="H513">
        <v>39</v>
      </c>
      <c r="I513" t="b">
        <v>0</v>
      </c>
      <c r="J513" t="b">
        <v>0</v>
      </c>
      <c r="K513" t="b">
        <v>0</v>
      </c>
      <c r="L513" t="s">
        <v>80</v>
      </c>
      <c r="M513">
        <v>70</v>
      </c>
      <c r="N513" t="s">
        <v>97</v>
      </c>
      <c r="O513">
        <v>63</v>
      </c>
      <c r="P513" t="s">
        <v>93</v>
      </c>
      <c r="Q513">
        <v>0.15</v>
      </c>
      <c r="R513" s="29">
        <v>53.55</v>
      </c>
      <c r="S513" t="s">
        <v>68</v>
      </c>
      <c r="T513" t="s">
        <v>76</v>
      </c>
      <c r="U513">
        <v>37.774900000000002</v>
      </c>
      <c r="V513">
        <v>-122.4194</v>
      </c>
      <c r="W513">
        <f t="shared" si="14"/>
        <v>2024</v>
      </c>
      <c r="X513" t="str">
        <f t="shared" si="15"/>
        <v>April</v>
      </c>
      <c r="Y513" s="2">
        <v>45385</v>
      </c>
      <c r="Z513">
        <v>0</v>
      </c>
      <c r="AA513" t="b">
        <v>1</v>
      </c>
      <c r="AB513" s="2">
        <v>45835</v>
      </c>
      <c r="AC513">
        <v>16</v>
      </c>
      <c r="AD513">
        <v>54</v>
      </c>
      <c r="AE513">
        <v>8</v>
      </c>
      <c r="AF513">
        <v>0.6</v>
      </c>
      <c r="AG513">
        <v>9.4499999999999993</v>
      </c>
      <c r="AH513" s="30">
        <v>0</v>
      </c>
      <c r="AI513">
        <v>1</v>
      </c>
      <c r="AJ513" t="s">
        <v>77</v>
      </c>
      <c r="AK513" t="s">
        <v>42</v>
      </c>
      <c r="AL513" s="29">
        <f>Table1[[#This Row],[membership_tenure_months]]*Table1[[#This Row],[final_price]]</f>
        <v>856.8</v>
      </c>
    </row>
    <row r="514" spans="1:38" x14ac:dyDescent="0.35">
      <c r="A514">
        <v>27</v>
      </c>
      <c r="B514" t="s">
        <v>66</v>
      </c>
      <c r="C514">
        <v>3</v>
      </c>
      <c r="D514" t="s">
        <v>74</v>
      </c>
      <c r="E514" t="b">
        <v>0</v>
      </c>
      <c r="F514" s="1">
        <v>0.84583333333333333</v>
      </c>
      <c r="G514" s="1">
        <v>0.93055555555555558</v>
      </c>
      <c r="H514">
        <v>122</v>
      </c>
      <c r="I514" t="b">
        <v>1</v>
      </c>
      <c r="J514" t="b">
        <v>1</v>
      </c>
      <c r="K514" t="b">
        <v>0</v>
      </c>
      <c r="L514" t="s">
        <v>36</v>
      </c>
      <c r="M514">
        <v>70</v>
      </c>
      <c r="N514" t="s">
        <v>82</v>
      </c>
      <c r="O514">
        <v>52.5</v>
      </c>
      <c r="P514" t="s">
        <v>51</v>
      </c>
      <c r="Q514">
        <v>0.1</v>
      </c>
      <c r="R514" s="29">
        <v>47.25</v>
      </c>
      <c r="S514" t="s">
        <v>68</v>
      </c>
      <c r="T514" t="s">
        <v>72</v>
      </c>
      <c r="U514">
        <v>35.3733</v>
      </c>
      <c r="V514">
        <v>-119.0187</v>
      </c>
      <c r="W514">
        <f t="shared" ref="W514:W577" si="16">YEAR(Y:Y)</f>
        <v>2022</v>
      </c>
      <c r="X514" t="str">
        <f t="shared" ref="X514:X577" si="17">TEXT(Y:Y,"MMMM")</f>
        <v>October</v>
      </c>
      <c r="Y514" s="2">
        <v>44837</v>
      </c>
      <c r="Z514">
        <v>5</v>
      </c>
      <c r="AA514" t="b">
        <v>1</v>
      </c>
      <c r="AB514" s="2">
        <v>45805</v>
      </c>
      <c r="AC514">
        <v>34</v>
      </c>
      <c r="AD514">
        <v>84</v>
      </c>
      <c r="AE514">
        <v>12</v>
      </c>
      <c r="AF514">
        <v>2</v>
      </c>
      <c r="AG514">
        <v>5.25</v>
      </c>
      <c r="AH514" s="30">
        <v>1</v>
      </c>
      <c r="AI514">
        <v>1</v>
      </c>
      <c r="AJ514" t="s">
        <v>73</v>
      </c>
      <c r="AK514" t="s">
        <v>42</v>
      </c>
      <c r="AL514" s="29">
        <f>Table1[[#This Row],[membership_tenure_months]]*Table1[[#This Row],[final_price]]</f>
        <v>1606.5</v>
      </c>
    </row>
    <row r="515" spans="1:38" x14ac:dyDescent="0.35">
      <c r="A515">
        <v>26</v>
      </c>
      <c r="B515" t="s">
        <v>34</v>
      </c>
      <c r="C515">
        <v>1</v>
      </c>
      <c r="D515" t="s">
        <v>86</v>
      </c>
      <c r="E515" t="b">
        <v>1</v>
      </c>
      <c r="F515" s="1">
        <v>0.68819444444444444</v>
      </c>
      <c r="G515" s="1">
        <v>0.74097222222222225</v>
      </c>
      <c r="H515">
        <v>76</v>
      </c>
      <c r="I515" t="b">
        <v>1</v>
      </c>
      <c r="J515" t="b">
        <v>1</v>
      </c>
      <c r="K515" t="b">
        <v>1</v>
      </c>
      <c r="L515" t="s">
        <v>45</v>
      </c>
      <c r="M515">
        <v>50</v>
      </c>
      <c r="N515" t="s">
        <v>37</v>
      </c>
      <c r="O515">
        <v>50</v>
      </c>
      <c r="P515" t="s">
        <v>46</v>
      </c>
      <c r="Q515">
        <v>0</v>
      </c>
      <c r="R515" s="29">
        <v>50</v>
      </c>
      <c r="S515" t="s">
        <v>39</v>
      </c>
      <c r="T515" t="s">
        <v>61</v>
      </c>
      <c r="U515">
        <v>38.581600000000002</v>
      </c>
      <c r="V515">
        <v>-121.4944</v>
      </c>
      <c r="W515">
        <f t="shared" si="16"/>
        <v>2022</v>
      </c>
      <c r="X515" t="str">
        <f t="shared" si="17"/>
        <v>December</v>
      </c>
      <c r="Y515" s="2">
        <v>44908</v>
      </c>
      <c r="Z515">
        <v>1</v>
      </c>
      <c r="AA515" t="b">
        <v>1</v>
      </c>
      <c r="AB515" s="2">
        <v>45809</v>
      </c>
      <c r="AC515">
        <v>32</v>
      </c>
      <c r="AD515">
        <v>80</v>
      </c>
      <c r="AE515">
        <v>4</v>
      </c>
      <c r="AF515">
        <v>1.3</v>
      </c>
      <c r="AG515">
        <v>0</v>
      </c>
      <c r="AH515" s="30">
        <v>1</v>
      </c>
      <c r="AI515">
        <v>1</v>
      </c>
      <c r="AJ515" t="s">
        <v>62</v>
      </c>
      <c r="AK515" t="s">
        <v>42</v>
      </c>
      <c r="AL515" s="29">
        <f>Table1[[#This Row],[membership_tenure_months]]*Table1[[#This Row],[final_price]]</f>
        <v>1600</v>
      </c>
    </row>
    <row r="516" spans="1:38" x14ac:dyDescent="0.35">
      <c r="A516">
        <v>15</v>
      </c>
      <c r="B516" t="s">
        <v>34</v>
      </c>
      <c r="C516">
        <v>2</v>
      </c>
      <c r="D516" t="s">
        <v>122</v>
      </c>
      <c r="E516" t="b">
        <v>1</v>
      </c>
      <c r="F516" s="1">
        <v>0.83819444444444446</v>
      </c>
      <c r="G516" s="1">
        <v>0.90208333333333335</v>
      </c>
      <c r="H516">
        <v>92</v>
      </c>
      <c r="I516" t="b">
        <v>1</v>
      </c>
      <c r="J516" t="b">
        <v>0</v>
      </c>
      <c r="K516" t="b">
        <v>0</v>
      </c>
      <c r="L516" t="s">
        <v>80</v>
      </c>
      <c r="M516">
        <v>50</v>
      </c>
      <c r="N516" t="s">
        <v>37</v>
      </c>
      <c r="O516">
        <v>50</v>
      </c>
      <c r="P516" t="s">
        <v>38</v>
      </c>
      <c r="Q516">
        <v>0.05</v>
      </c>
      <c r="R516" s="29">
        <v>47.5</v>
      </c>
      <c r="S516" t="s">
        <v>39</v>
      </c>
      <c r="T516" t="s">
        <v>52</v>
      </c>
      <c r="U516">
        <v>37.804400000000001</v>
      </c>
      <c r="V516">
        <v>-122.27119999999999</v>
      </c>
      <c r="W516">
        <f t="shared" si="16"/>
        <v>2025</v>
      </c>
      <c r="X516" t="str">
        <f t="shared" si="17"/>
        <v>May</v>
      </c>
      <c r="Y516" s="2">
        <v>45782</v>
      </c>
      <c r="Z516">
        <v>0</v>
      </c>
      <c r="AA516" t="b">
        <v>1</v>
      </c>
      <c r="AB516" s="2">
        <v>45858</v>
      </c>
      <c r="AC516">
        <v>3</v>
      </c>
      <c r="AD516">
        <v>31</v>
      </c>
      <c r="AE516">
        <v>8</v>
      </c>
      <c r="AF516">
        <v>1.5</v>
      </c>
      <c r="AG516">
        <v>2.5</v>
      </c>
      <c r="AH516" s="30">
        <v>0</v>
      </c>
      <c r="AI516">
        <v>1</v>
      </c>
      <c r="AJ516" t="s">
        <v>53</v>
      </c>
      <c r="AK516" t="s">
        <v>42</v>
      </c>
      <c r="AL516" s="29">
        <f>Table1[[#This Row],[membership_tenure_months]]*Table1[[#This Row],[final_price]]</f>
        <v>142.5</v>
      </c>
    </row>
    <row r="517" spans="1:38" x14ac:dyDescent="0.35">
      <c r="A517">
        <v>35</v>
      </c>
      <c r="B517" t="s">
        <v>54</v>
      </c>
      <c r="C517">
        <v>3</v>
      </c>
      <c r="D517" t="s">
        <v>128</v>
      </c>
      <c r="E517" t="b">
        <v>1</v>
      </c>
      <c r="F517" s="1">
        <v>0.56388888888888888</v>
      </c>
      <c r="G517" s="1">
        <v>0.67986111111111114</v>
      </c>
      <c r="H517">
        <v>167</v>
      </c>
      <c r="I517" t="b">
        <v>0</v>
      </c>
      <c r="J517" t="b">
        <v>0</v>
      </c>
      <c r="K517" t="b">
        <v>0</v>
      </c>
      <c r="L517" t="s">
        <v>36</v>
      </c>
      <c r="M517">
        <v>20</v>
      </c>
      <c r="N517" t="s">
        <v>82</v>
      </c>
      <c r="O517">
        <v>15</v>
      </c>
      <c r="P517" t="s">
        <v>93</v>
      </c>
      <c r="Q517">
        <v>0.15</v>
      </c>
      <c r="R517" s="29">
        <v>12.75</v>
      </c>
      <c r="S517" t="s">
        <v>56</v>
      </c>
      <c r="T517" t="s">
        <v>69</v>
      </c>
      <c r="U517">
        <v>32.715699999999998</v>
      </c>
      <c r="V517">
        <v>-117.1611</v>
      </c>
      <c r="W517">
        <f t="shared" si="16"/>
        <v>2025</v>
      </c>
      <c r="X517" t="str">
        <f t="shared" si="17"/>
        <v>May</v>
      </c>
      <c r="Y517" s="2">
        <v>45802</v>
      </c>
      <c r="Z517">
        <v>0</v>
      </c>
      <c r="AA517" t="b">
        <v>0</v>
      </c>
      <c r="AB517" s="2">
        <v>45859</v>
      </c>
      <c r="AC517">
        <v>3</v>
      </c>
      <c r="AD517">
        <v>30</v>
      </c>
      <c r="AE517">
        <v>12</v>
      </c>
      <c r="AF517">
        <v>2.8</v>
      </c>
      <c r="AG517">
        <v>2.25</v>
      </c>
      <c r="AH517" s="30">
        <v>0</v>
      </c>
      <c r="AI517">
        <v>0</v>
      </c>
      <c r="AJ517" t="s">
        <v>70</v>
      </c>
      <c r="AK517" t="s">
        <v>42</v>
      </c>
      <c r="AL517" s="29">
        <f>Table1[[#This Row],[membership_tenure_months]]*Table1[[#This Row],[final_price]]</f>
        <v>38.25</v>
      </c>
    </row>
    <row r="518" spans="1:38" x14ac:dyDescent="0.35">
      <c r="A518">
        <v>38</v>
      </c>
      <c r="B518" t="s">
        <v>66</v>
      </c>
      <c r="C518">
        <v>1</v>
      </c>
      <c r="D518" t="s">
        <v>90</v>
      </c>
      <c r="E518" t="b">
        <v>1</v>
      </c>
      <c r="F518" s="1">
        <v>0.41736111111111113</v>
      </c>
      <c r="G518" s="1">
        <v>0.53333333333333333</v>
      </c>
      <c r="H518">
        <v>167</v>
      </c>
      <c r="I518" t="b">
        <v>1</v>
      </c>
      <c r="J518" t="b">
        <v>1</v>
      </c>
      <c r="K518" t="b">
        <v>1</v>
      </c>
      <c r="L518" t="s">
        <v>80</v>
      </c>
      <c r="M518">
        <v>70</v>
      </c>
      <c r="N518" t="s">
        <v>37</v>
      </c>
      <c r="O518">
        <v>70</v>
      </c>
      <c r="P518" t="s">
        <v>46</v>
      </c>
      <c r="Q518">
        <v>0</v>
      </c>
      <c r="R518" s="29">
        <v>70</v>
      </c>
      <c r="S518" t="s">
        <v>68</v>
      </c>
      <c r="T518" t="s">
        <v>48</v>
      </c>
      <c r="U518">
        <v>36.7378</v>
      </c>
      <c r="V518">
        <v>-119.7871</v>
      </c>
      <c r="W518">
        <f t="shared" si="16"/>
        <v>2024</v>
      </c>
      <c r="X518" t="str">
        <f t="shared" si="17"/>
        <v>May</v>
      </c>
      <c r="Y518" s="2">
        <v>45430</v>
      </c>
      <c r="Z518">
        <v>4</v>
      </c>
      <c r="AA518" t="b">
        <v>1</v>
      </c>
      <c r="AB518" s="2">
        <v>45838</v>
      </c>
      <c r="AC518">
        <v>15</v>
      </c>
      <c r="AD518">
        <v>51</v>
      </c>
      <c r="AE518">
        <v>4</v>
      </c>
      <c r="AF518">
        <v>2.8</v>
      </c>
      <c r="AG518">
        <v>0</v>
      </c>
      <c r="AH518" s="30">
        <v>0</v>
      </c>
      <c r="AI518">
        <v>1</v>
      </c>
      <c r="AJ518" t="s">
        <v>49</v>
      </c>
      <c r="AK518" t="s">
        <v>42</v>
      </c>
      <c r="AL518" s="29">
        <f>Table1[[#This Row],[membership_tenure_months]]*Table1[[#This Row],[final_price]]</f>
        <v>1050</v>
      </c>
    </row>
    <row r="519" spans="1:38" x14ac:dyDescent="0.35">
      <c r="A519">
        <v>31</v>
      </c>
      <c r="B519" t="s">
        <v>34</v>
      </c>
      <c r="C519">
        <v>1</v>
      </c>
      <c r="D519" t="s">
        <v>86</v>
      </c>
      <c r="E519" t="b">
        <v>0</v>
      </c>
      <c r="F519" s="1">
        <v>0.62569444444444444</v>
      </c>
      <c r="G519" s="1">
        <v>0.73819444444444449</v>
      </c>
      <c r="H519">
        <v>162</v>
      </c>
      <c r="I519" t="b">
        <v>0</v>
      </c>
      <c r="J519" t="b">
        <v>0</v>
      </c>
      <c r="K519" t="b">
        <v>0</v>
      </c>
      <c r="L519" t="s">
        <v>36</v>
      </c>
      <c r="M519">
        <v>50</v>
      </c>
      <c r="N519" t="s">
        <v>37</v>
      </c>
      <c r="O519">
        <v>50</v>
      </c>
      <c r="P519" t="s">
        <v>38</v>
      </c>
      <c r="Q519">
        <v>0.05</v>
      </c>
      <c r="R519" s="29">
        <v>47.5</v>
      </c>
      <c r="S519" t="s">
        <v>39</v>
      </c>
      <c r="T519" t="s">
        <v>69</v>
      </c>
      <c r="U519">
        <v>32.715699999999998</v>
      </c>
      <c r="V519">
        <v>-117.1611</v>
      </c>
      <c r="W519">
        <f t="shared" si="16"/>
        <v>2023</v>
      </c>
      <c r="X519" t="str">
        <f t="shared" si="17"/>
        <v>February</v>
      </c>
      <c r="Y519" s="2">
        <v>44967</v>
      </c>
      <c r="Z519">
        <v>0</v>
      </c>
      <c r="AA519" t="b">
        <v>1</v>
      </c>
      <c r="AB519" s="2">
        <v>45812</v>
      </c>
      <c r="AC519">
        <v>30</v>
      </c>
      <c r="AD519">
        <v>77</v>
      </c>
      <c r="AE519">
        <v>4</v>
      </c>
      <c r="AF519">
        <v>2.7</v>
      </c>
      <c r="AG519">
        <v>2.5</v>
      </c>
      <c r="AH519" s="30">
        <v>1</v>
      </c>
      <c r="AI519">
        <v>1</v>
      </c>
      <c r="AJ519" t="s">
        <v>70</v>
      </c>
      <c r="AK519" t="s">
        <v>42</v>
      </c>
      <c r="AL519" s="29">
        <f>Table1[[#This Row],[membership_tenure_months]]*Table1[[#This Row],[final_price]]</f>
        <v>1425</v>
      </c>
    </row>
    <row r="520" spans="1:38" x14ac:dyDescent="0.35">
      <c r="A520">
        <v>15</v>
      </c>
      <c r="B520" t="s">
        <v>34</v>
      </c>
      <c r="C520">
        <v>2</v>
      </c>
      <c r="D520" t="s">
        <v>59</v>
      </c>
      <c r="E520" t="b">
        <v>0</v>
      </c>
      <c r="F520" s="1">
        <v>0.52430555555555558</v>
      </c>
      <c r="G520" s="1">
        <v>0.58750000000000002</v>
      </c>
      <c r="H520">
        <v>91</v>
      </c>
      <c r="I520" t="b">
        <v>0</v>
      </c>
      <c r="J520" t="b">
        <v>0</v>
      </c>
      <c r="K520" t="b">
        <v>0</v>
      </c>
      <c r="L520" t="s">
        <v>36</v>
      </c>
      <c r="M520">
        <v>50</v>
      </c>
      <c r="N520" t="s">
        <v>82</v>
      </c>
      <c r="O520">
        <v>37.5</v>
      </c>
      <c r="P520" t="s">
        <v>46</v>
      </c>
      <c r="Q520">
        <v>0</v>
      </c>
      <c r="R520" s="29">
        <v>37.5</v>
      </c>
      <c r="S520" t="s">
        <v>39</v>
      </c>
      <c r="T520" t="s">
        <v>83</v>
      </c>
      <c r="U520">
        <v>33.770099999999999</v>
      </c>
      <c r="V520">
        <v>-118.19370000000001</v>
      </c>
      <c r="W520">
        <f t="shared" si="16"/>
        <v>2022</v>
      </c>
      <c r="X520" t="str">
        <f t="shared" si="17"/>
        <v>August</v>
      </c>
      <c r="Y520" s="2">
        <v>44779</v>
      </c>
      <c r="Z520">
        <v>0</v>
      </c>
      <c r="AA520" t="b">
        <v>1</v>
      </c>
      <c r="AB520" s="2">
        <v>45801</v>
      </c>
      <c r="AC520">
        <v>36</v>
      </c>
      <c r="AD520">
        <v>88</v>
      </c>
      <c r="AE520">
        <v>8</v>
      </c>
      <c r="AF520">
        <v>1.5</v>
      </c>
      <c r="AG520">
        <v>0</v>
      </c>
      <c r="AH520" s="30">
        <v>1</v>
      </c>
      <c r="AI520">
        <v>0</v>
      </c>
      <c r="AJ520" t="s">
        <v>84</v>
      </c>
      <c r="AK520" t="s">
        <v>42</v>
      </c>
      <c r="AL520" s="29">
        <f>Table1[[#This Row],[membership_tenure_months]]*Table1[[#This Row],[final_price]]</f>
        <v>1350</v>
      </c>
    </row>
    <row r="521" spans="1:38" x14ac:dyDescent="0.35">
      <c r="A521">
        <v>12</v>
      </c>
      <c r="B521" t="s">
        <v>54</v>
      </c>
      <c r="C521">
        <v>5</v>
      </c>
      <c r="D521" t="s">
        <v>88</v>
      </c>
      <c r="E521" t="b">
        <v>1</v>
      </c>
      <c r="F521" s="1">
        <v>0.4</v>
      </c>
      <c r="G521" s="1">
        <v>0.50624999999999998</v>
      </c>
      <c r="H521">
        <v>153</v>
      </c>
      <c r="I521" t="b">
        <v>1</v>
      </c>
      <c r="J521" t="b">
        <v>1</v>
      </c>
      <c r="K521" t="b">
        <v>1</v>
      </c>
      <c r="L521" t="s">
        <v>36</v>
      </c>
      <c r="M521">
        <v>20</v>
      </c>
      <c r="N521" t="s">
        <v>37</v>
      </c>
      <c r="O521">
        <v>20</v>
      </c>
      <c r="P521" t="s">
        <v>93</v>
      </c>
      <c r="Q521">
        <v>0.15</v>
      </c>
      <c r="R521" s="29">
        <v>17</v>
      </c>
      <c r="S521" t="s">
        <v>56</v>
      </c>
      <c r="T521" t="s">
        <v>61</v>
      </c>
      <c r="U521">
        <v>38.581600000000002</v>
      </c>
      <c r="V521">
        <v>-121.4944</v>
      </c>
      <c r="W521">
        <f t="shared" si="16"/>
        <v>2025</v>
      </c>
      <c r="X521" t="str">
        <f t="shared" si="17"/>
        <v>January</v>
      </c>
      <c r="Y521" s="2">
        <v>45670</v>
      </c>
      <c r="Z521">
        <v>6</v>
      </c>
      <c r="AA521" t="b">
        <v>0</v>
      </c>
      <c r="AB521" s="2">
        <v>45851</v>
      </c>
      <c r="AC521">
        <v>7</v>
      </c>
      <c r="AD521">
        <v>38</v>
      </c>
      <c r="AE521">
        <v>20</v>
      </c>
      <c r="AF521">
        <v>2.6</v>
      </c>
      <c r="AG521">
        <v>3</v>
      </c>
      <c r="AH521" s="30">
        <v>0</v>
      </c>
      <c r="AI521">
        <v>0</v>
      </c>
      <c r="AJ521" t="s">
        <v>62</v>
      </c>
      <c r="AK521" t="s">
        <v>42</v>
      </c>
      <c r="AL521" s="29">
        <f>Table1[[#This Row],[membership_tenure_months]]*Table1[[#This Row],[final_price]]</f>
        <v>119</v>
      </c>
    </row>
    <row r="522" spans="1:38" x14ac:dyDescent="0.35">
      <c r="A522">
        <v>19</v>
      </c>
      <c r="B522" t="s">
        <v>34</v>
      </c>
      <c r="C522">
        <v>3</v>
      </c>
      <c r="D522" t="s">
        <v>161</v>
      </c>
      <c r="E522" t="b">
        <v>0</v>
      </c>
      <c r="F522" s="1">
        <v>0.6069444444444444</v>
      </c>
      <c r="G522" s="1">
        <v>0.64861111111111114</v>
      </c>
      <c r="H522">
        <v>60</v>
      </c>
      <c r="I522" t="b">
        <v>1</v>
      </c>
      <c r="J522" t="b">
        <v>0</v>
      </c>
      <c r="K522" t="b">
        <v>1</v>
      </c>
      <c r="L522" t="s">
        <v>75</v>
      </c>
      <c r="M522">
        <v>50</v>
      </c>
      <c r="N522" t="s">
        <v>37</v>
      </c>
      <c r="O522">
        <v>50</v>
      </c>
      <c r="P522" t="s">
        <v>93</v>
      </c>
      <c r="Q522">
        <v>0.15</v>
      </c>
      <c r="R522" s="29">
        <v>42.5</v>
      </c>
      <c r="S522" t="s">
        <v>39</v>
      </c>
      <c r="T522" t="s">
        <v>76</v>
      </c>
      <c r="U522">
        <v>37.774900000000002</v>
      </c>
      <c r="V522">
        <v>-122.4194</v>
      </c>
      <c r="W522">
        <f t="shared" si="16"/>
        <v>2023</v>
      </c>
      <c r="X522" t="str">
        <f t="shared" si="17"/>
        <v>September</v>
      </c>
      <c r="Y522" s="2">
        <v>45198</v>
      </c>
      <c r="Z522">
        <v>0</v>
      </c>
      <c r="AA522" t="b">
        <v>0</v>
      </c>
      <c r="AB522" s="2">
        <v>45825</v>
      </c>
      <c r="AC522">
        <v>23</v>
      </c>
      <c r="AD522">
        <v>64</v>
      </c>
      <c r="AE522">
        <v>12</v>
      </c>
      <c r="AF522">
        <v>1</v>
      </c>
      <c r="AG522">
        <v>7.5</v>
      </c>
      <c r="AH522" s="30">
        <v>1</v>
      </c>
      <c r="AI522">
        <v>0</v>
      </c>
      <c r="AJ522" t="s">
        <v>77</v>
      </c>
      <c r="AK522" t="s">
        <v>42</v>
      </c>
      <c r="AL522" s="29">
        <f>Table1[[#This Row],[membership_tenure_months]]*Table1[[#This Row],[final_price]]</f>
        <v>977.5</v>
      </c>
    </row>
    <row r="523" spans="1:38" x14ac:dyDescent="0.35">
      <c r="A523">
        <v>46</v>
      </c>
      <c r="B523" t="s">
        <v>34</v>
      </c>
      <c r="C523">
        <v>2</v>
      </c>
      <c r="D523" t="s">
        <v>55</v>
      </c>
      <c r="E523" t="b">
        <v>0</v>
      </c>
      <c r="F523" s="1">
        <v>0.74583333333333335</v>
      </c>
      <c r="G523" s="1">
        <v>0.80347222222222225</v>
      </c>
      <c r="H523">
        <v>83</v>
      </c>
      <c r="I523" t="b">
        <v>0</v>
      </c>
      <c r="J523" t="b">
        <v>0</v>
      </c>
      <c r="K523" t="b">
        <v>1</v>
      </c>
      <c r="L523" t="s">
        <v>45</v>
      </c>
      <c r="M523">
        <v>50</v>
      </c>
      <c r="N523" t="s">
        <v>37</v>
      </c>
      <c r="O523">
        <v>50</v>
      </c>
      <c r="P523" t="s">
        <v>46</v>
      </c>
      <c r="Q523">
        <v>0</v>
      </c>
      <c r="R523" s="29">
        <v>50</v>
      </c>
      <c r="S523" t="s">
        <v>39</v>
      </c>
      <c r="T523" t="s">
        <v>83</v>
      </c>
      <c r="U523">
        <v>33.770099999999999</v>
      </c>
      <c r="V523">
        <v>-118.19370000000001</v>
      </c>
      <c r="W523">
        <f t="shared" si="16"/>
        <v>2024</v>
      </c>
      <c r="X523" t="str">
        <f t="shared" si="17"/>
        <v>May</v>
      </c>
      <c r="Y523" s="2">
        <v>45425</v>
      </c>
      <c r="Z523">
        <v>0</v>
      </c>
      <c r="AA523" t="b">
        <v>1</v>
      </c>
      <c r="AB523" s="2">
        <v>45838</v>
      </c>
      <c r="AC523">
        <v>15</v>
      </c>
      <c r="AD523">
        <v>51</v>
      </c>
      <c r="AE523">
        <v>8</v>
      </c>
      <c r="AF523">
        <v>1.4</v>
      </c>
      <c r="AG523">
        <v>0</v>
      </c>
      <c r="AH523" s="30">
        <v>0</v>
      </c>
      <c r="AI523">
        <v>1</v>
      </c>
      <c r="AJ523" t="s">
        <v>84</v>
      </c>
      <c r="AK523" t="s">
        <v>42</v>
      </c>
      <c r="AL523" s="29">
        <f>Table1[[#This Row],[membership_tenure_months]]*Table1[[#This Row],[final_price]]</f>
        <v>750</v>
      </c>
    </row>
    <row r="524" spans="1:38" x14ac:dyDescent="0.35">
      <c r="A524">
        <v>44</v>
      </c>
      <c r="B524" t="s">
        <v>66</v>
      </c>
      <c r="C524">
        <v>5</v>
      </c>
      <c r="D524" t="s">
        <v>96</v>
      </c>
      <c r="E524" t="b">
        <v>1</v>
      </c>
      <c r="F524" s="1">
        <v>0.83611111111111114</v>
      </c>
      <c r="G524" s="1">
        <v>0.93680555555555556</v>
      </c>
      <c r="H524">
        <v>145</v>
      </c>
      <c r="I524" t="b">
        <v>0</v>
      </c>
      <c r="J524" t="b">
        <v>1</v>
      </c>
      <c r="K524" t="b">
        <v>1</v>
      </c>
      <c r="L524" t="s">
        <v>80</v>
      </c>
      <c r="M524">
        <v>70</v>
      </c>
      <c r="N524" t="s">
        <v>37</v>
      </c>
      <c r="O524">
        <v>70</v>
      </c>
      <c r="P524" t="s">
        <v>93</v>
      </c>
      <c r="Q524">
        <v>0.15</v>
      </c>
      <c r="R524" s="29">
        <v>59.5</v>
      </c>
      <c r="S524" t="s">
        <v>68</v>
      </c>
      <c r="T524" t="s">
        <v>76</v>
      </c>
      <c r="U524">
        <v>37.774900000000002</v>
      </c>
      <c r="V524">
        <v>-122.4194</v>
      </c>
      <c r="W524">
        <f t="shared" si="16"/>
        <v>2022</v>
      </c>
      <c r="X524" t="str">
        <f t="shared" si="17"/>
        <v>August</v>
      </c>
      <c r="Y524" s="2">
        <v>44798</v>
      </c>
      <c r="Z524">
        <v>2</v>
      </c>
      <c r="AA524" t="b">
        <v>1</v>
      </c>
      <c r="AB524" s="2">
        <v>45802</v>
      </c>
      <c r="AC524">
        <v>36</v>
      </c>
      <c r="AD524">
        <v>87</v>
      </c>
      <c r="AE524">
        <v>20</v>
      </c>
      <c r="AF524">
        <v>2.4</v>
      </c>
      <c r="AG524">
        <v>10.5</v>
      </c>
      <c r="AH524" s="30">
        <v>1</v>
      </c>
      <c r="AI524">
        <v>1</v>
      </c>
      <c r="AJ524" t="s">
        <v>77</v>
      </c>
      <c r="AK524" t="s">
        <v>42</v>
      </c>
      <c r="AL524" s="29">
        <f>Table1[[#This Row],[membership_tenure_months]]*Table1[[#This Row],[final_price]]</f>
        <v>2142</v>
      </c>
    </row>
    <row r="525" spans="1:38" x14ac:dyDescent="0.35">
      <c r="A525">
        <v>46</v>
      </c>
      <c r="B525" t="s">
        <v>34</v>
      </c>
      <c r="C525">
        <v>3</v>
      </c>
      <c r="D525" t="s">
        <v>136</v>
      </c>
      <c r="E525" t="b">
        <v>1</v>
      </c>
      <c r="F525" s="1">
        <v>0.75069444444444444</v>
      </c>
      <c r="G525" s="1">
        <v>0.77500000000000002</v>
      </c>
      <c r="H525">
        <v>35</v>
      </c>
      <c r="I525" t="b">
        <v>1</v>
      </c>
      <c r="J525" t="b">
        <v>0</v>
      </c>
      <c r="K525" t="b">
        <v>0</v>
      </c>
      <c r="L525" t="s">
        <v>45</v>
      </c>
      <c r="M525">
        <v>50</v>
      </c>
      <c r="N525" t="s">
        <v>37</v>
      </c>
      <c r="O525">
        <v>50</v>
      </c>
      <c r="P525" t="s">
        <v>46</v>
      </c>
      <c r="Q525">
        <v>0</v>
      </c>
      <c r="R525" s="29">
        <v>50</v>
      </c>
      <c r="S525" t="s">
        <v>39</v>
      </c>
      <c r="T525" t="s">
        <v>64</v>
      </c>
      <c r="U525">
        <v>34.052199999999999</v>
      </c>
      <c r="V525">
        <v>-118.2437</v>
      </c>
      <c r="W525">
        <f t="shared" si="16"/>
        <v>2023</v>
      </c>
      <c r="X525" t="str">
        <f t="shared" si="17"/>
        <v>January</v>
      </c>
      <c r="Y525" s="2">
        <v>44934</v>
      </c>
      <c r="Z525">
        <v>0</v>
      </c>
      <c r="AA525" t="b">
        <v>1</v>
      </c>
      <c r="AB525" s="2">
        <v>45810</v>
      </c>
      <c r="AC525">
        <v>31</v>
      </c>
      <c r="AD525">
        <v>79</v>
      </c>
      <c r="AE525">
        <v>12</v>
      </c>
      <c r="AF525">
        <v>0.6</v>
      </c>
      <c r="AG525">
        <v>0</v>
      </c>
      <c r="AH525" s="30">
        <v>1</v>
      </c>
      <c r="AI525">
        <v>1</v>
      </c>
      <c r="AJ525" t="s">
        <v>65</v>
      </c>
      <c r="AK525" t="s">
        <v>42</v>
      </c>
      <c r="AL525" s="29">
        <f>Table1[[#This Row],[membership_tenure_months]]*Table1[[#This Row],[final_price]]</f>
        <v>1550</v>
      </c>
    </row>
    <row r="526" spans="1:38" x14ac:dyDescent="0.35">
      <c r="A526">
        <v>18</v>
      </c>
      <c r="B526" t="s">
        <v>43</v>
      </c>
      <c r="C526">
        <v>2</v>
      </c>
      <c r="D526" t="s">
        <v>127</v>
      </c>
      <c r="E526" t="b">
        <v>0</v>
      </c>
      <c r="F526" s="1">
        <v>0.69513888888888886</v>
      </c>
      <c r="G526" s="1">
        <v>0.79166666666666663</v>
      </c>
      <c r="H526">
        <v>139</v>
      </c>
      <c r="I526" t="b">
        <v>1</v>
      </c>
      <c r="J526" t="b">
        <v>0</v>
      </c>
      <c r="K526" t="b">
        <v>0</v>
      </c>
      <c r="L526" t="s">
        <v>80</v>
      </c>
      <c r="M526">
        <v>30</v>
      </c>
      <c r="N526" t="s">
        <v>82</v>
      </c>
      <c r="O526">
        <v>22.5</v>
      </c>
      <c r="P526" t="s">
        <v>46</v>
      </c>
      <c r="Q526">
        <v>0</v>
      </c>
      <c r="R526" s="29">
        <v>22.5</v>
      </c>
      <c r="S526" t="s">
        <v>47</v>
      </c>
      <c r="T526" t="s">
        <v>72</v>
      </c>
      <c r="U526">
        <v>35.3733</v>
      </c>
      <c r="V526">
        <v>-119.0187</v>
      </c>
      <c r="W526">
        <f t="shared" si="16"/>
        <v>2023</v>
      </c>
      <c r="X526" t="str">
        <f t="shared" si="17"/>
        <v>January</v>
      </c>
      <c r="Y526" s="2">
        <v>44938</v>
      </c>
      <c r="Z526">
        <v>0</v>
      </c>
      <c r="AA526" t="b">
        <v>0</v>
      </c>
      <c r="AB526" s="2">
        <v>45810</v>
      </c>
      <c r="AC526">
        <v>31</v>
      </c>
      <c r="AD526">
        <v>79</v>
      </c>
      <c r="AE526">
        <v>8</v>
      </c>
      <c r="AF526">
        <v>2.2999999999999998</v>
      </c>
      <c r="AG526">
        <v>0</v>
      </c>
      <c r="AH526" s="30">
        <v>1</v>
      </c>
      <c r="AI526">
        <v>0</v>
      </c>
      <c r="AJ526" t="s">
        <v>73</v>
      </c>
      <c r="AK526" t="s">
        <v>42</v>
      </c>
      <c r="AL526" s="29">
        <f>Table1[[#This Row],[membership_tenure_months]]*Table1[[#This Row],[final_price]]</f>
        <v>697.5</v>
      </c>
    </row>
    <row r="527" spans="1:38" x14ac:dyDescent="0.35">
      <c r="A527">
        <v>47</v>
      </c>
      <c r="B527" t="s">
        <v>43</v>
      </c>
      <c r="C527">
        <v>1</v>
      </c>
      <c r="D527" t="s">
        <v>63</v>
      </c>
      <c r="E527" t="b">
        <v>0</v>
      </c>
      <c r="F527" s="1">
        <v>0.68263888888888891</v>
      </c>
      <c r="G527" s="1">
        <v>0.75486111111111109</v>
      </c>
      <c r="H527">
        <v>104</v>
      </c>
      <c r="I527" t="b">
        <v>0</v>
      </c>
      <c r="J527" t="b">
        <v>1</v>
      </c>
      <c r="K527" t="b">
        <v>0</v>
      </c>
      <c r="L527" t="s">
        <v>60</v>
      </c>
      <c r="M527">
        <v>30</v>
      </c>
      <c r="N527" t="s">
        <v>37</v>
      </c>
      <c r="O527">
        <v>30</v>
      </c>
      <c r="P527" t="s">
        <v>93</v>
      </c>
      <c r="Q527">
        <v>0.15</v>
      </c>
      <c r="R527" s="29">
        <v>25.5</v>
      </c>
      <c r="S527" t="s">
        <v>47</v>
      </c>
      <c r="T527" t="s">
        <v>61</v>
      </c>
      <c r="U527">
        <v>38.581600000000002</v>
      </c>
      <c r="V527">
        <v>-121.4944</v>
      </c>
      <c r="W527">
        <f t="shared" si="16"/>
        <v>2024</v>
      </c>
      <c r="X527" t="str">
        <f t="shared" si="17"/>
        <v>February</v>
      </c>
      <c r="Y527" s="2">
        <v>45331</v>
      </c>
      <c r="Z527">
        <v>6</v>
      </c>
      <c r="AA527" t="b">
        <v>1</v>
      </c>
      <c r="AB527" s="2">
        <v>45832</v>
      </c>
      <c r="AC527">
        <v>18</v>
      </c>
      <c r="AD527">
        <v>57</v>
      </c>
      <c r="AE527">
        <v>4</v>
      </c>
      <c r="AF527">
        <v>1.7</v>
      </c>
      <c r="AG527">
        <v>4.5</v>
      </c>
      <c r="AH527" s="30">
        <v>0</v>
      </c>
      <c r="AI527">
        <v>0</v>
      </c>
      <c r="AJ527" t="s">
        <v>62</v>
      </c>
      <c r="AK527" t="s">
        <v>42</v>
      </c>
      <c r="AL527" s="29">
        <f>Table1[[#This Row],[membership_tenure_months]]*Table1[[#This Row],[final_price]]</f>
        <v>459</v>
      </c>
    </row>
    <row r="528" spans="1:38" x14ac:dyDescent="0.35">
      <c r="A528">
        <v>23</v>
      </c>
      <c r="B528" t="s">
        <v>34</v>
      </c>
      <c r="C528">
        <v>3</v>
      </c>
      <c r="D528" t="s">
        <v>148</v>
      </c>
      <c r="E528" t="b">
        <v>1</v>
      </c>
      <c r="F528" s="1">
        <v>0.79305555555555551</v>
      </c>
      <c r="G528" s="1">
        <v>0.88124999999999998</v>
      </c>
      <c r="H528">
        <v>127</v>
      </c>
      <c r="I528" t="b">
        <v>0</v>
      </c>
      <c r="J528" t="b">
        <v>0</v>
      </c>
      <c r="K528" t="b">
        <v>0</v>
      </c>
      <c r="L528" t="s">
        <v>80</v>
      </c>
      <c r="M528">
        <v>50</v>
      </c>
      <c r="N528" t="s">
        <v>82</v>
      </c>
      <c r="O528">
        <v>37.5</v>
      </c>
      <c r="P528" t="s">
        <v>46</v>
      </c>
      <c r="Q528">
        <v>0</v>
      </c>
      <c r="R528" s="29">
        <v>37.5</v>
      </c>
      <c r="S528" t="s">
        <v>39</v>
      </c>
      <c r="T528" t="s">
        <v>57</v>
      </c>
      <c r="U528">
        <v>33.836599999999997</v>
      </c>
      <c r="V528">
        <v>-117.9143</v>
      </c>
      <c r="W528">
        <f t="shared" si="16"/>
        <v>2024</v>
      </c>
      <c r="X528" t="str">
        <f t="shared" si="17"/>
        <v>April</v>
      </c>
      <c r="Y528" s="2">
        <v>45389</v>
      </c>
      <c r="Z528">
        <v>0</v>
      </c>
      <c r="AA528" t="b">
        <v>1</v>
      </c>
      <c r="AB528" s="2">
        <v>45836</v>
      </c>
      <c r="AC528">
        <v>16</v>
      </c>
      <c r="AD528">
        <v>53</v>
      </c>
      <c r="AE528">
        <v>12</v>
      </c>
      <c r="AF528">
        <v>2.1</v>
      </c>
      <c r="AG528">
        <v>0</v>
      </c>
      <c r="AH528" s="30">
        <v>0</v>
      </c>
      <c r="AI528">
        <v>0</v>
      </c>
      <c r="AJ528" t="s">
        <v>58</v>
      </c>
      <c r="AK528" t="s">
        <v>42</v>
      </c>
      <c r="AL528" s="29">
        <f>Table1[[#This Row],[membership_tenure_months]]*Table1[[#This Row],[final_price]]</f>
        <v>600</v>
      </c>
    </row>
    <row r="529" spans="1:38" x14ac:dyDescent="0.35">
      <c r="A529">
        <v>37</v>
      </c>
      <c r="B529" t="s">
        <v>43</v>
      </c>
      <c r="C529">
        <v>1</v>
      </c>
      <c r="D529" t="s">
        <v>90</v>
      </c>
      <c r="E529" t="b">
        <v>1</v>
      </c>
      <c r="F529" s="1">
        <v>0.75416666666666665</v>
      </c>
      <c r="G529" s="1">
        <v>0.83263888888888893</v>
      </c>
      <c r="H529">
        <v>113</v>
      </c>
      <c r="I529" t="b">
        <v>0</v>
      </c>
      <c r="J529" t="b">
        <v>0</v>
      </c>
      <c r="K529" t="b">
        <v>0</v>
      </c>
      <c r="L529" t="s">
        <v>80</v>
      </c>
      <c r="M529">
        <v>30</v>
      </c>
      <c r="N529" t="s">
        <v>37</v>
      </c>
      <c r="O529">
        <v>30</v>
      </c>
      <c r="P529" t="s">
        <v>46</v>
      </c>
      <c r="Q529">
        <v>0</v>
      </c>
      <c r="R529" s="29">
        <v>30</v>
      </c>
      <c r="S529" t="s">
        <v>47</v>
      </c>
      <c r="T529" t="s">
        <v>76</v>
      </c>
      <c r="U529">
        <v>37.774900000000002</v>
      </c>
      <c r="V529">
        <v>-122.4194</v>
      </c>
      <c r="W529">
        <f t="shared" si="16"/>
        <v>2024</v>
      </c>
      <c r="X529" t="str">
        <f t="shared" si="17"/>
        <v>September</v>
      </c>
      <c r="Y529" s="2">
        <v>45539</v>
      </c>
      <c r="Z529">
        <v>0</v>
      </c>
      <c r="AA529" t="b">
        <v>0</v>
      </c>
      <c r="AB529" s="2">
        <v>45844</v>
      </c>
      <c r="AC529">
        <v>11</v>
      </c>
      <c r="AD529">
        <v>45</v>
      </c>
      <c r="AE529">
        <v>4</v>
      </c>
      <c r="AF529">
        <v>1.9</v>
      </c>
      <c r="AG529">
        <v>0</v>
      </c>
      <c r="AH529" s="30">
        <v>0</v>
      </c>
      <c r="AI529">
        <v>0</v>
      </c>
      <c r="AJ529" t="s">
        <v>77</v>
      </c>
      <c r="AK529" t="s">
        <v>42</v>
      </c>
      <c r="AL529" s="29">
        <f>Table1[[#This Row],[membership_tenure_months]]*Table1[[#This Row],[final_price]]</f>
        <v>330</v>
      </c>
    </row>
    <row r="530" spans="1:38" x14ac:dyDescent="0.35">
      <c r="A530">
        <v>21</v>
      </c>
      <c r="B530" t="s">
        <v>54</v>
      </c>
      <c r="C530">
        <v>1</v>
      </c>
      <c r="D530" t="s">
        <v>116</v>
      </c>
      <c r="E530" t="b">
        <v>0</v>
      </c>
      <c r="F530" s="1">
        <v>0.35347222222222224</v>
      </c>
      <c r="G530" s="1">
        <v>0.41180555555555554</v>
      </c>
      <c r="H530">
        <v>84</v>
      </c>
      <c r="I530" t="b">
        <v>1</v>
      </c>
      <c r="J530" t="b">
        <v>0</v>
      </c>
      <c r="K530" t="b">
        <v>0</v>
      </c>
      <c r="L530" t="s">
        <v>36</v>
      </c>
      <c r="M530">
        <v>20</v>
      </c>
      <c r="N530" t="s">
        <v>82</v>
      </c>
      <c r="O530">
        <v>15</v>
      </c>
      <c r="P530" t="s">
        <v>38</v>
      </c>
      <c r="Q530">
        <v>0.05</v>
      </c>
      <c r="R530" s="29">
        <v>14.25</v>
      </c>
      <c r="S530" t="s">
        <v>56</v>
      </c>
      <c r="T530" t="s">
        <v>52</v>
      </c>
      <c r="U530">
        <v>37.804400000000001</v>
      </c>
      <c r="V530">
        <v>-122.27119999999999</v>
      </c>
      <c r="W530">
        <f t="shared" si="16"/>
        <v>2025</v>
      </c>
      <c r="X530" t="str">
        <f t="shared" si="17"/>
        <v>April</v>
      </c>
      <c r="Y530" s="2">
        <v>45770</v>
      </c>
      <c r="Z530">
        <v>0</v>
      </c>
      <c r="AA530" t="b">
        <v>0</v>
      </c>
      <c r="AB530" s="2">
        <v>45857</v>
      </c>
      <c r="AC530">
        <v>4</v>
      </c>
      <c r="AD530">
        <v>32</v>
      </c>
      <c r="AE530">
        <v>4</v>
      </c>
      <c r="AF530">
        <v>1.4</v>
      </c>
      <c r="AG530">
        <v>0.75</v>
      </c>
      <c r="AH530" s="30">
        <v>0</v>
      </c>
      <c r="AI530">
        <v>0</v>
      </c>
      <c r="AJ530" t="s">
        <v>53</v>
      </c>
      <c r="AK530" t="s">
        <v>42</v>
      </c>
      <c r="AL530" s="29">
        <f>Table1[[#This Row],[membership_tenure_months]]*Table1[[#This Row],[final_price]]</f>
        <v>57</v>
      </c>
    </row>
    <row r="531" spans="1:38" x14ac:dyDescent="0.35">
      <c r="A531">
        <v>34</v>
      </c>
      <c r="B531" t="s">
        <v>34</v>
      </c>
      <c r="C531">
        <v>2</v>
      </c>
      <c r="D531" t="s">
        <v>120</v>
      </c>
      <c r="E531" t="b">
        <v>0</v>
      </c>
      <c r="F531" s="1">
        <v>0.39930555555555558</v>
      </c>
      <c r="G531" s="1">
        <v>0.5</v>
      </c>
      <c r="H531">
        <v>145</v>
      </c>
      <c r="I531" t="b">
        <v>0</v>
      </c>
      <c r="J531" t="b">
        <v>1</v>
      </c>
      <c r="K531" t="b">
        <v>1</v>
      </c>
      <c r="L531" t="s">
        <v>36</v>
      </c>
      <c r="M531">
        <v>50</v>
      </c>
      <c r="N531" t="s">
        <v>82</v>
      </c>
      <c r="O531">
        <v>37.5</v>
      </c>
      <c r="P531" t="s">
        <v>46</v>
      </c>
      <c r="Q531">
        <v>0</v>
      </c>
      <c r="R531" s="29">
        <v>37.5</v>
      </c>
      <c r="S531" t="s">
        <v>39</v>
      </c>
      <c r="T531" t="s">
        <v>48</v>
      </c>
      <c r="U531">
        <v>36.7378</v>
      </c>
      <c r="V531">
        <v>-119.7871</v>
      </c>
      <c r="W531">
        <f t="shared" si="16"/>
        <v>2022</v>
      </c>
      <c r="X531" t="str">
        <f t="shared" si="17"/>
        <v>December</v>
      </c>
      <c r="Y531" s="2">
        <v>44910</v>
      </c>
      <c r="Z531">
        <v>3</v>
      </c>
      <c r="AA531" t="b">
        <v>1</v>
      </c>
      <c r="AB531" s="2">
        <v>45809</v>
      </c>
      <c r="AC531">
        <v>32</v>
      </c>
      <c r="AD531">
        <v>80</v>
      </c>
      <c r="AE531">
        <v>8</v>
      </c>
      <c r="AF531">
        <v>2.4</v>
      </c>
      <c r="AG531">
        <v>0</v>
      </c>
      <c r="AH531" s="30">
        <v>1</v>
      </c>
      <c r="AI531">
        <v>0</v>
      </c>
      <c r="AJ531" t="s">
        <v>49</v>
      </c>
      <c r="AK531" t="s">
        <v>42</v>
      </c>
      <c r="AL531" s="29">
        <f>Table1[[#This Row],[membership_tenure_months]]*Table1[[#This Row],[final_price]]</f>
        <v>1200</v>
      </c>
    </row>
    <row r="532" spans="1:38" x14ac:dyDescent="0.35">
      <c r="A532">
        <v>46</v>
      </c>
      <c r="B532" t="s">
        <v>34</v>
      </c>
      <c r="C532">
        <v>5</v>
      </c>
      <c r="D532" t="s">
        <v>171</v>
      </c>
      <c r="E532" t="b">
        <v>1</v>
      </c>
      <c r="F532" s="1">
        <v>0.40347222222222223</v>
      </c>
      <c r="G532" s="1">
        <v>0.52638888888888891</v>
      </c>
      <c r="H532">
        <v>177</v>
      </c>
      <c r="I532" t="b">
        <v>1</v>
      </c>
      <c r="J532" t="b">
        <v>1</v>
      </c>
      <c r="K532" t="b">
        <v>1</v>
      </c>
      <c r="L532" t="s">
        <v>60</v>
      </c>
      <c r="M532">
        <v>50</v>
      </c>
      <c r="N532" t="s">
        <v>37</v>
      </c>
      <c r="O532">
        <v>50</v>
      </c>
      <c r="P532" t="s">
        <v>51</v>
      </c>
      <c r="Q532">
        <v>0.1</v>
      </c>
      <c r="R532" s="29">
        <v>45</v>
      </c>
      <c r="S532" t="s">
        <v>39</v>
      </c>
      <c r="T532" t="s">
        <v>52</v>
      </c>
      <c r="U532">
        <v>37.804400000000001</v>
      </c>
      <c r="V532">
        <v>-122.27119999999999</v>
      </c>
      <c r="W532">
        <f t="shared" si="16"/>
        <v>2023</v>
      </c>
      <c r="X532" t="str">
        <f t="shared" si="17"/>
        <v>February</v>
      </c>
      <c r="Y532" s="2">
        <v>44965</v>
      </c>
      <c r="Z532">
        <v>4</v>
      </c>
      <c r="AA532" t="b">
        <v>1</v>
      </c>
      <c r="AB532" s="2">
        <v>45812</v>
      </c>
      <c r="AC532">
        <v>30</v>
      </c>
      <c r="AD532">
        <v>77</v>
      </c>
      <c r="AE532">
        <v>20</v>
      </c>
      <c r="AF532">
        <v>3</v>
      </c>
      <c r="AG532">
        <v>5</v>
      </c>
      <c r="AH532" s="30">
        <v>1</v>
      </c>
      <c r="AI532">
        <v>0</v>
      </c>
      <c r="AJ532" t="s">
        <v>53</v>
      </c>
      <c r="AK532" t="s">
        <v>42</v>
      </c>
      <c r="AL532" s="29">
        <f>Table1[[#This Row],[membership_tenure_months]]*Table1[[#This Row],[final_price]]</f>
        <v>1350</v>
      </c>
    </row>
    <row r="533" spans="1:38" x14ac:dyDescent="0.35">
      <c r="A533">
        <v>34</v>
      </c>
      <c r="B533" t="s">
        <v>66</v>
      </c>
      <c r="C533">
        <v>5</v>
      </c>
      <c r="D533" t="s">
        <v>139</v>
      </c>
      <c r="E533" t="b">
        <v>0</v>
      </c>
      <c r="F533" s="1">
        <v>0.35625000000000001</v>
      </c>
      <c r="G533" s="1">
        <v>0.43680555555555556</v>
      </c>
      <c r="H533">
        <v>116</v>
      </c>
      <c r="I533" t="b">
        <v>0</v>
      </c>
      <c r="J533" t="b">
        <v>0</v>
      </c>
      <c r="K533" t="b">
        <v>0</v>
      </c>
      <c r="L533" t="s">
        <v>36</v>
      </c>
      <c r="M533">
        <v>70</v>
      </c>
      <c r="N533" t="s">
        <v>82</v>
      </c>
      <c r="O533">
        <v>52.5</v>
      </c>
      <c r="P533" t="s">
        <v>51</v>
      </c>
      <c r="Q533">
        <v>0.1</v>
      </c>
      <c r="R533" s="29">
        <v>47.25</v>
      </c>
      <c r="S533" t="s">
        <v>68</v>
      </c>
      <c r="T533" t="s">
        <v>72</v>
      </c>
      <c r="U533">
        <v>35.3733</v>
      </c>
      <c r="V533">
        <v>-119.0187</v>
      </c>
      <c r="W533">
        <f t="shared" si="16"/>
        <v>2022</v>
      </c>
      <c r="X533" t="str">
        <f t="shared" si="17"/>
        <v>July</v>
      </c>
      <c r="Y533" s="2">
        <v>44766</v>
      </c>
      <c r="Z533">
        <v>0</v>
      </c>
      <c r="AA533" t="b">
        <v>1</v>
      </c>
      <c r="AB533" s="2">
        <v>45801</v>
      </c>
      <c r="AC533">
        <v>37</v>
      </c>
      <c r="AD533">
        <v>88</v>
      </c>
      <c r="AE533">
        <v>20</v>
      </c>
      <c r="AF533">
        <v>1.9</v>
      </c>
      <c r="AG533">
        <v>5.25</v>
      </c>
      <c r="AH533" s="30">
        <v>1</v>
      </c>
      <c r="AI533">
        <v>1</v>
      </c>
      <c r="AJ533" t="s">
        <v>73</v>
      </c>
      <c r="AK533" t="s">
        <v>42</v>
      </c>
      <c r="AL533" s="29">
        <f>Table1[[#This Row],[membership_tenure_months]]*Table1[[#This Row],[final_price]]</f>
        <v>1748.25</v>
      </c>
    </row>
    <row r="534" spans="1:38" x14ac:dyDescent="0.35">
      <c r="A534">
        <v>29</v>
      </c>
      <c r="B534" t="s">
        <v>66</v>
      </c>
      <c r="C534">
        <v>4</v>
      </c>
      <c r="D534" t="s">
        <v>67</v>
      </c>
      <c r="E534" t="b">
        <v>1</v>
      </c>
      <c r="F534" s="1">
        <v>0.76041666666666663</v>
      </c>
      <c r="G534" s="1">
        <v>0.78749999999999998</v>
      </c>
      <c r="H534">
        <v>39</v>
      </c>
      <c r="I534" t="b">
        <v>0</v>
      </c>
      <c r="J534" t="b">
        <v>1</v>
      </c>
      <c r="K534" t="b">
        <v>1</v>
      </c>
      <c r="L534" t="s">
        <v>60</v>
      </c>
      <c r="M534">
        <v>70</v>
      </c>
      <c r="N534" t="s">
        <v>37</v>
      </c>
      <c r="O534">
        <v>70</v>
      </c>
      <c r="P534" t="s">
        <v>46</v>
      </c>
      <c r="Q534">
        <v>0</v>
      </c>
      <c r="R534" s="29">
        <v>70</v>
      </c>
      <c r="S534" t="s">
        <v>68</v>
      </c>
      <c r="T534" t="s">
        <v>69</v>
      </c>
      <c r="U534">
        <v>32.715699999999998</v>
      </c>
      <c r="V534">
        <v>-117.1611</v>
      </c>
      <c r="W534">
        <f t="shared" si="16"/>
        <v>2022</v>
      </c>
      <c r="X534" t="str">
        <f t="shared" si="17"/>
        <v>July</v>
      </c>
      <c r="Y534" s="2">
        <v>44769</v>
      </c>
      <c r="Z534">
        <v>4</v>
      </c>
      <c r="AA534" t="b">
        <v>1</v>
      </c>
      <c r="AB534" s="2">
        <v>45801</v>
      </c>
      <c r="AC534">
        <v>37</v>
      </c>
      <c r="AD534">
        <v>88</v>
      </c>
      <c r="AE534">
        <v>16</v>
      </c>
      <c r="AF534">
        <v>0.6</v>
      </c>
      <c r="AG534">
        <v>0</v>
      </c>
      <c r="AH534" s="30">
        <v>1</v>
      </c>
      <c r="AI534">
        <v>1</v>
      </c>
      <c r="AJ534" t="s">
        <v>70</v>
      </c>
      <c r="AK534" t="s">
        <v>42</v>
      </c>
      <c r="AL534" s="29">
        <f>Table1[[#This Row],[membership_tenure_months]]*Table1[[#This Row],[final_price]]</f>
        <v>2590</v>
      </c>
    </row>
    <row r="535" spans="1:38" x14ac:dyDescent="0.35">
      <c r="A535">
        <v>25</v>
      </c>
      <c r="B535" t="s">
        <v>34</v>
      </c>
      <c r="C535">
        <v>2</v>
      </c>
      <c r="D535" t="s">
        <v>55</v>
      </c>
      <c r="E535" t="b">
        <v>1</v>
      </c>
      <c r="F535" s="1">
        <v>0.58263888888888893</v>
      </c>
      <c r="G535" s="1">
        <v>0.64513888888888893</v>
      </c>
      <c r="H535">
        <v>90</v>
      </c>
      <c r="I535" t="b">
        <v>0</v>
      </c>
      <c r="J535" t="b">
        <v>1</v>
      </c>
      <c r="K535" t="b">
        <v>1</v>
      </c>
      <c r="L535" t="s">
        <v>80</v>
      </c>
      <c r="M535">
        <v>50</v>
      </c>
      <c r="N535" t="s">
        <v>82</v>
      </c>
      <c r="O535">
        <v>37.5</v>
      </c>
      <c r="P535" t="s">
        <v>46</v>
      </c>
      <c r="Q535">
        <v>0</v>
      </c>
      <c r="R535" s="29">
        <v>37.5</v>
      </c>
      <c r="S535" t="s">
        <v>39</v>
      </c>
      <c r="T535" t="s">
        <v>40</v>
      </c>
      <c r="U535">
        <v>37.338200000000001</v>
      </c>
      <c r="V535">
        <v>-121.88630000000001</v>
      </c>
      <c r="W535">
        <f t="shared" si="16"/>
        <v>2023</v>
      </c>
      <c r="X535" t="str">
        <f t="shared" si="17"/>
        <v>November</v>
      </c>
      <c r="Y535" s="2">
        <v>45239</v>
      </c>
      <c r="Z535">
        <v>1</v>
      </c>
      <c r="AA535" t="b">
        <v>1</v>
      </c>
      <c r="AB535" s="2">
        <v>45827</v>
      </c>
      <c r="AC535">
        <v>21</v>
      </c>
      <c r="AD535">
        <v>62</v>
      </c>
      <c r="AE535">
        <v>8</v>
      </c>
      <c r="AF535">
        <v>1.5</v>
      </c>
      <c r="AG535">
        <v>0</v>
      </c>
      <c r="AH535" s="30">
        <v>1</v>
      </c>
      <c r="AI535">
        <v>0</v>
      </c>
      <c r="AJ535" t="s">
        <v>41</v>
      </c>
      <c r="AK535" t="s">
        <v>42</v>
      </c>
      <c r="AL535" s="29">
        <f>Table1[[#This Row],[membership_tenure_months]]*Table1[[#This Row],[final_price]]</f>
        <v>787.5</v>
      </c>
    </row>
    <row r="536" spans="1:38" x14ac:dyDescent="0.35">
      <c r="A536">
        <v>49</v>
      </c>
      <c r="B536" t="s">
        <v>34</v>
      </c>
      <c r="C536">
        <v>1</v>
      </c>
      <c r="D536" t="s">
        <v>90</v>
      </c>
      <c r="E536" t="b">
        <v>1</v>
      </c>
      <c r="F536" s="1">
        <v>0.84930555555555554</v>
      </c>
      <c r="G536" s="1">
        <v>0.88055555555555554</v>
      </c>
      <c r="H536">
        <v>45</v>
      </c>
      <c r="I536" t="b">
        <v>1</v>
      </c>
      <c r="J536" t="b">
        <v>0</v>
      </c>
      <c r="K536" t="b">
        <v>1</v>
      </c>
      <c r="L536" t="s">
        <v>36</v>
      </c>
      <c r="M536">
        <v>50</v>
      </c>
      <c r="N536" t="s">
        <v>37</v>
      </c>
      <c r="O536">
        <v>50</v>
      </c>
      <c r="P536" t="s">
        <v>93</v>
      </c>
      <c r="Q536">
        <v>0.15</v>
      </c>
      <c r="R536" s="29">
        <v>42.5</v>
      </c>
      <c r="S536" t="s">
        <v>39</v>
      </c>
      <c r="T536" t="s">
        <v>40</v>
      </c>
      <c r="U536">
        <v>37.338200000000001</v>
      </c>
      <c r="V536">
        <v>-121.88630000000001</v>
      </c>
      <c r="W536">
        <f t="shared" si="16"/>
        <v>2023</v>
      </c>
      <c r="X536" t="str">
        <f t="shared" si="17"/>
        <v>March</v>
      </c>
      <c r="Y536" s="2">
        <v>45012</v>
      </c>
      <c r="Z536">
        <v>0</v>
      </c>
      <c r="AA536" t="b">
        <v>1</v>
      </c>
      <c r="AB536" s="2">
        <v>45814</v>
      </c>
      <c r="AC536">
        <v>29</v>
      </c>
      <c r="AD536">
        <v>75</v>
      </c>
      <c r="AE536">
        <v>4</v>
      </c>
      <c r="AF536">
        <v>0.8</v>
      </c>
      <c r="AG536">
        <v>7.5</v>
      </c>
      <c r="AH536" s="30">
        <v>1</v>
      </c>
      <c r="AI536">
        <v>0</v>
      </c>
      <c r="AJ536" t="s">
        <v>41</v>
      </c>
      <c r="AK536" t="s">
        <v>42</v>
      </c>
      <c r="AL536" s="29">
        <f>Table1[[#This Row],[membership_tenure_months]]*Table1[[#This Row],[final_price]]</f>
        <v>1232.5</v>
      </c>
    </row>
    <row r="537" spans="1:38" x14ac:dyDescent="0.35">
      <c r="A537">
        <v>29</v>
      </c>
      <c r="B537" t="s">
        <v>54</v>
      </c>
      <c r="C537">
        <v>1</v>
      </c>
      <c r="D537" t="s">
        <v>90</v>
      </c>
      <c r="E537" t="b">
        <v>1</v>
      </c>
      <c r="F537" s="1">
        <v>0.54097222222222219</v>
      </c>
      <c r="G537" s="1">
        <v>0.58472222222222225</v>
      </c>
      <c r="H537">
        <v>63</v>
      </c>
      <c r="I537" t="b">
        <v>0</v>
      </c>
      <c r="J537" t="b">
        <v>1</v>
      </c>
      <c r="K537" t="b">
        <v>1</v>
      </c>
      <c r="L537" t="s">
        <v>36</v>
      </c>
      <c r="M537">
        <v>20</v>
      </c>
      <c r="N537" t="s">
        <v>37</v>
      </c>
      <c r="O537">
        <v>20</v>
      </c>
      <c r="P537" t="s">
        <v>46</v>
      </c>
      <c r="Q537">
        <v>0</v>
      </c>
      <c r="R537" s="29">
        <v>20</v>
      </c>
      <c r="S537" t="s">
        <v>56</v>
      </c>
      <c r="T537" t="s">
        <v>72</v>
      </c>
      <c r="U537">
        <v>35.3733</v>
      </c>
      <c r="V537">
        <v>-119.0187</v>
      </c>
      <c r="W537">
        <f t="shared" si="16"/>
        <v>2022</v>
      </c>
      <c r="X537" t="str">
        <f t="shared" si="17"/>
        <v>September</v>
      </c>
      <c r="Y537" s="2">
        <v>44824</v>
      </c>
      <c r="Z537">
        <v>3</v>
      </c>
      <c r="AA537" t="b">
        <v>1</v>
      </c>
      <c r="AB537" s="2">
        <v>45804</v>
      </c>
      <c r="AC537">
        <v>35</v>
      </c>
      <c r="AD537">
        <v>85</v>
      </c>
      <c r="AE537">
        <v>4</v>
      </c>
      <c r="AF537">
        <v>1</v>
      </c>
      <c r="AG537">
        <v>0</v>
      </c>
      <c r="AH537" s="30">
        <v>1</v>
      </c>
      <c r="AI537">
        <v>0</v>
      </c>
      <c r="AJ537" t="s">
        <v>73</v>
      </c>
      <c r="AK537" t="s">
        <v>42</v>
      </c>
      <c r="AL537" s="29">
        <f>Table1[[#This Row],[membership_tenure_months]]*Table1[[#This Row],[final_price]]</f>
        <v>700</v>
      </c>
    </row>
    <row r="538" spans="1:38" x14ac:dyDescent="0.35">
      <c r="A538">
        <v>14</v>
      </c>
      <c r="B538" t="s">
        <v>43</v>
      </c>
      <c r="C538">
        <v>3</v>
      </c>
      <c r="D538" t="s">
        <v>109</v>
      </c>
      <c r="E538" t="b">
        <v>0</v>
      </c>
      <c r="F538" s="1">
        <v>0.35694444444444445</v>
      </c>
      <c r="G538" s="1">
        <v>0.45069444444444445</v>
      </c>
      <c r="H538">
        <v>135</v>
      </c>
      <c r="I538" t="b">
        <v>0</v>
      </c>
      <c r="J538" t="b">
        <v>0</v>
      </c>
      <c r="K538" t="b">
        <v>1</v>
      </c>
      <c r="L538" t="s">
        <v>80</v>
      </c>
      <c r="M538">
        <v>30</v>
      </c>
      <c r="N538" t="s">
        <v>97</v>
      </c>
      <c r="O538">
        <v>27</v>
      </c>
      <c r="P538" t="s">
        <v>46</v>
      </c>
      <c r="Q538">
        <v>0</v>
      </c>
      <c r="R538" s="29">
        <v>27</v>
      </c>
      <c r="S538" t="s">
        <v>47</v>
      </c>
      <c r="T538" t="s">
        <v>69</v>
      </c>
      <c r="U538">
        <v>32.715699999999998</v>
      </c>
      <c r="V538">
        <v>-117.1611</v>
      </c>
      <c r="W538">
        <f t="shared" si="16"/>
        <v>2022</v>
      </c>
      <c r="X538" t="str">
        <f t="shared" si="17"/>
        <v>December</v>
      </c>
      <c r="Y538" s="2">
        <v>44926</v>
      </c>
      <c r="Z538">
        <v>0</v>
      </c>
      <c r="AA538" t="b">
        <v>1</v>
      </c>
      <c r="AB538" s="2">
        <v>45810</v>
      </c>
      <c r="AC538">
        <v>32</v>
      </c>
      <c r="AD538">
        <v>79</v>
      </c>
      <c r="AE538">
        <v>12</v>
      </c>
      <c r="AF538">
        <v>2.2000000000000002</v>
      </c>
      <c r="AG538">
        <v>0</v>
      </c>
      <c r="AH538" s="30">
        <v>1</v>
      </c>
      <c r="AI538">
        <v>0</v>
      </c>
      <c r="AJ538" t="s">
        <v>70</v>
      </c>
      <c r="AK538" t="s">
        <v>42</v>
      </c>
      <c r="AL538" s="29">
        <f>Table1[[#This Row],[membership_tenure_months]]*Table1[[#This Row],[final_price]]</f>
        <v>864</v>
      </c>
    </row>
    <row r="539" spans="1:38" x14ac:dyDescent="0.35">
      <c r="A539">
        <v>18</v>
      </c>
      <c r="B539" t="s">
        <v>34</v>
      </c>
      <c r="C539">
        <v>4</v>
      </c>
      <c r="D539" t="s">
        <v>50</v>
      </c>
      <c r="E539" t="b">
        <v>0</v>
      </c>
      <c r="F539" s="1">
        <v>0.47430555555555554</v>
      </c>
      <c r="G539" s="1">
        <v>0.5854166666666667</v>
      </c>
      <c r="H539">
        <v>160</v>
      </c>
      <c r="I539" t="b">
        <v>1</v>
      </c>
      <c r="J539" t="b">
        <v>0</v>
      </c>
      <c r="K539" t="b">
        <v>0</v>
      </c>
      <c r="L539" t="s">
        <v>60</v>
      </c>
      <c r="M539">
        <v>50</v>
      </c>
      <c r="N539" t="s">
        <v>82</v>
      </c>
      <c r="O539">
        <v>37.5</v>
      </c>
      <c r="P539" t="s">
        <v>46</v>
      </c>
      <c r="Q539">
        <v>0</v>
      </c>
      <c r="R539" s="29">
        <v>37.5</v>
      </c>
      <c r="S539" t="s">
        <v>39</v>
      </c>
      <c r="T539" t="s">
        <v>48</v>
      </c>
      <c r="U539">
        <v>36.7378</v>
      </c>
      <c r="V539">
        <v>-119.7871</v>
      </c>
      <c r="W539">
        <f t="shared" si="16"/>
        <v>2024</v>
      </c>
      <c r="X539" t="str">
        <f t="shared" si="17"/>
        <v>October</v>
      </c>
      <c r="Y539" s="2">
        <v>45567</v>
      </c>
      <c r="Z539">
        <v>0</v>
      </c>
      <c r="AA539" t="b">
        <v>1</v>
      </c>
      <c r="AB539" s="2">
        <v>45846</v>
      </c>
      <c r="AC539">
        <v>10</v>
      </c>
      <c r="AD539">
        <v>43</v>
      </c>
      <c r="AE539">
        <v>16</v>
      </c>
      <c r="AF539">
        <v>2.7</v>
      </c>
      <c r="AG539">
        <v>0</v>
      </c>
      <c r="AH539" s="30">
        <v>0</v>
      </c>
      <c r="AI539">
        <v>0</v>
      </c>
      <c r="AJ539" t="s">
        <v>49</v>
      </c>
      <c r="AK539" t="s">
        <v>42</v>
      </c>
      <c r="AL539" s="29">
        <f>Table1[[#This Row],[membership_tenure_months]]*Table1[[#This Row],[final_price]]</f>
        <v>375</v>
      </c>
    </row>
    <row r="540" spans="1:38" x14ac:dyDescent="0.35">
      <c r="A540">
        <v>49</v>
      </c>
      <c r="B540" t="s">
        <v>34</v>
      </c>
      <c r="C540">
        <v>2</v>
      </c>
      <c r="D540" t="s">
        <v>145</v>
      </c>
      <c r="E540" t="b">
        <v>0</v>
      </c>
      <c r="F540" s="1">
        <v>0.42430555555555555</v>
      </c>
      <c r="G540" s="1">
        <v>0.4777777777777778</v>
      </c>
      <c r="H540">
        <v>77</v>
      </c>
      <c r="I540" t="b">
        <v>1</v>
      </c>
      <c r="J540" t="b">
        <v>1</v>
      </c>
      <c r="K540" t="b">
        <v>0</v>
      </c>
      <c r="L540" t="s">
        <v>80</v>
      </c>
      <c r="M540">
        <v>50</v>
      </c>
      <c r="N540" t="s">
        <v>37</v>
      </c>
      <c r="O540">
        <v>50</v>
      </c>
      <c r="P540" t="s">
        <v>46</v>
      </c>
      <c r="Q540">
        <v>0</v>
      </c>
      <c r="R540" s="29">
        <v>50</v>
      </c>
      <c r="S540" t="s">
        <v>39</v>
      </c>
      <c r="T540" t="s">
        <v>72</v>
      </c>
      <c r="U540">
        <v>35.3733</v>
      </c>
      <c r="V540">
        <v>-119.0187</v>
      </c>
      <c r="W540">
        <f t="shared" si="16"/>
        <v>2024</v>
      </c>
      <c r="X540" t="str">
        <f t="shared" si="17"/>
        <v>February</v>
      </c>
      <c r="Y540" s="2">
        <v>45351</v>
      </c>
      <c r="Z540">
        <v>2</v>
      </c>
      <c r="AA540" t="b">
        <v>0</v>
      </c>
      <c r="AB540" s="2">
        <v>45833</v>
      </c>
      <c r="AC540">
        <v>18</v>
      </c>
      <c r="AD540">
        <v>56</v>
      </c>
      <c r="AE540">
        <v>8</v>
      </c>
      <c r="AF540">
        <v>1.3</v>
      </c>
      <c r="AG540">
        <v>0</v>
      </c>
      <c r="AH540" s="30">
        <v>0</v>
      </c>
      <c r="AI540">
        <v>1</v>
      </c>
      <c r="AJ540" t="s">
        <v>73</v>
      </c>
      <c r="AK540" t="s">
        <v>42</v>
      </c>
      <c r="AL540" s="29">
        <f>Table1[[#This Row],[membership_tenure_months]]*Table1[[#This Row],[final_price]]</f>
        <v>900</v>
      </c>
    </row>
    <row r="541" spans="1:38" x14ac:dyDescent="0.35">
      <c r="A541">
        <v>45</v>
      </c>
      <c r="B541" t="s">
        <v>34</v>
      </c>
      <c r="C541">
        <v>4</v>
      </c>
      <c r="D541" t="s">
        <v>177</v>
      </c>
      <c r="E541" t="b">
        <v>0</v>
      </c>
      <c r="F541" s="1">
        <v>0.4201388888888889</v>
      </c>
      <c r="G541" s="1">
        <v>0.4548611111111111</v>
      </c>
      <c r="H541">
        <v>50</v>
      </c>
      <c r="I541" t="b">
        <v>1</v>
      </c>
      <c r="J541" t="b">
        <v>1</v>
      </c>
      <c r="K541" t="b">
        <v>1</v>
      </c>
      <c r="L541" t="s">
        <v>36</v>
      </c>
      <c r="M541">
        <v>50</v>
      </c>
      <c r="N541" t="s">
        <v>82</v>
      </c>
      <c r="O541">
        <v>37.5</v>
      </c>
      <c r="P541" t="s">
        <v>38</v>
      </c>
      <c r="Q541">
        <v>0.05</v>
      </c>
      <c r="R541" s="29">
        <v>35.625</v>
      </c>
      <c r="S541" t="s">
        <v>39</v>
      </c>
      <c r="T541" t="s">
        <v>61</v>
      </c>
      <c r="U541">
        <v>38.581600000000002</v>
      </c>
      <c r="V541">
        <v>-121.4944</v>
      </c>
      <c r="W541">
        <f t="shared" si="16"/>
        <v>2025</v>
      </c>
      <c r="X541" t="str">
        <f t="shared" si="17"/>
        <v>February</v>
      </c>
      <c r="Y541" s="2">
        <v>45693</v>
      </c>
      <c r="Z541">
        <v>7</v>
      </c>
      <c r="AA541" t="b">
        <v>1</v>
      </c>
      <c r="AB541" s="2">
        <v>45853</v>
      </c>
      <c r="AC541">
        <v>6</v>
      </c>
      <c r="AD541">
        <v>36</v>
      </c>
      <c r="AE541">
        <v>16</v>
      </c>
      <c r="AF541">
        <v>0.8</v>
      </c>
      <c r="AG541">
        <v>1.88</v>
      </c>
      <c r="AH541" s="30">
        <v>0</v>
      </c>
      <c r="AI541">
        <v>0</v>
      </c>
      <c r="AJ541" t="s">
        <v>62</v>
      </c>
      <c r="AK541" t="s">
        <v>42</v>
      </c>
      <c r="AL541" s="29">
        <f>Table1[[#This Row],[membership_tenure_months]]*Table1[[#This Row],[final_price]]</f>
        <v>213.75</v>
      </c>
    </row>
    <row r="542" spans="1:38" x14ac:dyDescent="0.35">
      <c r="A542">
        <v>20</v>
      </c>
      <c r="B542" t="s">
        <v>54</v>
      </c>
      <c r="C542">
        <v>1</v>
      </c>
      <c r="D542" t="s">
        <v>81</v>
      </c>
      <c r="E542" t="b">
        <v>0</v>
      </c>
      <c r="F542" s="1">
        <v>0.74444444444444446</v>
      </c>
      <c r="G542" s="1">
        <v>0.78402777777777777</v>
      </c>
      <c r="H542">
        <v>57</v>
      </c>
      <c r="I542" t="b">
        <v>1</v>
      </c>
      <c r="J542" t="b">
        <v>1</v>
      </c>
      <c r="K542" t="b">
        <v>1</v>
      </c>
      <c r="L542" t="s">
        <v>36</v>
      </c>
      <c r="M542">
        <v>20</v>
      </c>
      <c r="N542" t="s">
        <v>37</v>
      </c>
      <c r="O542">
        <v>20</v>
      </c>
      <c r="P542" t="s">
        <v>46</v>
      </c>
      <c r="Q542">
        <v>0</v>
      </c>
      <c r="R542" s="29">
        <v>20</v>
      </c>
      <c r="S542" t="s">
        <v>56</v>
      </c>
      <c r="T542" t="s">
        <v>40</v>
      </c>
      <c r="U542">
        <v>37.338200000000001</v>
      </c>
      <c r="V542">
        <v>-121.88630000000001</v>
      </c>
      <c r="W542">
        <f t="shared" si="16"/>
        <v>2022</v>
      </c>
      <c r="X542" t="str">
        <f t="shared" si="17"/>
        <v>September</v>
      </c>
      <c r="Y542" s="2">
        <v>44814</v>
      </c>
      <c r="Z542">
        <v>4</v>
      </c>
      <c r="AA542" t="b">
        <v>1</v>
      </c>
      <c r="AB542" s="2">
        <v>45803</v>
      </c>
      <c r="AC542">
        <v>35</v>
      </c>
      <c r="AD542">
        <v>86</v>
      </c>
      <c r="AE542">
        <v>4</v>
      </c>
      <c r="AF542">
        <v>1</v>
      </c>
      <c r="AG542">
        <v>0</v>
      </c>
      <c r="AH542" s="30">
        <v>1</v>
      </c>
      <c r="AI542">
        <v>0</v>
      </c>
      <c r="AJ542" t="s">
        <v>41</v>
      </c>
      <c r="AK542" t="s">
        <v>42</v>
      </c>
      <c r="AL542" s="29">
        <f>Table1[[#This Row],[membership_tenure_months]]*Table1[[#This Row],[final_price]]</f>
        <v>700</v>
      </c>
    </row>
    <row r="543" spans="1:38" x14ac:dyDescent="0.35">
      <c r="A543">
        <v>34</v>
      </c>
      <c r="B543" t="s">
        <v>43</v>
      </c>
      <c r="C543">
        <v>1</v>
      </c>
      <c r="D543" t="s">
        <v>63</v>
      </c>
      <c r="E543" t="b">
        <v>1</v>
      </c>
      <c r="F543" s="1">
        <v>0.38472222222222224</v>
      </c>
      <c r="G543" s="1">
        <v>0.49444444444444446</v>
      </c>
      <c r="H543">
        <v>158</v>
      </c>
      <c r="I543" t="b">
        <v>0</v>
      </c>
      <c r="J543" t="b">
        <v>1</v>
      </c>
      <c r="K543" t="b">
        <v>0</v>
      </c>
      <c r="L543" t="s">
        <v>36</v>
      </c>
      <c r="M543">
        <v>30</v>
      </c>
      <c r="N543" t="s">
        <v>82</v>
      </c>
      <c r="O543">
        <v>22.5</v>
      </c>
      <c r="P543" t="s">
        <v>46</v>
      </c>
      <c r="Q543">
        <v>0</v>
      </c>
      <c r="R543" s="29">
        <v>22.5</v>
      </c>
      <c r="S543" t="s">
        <v>47</v>
      </c>
      <c r="T543" t="s">
        <v>57</v>
      </c>
      <c r="U543">
        <v>33.836599999999997</v>
      </c>
      <c r="V543">
        <v>-117.9143</v>
      </c>
      <c r="W543">
        <f t="shared" si="16"/>
        <v>2023</v>
      </c>
      <c r="X543" t="str">
        <f t="shared" si="17"/>
        <v>September</v>
      </c>
      <c r="Y543" s="2">
        <v>45185</v>
      </c>
      <c r="Z543">
        <v>4</v>
      </c>
      <c r="AA543" t="b">
        <v>1</v>
      </c>
      <c r="AB543" s="2">
        <v>45824</v>
      </c>
      <c r="AC543">
        <v>23</v>
      </c>
      <c r="AD543">
        <v>65</v>
      </c>
      <c r="AE543">
        <v>4</v>
      </c>
      <c r="AF543">
        <v>2.6</v>
      </c>
      <c r="AG543">
        <v>0</v>
      </c>
      <c r="AH543" s="30">
        <v>1</v>
      </c>
      <c r="AI543">
        <v>0</v>
      </c>
      <c r="AJ543" t="s">
        <v>58</v>
      </c>
      <c r="AK543" t="s">
        <v>42</v>
      </c>
      <c r="AL543" s="29">
        <f>Table1[[#This Row],[membership_tenure_months]]*Table1[[#This Row],[final_price]]</f>
        <v>517.5</v>
      </c>
    </row>
    <row r="544" spans="1:38" x14ac:dyDescent="0.35">
      <c r="A544">
        <v>18</v>
      </c>
      <c r="B544" t="s">
        <v>34</v>
      </c>
      <c r="C544">
        <v>1</v>
      </c>
      <c r="D544" t="s">
        <v>114</v>
      </c>
      <c r="E544" t="b">
        <v>0</v>
      </c>
      <c r="F544" s="1">
        <v>0.75069444444444444</v>
      </c>
      <c r="G544" s="1">
        <v>0.77500000000000002</v>
      </c>
      <c r="H544">
        <v>35</v>
      </c>
      <c r="I544" t="b">
        <v>1</v>
      </c>
      <c r="J544" t="b">
        <v>1</v>
      </c>
      <c r="K544" t="b">
        <v>0</v>
      </c>
      <c r="L544" t="s">
        <v>45</v>
      </c>
      <c r="M544">
        <v>50</v>
      </c>
      <c r="N544" t="s">
        <v>37</v>
      </c>
      <c r="O544">
        <v>50</v>
      </c>
      <c r="P544" t="s">
        <v>51</v>
      </c>
      <c r="Q544">
        <v>0.1</v>
      </c>
      <c r="R544" s="29">
        <v>45</v>
      </c>
      <c r="S544" t="s">
        <v>39</v>
      </c>
      <c r="T544" t="s">
        <v>61</v>
      </c>
      <c r="U544">
        <v>38.581600000000002</v>
      </c>
      <c r="V544">
        <v>-121.4944</v>
      </c>
      <c r="W544">
        <f t="shared" si="16"/>
        <v>2024</v>
      </c>
      <c r="X544" t="str">
        <f t="shared" si="17"/>
        <v>October</v>
      </c>
      <c r="Y544" s="2">
        <v>45587</v>
      </c>
      <c r="Z544">
        <v>1</v>
      </c>
      <c r="AA544" t="b">
        <v>0</v>
      </c>
      <c r="AB544" s="2">
        <v>45847</v>
      </c>
      <c r="AC544">
        <v>10</v>
      </c>
      <c r="AD544">
        <v>42</v>
      </c>
      <c r="AE544">
        <v>4</v>
      </c>
      <c r="AF544">
        <v>0.6</v>
      </c>
      <c r="AG544">
        <v>5</v>
      </c>
      <c r="AH544" s="30">
        <v>0</v>
      </c>
      <c r="AI544">
        <v>0</v>
      </c>
      <c r="AJ544" t="s">
        <v>62</v>
      </c>
      <c r="AK544" t="s">
        <v>42</v>
      </c>
      <c r="AL544" s="29">
        <f>Table1[[#This Row],[membership_tenure_months]]*Table1[[#This Row],[final_price]]</f>
        <v>450</v>
      </c>
    </row>
    <row r="545" spans="1:38" x14ac:dyDescent="0.35">
      <c r="A545">
        <v>21</v>
      </c>
      <c r="B545" t="s">
        <v>43</v>
      </c>
      <c r="C545">
        <v>5</v>
      </c>
      <c r="D545" t="s">
        <v>131</v>
      </c>
      <c r="E545" t="b">
        <v>1</v>
      </c>
      <c r="F545" s="1">
        <v>0.84375</v>
      </c>
      <c r="G545" s="1">
        <v>0.96805555555555556</v>
      </c>
      <c r="H545">
        <v>179</v>
      </c>
      <c r="I545" t="b">
        <v>1</v>
      </c>
      <c r="J545" t="b">
        <v>0</v>
      </c>
      <c r="K545" t="b">
        <v>1</v>
      </c>
      <c r="L545" t="s">
        <v>36</v>
      </c>
      <c r="M545">
        <v>30</v>
      </c>
      <c r="N545" t="s">
        <v>37</v>
      </c>
      <c r="O545">
        <v>30</v>
      </c>
      <c r="P545" t="s">
        <v>38</v>
      </c>
      <c r="Q545">
        <v>0.05</v>
      </c>
      <c r="R545" s="29">
        <v>28.5</v>
      </c>
      <c r="S545" t="s">
        <v>47</v>
      </c>
      <c r="T545" t="s">
        <v>48</v>
      </c>
      <c r="U545">
        <v>36.7378</v>
      </c>
      <c r="V545">
        <v>-119.7871</v>
      </c>
      <c r="W545">
        <f t="shared" si="16"/>
        <v>2023</v>
      </c>
      <c r="X545" t="str">
        <f t="shared" si="17"/>
        <v>July</v>
      </c>
      <c r="Y545" s="2">
        <v>45115</v>
      </c>
      <c r="Z545">
        <v>0</v>
      </c>
      <c r="AA545" t="b">
        <v>1</v>
      </c>
      <c r="AB545" s="2">
        <v>45820</v>
      </c>
      <c r="AC545">
        <v>25</v>
      </c>
      <c r="AD545">
        <v>69</v>
      </c>
      <c r="AE545">
        <v>20</v>
      </c>
      <c r="AF545">
        <v>3</v>
      </c>
      <c r="AG545">
        <v>1.5</v>
      </c>
      <c r="AH545" s="30">
        <v>1</v>
      </c>
      <c r="AI545">
        <v>0</v>
      </c>
      <c r="AJ545" t="s">
        <v>49</v>
      </c>
      <c r="AK545" t="s">
        <v>42</v>
      </c>
      <c r="AL545" s="29">
        <f>Table1[[#This Row],[membership_tenure_months]]*Table1[[#This Row],[final_price]]</f>
        <v>712.5</v>
      </c>
    </row>
    <row r="546" spans="1:38" x14ac:dyDescent="0.35">
      <c r="A546">
        <v>33</v>
      </c>
      <c r="B546" t="s">
        <v>43</v>
      </c>
      <c r="C546">
        <v>2</v>
      </c>
      <c r="D546" t="s">
        <v>103</v>
      </c>
      <c r="E546" t="b">
        <v>0</v>
      </c>
      <c r="F546" s="1">
        <v>0.52916666666666667</v>
      </c>
      <c r="G546" s="1">
        <v>0.62569444444444444</v>
      </c>
      <c r="H546">
        <v>139</v>
      </c>
      <c r="I546" t="b">
        <v>1</v>
      </c>
      <c r="J546" t="b">
        <v>1</v>
      </c>
      <c r="K546" t="b">
        <v>0</v>
      </c>
      <c r="L546" t="s">
        <v>75</v>
      </c>
      <c r="M546">
        <v>30</v>
      </c>
      <c r="N546" t="s">
        <v>37</v>
      </c>
      <c r="O546">
        <v>30</v>
      </c>
      <c r="P546" t="s">
        <v>46</v>
      </c>
      <c r="Q546">
        <v>0</v>
      </c>
      <c r="R546" s="29">
        <v>30</v>
      </c>
      <c r="S546" t="s">
        <v>47</v>
      </c>
      <c r="T546" t="s">
        <v>72</v>
      </c>
      <c r="U546">
        <v>35.3733</v>
      </c>
      <c r="V546">
        <v>-119.0187</v>
      </c>
      <c r="W546">
        <f t="shared" si="16"/>
        <v>2023</v>
      </c>
      <c r="X546" t="str">
        <f t="shared" si="17"/>
        <v>September</v>
      </c>
      <c r="Y546" s="2">
        <v>45172</v>
      </c>
      <c r="Z546">
        <v>5</v>
      </c>
      <c r="AA546" t="b">
        <v>1</v>
      </c>
      <c r="AB546" s="2">
        <v>45823</v>
      </c>
      <c r="AC546">
        <v>23</v>
      </c>
      <c r="AD546">
        <v>66</v>
      </c>
      <c r="AE546">
        <v>8</v>
      </c>
      <c r="AF546">
        <v>2.2999999999999998</v>
      </c>
      <c r="AG546">
        <v>0</v>
      </c>
      <c r="AH546" s="30">
        <v>1</v>
      </c>
      <c r="AI546">
        <v>0</v>
      </c>
      <c r="AJ546" t="s">
        <v>73</v>
      </c>
      <c r="AK546" t="s">
        <v>42</v>
      </c>
      <c r="AL546" s="29">
        <f>Table1[[#This Row],[membership_tenure_months]]*Table1[[#This Row],[final_price]]</f>
        <v>690</v>
      </c>
    </row>
    <row r="547" spans="1:38" x14ac:dyDescent="0.35">
      <c r="A547">
        <v>27</v>
      </c>
      <c r="B547" t="s">
        <v>34</v>
      </c>
      <c r="C547">
        <v>4</v>
      </c>
      <c r="D547" t="s">
        <v>50</v>
      </c>
      <c r="E547" t="b">
        <v>0</v>
      </c>
      <c r="F547" s="1">
        <v>0.49236111111111114</v>
      </c>
      <c r="G547" s="1">
        <v>0.60069444444444442</v>
      </c>
      <c r="H547">
        <v>156</v>
      </c>
      <c r="I547" t="b">
        <v>1</v>
      </c>
      <c r="J547" t="b">
        <v>1</v>
      </c>
      <c r="K547" t="b">
        <v>0</v>
      </c>
      <c r="L547" t="s">
        <v>36</v>
      </c>
      <c r="M547">
        <v>50</v>
      </c>
      <c r="N547" t="s">
        <v>82</v>
      </c>
      <c r="O547">
        <v>37.5</v>
      </c>
      <c r="P547" t="s">
        <v>46</v>
      </c>
      <c r="Q547">
        <v>0</v>
      </c>
      <c r="R547" s="29">
        <v>37.5</v>
      </c>
      <c r="S547" t="s">
        <v>39</v>
      </c>
      <c r="T547" t="s">
        <v>69</v>
      </c>
      <c r="U547">
        <v>32.715699999999998</v>
      </c>
      <c r="V547">
        <v>-117.1611</v>
      </c>
      <c r="W547">
        <f t="shared" si="16"/>
        <v>2024</v>
      </c>
      <c r="X547" t="str">
        <f t="shared" si="17"/>
        <v>June</v>
      </c>
      <c r="Y547" s="2">
        <v>45449</v>
      </c>
      <c r="Z547">
        <v>8</v>
      </c>
      <c r="AA547" t="b">
        <v>1</v>
      </c>
      <c r="AB547" s="2">
        <v>45839</v>
      </c>
      <c r="AC547">
        <v>14</v>
      </c>
      <c r="AD547">
        <v>50</v>
      </c>
      <c r="AE547">
        <v>16</v>
      </c>
      <c r="AF547">
        <v>2.6</v>
      </c>
      <c r="AG547">
        <v>0</v>
      </c>
      <c r="AH547" s="30">
        <v>0</v>
      </c>
      <c r="AI547">
        <v>0</v>
      </c>
      <c r="AJ547" t="s">
        <v>70</v>
      </c>
      <c r="AK547" t="s">
        <v>42</v>
      </c>
      <c r="AL547" s="29">
        <f>Table1[[#This Row],[membership_tenure_months]]*Table1[[#This Row],[final_price]]</f>
        <v>525</v>
      </c>
    </row>
    <row r="548" spans="1:38" x14ac:dyDescent="0.35">
      <c r="A548">
        <v>24</v>
      </c>
      <c r="B548" t="s">
        <v>34</v>
      </c>
      <c r="C548">
        <v>3</v>
      </c>
      <c r="D548" t="s">
        <v>99</v>
      </c>
      <c r="E548" t="b">
        <v>0</v>
      </c>
      <c r="F548" s="1">
        <v>0.55555555555555558</v>
      </c>
      <c r="G548" s="1">
        <v>0.62083333333333335</v>
      </c>
      <c r="H548">
        <v>94</v>
      </c>
      <c r="I548" t="b">
        <v>0</v>
      </c>
      <c r="J548" t="b">
        <v>0</v>
      </c>
      <c r="K548" t="b">
        <v>1</v>
      </c>
      <c r="L548" t="s">
        <v>80</v>
      </c>
      <c r="M548">
        <v>50</v>
      </c>
      <c r="N548" t="s">
        <v>37</v>
      </c>
      <c r="O548">
        <v>50</v>
      </c>
      <c r="P548" t="s">
        <v>38</v>
      </c>
      <c r="Q548">
        <v>0.05</v>
      </c>
      <c r="R548" s="29">
        <v>47.5</v>
      </c>
      <c r="S548" t="s">
        <v>39</v>
      </c>
      <c r="T548" t="s">
        <v>69</v>
      </c>
      <c r="U548">
        <v>32.715699999999998</v>
      </c>
      <c r="V548">
        <v>-117.1611</v>
      </c>
      <c r="W548">
        <f t="shared" si="16"/>
        <v>2025</v>
      </c>
      <c r="X548" t="str">
        <f t="shared" si="17"/>
        <v>February</v>
      </c>
      <c r="Y548" s="2">
        <v>45710</v>
      </c>
      <c r="Z548">
        <v>0</v>
      </c>
      <c r="AA548" t="b">
        <v>1</v>
      </c>
      <c r="AB548" s="2">
        <v>45854</v>
      </c>
      <c r="AC548">
        <v>6</v>
      </c>
      <c r="AD548">
        <v>35</v>
      </c>
      <c r="AE548">
        <v>12</v>
      </c>
      <c r="AF548">
        <v>1.6</v>
      </c>
      <c r="AG548">
        <v>2.5</v>
      </c>
      <c r="AH548" s="30">
        <v>0</v>
      </c>
      <c r="AI548">
        <v>1</v>
      </c>
      <c r="AJ548" t="s">
        <v>70</v>
      </c>
      <c r="AK548" t="s">
        <v>42</v>
      </c>
      <c r="AL548" s="29">
        <f>Table1[[#This Row],[membership_tenure_months]]*Table1[[#This Row],[final_price]]</f>
        <v>285</v>
      </c>
    </row>
    <row r="549" spans="1:38" x14ac:dyDescent="0.35">
      <c r="A549">
        <v>45</v>
      </c>
      <c r="B549" t="s">
        <v>43</v>
      </c>
      <c r="C549">
        <v>5</v>
      </c>
      <c r="D549" t="s">
        <v>169</v>
      </c>
      <c r="E549" t="b">
        <v>0</v>
      </c>
      <c r="F549" s="1">
        <v>0.82152777777777775</v>
      </c>
      <c r="G549" s="1">
        <v>0.87569444444444444</v>
      </c>
      <c r="H549">
        <v>78</v>
      </c>
      <c r="I549" t="b">
        <v>1</v>
      </c>
      <c r="J549" t="b">
        <v>0</v>
      </c>
      <c r="K549" t="b">
        <v>0</v>
      </c>
      <c r="L549" t="s">
        <v>45</v>
      </c>
      <c r="M549">
        <v>30</v>
      </c>
      <c r="N549" t="s">
        <v>37</v>
      </c>
      <c r="O549">
        <v>30</v>
      </c>
      <c r="P549" t="s">
        <v>93</v>
      </c>
      <c r="Q549">
        <v>0.15</v>
      </c>
      <c r="R549" s="29">
        <v>25.5</v>
      </c>
      <c r="S549" t="s">
        <v>47</v>
      </c>
      <c r="T549" t="s">
        <v>76</v>
      </c>
      <c r="U549">
        <v>37.774900000000002</v>
      </c>
      <c r="V549">
        <v>-122.4194</v>
      </c>
      <c r="W549">
        <f t="shared" si="16"/>
        <v>2023</v>
      </c>
      <c r="X549" t="str">
        <f t="shared" si="17"/>
        <v>July</v>
      </c>
      <c r="Y549" s="2">
        <v>45115</v>
      </c>
      <c r="Z549">
        <v>0</v>
      </c>
      <c r="AA549" t="b">
        <v>0</v>
      </c>
      <c r="AB549" s="2">
        <v>45820</v>
      </c>
      <c r="AC549">
        <v>25</v>
      </c>
      <c r="AD549">
        <v>69</v>
      </c>
      <c r="AE549">
        <v>20</v>
      </c>
      <c r="AF549">
        <v>1.3</v>
      </c>
      <c r="AG549">
        <v>4.5</v>
      </c>
      <c r="AH549" s="30">
        <v>1</v>
      </c>
      <c r="AI549">
        <v>0</v>
      </c>
      <c r="AJ549" t="s">
        <v>77</v>
      </c>
      <c r="AK549" t="s">
        <v>42</v>
      </c>
      <c r="AL549" s="29">
        <f>Table1[[#This Row],[membership_tenure_months]]*Table1[[#This Row],[final_price]]</f>
        <v>637.5</v>
      </c>
    </row>
    <row r="550" spans="1:38" x14ac:dyDescent="0.35">
      <c r="A550">
        <v>13</v>
      </c>
      <c r="B550" t="s">
        <v>43</v>
      </c>
      <c r="C550">
        <v>2</v>
      </c>
      <c r="D550" t="s">
        <v>103</v>
      </c>
      <c r="E550" t="b">
        <v>1</v>
      </c>
      <c r="F550" s="1">
        <v>0.44027777777777777</v>
      </c>
      <c r="G550" s="1">
        <v>0.53402777777777777</v>
      </c>
      <c r="H550">
        <v>135</v>
      </c>
      <c r="I550" t="b">
        <v>1</v>
      </c>
      <c r="J550" t="b">
        <v>0</v>
      </c>
      <c r="K550" t="b">
        <v>0</v>
      </c>
      <c r="L550" t="s">
        <v>75</v>
      </c>
      <c r="M550">
        <v>30</v>
      </c>
      <c r="N550" t="s">
        <v>82</v>
      </c>
      <c r="O550">
        <v>22.5</v>
      </c>
      <c r="P550" t="s">
        <v>46</v>
      </c>
      <c r="Q550">
        <v>0</v>
      </c>
      <c r="R550" s="29">
        <v>22.5</v>
      </c>
      <c r="S550" t="s">
        <v>47</v>
      </c>
      <c r="T550" t="s">
        <v>61</v>
      </c>
      <c r="U550">
        <v>38.581600000000002</v>
      </c>
      <c r="V550">
        <v>-121.4944</v>
      </c>
      <c r="W550">
        <f t="shared" si="16"/>
        <v>2023</v>
      </c>
      <c r="X550" t="str">
        <f t="shared" si="17"/>
        <v>December</v>
      </c>
      <c r="Y550" s="2">
        <v>45276</v>
      </c>
      <c r="Z550">
        <v>0</v>
      </c>
      <c r="AA550" t="b">
        <v>1</v>
      </c>
      <c r="AB550" s="2">
        <v>45829</v>
      </c>
      <c r="AC550">
        <v>20</v>
      </c>
      <c r="AD550">
        <v>60</v>
      </c>
      <c r="AE550">
        <v>8</v>
      </c>
      <c r="AF550">
        <v>2.2000000000000002</v>
      </c>
      <c r="AG550">
        <v>0</v>
      </c>
      <c r="AH550" s="30">
        <v>0</v>
      </c>
      <c r="AI550">
        <v>0</v>
      </c>
      <c r="AJ550" t="s">
        <v>62</v>
      </c>
      <c r="AK550" t="s">
        <v>42</v>
      </c>
      <c r="AL550" s="29">
        <f>Table1[[#This Row],[membership_tenure_months]]*Table1[[#This Row],[final_price]]</f>
        <v>450</v>
      </c>
    </row>
    <row r="551" spans="1:38" x14ac:dyDescent="0.35">
      <c r="A551">
        <v>29</v>
      </c>
      <c r="B551" t="s">
        <v>43</v>
      </c>
      <c r="C551">
        <v>3</v>
      </c>
      <c r="D551" t="s">
        <v>119</v>
      </c>
      <c r="E551" t="b">
        <v>0</v>
      </c>
      <c r="F551" s="1">
        <v>0.59444444444444444</v>
      </c>
      <c r="G551" s="1">
        <v>0.71388888888888891</v>
      </c>
      <c r="H551">
        <v>172</v>
      </c>
      <c r="I551" t="b">
        <v>0</v>
      </c>
      <c r="J551" t="b">
        <v>0</v>
      </c>
      <c r="K551" t="b">
        <v>0</v>
      </c>
      <c r="L551" t="s">
        <v>80</v>
      </c>
      <c r="M551">
        <v>30</v>
      </c>
      <c r="N551" t="s">
        <v>37</v>
      </c>
      <c r="O551">
        <v>30</v>
      </c>
      <c r="P551" t="s">
        <v>38</v>
      </c>
      <c r="Q551">
        <v>0.05</v>
      </c>
      <c r="R551" s="29">
        <v>28.5</v>
      </c>
      <c r="S551" t="s">
        <v>47</v>
      </c>
      <c r="T551" t="s">
        <v>48</v>
      </c>
      <c r="U551">
        <v>36.7378</v>
      </c>
      <c r="V551">
        <v>-119.7871</v>
      </c>
      <c r="W551">
        <f t="shared" si="16"/>
        <v>2023</v>
      </c>
      <c r="X551" t="str">
        <f t="shared" si="17"/>
        <v>March</v>
      </c>
      <c r="Y551" s="2">
        <v>45008</v>
      </c>
      <c r="Z551">
        <v>0</v>
      </c>
      <c r="AA551" t="b">
        <v>1</v>
      </c>
      <c r="AB551" s="2">
        <v>45814</v>
      </c>
      <c r="AC551">
        <v>29</v>
      </c>
      <c r="AD551">
        <v>75</v>
      </c>
      <c r="AE551">
        <v>12</v>
      </c>
      <c r="AF551">
        <v>2.9</v>
      </c>
      <c r="AG551">
        <v>1.5</v>
      </c>
      <c r="AH551" s="30">
        <v>1</v>
      </c>
      <c r="AI551">
        <v>0</v>
      </c>
      <c r="AJ551" t="s">
        <v>49</v>
      </c>
      <c r="AK551" t="s">
        <v>42</v>
      </c>
      <c r="AL551" s="29">
        <f>Table1[[#This Row],[membership_tenure_months]]*Table1[[#This Row],[final_price]]</f>
        <v>826.5</v>
      </c>
    </row>
    <row r="552" spans="1:38" x14ac:dyDescent="0.35">
      <c r="A552">
        <v>28</v>
      </c>
      <c r="B552" t="s">
        <v>54</v>
      </c>
      <c r="C552">
        <v>2</v>
      </c>
      <c r="D552" t="s">
        <v>120</v>
      </c>
      <c r="E552" t="b">
        <v>0</v>
      </c>
      <c r="F552" s="1">
        <v>0.3888888888888889</v>
      </c>
      <c r="G552" s="1">
        <v>0.49791666666666667</v>
      </c>
      <c r="H552">
        <v>157</v>
      </c>
      <c r="I552" t="b">
        <v>0</v>
      </c>
      <c r="J552" t="b">
        <v>1</v>
      </c>
      <c r="K552" t="b">
        <v>1</v>
      </c>
      <c r="L552" t="s">
        <v>80</v>
      </c>
      <c r="M552">
        <v>20</v>
      </c>
      <c r="N552" t="s">
        <v>82</v>
      </c>
      <c r="O552">
        <v>15</v>
      </c>
      <c r="P552" t="s">
        <v>46</v>
      </c>
      <c r="Q552">
        <v>0</v>
      </c>
      <c r="R552" s="29">
        <v>15</v>
      </c>
      <c r="S552" t="s">
        <v>56</v>
      </c>
      <c r="T552" t="s">
        <v>76</v>
      </c>
      <c r="U552">
        <v>37.774900000000002</v>
      </c>
      <c r="V552">
        <v>-122.4194</v>
      </c>
      <c r="W552">
        <f t="shared" si="16"/>
        <v>2023</v>
      </c>
      <c r="X552" t="str">
        <f t="shared" si="17"/>
        <v>December</v>
      </c>
      <c r="Y552" s="2">
        <v>45277</v>
      </c>
      <c r="Z552">
        <v>2</v>
      </c>
      <c r="AA552" t="b">
        <v>0</v>
      </c>
      <c r="AB552" s="2">
        <v>45829</v>
      </c>
      <c r="AC552">
        <v>20</v>
      </c>
      <c r="AD552">
        <v>60</v>
      </c>
      <c r="AE552">
        <v>8</v>
      </c>
      <c r="AF552">
        <v>2.6</v>
      </c>
      <c r="AG552">
        <v>0</v>
      </c>
      <c r="AH552" s="30">
        <v>0</v>
      </c>
      <c r="AI552">
        <v>0</v>
      </c>
      <c r="AJ552" t="s">
        <v>77</v>
      </c>
      <c r="AK552" t="s">
        <v>42</v>
      </c>
      <c r="AL552" s="29">
        <f>Table1[[#This Row],[membership_tenure_months]]*Table1[[#This Row],[final_price]]</f>
        <v>300</v>
      </c>
    </row>
    <row r="553" spans="1:38" x14ac:dyDescent="0.35">
      <c r="A553">
        <v>44</v>
      </c>
      <c r="B553" t="s">
        <v>54</v>
      </c>
      <c r="C553">
        <v>3</v>
      </c>
      <c r="D553" t="s">
        <v>78</v>
      </c>
      <c r="E553" t="b">
        <v>1</v>
      </c>
      <c r="F553" s="1">
        <v>0.42430555555555555</v>
      </c>
      <c r="G553" s="1">
        <v>0.47916666666666669</v>
      </c>
      <c r="H553">
        <v>79</v>
      </c>
      <c r="I553" t="b">
        <v>1</v>
      </c>
      <c r="J553" t="b">
        <v>1</v>
      </c>
      <c r="K553" t="b">
        <v>1</v>
      </c>
      <c r="L553" t="s">
        <v>36</v>
      </c>
      <c r="M553">
        <v>20</v>
      </c>
      <c r="N553" t="s">
        <v>97</v>
      </c>
      <c r="O553">
        <v>18</v>
      </c>
      <c r="P553" t="s">
        <v>46</v>
      </c>
      <c r="Q553">
        <v>0</v>
      </c>
      <c r="R553" s="29">
        <v>18</v>
      </c>
      <c r="S553" t="s">
        <v>56</v>
      </c>
      <c r="T553" t="s">
        <v>57</v>
      </c>
      <c r="U553">
        <v>33.836599999999997</v>
      </c>
      <c r="V553">
        <v>-117.9143</v>
      </c>
      <c r="W553">
        <f t="shared" si="16"/>
        <v>2022</v>
      </c>
      <c r="X553" t="str">
        <f t="shared" si="17"/>
        <v>December</v>
      </c>
      <c r="Y553" s="2">
        <v>44923</v>
      </c>
      <c r="Z553">
        <v>6</v>
      </c>
      <c r="AA553" t="b">
        <v>1</v>
      </c>
      <c r="AB553" s="2">
        <v>45809</v>
      </c>
      <c r="AC553">
        <v>32</v>
      </c>
      <c r="AD553">
        <v>80</v>
      </c>
      <c r="AE553">
        <v>12</v>
      </c>
      <c r="AF553">
        <v>1.3</v>
      </c>
      <c r="AG553">
        <v>0</v>
      </c>
      <c r="AH553" s="30">
        <v>1</v>
      </c>
      <c r="AI553">
        <v>0</v>
      </c>
      <c r="AJ553" t="s">
        <v>58</v>
      </c>
      <c r="AK553" t="s">
        <v>42</v>
      </c>
      <c r="AL553" s="29">
        <f>Table1[[#This Row],[membership_tenure_months]]*Table1[[#This Row],[final_price]]</f>
        <v>576</v>
      </c>
    </row>
    <row r="554" spans="1:38" x14ac:dyDescent="0.35">
      <c r="A554">
        <v>38</v>
      </c>
      <c r="B554" t="s">
        <v>34</v>
      </c>
      <c r="C554">
        <v>4</v>
      </c>
      <c r="D554" t="s">
        <v>67</v>
      </c>
      <c r="E554" t="b">
        <v>1</v>
      </c>
      <c r="F554" s="1">
        <v>0.53472222222222221</v>
      </c>
      <c r="G554" s="1">
        <v>0.59652777777777777</v>
      </c>
      <c r="H554">
        <v>89</v>
      </c>
      <c r="I554" t="b">
        <v>0</v>
      </c>
      <c r="J554" t="b">
        <v>0</v>
      </c>
      <c r="K554" t="b">
        <v>1</v>
      </c>
      <c r="L554" t="s">
        <v>80</v>
      </c>
      <c r="M554">
        <v>50</v>
      </c>
      <c r="N554" t="s">
        <v>37</v>
      </c>
      <c r="O554">
        <v>50</v>
      </c>
      <c r="P554" t="s">
        <v>46</v>
      </c>
      <c r="Q554">
        <v>0</v>
      </c>
      <c r="R554" s="29">
        <v>50</v>
      </c>
      <c r="S554" t="s">
        <v>39</v>
      </c>
      <c r="T554" t="s">
        <v>64</v>
      </c>
      <c r="U554">
        <v>34.052199999999999</v>
      </c>
      <c r="V554">
        <v>-118.2437</v>
      </c>
      <c r="W554">
        <f t="shared" si="16"/>
        <v>2023</v>
      </c>
      <c r="X554" t="str">
        <f t="shared" si="17"/>
        <v>November</v>
      </c>
      <c r="Y554" s="2">
        <v>45243</v>
      </c>
      <c r="Z554">
        <v>0</v>
      </c>
      <c r="AA554" t="b">
        <v>1</v>
      </c>
      <c r="AB554" s="2">
        <v>45827</v>
      </c>
      <c r="AC554">
        <v>21</v>
      </c>
      <c r="AD554">
        <v>62</v>
      </c>
      <c r="AE554">
        <v>16</v>
      </c>
      <c r="AF554">
        <v>1.5</v>
      </c>
      <c r="AG554">
        <v>0</v>
      </c>
      <c r="AH554" s="30">
        <v>1</v>
      </c>
      <c r="AI554">
        <v>1</v>
      </c>
      <c r="AJ554" t="s">
        <v>65</v>
      </c>
      <c r="AK554" t="s">
        <v>42</v>
      </c>
      <c r="AL554" s="29">
        <f>Table1[[#This Row],[membership_tenure_months]]*Table1[[#This Row],[final_price]]</f>
        <v>1050</v>
      </c>
    </row>
    <row r="555" spans="1:38" x14ac:dyDescent="0.35">
      <c r="A555">
        <v>19</v>
      </c>
      <c r="B555" t="s">
        <v>43</v>
      </c>
      <c r="C555">
        <v>2</v>
      </c>
      <c r="D555" t="s">
        <v>89</v>
      </c>
      <c r="E555" t="b">
        <v>1</v>
      </c>
      <c r="F555" s="1">
        <v>0.71736111111111112</v>
      </c>
      <c r="G555" s="1">
        <v>0.80972222222222223</v>
      </c>
      <c r="H555">
        <v>133</v>
      </c>
      <c r="I555" t="b">
        <v>1</v>
      </c>
      <c r="J555" t="b">
        <v>1</v>
      </c>
      <c r="K555" t="b">
        <v>0</v>
      </c>
      <c r="L555" t="s">
        <v>60</v>
      </c>
      <c r="M555">
        <v>30</v>
      </c>
      <c r="N555" t="s">
        <v>37</v>
      </c>
      <c r="O555">
        <v>30</v>
      </c>
      <c r="P555" t="s">
        <v>38</v>
      </c>
      <c r="Q555">
        <v>0.05</v>
      </c>
      <c r="R555" s="29">
        <v>28.5</v>
      </c>
      <c r="S555" t="s">
        <v>47</v>
      </c>
      <c r="T555" t="s">
        <v>61</v>
      </c>
      <c r="U555">
        <v>38.581600000000002</v>
      </c>
      <c r="V555">
        <v>-121.4944</v>
      </c>
      <c r="W555">
        <f t="shared" si="16"/>
        <v>2023</v>
      </c>
      <c r="X555" t="str">
        <f t="shared" si="17"/>
        <v>November</v>
      </c>
      <c r="Y555" s="2">
        <v>45233</v>
      </c>
      <c r="Z555">
        <v>3</v>
      </c>
      <c r="AA555" t="b">
        <v>0</v>
      </c>
      <c r="AB555" s="2">
        <v>45827</v>
      </c>
      <c r="AC555">
        <v>21</v>
      </c>
      <c r="AD555">
        <v>62</v>
      </c>
      <c r="AE555">
        <v>8</v>
      </c>
      <c r="AF555">
        <v>2.2000000000000002</v>
      </c>
      <c r="AG555">
        <v>1.5</v>
      </c>
      <c r="AH555" s="30">
        <v>1</v>
      </c>
      <c r="AI555">
        <v>0</v>
      </c>
      <c r="AJ555" t="s">
        <v>62</v>
      </c>
      <c r="AK555" t="s">
        <v>42</v>
      </c>
      <c r="AL555" s="29">
        <f>Table1[[#This Row],[membership_tenure_months]]*Table1[[#This Row],[final_price]]</f>
        <v>598.5</v>
      </c>
    </row>
    <row r="556" spans="1:38" x14ac:dyDescent="0.35">
      <c r="A556">
        <v>27</v>
      </c>
      <c r="B556" t="s">
        <v>34</v>
      </c>
      <c r="C556">
        <v>3</v>
      </c>
      <c r="D556" t="s">
        <v>121</v>
      </c>
      <c r="E556" t="b">
        <v>1</v>
      </c>
      <c r="F556" s="1">
        <v>0.45</v>
      </c>
      <c r="G556" s="1">
        <v>0.55208333333333337</v>
      </c>
      <c r="H556">
        <v>147</v>
      </c>
      <c r="I556" t="b">
        <v>1</v>
      </c>
      <c r="J556" t="b">
        <v>0</v>
      </c>
      <c r="K556" t="b">
        <v>0</v>
      </c>
      <c r="L556" t="s">
        <v>45</v>
      </c>
      <c r="M556">
        <v>50</v>
      </c>
      <c r="N556" t="s">
        <v>82</v>
      </c>
      <c r="O556">
        <v>37.5</v>
      </c>
      <c r="P556" t="s">
        <v>46</v>
      </c>
      <c r="Q556">
        <v>0</v>
      </c>
      <c r="R556" s="29">
        <v>37.5</v>
      </c>
      <c r="S556" t="s">
        <v>39</v>
      </c>
      <c r="T556" t="s">
        <v>57</v>
      </c>
      <c r="U556">
        <v>33.836599999999997</v>
      </c>
      <c r="V556">
        <v>-117.9143</v>
      </c>
      <c r="W556">
        <f t="shared" si="16"/>
        <v>2022</v>
      </c>
      <c r="X556" t="str">
        <f t="shared" si="17"/>
        <v>December</v>
      </c>
      <c r="Y556" s="2">
        <v>44897</v>
      </c>
      <c r="Z556">
        <v>0</v>
      </c>
      <c r="AA556" t="b">
        <v>1</v>
      </c>
      <c r="AB556" s="2">
        <v>45808</v>
      </c>
      <c r="AC556">
        <v>32</v>
      </c>
      <c r="AD556">
        <v>81</v>
      </c>
      <c r="AE556">
        <v>12</v>
      </c>
      <c r="AF556">
        <v>2.4</v>
      </c>
      <c r="AG556">
        <v>0</v>
      </c>
      <c r="AH556" s="30">
        <v>1</v>
      </c>
      <c r="AI556">
        <v>0</v>
      </c>
      <c r="AJ556" t="s">
        <v>58</v>
      </c>
      <c r="AK556" t="s">
        <v>42</v>
      </c>
      <c r="AL556" s="29">
        <f>Table1[[#This Row],[membership_tenure_months]]*Table1[[#This Row],[final_price]]</f>
        <v>1200</v>
      </c>
    </row>
    <row r="557" spans="1:38" x14ac:dyDescent="0.35">
      <c r="A557">
        <v>35</v>
      </c>
      <c r="B557" t="s">
        <v>34</v>
      </c>
      <c r="C557">
        <v>2</v>
      </c>
      <c r="D557" t="s">
        <v>158</v>
      </c>
      <c r="E557" t="b">
        <v>1</v>
      </c>
      <c r="F557" s="1">
        <v>0.84305555555555556</v>
      </c>
      <c r="G557" s="1">
        <v>0.9375</v>
      </c>
      <c r="H557">
        <v>136</v>
      </c>
      <c r="I557" t="b">
        <v>1</v>
      </c>
      <c r="J557" t="b">
        <v>1</v>
      </c>
      <c r="K557" t="b">
        <v>1</v>
      </c>
      <c r="L557" t="s">
        <v>36</v>
      </c>
      <c r="M557">
        <v>50</v>
      </c>
      <c r="N557" t="s">
        <v>37</v>
      </c>
      <c r="O557">
        <v>50</v>
      </c>
      <c r="P557" t="s">
        <v>38</v>
      </c>
      <c r="Q557">
        <v>0.05</v>
      </c>
      <c r="R557" s="29">
        <v>47.5</v>
      </c>
      <c r="S557" t="s">
        <v>39</v>
      </c>
      <c r="T557" t="s">
        <v>61</v>
      </c>
      <c r="U557">
        <v>38.581600000000002</v>
      </c>
      <c r="V557">
        <v>-121.4944</v>
      </c>
      <c r="W557">
        <f t="shared" si="16"/>
        <v>2024</v>
      </c>
      <c r="X557" t="str">
        <f t="shared" si="17"/>
        <v>April</v>
      </c>
      <c r="Y557" s="2">
        <v>45401</v>
      </c>
      <c r="Z557">
        <v>4</v>
      </c>
      <c r="AA557" t="b">
        <v>1</v>
      </c>
      <c r="AB557" s="2">
        <v>45836</v>
      </c>
      <c r="AC557">
        <v>16</v>
      </c>
      <c r="AD557">
        <v>53</v>
      </c>
      <c r="AE557">
        <v>8</v>
      </c>
      <c r="AF557">
        <v>2.2999999999999998</v>
      </c>
      <c r="AG557">
        <v>2.5</v>
      </c>
      <c r="AH557" s="30">
        <v>0</v>
      </c>
      <c r="AI557">
        <v>1</v>
      </c>
      <c r="AJ557" t="s">
        <v>62</v>
      </c>
      <c r="AK557" t="s">
        <v>42</v>
      </c>
      <c r="AL557" s="29">
        <f>Table1[[#This Row],[membership_tenure_months]]*Table1[[#This Row],[final_price]]</f>
        <v>760</v>
      </c>
    </row>
    <row r="558" spans="1:38" x14ac:dyDescent="0.35">
      <c r="A558">
        <v>43</v>
      </c>
      <c r="B558" t="s">
        <v>34</v>
      </c>
      <c r="C558">
        <v>1</v>
      </c>
      <c r="D558" t="s">
        <v>81</v>
      </c>
      <c r="E558" t="b">
        <v>0</v>
      </c>
      <c r="F558" s="1">
        <v>0.81805555555555554</v>
      </c>
      <c r="G558" s="1">
        <v>0.87222222222222223</v>
      </c>
      <c r="H558">
        <v>78</v>
      </c>
      <c r="I558" t="b">
        <v>1</v>
      </c>
      <c r="J558" t="b">
        <v>0</v>
      </c>
      <c r="K558" t="b">
        <v>0</v>
      </c>
      <c r="L558" t="s">
        <v>36</v>
      </c>
      <c r="M558">
        <v>50</v>
      </c>
      <c r="N558" t="s">
        <v>82</v>
      </c>
      <c r="O558">
        <v>37.5</v>
      </c>
      <c r="P558" t="s">
        <v>93</v>
      </c>
      <c r="Q558">
        <v>0.15</v>
      </c>
      <c r="R558" s="29">
        <v>31.875</v>
      </c>
      <c r="S558" t="s">
        <v>39</v>
      </c>
      <c r="T558" t="s">
        <v>57</v>
      </c>
      <c r="U558">
        <v>33.836599999999997</v>
      </c>
      <c r="V558">
        <v>-117.9143</v>
      </c>
      <c r="W558">
        <f t="shared" si="16"/>
        <v>2025</v>
      </c>
      <c r="X558" t="str">
        <f t="shared" si="17"/>
        <v>January</v>
      </c>
      <c r="Y558" s="2">
        <v>45688</v>
      </c>
      <c r="Z558">
        <v>0</v>
      </c>
      <c r="AA558" t="b">
        <v>1</v>
      </c>
      <c r="AB558" s="2">
        <v>45852</v>
      </c>
      <c r="AC558">
        <v>7</v>
      </c>
      <c r="AD558">
        <v>37</v>
      </c>
      <c r="AE558">
        <v>4</v>
      </c>
      <c r="AF558">
        <v>1.3</v>
      </c>
      <c r="AG558">
        <v>5.62</v>
      </c>
      <c r="AH558" s="30">
        <v>0</v>
      </c>
      <c r="AI558">
        <v>0</v>
      </c>
      <c r="AJ558" t="s">
        <v>58</v>
      </c>
      <c r="AK558" t="s">
        <v>42</v>
      </c>
      <c r="AL558" s="29">
        <f>Table1[[#This Row],[membership_tenure_months]]*Table1[[#This Row],[final_price]]</f>
        <v>223.125</v>
      </c>
    </row>
    <row r="559" spans="1:38" x14ac:dyDescent="0.35">
      <c r="A559">
        <v>37</v>
      </c>
      <c r="B559" t="s">
        <v>66</v>
      </c>
      <c r="C559">
        <v>1</v>
      </c>
      <c r="D559" t="s">
        <v>81</v>
      </c>
      <c r="E559" t="b">
        <v>1</v>
      </c>
      <c r="F559" s="1">
        <v>0.6430555555555556</v>
      </c>
      <c r="G559" s="1">
        <v>0.67708333333333337</v>
      </c>
      <c r="H559">
        <v>49</v>
      </c>
      <c r="I559" t="b">
        <v>1</v>
      </c>
      <c r="J559" t="b">
        <v>0</v>
      </c>
      <c r="K559" t="b">
        <v>0</v>
      </c>
      <c r="L559" t="s">
        <v>80</v>
      </c>
      <c r="M559">
        <v>70</v>
      </c>
      <c r="N559" t="s">
        <v>37</v>
      </c>
      <c r="O559">
        <v>70</v>
      </c>
      <c r="P559" t="s">
        <v>38</v>
      </c>
      <c r="Q559">
        <v>0.05</v>
      </c>
      <c r="R559" s="29">
        <v>66.5</v>
      </c>
      <c r="S559" t="s">
        <v>68</v>
      </c>
      <c r="T559" t="s">
        <v>69</v>
      </c>
      <c r="U559">
        <v>32.715699999999998</v>
      </c>
      <c r="V559">
        <v>-117.1611</v>
      </c>
      <c r="W559">
        <f t="shared" si="16"/>
        <v>2025</v>
      </c>
      <c r="X559" t="str">
        <f t="shared" si="17"/>
        <v>May</v>
      </c>
      <c r="Y559" s="2">
        <v>45800</v>
      </c>
      <c r="Z559">
        <v>0</v>
      </c>
      <c r="AA559" t="b">
        <v>1</v>
      </c>
      <c r="AB559" s="2">
        <v>45859</v>
      </c>
      <c r="AC559">
        <v>3</v>
      </c>
      <c r="AD559">
        <v>30</v>
      </c>
      <c r="AE559">
        <v>4</v>
      </c>
      <c r="AF559">
        <v>0.8</v>
      </c>
      <c r="AG559">
        <v>3.5</v>
      </c>
      <c r="AH559" s="30">
        <v>0</v>
      </c>
      <c r="AI559">
        <v>1</v>
      </c>
      <c r="AJ559" t="s">
        <v>70</v>
      </c>
      <c r="AK559" t="s">
        <v>42</v>
      </c>
      <c r="AL559" s="29">
        <f>Table1[[#This Row],[membership_tenure_months]]*Table1[[#This Row],[final_price]]</f>
        <v>199.5</v>
      </c>
    </row>
    <row r="560" spans="1:38" x14ac:dyDescent="0.35">
      <c r="A560">
        <v>13</v>
      </c>
      <c r="B560" t="s">
        <v>34</v>
      </c>
      <c r="C560">
        <v>2</v>
      </c>
      <c r="D560" t="s">
        <v>113</v>
      </c>
      <c r="E560" t="b">
        <v>1</v>
      </c>
      <c r="F560" s="1">
        <v>0.35069444444444442</v>
      </c>
      <c r="G560" s="1">
        <v>0.38611111111111113</v>
      </c>
      <c r="H560">
        <v>51</v>
      </c>
      <c r="I560" t="b">
        <v>1</v>
      </c>
      <c r="J560" t="b">
        <v>1</v>
      </c>
      <c r="K560" t="b">
        <v>0</v>
      </c>
      <c r="L560" t="s">
        <v>80</v>
      </c>
      <c r="M560">
        <v>50</v>
      </c>
      <c r="N560" t="s">
        <v>37</v>
      </c>
      <c r="O560">
        <v>50</v>
      </c>
      <c r="P560" t="s">
        <v>46</v>
      </c>
      <c r="Q560">
        <v>0</v>
      </c>
      <c r="R560" s="29">
        <v>50</v>
      </c>
      <c r="S560" t="s">
        <v>39</v>
      </c>
      <c r="T560" t="s">
        <v>40</v>
      </c>
      <c r="U560">
        <v>37.338200000000001</v>
      </c>
      <c r="V560">
        <v>-121.88630000000001</v>
      </c>
      <c r="W560">
        <f t="shared" si="16"/>
        <v>2023</v>
      </c>
      <c r="X560" t="str">
        <f t="shared" si="17"/>
        <v>April</v>
      </c>
      <c r="Y560" s="2">
        <v>45026</v>
      </c>
      <c r="Z560">
        <v>4</v>
      </c>
      <c r="AA560" t="b">
        <v>0</v>
      </c>
      <c r="AB560" s="2">
        <v>45815</v>
      </c>
      <c r="AC560">
        <v>28</v>
      </c>
      <c r="AD560">
        <v>74</v>
      </c>
      <c r="AE560">
        <v>8</v>
      </c>
      <c r="AF560">
        <v>0.8</v>
      </c>
      <c r="AG560">
        <v>0</v>
      </c>
      <c r="AH560" s="30">
        <v>1</v>
      </c>
      <c r="AI560">
        <v>1</v>
      </c>
      <c r="AJ560" t="s">
        <v>41</v>
      </c>
      <c r="AK560" t="s">
        <v>42</v>
      </c>
      <c r="AL560" s="29">
        <f>Table1[[#This Row],[membership_tenure_months]]*Table1[[#This Row],[final_price]]</f>
        <v>1400</v>
      </c>
    </row>
    <row r="561" spans="1:38" x14ac:dyDescent="0.35">
      <c r="A561">
        <v>24</v>
      </c>
      <c r="B561" t="s">
        <v>34</v>
      </c>
      <c r="C561">
        <v>2</v>
      </c>
      <c r="D561" t="s">
        <v>35</v>
      </c>
      <c r="E561" t="b">
        <v>1</v>
      </c>
      <c r="F561" s="1">
        <v>0.7729166666666667</v>
      </c>
      <c r="G561" s="1">
        <v>0.85277777777777775</v>
      </c>
      <c r="H561">
        <v>115</v>
      </c>
      <c r="I561" t="b">
        <v>1</v>
      </c>
      <c r="J561" t="b">
        <v>0</v>
      </c>
      <c r="K561" t="b">
        <v>0</v>
      </c>
      <c r="L561" t="s">
        <v>36</v>
      </c>
      <c r="M561">
        <v>50</v>
      </c>
      <c r="N561" t="s">
        <v>37</v>
      </c>
      <c r="O561">
        <v>50</v>
      </c>
      <c r="P561" t="s">
        <v>38</v>
      </c>
      <c r="Q561">
        <v>0.05</v>
      </c>
      <c r="R561" s="29">
        <v>47.5</v>
      </c>
      <c r="S561" t="s">
        <v>39</v>
      </c>
      <c r="T561" t="s">
        <v>72</v>
      </c>
      <c r="U561">
        <v>35.3733</v>
      </c>
      <c r="V561">
        <v>-119.0187</v>
      </c>
      <c r="W561">
        <f t="shared" si="16"/>
        <v>2023</v>
      </c>
      <c r="X561" t="str">
        <f t="shared" si="17"/>
        <v>September</v>
      </c>
      <c r="Y561" s="2">
        <v>45170</v>
      </c>
      <c r="Z561">
        <v>0</v>
      </c>
      <c r="AA561" t="b">
        <v>0</v>
      </c>
      <c r="AB561" s="2">
        <v>45823</v>
      </c>
      <c r="AC561">
        <v>23</v>
      </c>
      <c r="AD561">
        <v>66</v>
      </c>
      <c r="AE561">
        <v>8</v>
      </c>
      <c r="AF561">
        <v>1.9</v>
      </c>
      <c r="AG561">
        <v>2.5</v>
      </c>
      <c r="AH561" s="30">
        <v>1</v>
      </c>
      <c r="AI561">
        <v>1</v>
      </c>
      <c r="AJ561" t="s">
        <v>73</v>
      </c>
      <c r="AK561" t="s">
        <v>42</v>
      </c>
      <c r="AL561" s="29">
        <f>Table1[[#This Row],[membership_tenure_months]]*Table1[[#This Row],[final_price]]</f>
        <v>1092.5</v>
      </c>
    </row>
    <row r="562" spans="1:38" x14ac:dyDescent="0.35">
      <c r="A562">
        <v>45</v>
      </c>
      <c r="B562" t="s">
        <v>34</v>
      </c>
      <c r="C562">
        <v>3</v>
      </c>
      <c r="D562" t="s">
        <v>108</v>
      </c>
      <c r="E562" t="b">
        <v>0</v>
      </c>
      <c r="F562" s="1">
        <v>0.54861111111111116</v>
      </c>
      <c r="G562" s="1">
        <v>0.63541666666666663</v>
      </c>
      <c r="H562">
        <v>125</v>
      </c>
      <c r="I562" t="b">
        <v>1</v>
      </c>
      <c r="J562" t="b">
        <v>0</v>
      </c>
      <c r="K562" t="b">
        <v>1</v>
      </c>
      <c r="L562" t="s">
        <v>36</v>
      </c>
      <c r="M562">
        <v>50</v>
      </c>
      <c r="N562" t="s">
        <v>37</v>
      </c>
      <c r="O562">
        <v>50</v>
      </c>
      <c r="P562" t="s">
        <v>46</v>
      </c>
      <c r="Q562">
        <v>0</v>
      </c>
      <c r="R562" s="29">
        <v>50</v>
      </c>
      <c r="S562" t="s">
        <v>39</v>
      </c>
      <c r="T562" t="s">
        <v>72</v>
      </c>
      <c r="U562">
        <v>35.3733</v>
      </c>
      <c r="V562">
        <v>-119.0187</v>
      </c>
      <c r="W562">
        <f t="shared" si="16"/>
        <v>2023</v>
      </c>
      <c r="X562" t="str">
        <f t="shared" si="17"/>
        <v>June</v>
      </c>
      <c r="Y562" s="2">
        <v>45081</v>
      </c>
      <c r="Z562">
        <v>0</v>
      </c>
      <c r="AA562" t="b">
        <v>1</v>
      </c>
      <c r="AB562" s="2">
        <v>45818</v>
      </c>
      <c r="AC562">
        <v>26</v>
      </c>
      <c r="AD562">
        <v>71</v>
      </c>
      <c r="AE562">
        <v>12</v>
      </c>
      <c r="AF562">
        <v>2.1</v>
      </c>
      <c r="AG562">
        <v>0</v>
      </c>
      <c r="AH562" s="30">
        <v>1</v>
      </c>
      <c r="AI562">
        <v>1</v>
      </c>
      <c r="AJ562" t="s">
        <v>73</v>
      </c>
      <c r="AK562" t="s">
        <v>42</v>
      </c>
      <c r="AL562" s="29">
        <f>Table1[[#This Row],[membership_tenure_months]]*Table1[[#This Row],[final_price]]</f>
        <v>1300</v>
      </c>
    </row>
    <row r="563" spans="1:38" x14ac:dyDescent="0.35">
      <c r="A563">
        <v>23</v>
      </c>
      <c r="B563" t="s">
        <v>54</v>
      </c>
      <c r="C563">
        <v>4</v>
      </c>
      <c r="D563" t="s">
        <v>178</v>
      </c>
      <c r="E563" t="b">
        <v>1</v>
      </c>
      <c r="F563" s="1">
        <v>0.43263888888888891</v>
      </c>
      <c r="G563" s="1">
        <v>0.52013888888888893</v>
      </c>
      <c r="H563">
        <v>126</v>
      </c>
      <c r="I563" t="b">
        <v>1</v>
      </c>
      <c r="J563" t="b">
        <v>1</v>
      </c>
      <c r="K563" t="b">
        <v>0</v>
      </c>
      <c r="L563" t="s">
        <v>75</v>
      </c>
      <c r="M563">
        <v>20</v>
      </c>
      <c r="N563" t="s">
        <v>37</v>
      </c>
      <c r="O563">
        <v>20</v>
      </c>
      <c r="P563" t="s">
        <v>51</v>
      </c>
      <c r="Q563">
        <v>0.1</v>
      </c>
      <c r="R563" s="29">
        <v>18</v>
      </c>
      <c r="S563" t="s">
        <v>56</v>
      </c>
      <c r="T563" t="s">
        <v>69</v>
      </c>
      <c r="U563">
        <v>32.715699999999998</v>
      </c>
      <c r="V563">
        <v>-117.1611</v>
      </c>
      <c r="W563">
        <f t="shared" si="16"/>
        <v>2024</v>
      </c>
      <c r="X563" t="str">
        <f t="shared" si="17"/>
        <v>November</v>
      </c>
      <c r="Y563" s="2">
        <v>45604</v>
      </c>
      <c r="Z563">
        <v>6</v>
      </c>
      <c r="AA563" t="b">
        <v>1</v>
      </c>
      <c r="AB563" s="2">
        <v>45848</v>
      </c>
      <c r="AC563">
        <v>9</v>
      </c>
      <c r="AD563">
        <v>41</v>
      </c>
      <c r="AE563">
        <v>16</v>
      </c>
      <c r="AF563">
        <v>2.1</v>
      </c>
      <c r="AG563">
        <v>2</v>
      </c>
      <c r="AH563" s="30">
        <v>0</v>
      </c>
      <c r="AI563">
        <v>0</v>
      </c>
      <c r="AJ563" t="s">
        <v>70</v>
      </c>
      <c r="AK563" t="s">
        <v>42</v>
      </c>
      <c r="AL563" s="29">
        <f>Table1[[#This Row],[membership_tenure_months]]*Table1[[#This Row],[final_price]]</f>
        <v>162</v>
      </c>
    </row>
    <row r="564" spans="1:38" x14ac:dyDescent="0.35">
      <c r="A564">
        <v>47</v>
      </c>
      <c r="B564" t="s">
        <v>54</v>
      </c>
      <c r="C564">
        <v>5</v>
      </c>
      <c r="D564" t="s">
        <v>123</v>
      </c>
      <c r="E564" t="b">
        <v>0</v>
      </c>
      <c r="F564" s="1">
        <v>0.47638888888888886</v>
      </c>
      <c r="G564" s="1">
        <v>0.53819444444444442</v>
      </c>
      <c r="H564">
        <v>89</v>
      </c>
      <c r="I564" t="b">
        <v>0</v>
      </c>
      <c r="J564" t="b">
        <v>0</v>
      </c>
      <c r="K564" t="b">
        <v>1</v>
      </c>
      <c r="L564" t="s">
        <v>45</v>
      </c>
      <c r="M564">
        <v>20</v>
      </c>
      <c r="N564" t="s">
        <v>37</v>
      </c>
      <c r="O564">
        <v>20</v>
      </c>
      <c r="P564" t="s">
        <v>93</v>
      </c>
      <c r="Q564">
        <v>0.15</v>
      </c>
      <c r="R564" s="29">
        <v>17</v>
      </c>
      <c r="S564" t="s">
        <v>56</v>
      </c>
      <c r="T564" t="s">
        <v>40</v>
      </c>
      <c r="U564">
        <v>37.338200000000001</v>
      </c>
      <c r="V564">
        <v>-121.88630000000001</v>
      </c>
      <c r="W564">
        <f t="shared" si="16"/>
        <v>2025</v>
      </c>
      <c r="X564" t="str">
        <f t="shared" si="17"/>
        <v>January</v>
      </c>
      <c r="Y564" s="2">
        <v>45685</v>
      </c>
      <c r="Z564">
        <v>0</v>
      </c>
      <c r="AA564" t="b">
        <v>0</v>
      </c>
      <c r="AB564" s="2">
        <v>45852</v>
      </c>
      <c r="AC564">
        <v>7</v>
      </c>
      <c r="AD564">
        <v>37</v>
      </c>
      <c r="AE564">
        <v>20</v>
      </c>
      <c r="AF564">
        <v>1.5</v>
      </c>
      <c r="AG564">
        <v>3</v>
      </c>
      <c r="AH564" s="30">
        <v>0</v>
      </c>
      <c r="AI564">
        <v>0</v>
      </c>
      <c r="AJ564" t="s">
        <v>41</v>
      </c>
      <c r="AK564" t="s">
        <v>42</v>
      </c>
      <c r="AL564" s="29">
        <f>Table1[[#This Row],[membership_tenure_months]]*Table1[[#This Row],[final_price]]</f>
        <v>119</v>
      </c>
    </row>
    <row r="565" spans="1:38" x14ac:dyDescent="0.35">
      <c r="A565">
        <v>47</v>
      </c>
      <c r="B565" t="s">
        <v>43</v>
      </c>
      <c r="C565">
        <v>1</v>
      </c>
      <c r="D565" t="s">
        <v>63</v>
      </c>
      <c r="E565" t="b">
        <v>1</v>
      </c>
      <c r="F565" s="1">
        <v>0.51666666666666672</v>
      </c>
      <c r="G565" s="1">
        <v>0.55138888888888893</v>
      </c>
      <c r="H565">
        <v>50</v>
      </c>
      <c r="I565" t="b">
        <v>0</v>
      </c>
      <c r="J565" t="b">
        <v>1</v>
      </c>
      <c r="K565" t="b">
        <v>1</v>
      </c>
      <c r="L565" t="s">
        <v>36</v>
      </c>
      <c r="M565">
        <v>30</v>
      </c>
      <c r="N565" t="s">
        <v>82</v>
      </c>
      <c r="O565">
        <v>22.5</v>
      </c>
      <c r="P565" t="s">
        <v>38</v>
      </c>
      <c r="Q565">
        <v>0.05</v>
      </c>
      <c r="R565" s="29">
        <v>21.375</v>
      </c>
      <c r="S565" t="s">
        <v>47</v>
      </c>
      <c r="T565" t="s">
        <v>76</v>
      </c>
      <c r="U565">
        <v>37.774900000000002</v>
      </c>
      <c r="V565">
        <v>-122.4194</v>
      </c>
      <c r="W565">
        <f t="shared" si="16"/>
        <v>2025</v>
      </c>
      <c r="X565" t="str">
        <f t="shared" si="17"/>
        <v>June</v>
      </c>
      <c r="Y565" s="2">
        <v>45815</v>
      </c>
      <c r="Z565">
        <v>2</v>
      </c>
      <c r="AA565" t="b">
        <v>0</v>
      </c>
      <c r="AB565" s="2">
        <v>45860</v>
      </c>
      <c r="AC565">
        <v>2</v>
      </c>
      <c r="AD565">
        <v>29</v>
      </c>
      <c r="AE565">
        <v>4</v>
      </c>
      <c r="AF565">
        <v>0.8</v>
      </c>
      <c r="AG565">
        <v>1.1200000000000001</v>
      </c>
      <c r="AH565" s="30">
        <v>0</v>
      </c>
      <c r="AI565">
        <v>0</v>
      </c>
      <c r="AJ565" t="s">
        <v>77</v>
      </c>
      <c r="AK565" t="s">
        <v>42</v>
      </c>
      <c r="AL565" s="29">
        <f>Table1[[#This Row],[membership_tenure_months]]*Table1[[#This Row],[final_price]]</f>
        <v>42.75</v>
      </c>
    </row>
    <row r="566" spans="1:38" x14ac:dyDescent="0.35">
      <c r="A566">
        <v>32</v>
      </c>
      <c r="B566" t="s">
        <v>66</v>
      </c>
      <c r="C566">
        <v>3</v>
      </c>
      <c r="D566" t="s">
        <v>144</v>
      </c>
      <c r="E566" t="b">
        <v>0</v>
      </c>
      <c r="F566" s="1">
        <v>0.58402777777777781</v>
      </c>
      <c r="G566" s="1">
        <v>0.67847222222222225</v>
      </c>
      <c r="H566">
        <v>136</v>
      </c>
      <c r="I566" t="b">
        <v>0</v>
      </c>
      <c r="J566" t="b">
        <v>0</v>
      </c>
      <c r="K566" t="b">
        <v>0</v>
      </c>
      <c r="L566" t="s">
        <v>80</v>
      </c>
      <c r="M566">
        <v>70</v>
      </c>
      <c r="N566" t="s">
        <v>37</v>
      </c>
      <c r="O566">
        <v>70</v>
      </c>
      <c r="P566" t="s">
        <v>46</v>
      </c>
      <c r="Q566">
        <v>0</v>
      </c>
      <c r="R566" s="29">
        <v>70</v>
      </c>
      <c r="S566" t="s">
        <v>68</v>
      </c>
      <c r="T566" t="s">
        <v>57</v>
      </c>
      <c r="U566">
        <v>33.836599999999997</v>
      </c>
      <c r="V566">
        <v>-117.9143</v>
      </c>
      <c r="W566">
        <f t="shared" si="16"/>
        <v>2024</v>
      </c>
      <c r="X566" t="str">
        <f t="shared" si="17"/>
        <v>June</v>
      </c>
      <c r="Y566" s="2">
        <v>45457</v>
      </c>
      <c r="Z566">
        <v>0</v>
      </c>
      <c r="AA566" t="b">
        <v>0</v>
      </c>
      <c r="AB566" s="2">
        <v>45839</v>
      </c>
      <c r="AC566">
        <v>14</v>
      </c>
      <c r="AD566">
        <v>50</v>
      </c>
      <c r="AE566">
        <v>12</v>
      </c>
      <c r="AF566">
        <v>2.2999999999999998</v>
      </c>
      <c r="AG566">
        <v>0</v>
      </c>
      <c r="AH566" s="30">
        <v>0</v>
      </c>
      <c r="AI566">
        <v>1</v>
      </c>
      <c r="AJ566" t="s">
        <v>58</v>
      </c>
      <c r="AK566" t="s">
        <v>42</v>
      </c>
      <c r="AL566" s="29">
        <f>Table1[[#This Row],[membership_tenure_months]]*Table1[[#This Row],[final_price]]</f>
        <v>980</v>
      </c>
    </row>
    <row r="567" spans="1:38" x14ac:dyDescent="0.35">
      <c r="A567">
        <v>19</v>
      </c>
      <c r="B567" t="s">
        <v>54</v>
      </c>
      <c r="C567">
        <v>2</v>
      </c>
      <c r="D567" t="s">
        <v>79</v>
      </c>
      <c r="E567" t="b">
        <v>0</v>
      </c>
      <c r="F567" s="1">
        <v>0.70625000000000004</v>
      </c>
      <c r="G567" s="1">
        <v>0.78749999999999998</v>
      </c>
      <c r="H567">
        <v>117</v>
      </c>
      <c r="I567" t="b">
        <v>1</v>
      </c>
      <c r="J567" t="b">
        <v>1</v>
      </c>
      <c r="K567" t="b">
        <v>0</v>
      </c>
      <c r="L567" t="s">
        <v>80</v>
      </c>
      <c r="M567">
        <v>20</v>
      </c>
      <c r="N567" t="s">
        <v>82</v>
      </c>
      <c r="O567">
        <v>15</v>
      </c>
      <c r="P567" t="s">
        <v>46</v>
      </c>
      <c r="Q567">
        <v>0</v>
      </c>
      <c r="R567" s="29">
        <v>15</v>
      </c>
      <c r="S567" t="s">
        <v>56</v>
      </c>
      <c r="T567" t="s">
        <v>61</v>
      </c>
      <c r="U567">
        <v>38.581600000000002</v>
      </c>
      <c r="V567">
        <v>-121.4944</v>
      </c>
      <c r="W567">
        <f t="shared" si="16"/>
        <v>2023</v>
      </c>
      <c r="X567" t="str">
        <f t="shared" si="17"/>
        <v>October</v>
      </c>
      <c r="Y567" s="2">
        <v>45202</v>
      </c>
      <c r="Z567">
        <v>8</v>
      </c>
      <c r="AA567" t="b">
        <v>1</v>
      </c>
      <c r="AB567" s="2">
        <v>45825</v>
      </c>
      <c r="AC567">
        <v>22</v>
      </c>
      <c r="AD567">
        <v>64</v>
      </c>
      <c r="AE567">
        <v>8</v>
      </c>
      <c r="AF567">
        <v>2</v>
      </c>
      <c r="AG567">
        <v>0</v>
      </c>
      <c r="AH567" s="30">
        <v>1</v>
      </c>
      <c r="AI567">
        <v>0</v>
      </c>
      <c r="AJ567" t="s">
        <v>62</v>
      </c>
      <c r="AK567" t="s">
        <v>42</v>
      </c>
      <c r="AL567" s="29">
        <f>Table1[[#This Row],[membership_tenure_months]]*Table1[[#This Row],[final_price]]</f>
        <v>330</v>
      </c>
    </row>
    <row r="568" spans="1:38" x14ac:dyDescent="0.35">
      <c r="A568">
        <v>16</v>
      </c>
      <c r="B568" t="s">
        <v>54</v>
      </c>
      <c r="C568">
        <v>1</v>
      </c>
      <c r="D568" t="s">
        <v>116</v>
      </c>
      <c r="E568" t="b">
        <v>1</v>
      </c>
      <c r="F568" s="1">
        <v>0.83472222222222225</v>
      </c>
      <c r="G568" s="1">
        <v>0.94236111111111109</v>
      </c>
      <c r="H568">
        <v>155</v>
      </c>
      <c r="I568" t="b">
        <v>0</v>
      </c>
      <c r="J568" t="b">
        <v>1</v>
      </c>
      <c r="K568" t="b">
        <v>0</v>
      </c>
      <c r="L568" t="s">
        <v>36</v>
      </c>
      <c r="M568">
        <v>20</v>
      </c>
      <c r="N568" t="s">
        <v>37</v>
      </c>
      <c r="O568">
        <v>20</v>
      </c>
      <c r="P568" t="s">
        <v>38</v>
      </c>
      <c r="Q568">
        <v>0.05</v>
      </c>
      <c r="R568" s="29">
        <v>19</v>
      </c>
      <c r="S568" t="s">
        <v>56</v>
      </c>
      <c r="T568" t="s">
        <v>48</v>
      </c>
      <c r="U568">
        <v>36.7378</v>
      </c>
      <c r="V568">
        <v>-119.7871</v>
      </c>
      <c r="W568">
        <f t="shared" si="16"/>
        <v>2024</v>
      </c>
      <c r="X568" t="str">
        <f t="shared" si="17"/>
        <v>May</v>
      </c>
      <c r="Y568" s="2">
        <v>45413</v>
      </c>
      <c r="Z568">
        <v>5</v>
      </c>
      <c r="AA568" t="b">
        <v>0</v>
      </c>
      <c r="AB568" s="2">
        <v>45837</v>
      </c>
      <c r="AC568">
        <v>15</v>
      </c>
      <c r="AD568">
        <v>52</v>
      </c>
      <c r="AE568">
        <v>4</v>
      </c>
      <c r="AF568">
        <v>2.6</v>
      </c>
      <c r="AG568">
        <v>1</v>
      </c>
      <c r="AH568" s="30">
        <v>0</v>
      </c>
      <c r="AI568">
        <v>0</v>
      </c>
      <c r="AJ568" t="s">
        <v>49</v>
      </c>
      <c r="AK568" t="s">
        <v>42</v>
      </c>
      <c r="AL568" s="29">
        <f>Table1[[#This Row],[membership_tenure_months]]*Table1[[#This Row],[final_price]]</f>
        <v>285</v>
      </c>
    </row>
    <row r="569" spans="1:38" x14ac:dyDescent="0.35">
      <c r="A569">
        <v>24</v>
      </c>
      <c r="B569" t="s">
        <v>54</v>
      </c>
      <c r="C569">
        <v>5</v>
      </c>
      <c r="D569" t="s">
        <v>167</v>
      </c>
      <c r="E569" t="b">
        <v>1</v>
      </c>
      <c r="F569" s="1">
        <v>0.37916666666666665</v>
      </c>
      <c r="G569" s="1">
        <v>0.42986111111111114</v>
      </c>
      <c r="H569">
        <v>73</v>
      </c>
      <c r="I569" t="b">
        <v>1</v>
      </c>
      <c r="J569" t="b">
        <v>0</v>
      </c>
      <c r="K569" t="b">
        <v>1</v>
      </c>
      <c r="L569" t="s">
        <v>36</v>
      </c>
      <c r="M569">
        <v>20</v>
      </c>
      <c r="N569" t="s">
        <v>37</v>
      </c>
      <c r="O569">
        <v>20</v>
      </c>
      <c r="P569" t="s">
        <v>46</v>
      </c>
      <c r="Q569">
        <v>0</v>
      </c>
      <c r="R569" s="29">
        <v>20</v>
      </c>
      <c r="S569" t="s">
        <v>56</v>
      </c>
      <c r="T569" t="s">
        <v>64</v>
      </c>
      <c r="U569">
        <v>34.052199999999999</v>
      </c>
      <c r="V569">
        <v>-118.2437</v>
      </c>
      <c r="W569">
        <f t="shared" si="16"/>
        <v>2024</v>
      </c>
      <c r="X569" t="str">
        <f t="shared" si="17"/>
        <v>March</v>
      </c>
      <c r="Y569" s="2">
        <v>45365</v>
      </c>
      <c r="Z569">
        <v>0</v>
      </c>
      <c r="AA569" t="b">
        <v>0</v>
      </c>
      <c r="AB569" s="2">
        <v>45834</v>
      </c>
      <c r="AC569">
        <v>17</v>
      </c>
      <c r="AD569">
        <v>55</v>
      </c>
      <c r="AE569">
        <v>20</v>
      </c>
      <c r="AF569">
        <v>1.2</v>
      </c>
      <c r="AG569">
        <v>0</v>
      </c>
      <c r="AH569" s="30">
        <v>0</v>
      </c>
      <c r="AI569">
        <v>0</v>
      </c>
      <c r="AJ569" t="s">
        <v>65</v>
      </c>
      <c r="AK569" t="s">
        <v>42</v>
      </c>
      <c r="AL569" s="29">
        <f>Table1[[#This Row],[membership_tenure_months]]*Table1[[#This Row],[final_price]]</f>
        <v>340</v>
      </c>
    </row>
    <row r="570" spans="1:38" x14ac:dyDescent="0.35">
      <c r="A570">
        <v>23</v>
      </c>
      <c r="B570" t="s">
        <v>43</v>
      </c>
      <c r="C570">
        <v>1</v>
      </c>
      <c r="D570" t="s">
        <v>81</v>
      </c>
      <c r="E570" t="b">
        <v>1</v>
      </c>
      <c r="F570" s="1">
        <v>0.79166666666666663</v>
      </c>
      <c r="G570" s="1">
        <v>0.8256944444444444</v>
      </c>
      <c r="H570">
        <v>49</v>
      </c>
      <c r="I570" t="b">
        <v>1</v>
      </c>
      <c r="J570" t="b">
        <v>0</v>
      </c>
      <c r="K570" t="b">
        <v>1</v>
      </c>
      <c r="L570" t="s">
        <v>80</v>
      </c>
      <c r="M570">
        <v>30</v>
      </c>
      <c r="N570" t="s">
        <v>37</v>
      </c>
      <c r="O570">
        <v>30</v>
      </c>
      <c r="P570" t="s">
        <v>38</v>
      </c>
      <c r="Q570">
        <v>0.05</v>
      </c>
      <c r="R570" s="29">
        <v>28.5</v>
      </c>
      <c r="S570" t="s">
        <v>47</v>
      </c>
      <c r="T570" t="s">
        <v>72</v>
      </c>
      <c r="U570">
        <v>35.3733</v>
      </c>
      <c r="V570">
        <v>-119.0187</v>
      </c>
      <c r="W570">
        <f t="shared" si="16"/>
        <v>2022</v>
      </c>
      <c r="X570" t="str">
        <f t="shared" si="17"/>
        <v>November</v>
      </c>
      <c r="Y570" s="2">
        <v>44868</v>
      </c>
      <c r="Z570">
        <v>0</v>
      </c>
      <c r="AA570" t="b">
        <v>0</v>
      </c>
      <c r="AB570" s="2">
        <v>45806</v>
      </c>
      <c r="AC570">
        <v>33</v>
      </c>
      <c r="AD570">
        <v>83</v>
      </c>
      <c r="AE570">
        <v>4</v>
      </c>
      <c r="AF570">
        <v>0.8</v>
      </c>
      <c r="AG570">
        <v>1.5</v>
      </c>
      <c r="AH570" s="30">
        <v>1</v>
      </c>
      <c r="AI570">
        <v>0</v>
      </c>
      <c r="AJ570" t="s">
        <v>73</v>
      </c>
      <c r="AK570" t="s">
        <v>42</v>
      </c>
      <c r="AL570" s="29">
        <f>Table1[[#This Row],[membership_tenure_months]]*Table1[[#This Row],[final_price]]</f>
        <v>940.5</v>
      </c>
    </row>
    <row r="571" spans="1:38" x14ac:dyDescent="0.35">
      <c r="A571">
        <v>30</v>
      </c>
      <c r="B571" t="s">
        <v>54</v>
      </c>
      <c r="C571">
        <v>4</v>
      </c>
      <c r="D571" t="s">
        <v>176</v>
      </c>
      <c r="E571" t="b">
        <v>1</v>
      </c>
      <c r="F571" s="1">
        <v>0.38958333333333334</v>
      </c>
      <c r="G571" s="1">
        <v>0.47986111111111113</v>
      </c>
      <c r="H571">
        <v>130</v>
      </c>
      <c r="I571" t="b">
        <v>1</v>
      </c>
      <c r="J571" t="b">
        <v>1</v>
      </c>
      <c r="K571" t="b">
        <v>1</v>
      </c>
      <c r="L571" t="s">
        <v>60</v>
      </c>
      <c r="M571">
        <v>20</v>
      </c>
      <c r="N571" t="s">
        <v>37</v>
      </c>
      <c r="O571">
        <v>20</v>
      </c>
      <c r="P571" t="s">
        <v>93</v>
      </c>
      <c r="Q571">
        <v>0.15</v>
      </c>
      <c r="R571" s="29">
        <v>17</v>
      </c>
      <c r="S571" t="s">
        <v>56</v>
      </c>
      <c r="T571" t="s">
        <v>64</v>
      </c>
      <c r="U571">
        <v>34.052199999999999</v>
      </c>
      <c r="V571">
        <v>-118.2437</v>
      </c>
      <c r="W571">
        <f t="shared" si="16"/>
        <v>2024</v>
      </c>
      <c r="X571" t="str">
        <f t="shared" si="17"/>
        <v>June</v>
      </c>
      <c r="Y571" s="2">
        <v>45460</v>
      </c>
      <c r="Z571">
        <v>4</v>
      </c>
      <c r="AA571" t="b">
        <v>0</v>
      </c>
      <c r="AB571" s="2">
        <v>45840</v>
      </c>
      <c r="AC571">
        <v>14</v>
      </c>
      <c r="AD571">
        <v>49</v>
      </c>
      <c r="AE571">
        <v>16</v>
      </c>
      <c r="AF571">
        <v>2.2000000000000002</v>
      </c>
      <c r="AG571">
        <v>3</v>
      </c>
      <c r="AH571" s="30">
        <v>0</v>
      </c>
      <c r="AI571">
        <v>0</v>
      </c>
      <c r="AJ571" t="s">
        <v>65</v>
      </c>
      <c r="AK571" t="s">
        <v>42</v>
      </c>
      <c r="AL571" s="29">
        <f>Table1[[#This Row],[membership_tenure_months]]*Table1[[#This Row],[final_price]]</f>
        <v>238</v>
      </c>
    </row>
    <row r="572" spans="1:38" x14ac:dyDescent="0.35">
      <c r="A572">
        <v>49</v>
      </c>
      <c r="B572" t="s">
        <v>43</v>
      </c>
      <c r="C572">
        <v>3</v>
      </c>
      <c r="D572" t="s">
        <v>148</v>
      </c>
      <c r="E572" t="b">
        <v>1</v>
      </c>
      <c r="F572" s="1">
        <v>0.71527777777777779</v>
      </c>
      <c r="G572" s="1">
        <v>0.75208333333333333</v>
      </c>
      <c r="H572">
        <v>53</v>
      </c>
      <c r="I572" t="b">
        <v>1</v>
      </c>
      <c r="J572" t="b">
        <v>1</v>
      </c>
      <c r="K572" t="b">
        <v>1</v>
      </c>
      <c r="L572" t="s">
        <v>60</v>
      </c>
      <c r="M572">
        <v>30</v>
      </c>
      <c r="N572" t="s">
        <v>97</v>
      </c>
      <c r="O572">
        <v>27</v>
      </c>
      <c r="P572" t="s">
        <v>51</v>
      </c>
      <c r="Q572">
        <v>0.1</v>
      </c>
      <c r="R572" s="29">
        <v>24.3</v>
      </c>
      <c r="S572" t="s">
        <v>47</v>
      </c>
      <c r="T572" t="s">
        <v>64</v>
      </c>
      <c r="U572">
        <v>34.052199999999999</v>
      </c>
      <c r="V572">
        <v>-118.2437</v>
      </c>
      <c r="W572">
        <f t="shared" si="16"/>
        <v>2023</v>
      </c>
      <c r="X572" t="str">
        <f t="shared" si="17"/>
        <v>March</v>
      </c>
      <c r="Y572" s="2">
        <v>44996</v>
      </c>
      <c r="Z572">
        <v>8</v>
      </c>
      <c r="AA572" t="b">
        <v>0</v>
      </c>
      <c r="AB572" s="2">
        <v>45813</v>
      </c>
      <c r="AC572">
        <v>29</v>
      </c>
      <c r="AD572">
        <v>76</v>
      </c>
      <c r="AE572">
        <v>12</v>
      </c>
      <c r="AF572">
        <v>0.9</v>
      </c>
      <c r="AG572">
        <v>2.7</v>
      </c>
      <c r="AH572" s="30">
        <v>1</v>
      </c>
      <c r="AI572">
        <v>0</v>
      </c>
      <c r="AJ572" t="s">
        <v>65</v>
      </c>
      <c r="AK572" t="s">
        <v>42</v>
      </c>
      <c r="AL572" s="29">
        <f>Table1[[#This Row],[membership_tenure_months]]*Table1[[#This Row],[final_price]]</f>
        <v>704.7</v>
      </c>
    </row>
    <row r="573" spans="1:38" x14ac:dyDescent="0.35">
      <c r="A573">
        <v>42</v>
      </c>
      <c r="B573" t="s">
        <v>34</v>
      </c>
      <c r="C573">
        <v>1</v>
      </c>
      <c r="D573" t="s">
        <v>86</v>
      </c>
      <c r="E573" t="b">
        <v>1</v>
      </c>
      <c r="F573" s="1">
        <v>0.53611111111111109</v>
      </c>
      <c r="G573" s="1">
        <v>0.59583333333333333</v>
      </c>
      <c r="H573">
        <v>86</v>
      </c>
      <c r="I573" t="b">
        <v>0</v>
      </c>
      <c r="J573" t="b">
        <v>0</v>
      </c>
      <c r="K573" t="b">
        <v>0</v>
      </c>
      <c r="L573" t="s">
        <v>80</v>
      </c>
      <c r="M573">
        <v>50</v>
      </c>
      <c r="N573" t="s">
        <v>37</v>
      </c>
      <c r="O573">
        <v>50</v>
      </c>
      <c r="P573" t="s">
        <v>51</v>
      </c>
      <c r="Q573">
        <v>0.1</v>
      </c>
      <c r="R573" s="29">
        <v>45</v>
      </c>
      <c r="S573" t="s">
        <v>39</v>
      </c>
      <c r="T573" t="s">
        <v>83</v>
      </c>
      <c r="U573">
        <v>33.770099999999999</v>
      </c>
      <c r="V573">
        <v>-118.19370000000001</v>
      </c>
      <c r="W573">
        <f t="shared" si="16"/>
        <v>2024</v>
      </c>
      <c r="X573" t="str">
        <f t="shared" si="17"/>
        <v>April</v>
      </c>
      <c r="Y573" s="2">
        <v>45408</v>
      </c>
      <c r="Z573">
        <v>0</v>
      </c>
      <c r="AA573" t="b">
        <v>1</v>
      </c>
      <c r="AB573" s="2">
        <v>45837</v>
      </c>
      <c r="AC573">
        <v>16</v>
      </c>
      <c r="AD573">
        <v>52</v>
      </c>
      <c r="AE573">
        <v>4</v>
      </c>
      <c r="AF573">
        <v>1.4</v>
      </c>
      <c r="AG573">
        <v>5</v>
      </c>
      <c r="AH573" s="30">
        <v>0</v>
      </c>
      <c r="AI573">
        <v>0</v>
      </c>
      <c r="AJ573" t="s">
        <v>84</v>
      </c>
      <c r="AK573" t="s">
        <v>42</v>
      </c>
      <c r="AL573" s="29">
        <f>Table1[[#This Row],[membership_tenure_months]]*Table1[[#This Row],[final_price]]</f>
        <v>720</v>
      </c>
    </row>
    <row r="574" spans="1:38" x14ac:dyDescent="0.35">
      <c r="A574">
        <v>39</v>
      </c>
      <c r="B574" t="s">
        <v>43</v>
      </c>
      <c r="C574">
        <v>3</v>
      </c>
      <c r="D574" t="s">
        <v>112</v>
      </c>
      <c r="E574" t="b">
        <v>0</v>
      </c>
      <c r="F574" s="1">
        <v>0.75486111111111109</v>
      </c>
      <c r="G574" s="1">
        <v>0.87430555555555556</v>
      </c>
      <c r="H574">
        <v>172</v>
      </c>
      <c r="I574" t="b">
        <v>1</v>
      </c>
      <c r="J574" t="b">
        <v>0</v>
      </c>
      <c r="K574" t="b">
        <v>0</v>
      </c>
      <c r="L574" t="s">
        <v>60</v>
      </c>
      <c r="M574">
        <v>30</v>
      </c>
      <c r="N574" t="s">
        <v>37</v>
      </c>
      <c r="O574">
        <v>30</v>
      </c>
      <c r="P574" t="s">
        <v>46</v>
      </c>
      <c r="Q574">
        <v>0</v>
      </c>
      <c r="R574" s="29">
        <v>30</v>
      </c>
      <c r="S574" t="s">
        <v>47</v>
      </c>
      <c r="T574" t="s">
        <v>48</v>
      </c>
      <c r="U574">
        <v>36.7378</v>
      </c>
      <c r="V574">
        <v>-119.7871</v>
      </c>
      <c r="W574">
        <f t="shared" si="16"/>
        <v>2023</v>
      </c>
      <c r="X574" t="str">
        <f t="shared" si="17"/>
        <v>August</v>
      </c>
      <c r="Y574" s="2">
        <v>45168</v>
      </c>
      <c r="Z574">
        <v>0</v>
      </c>
      <c r="AA574" t="b">
        <v>0</v>
      </c>
      <c r="AB574" s="2">
        <v>45823</v>
      </c>
      <c r="AC574">
        <v>24</v>
      </c>
      <c r="AD574">
        <v>66</v>
      </c>
      <c r="AE574">
        <v>12</v>
      </c>
      <c r="AF574">
        <v>2.9</v>
      </c>
      <c r="AG574">
        <v>0</v>
      </c>
      <c r="AH574" s="30">
        <v>1</v>
      </c>
      <c r="AI574">
        <v>0</v>
      </c>
      <c r="AJ574" t="s">
        <v>49</v>
      </c>
      <c r="AK574" t="s">
        <v>42</v>
      </c>
      <c r="AL574" s="29">
        <f>Table1[[#This Row],[membership_tenure_months]]*Table1[[#This Row],[final_price]]</f>
        <v>720</v>
      </c>
    </row>
    <row r="575" spans="1:38" x14ac:dyDescent="0.35">
      <c r="A575">
        <v>29</v>
      </c>
      <c r="B575" t="s">
        <v>43</v>
      </c>
      <c r="C575">
        <v>3</v>
      </c>
      <c r="D575" t="s">
        <v>110</v>
      </c>
      <c r="E575" t="b">
        <v>1</v>
      </c>
      <c r="F575" s="1">
        <v>0.86319444444444449</v>
      </c>
      <c r="G575" s="1">
        <v>0.89097222222222228</v>
      </c>
      <c r="H575">
        <v>40</v>
      </c>
      <c r="I575" t="b">
        <v>1</v>
      </c>
      <c r="J575" t="b">
        <v>0</v>
      </c>
      <c r="K575" t="b">
        <v>0</v>
      </c>
      <c r="L575" t="s">
        <v>75</v>
      </c>
      <c r="M575">
        <v>30</v>
      </c>
      <c r="N575" t="s">
        <v>97</v>
      </c>
      <c r="O575">
        <v>27</v>
      </c>
      <c r="P575" t="s">
        <v>46</v>
      </c>
      <c r="Q575">
        <v>0</v>
      </c>
      <c r="R575" s="29">
        <v>27</v>
      </c>
      <c r="S575" t="s">
        <v>47</v>
      </c>
      <c r="T575" t="s">
        <v>76</v>
      </c>
      <c r="U575">
        <v>37.774900000000002</v>
      </c>
      <c r="V575">
        <v>-122.4194</v>
      </c>
      <c r="W575">
        <f t="shared" si="16"/>
        <v>2022</v>
      </c>
      <c r="X575" t="str">
        <f t="shared" si="17"/>
        <v>December</v>
      </c>
      <c r="Y575" s="2">
        <v>44912</v>
      </c>
      <c r="Z575">
        <v>0</v>
      </c>
      <c r="AA575" t="b">
        <v>0</v>
      </c>
      <c r="AB575" s="2">
        <v>45809</v>
      </c>
      <c r="AC575">
        <v>32</v>
      </c>
      <c r="AD575">
        <v>80</v>
      </c>
      <c r="AE575">
        <v>12</v>
      </c>
      <c r="AF575">
        <v>0.7</v>
      </c>
      <c r="AG575">
        <v>0</v>
      </c>
      <c r="AH575" s="30">
        <v>1</v>
      </c>
      <c r="AI575">
        <v>0</v>
      </c>
      <c r="AJ575" t="s">
        <v>77</v>
      </c>
      <c r="AK575" t="s">
        <v>42</v>
      </c>
      <c r="AL575" s="29">
        <f>Table1[[#This Row],[membership_tenure_months]]*Table1[[#This Row],[final_price]]</f>
        <v>864</v>
      </c>
    </row>
    <row r="576" spans="1:38" x14ac:dyDescent="0.35">
      <c r="A576">
        <v>33</v>
      </c>
      <c r="B576" t="s">
        <v>54</v>
      </c>
      <c r="C576">
        <v>2</v>
      </c>
      <c r="D576" t="s">
        <v>92</v>
      </c>
      <c r="E576" t="b">
        <v>1</v>
      </c>
      <c r="F576" s="1">
        <v>0.39166666666666666</v>
      </c>
      <c r="G576" s="1">
        <v>0.51666666666666672</v>
      </c>
      <c r="H576">
        <v>180</v>
      </c>
      <c r="I576" t="b">
        <v>0</v>
      </c>
      <c r="J576" t="b">
        <v>1</v>
      </c>
      <c r="K576" t="b">
        <v>0</v>
      </c>
      <c r="L576" t="s">
        <v>80</v>
      </c>
      <c r="M576">
        <v>20</v>
      </c>
      <c r="N576" t="s">
        <v>97</v>
      </c>
      <c r="O576">
        <v>18</v>
      </c>
      <c r="P576" t="s">
        <v>46</v>
      </c>
      <c r="Q576">
        <v>0</v>
      </c>
      <c r="R576" s="29">
        <v>18</v>
      </c>
      <c r="S576" t="s">
        <v>56</v>
      </c>
      <c r="T576" t="s">
        <v>48</v>
      </c>
      <c r="U576">
        <v>36.7378</v>
      </c>
      <c r="V576">
        <v>-119.7871</v>
      </c>
      <c r="W576">
        <f t="shared" si="16"/>
        <v>2022</v>
      </c>
      <c r="X576" t="str">
        <f t="shared" si="17"/>
        <v>September</v>
      </c>
      <c r="Y576" s="2">
        <v>44819</v>
      </c>
      <c r="Z576">
        <v>2</v>
      </c>
      <c r="AA576" t="b">
        <v>0</v>
      </c>
      <c r="AB576" s="2">
        <v>45804</v>
      </c>
      <c r="AC576">
        <v>35</v>
      </c>
      <c r="AD576">
        <v>85</v>
      </c>
      <c r="AE576">
        <v>8</v>
      </c>
      <c r="AF576">
        <v>3</v>
      </c>
      <c r="AG576">
        <v>0</v>
      </c>
      <c r="AH576" s="30">
        <v>1</v>
      </c>
      <c r="AI576">
        <v>0</v>
      </c>
      <c r="AJ576" t="s">
        <v>49</v>
      </c>
      <c r="AK576" t="s">
        <v>42</v>
      </c>
      <c r="AL576" s="29">
        <f>Table1[[#This Row],[membership_tenure_months]]*Table1[[#This Row],[final_price]]</f>
        <v>630</v>
      </c>
    </row>
    <row r="577" spans="1:38" x14ac:dyDescent="0.35">
      <c r="A577">
        <v>40</v>
      </c>
      <c r="B577" t="s">
        <v>34</v>
      </c>
      <c r="C577">
        <v>2</v>
      </c>
      <c r="D577" t="s">
        <v>35</v>
      </c>
      <c r="E577" t="b">
        <v>1</v>
      </c>
      <c r="F577" s="1">
        <v>0.78611111111111109</v>
      </c>
      <c r="G577" s="1">
        <v>0.8208333333333333</v>
      </c>
      <c r="H577">
        <v>50</v>
      </c>
      <c r="I577" t="b">
        <v>1</v>
      </c>
      <c r="J577" t="b">
        <v>0</v>
      </c>
      <c r="K577" t="b">
        <v>1</v>
      </c>
      <c r="L577" t="s">
        <v>36</v>
      </c>
      <c r="M577">
        <v>50</v>
      </c>
      <c r="N577" t="s">
        <v>82</v>
      </c>
      <c r="O577">
        <v>37.5</v>
      </c>
      <c r="P577" t="s">
        <v>46</v>
      </c>
      <c r="Q577">
        <v>0</v>
      </c>
      <c r="R577" s="29">
        <v>37.5</v>
      </c>
      <c r="S577" t="s">
        <v>39</v>
      </c>
      <c r="T577" t="s">
        <v>64</v>
      </c>
      <c r="U577">
        <v>34.052199999999999</v>
      </c>
      <c r="V577">
        <v>-118.2437</v>
      </c>
      <c r="W577">
        <f t="shared" si="16"/>
        <v>2025</v>
      </c>
      <c r="X577" t="str">
        <f t="shared" si="17"/>
        <v>January</v>
      </c>
      <c r="Y577" s="2">
        <v>45674</v>
      </c>
      <c r="Z577">
        <v>0</v>
      </c>
      <c r="AA577" t="b">
        <v>0</v>
      </c>
      <c r="AB577" s="2">
        <v>45852</v>
      </c>
      <c r="AC577">
        <v>7</v>
      </c>
      <c r="AD577">
        <v>37</v>
      </c>
      <c r="AE577">
        <v>8</v>
      </c>
      <c r="AF577">
        <v>0.8</v>
      </c>
      <c r="AG577">
        <v>0</v>
      </c>
      <c r="AH577" s="30">
        <v>0</v>
      </c>
      <c r="AI577">
        <v>0</v>
      </c>
      <c r="AJ577" t="s">
        <v>65</v>
      </c>
      <c r="AK577" t="s">
        <v>42</v>
      </c>
      <c r="AL577" s="29">
        <f>Table1[[#This Row],[membership_tenure_months]]*Table1[[#This Row],[final_price]]</f>
        <v>262.5</v>
      </c>
    </row>
    <row r="578" spans="1:38" x14ac:dyDescent="0.35">
      <c r="A578">
        <v>20</v>
      </c>
      <c r="B578" t="s">
        <v>34</v>
      </c>
      <c r="C578">
        <v>3</v>
      </c>
      <c r="D578" t="s">
        <v>128</v>
      </c>
      <c r="E578" t="b">
        <v>0</v>
      </c>
      <c r="F578" s="1">
        <v>0.34930555555555554</v>
      </c>
      <c r="G578" s="1">
        <v>0.47361111111111109</v>
      </c>
      <c r="H578">
        <v>179</v>
      </c>
      <c r="I578" t="b">
        <v>0</v>
      </c>
      <c r="J578" t="b">
        <v>0</v>
      </c>
      <c r="K578" t="b">
        <v>0</v>
      </c>
      <c r="L578" t="s">
        <v>36</v>
      </c>
      <c r="M578">
        <v>50</v>
      </c>
      <c r="N578" t="s">
        <v>37</v>
      </c>
      <c r="O578">
        <v>50</v>
      </c>
      <c r="P578" t="s">
        <v>38</v>
      </c>
      <c r="Q578">
        <v>0.05</v>
      </c>
      <c r="R578" s="29">
        <v>47.5</v>
      </c>
      <c r="S578" t="s">
        <v>39</v>
      </c>
      <c r="T578" t="s">
        <v>69</v>
      </c>
      <c r="U578">
        <v>32.715699999999998</v>
      </c>
      <c r="V578">
        <v>-117.1611</v>
      </c>
      <c r="W578">
        <f t="shared" ref="W578:W641" si="18">YEAR(Y:Y)</f>
        <v>2022</v>
      </c>
      <c r="X578" t="str">
        <f t="shared" ref="X578:X641" si="19">TEXT(Y:Y,"MMMM")</f>
        <v>October</v>
      </c>
      <c r="Y578" s="2">
        <v>44844</v>
      </c>
      <c r="Z578">
        <v>0</v>
      </c>
      <c r="AA578" t="b">
        <v>1</v>
      </c>
      <c r="AB578" s="2">
        <v>45805</v>
      </c>
      <c r="AC578">
        <v>34</v>
      </c>
      <c r="AD578">
        <v>84</v>
      </c>
      <c r="AE578">
        <v>12</v>
      </c>
      <c r="AF578">
        <v>3</v>
      </c>
      <c r="AG578">
        <v>2.5</v>
      </c>
      <c r="AH578" s="30">
        <v>1</v>
      </c>
      <c r="AI578">
        <v>1</v>
      </c>
      <c r="AJ578" t="s">
        <v>70</v>
      </c>
      <c r="AK578" t="s">
        <v>42</v>
      </c>
      <c r="AL578" s="29">
        <f>Table1[[#This Row],[membership_tenure_months]]*Table1[[#This Row],[final_price]]</f>
        <v>1615</v>
      </c>
    </row>
    <row r="579" spans="1:38" x14ac:dyDescent="0.35">
      <c r="A579">
        <v>38</v>
      </c>
      <c r="B579" t="s">
        <v>54</v>
      </c>
      <c r="C579">
        <v>1</v>
      </c>
      <c r="D579" t="s">
        <v>90</v>
      </c>
      <c r="E579" t="b">
        <v>0</v>
      </c>
      <c r="F579" s="1">
        <v>0.59166666666666667</v>
      </c>
      <c r="G579" s="1">
        <v>0.62430555555555556</v>
      </c>
      <c r="H579">
        <v>47</v>
      </c>
      <c r="I579" t="b">
        <v>0</v>
      </c>
      <c r="J579" t="b">
        <v>0</v>
      </c>
      <c r="K579" t="b">
        <v>0</v>
      </c>
      <c r="L579" t="s">
        <v>60</v>
      </c>
      <c r="M579">
        <v>20</v>
      </c>
      <c r="N579" t="s">
        <v>37</v>
      </c>
      <c r="O579">
        <v>20</v>
      </c>
      <c r="P579" t="s">
        <v>46</v>
      </c>
      <c r="Q579">
        <v>0</v>
      </c>
      <c r="R579" s="29">
        <v>20</v>
      </c>
      <c r="S579" t="s">
        <v>56</v>
      </c>
      <c r="T579" t="s">
        <v>61</v>
      </c>
      <c r="U579">
        <v>38.581600000000002</v>
      </c>
      <c r="V579">
        <v>-121.4944</v>
      </c>
      <c r="W579">
        <f t="shared" si="18"/>
        <v>2024</v>
      </c>
      <c r="X579" t="str">
        <f t="shared" si="19"/>
        <v>January</v>
      </c>
      <c r="Y579" s="2">
        <v>45306</v>
      </c>
      <c r="Z579">
        <v>0</v>
      </c>
      <c r="AA579" t="b">
        <v>0</v>
      </c>
      <c r="AB579" s="2">
        <v>45831</v>
      </c>
      <c r="AC579">
        <v>19</v>
      </c>
      <c r="AD579">
        <v>58</v>
      </c>
      <c r="AE579">
        <v>4</v>
      </c>
      <c r="AF579">
        <v>0.8</v>
      </c>
      <c r="AG579">
        <v>0</v>
      </c>
      <c r="AH579" s="30">
        <v>0</v>
      </c>
      <c r="AI579">
        <v>0</v>
      </c>
      <c r="AJ579" t="s">
        <v>62</v>
      </c>
      <c r="AK579" t="s">
        <v>42</v>
      </c>
      <c r="AL579" s="29">
        <f>Table1[[#This Row],[membership_tenure_months]]*Table1[[#This Row],[final_price]]</f>
        <v>380</v>
      </c>
    </row>
    <row r="580" spans="1:38" x14ac:dyDescent="0.35">
      <c r="A580">
        <v>33</v>
      </c>
      <c r="B580" t="s">
        <v>66</v>
      </c>
      <c r="C580">
        <v>3</v>
      </c>
      <c r="D580" t="s">
        <v>110</v>
      </c>
      <c r="E580" t="b">
        <v>0</v>
      </c>
      <c r="F580" s="1">
        <v>0.8125</v>
      </c>
      <c r="G580" s="1">
        <v>0.91597222222222219</v>
      </c>
      <c r="H580">
        <v>149</v>
      </c>
      <c r="I580" t="b">
        <v>1</v>
      </c>
      <c r="J580" t="b">
        <v>0</v>
      </c>
      <c r="K580" t="b">
        <v>1</v>
      </c>
      <c r="L580" t="s">
        <v>36</v>
      </c>
      <c r="M580">
        <v>70</v>
      </c>
      <c r="N580" t="s">
        <v>82</v>
      </c>
      <c r="O580">
        <v>52.5</v>
      </c>
      <c r="P580" t="s">
        <v>46</v>
      </c>
      <c r="Q580">
        <v>0</v>
      </c>
      <c r="R580" s="29">
        <v>52.5</v>
      </c>
      <c r="S580" t="s">
        <v>68</v>
      </c>
      <c r="T580" t="s">
        <v>48</v>
      </c>
      <c r="U580">
        <v>36.7378</v>
      </c>
      <c r="V580">
        <v>-119.7871</v>
      </c>
      <c r="W580">
        <f t="shared" si="18"/>
        <v>2024</v>
      </c>
      <c r="X580" t="str">
        <f t="shared" si="19"/>
        <v>September</v>
      </c>
      <c r="Y580" s="2">
        <v>45555</v>
      </c>
      <c r="Z580">
        <v>0</v>
      </c>
      <c r="AA580" t="b">
        <v>0</v>
      </c>
      <c r="AB580" s="2">
        <v>45845</v>
      </c>
      <c r="AC580">
        <v>11</v>
      </c>
      <c r="AD580">
        <v>44</v>
      </c>
      <c r="AE580">
        <v>12</v>
      </c>
      <c r="AF580">
        <v>2.5</v>
      </c>
      <c r="AG580">
        <v>0</v>
      </c>
      <c r="AH580" s="30">
        <v>0</v>
      </c>
      <c r="AI580">
        <v>1</v>
      </c>
      <c r="AJ580" t="s">
        <v>49</v>
      </c>
      <c r="AK580" t="s">
        <v>42</v>
      </c>
      <c r="AL580" s="29">
        <f>Table1[[#This Row],[membership_tenure_months]]*Table1[[#This Row],[final_price]]</f>
        <v>577.5</v>
      </c>
    </row>
    <row r="581" spans="1:38" x14ac:dyDescent="0.35">
      <c r="A581">
        <v>26</v>
      </c>
      <c r="B581" t="s">
        <v>34</v>
      </c>
      <c r="C581">
        <v>1</v>
      </c>
      <c r="D581" t="s">
        <v>94</v>
      </c>
      <c r="E581" t="b">
        <v>1</v>
      </c>
      <c r="F581" s="1">
        <v>0.53125</v>
      </c>
      <c r="G581" s="1">
        <v>0.58958333333333335</v>
      </c>
      <c r="H581">
        <v>84</v>
      </c>
      <c r="I581" t="b">
        <v>1</v>
      </c>
      <c r="J581" t="b">
        <v>1</v>
      </c>
      <c r="K581" t="b">
        <v>1</v>
      </c>
      <c r="L581" t="s">
        <v>75</v>
      </c>
      <c r="M581">
        <v>50</v>
      </c>
      <c r="N581" t="s">
        <v>37</v>
      </c>
      <c r="O581">
        <v>50</v>
      </c>
      <c r="P581" t="s">
        <v>46</v>
      </c>
      <c r="Q581">
        <v>0</v>
      </c>
      <c r="R581" s="29">
        <v>50</v>
      </c>
      <c r="S581" t="s">
        <v>39</v>
      </c>
      <c r="T581" t="s">
        <v>72</v>
      </c>
      <c r="U581">
        <v>35.3733</v>
      </c>
      <c r="V581">
        <v>-119.0187</v>
      </c>
      <c r="W581">
        <f t="shared" si="18"/>
        <v>2024</v>
      </c>
      <c r="X581" t="str">
        <f t="shared" si="19"/>
        <v>February</v>
      </c>
      <c r="Y581" s="2">
        <v>45342</v>
      </c>
      <c r="Z581">
        <v>6</v>
      </c>
      <c r="AA581" t="b">
        <v>1</v>
      </c>
      <c r="AB581" s="2">
        <v>45833</v>
      </c>
      <c r="AC581">
        <v>18</v>
      </c>
      <c r="AD581">
        <v>56</v>
      </c>
      <c r="AE581">
        <v>4</v>
      </c>
      <c r="AF581">
        <v>1.4</v>
      </c>
      <c r="AG581">
        <v>0</v>
      </c>
      <c r="AH581" s="30">
        <v>0</v>
      </c>
      <c r="AI581">
        <v>1</v>
      </c>
      <c r="AJ581" t="s">
        <v>73</v>
      </c>
      <c r="AK581" t="s">
        <v>42</v>
      </c>
      <c r="AL581" s="29">
        <f>Table1[[#This Row],[membership_tenure_months]]*Table1[[#This Row],[final_price]]</f>
        <v>900</v>
      </c>
    </row>
    <row r="582" spans="1:38" x14ac:dyDescent="0.35">
      <c r="A582">
        <v>27</v>
      </c>
      <c r="B582" t="s">
        <v>34</v>
      </c>
      <c r="C582">
        <v>2</v>
      </c>
      <c r="D582" t="s">
        <v>135</v>
      </c>
      <c r="E582" t="b">
        <v>0</v>
      </c>
      <c r="F582" s="1">
        <v>0.47430555555555554</v>
      </c>
      <c r="G582" s="1">
        <v>0.54166666666666663</v>
      </c>
      <c r="H582">
        <v>97</v>
      </c>
      <c r="I582" t="b">
        <v>0</v>
      </c>
      <c r="J582" t="b">
        <v>1</v>
      </c>
      <c r="K582" t="b">
        <v>1</v>
      </c>
      <c r="L582" t="s">
        <v>60</v>
      </c>
      <c r="M582">
        <v>50</v>
      </c>
      <c r="N582" t="s">
        <v>37</v>
      </c>
      <c r="O582">
        <v>50</v>
      </c>
      <c r="P582" t="s">
        <v>93</v>
      </c>
      <c r="Q582">
        <v>0.15</v>
      </c>
      <c r="R582" s="29">
        <v>42.5</v>
      </c>
      <c r="S582" t="s">
        <v>39</v>
      </c>
      <c r="T582" t="s">
        <v>48</v>
      </c>
      <c r="U582">
        <v>36.7378</v>
      </c>
      <c r="V582">
        <v>-119.7871</v>
      </c>
      <c r="W582">
        <f t="shared" si="18"/>
        <v>2022</v>
      </c>
      <c r="X582" t="str">
        <f t="shared" si="19"/>
        <v>August</v>
      </c>
      <c r="Y582" s="2">
        <v>44787</v>
      </c>
      <c r="Z582">
        <v>1</v>
      </c>
      <c r="AA582" t="b">
        <v>1</v>
      </c>
      <c r="AB582" s="2">
        <v>45802</v>
      </c>
      <c r="AC582">
        <v>36</v>
      </c>
      <c r="AD582">
        <v>87</v>
      </c>
      <c r="AE582">
        <v>8</v>
      </c>
      <c r="AF582">
        <v>1.6</v>
      </c>
      <c r="AG582">
        <v>7.5</v>
      </c>
      <c r="AH582" s="30">
        <v>1</v>
      </c>
      <c r="AI582">
        <v>0</v>
      </c>
      <c r="AJ582" t="s">
        <v>49</v>
      </c>
      <c r="AK582" t="s">
        <v>42</v>
      </c>
      <c r="AL582" s="29">
        <f>Table1[[#This Row],[membership_tenure_months]]*Table1[[#This Row],[final_price]]</f>
        <v>1530</v>
      </c>
    </row>
    <row r="583" spans="1:38" x14ac:dyDescent="0.35">
      <c r="A583">
        <v>20</v>
      </c>
      <c r="B583" t="s">
        <v>54</v>
      </c>
      <c r="C583">
        <v>3</v>
      </c>
      <c r="D583" t="s">
        <v>174</v>
      </c>
      <c r="E583" t="b">
        <v>1</v>
      </c>
      <c r="F583" s="1">
        <v>0.44583333333333336</v>
      </c>
      <c r="G583" s="1">
        <v>0.55069444444444449</v>
      </c>
      <c r="H583">
        <v>151</v>
      </c>
      <c r="I583" t="b">
        <v>1</v>
      </c>
      <c r="J583" t="b">
        <v>1</v>
      </c>
      <c r="K583" t="b">
        <v>0</v>
      </c>
      <c r="L583" t="s">
        <v>80</v>
      </c>
      <c r="M583">
        <v>20</v>
      </c>
      <c r="N583" t="s">
        <v>37</v>
      </c>
      <c r="O583">
        <v>20</v>
      </c>
      <c r="P583" t="s">
        <v>46</v>
      </c>
      <c r="Q583">
        <v>0</v>
      </c>
      <c r="R583" s="29">
        <v>20</v>
      </c>
      <c r="S583" t="s">
        <v>56</v>
      </c>
      <c r="T583" t="s">
        <v>72</v>
      </c>
      <c r="U583">
        <v>35.3733</v>
      </c>
      <c r="V583">
        <v>-119.0187</v>
      </c>
      <c r="W583">
        <f t="shared" si="18"/>
        <v>2024</v>
      </c>
      <c r="X583" t="str">
        <f t="shared" si="19"/>
        <v>January</v>
      </c>
      <c r="Y583" s="2">
        <v>45306</v>
      </c>
      <c r="Z583">
        <v>5</v>
      </c>
      <c r="AA583" t="b">
        <v>0</v>
      </c>
      <c r="AB583" s="2">
        <v>45831</v>
      </c>
      <c r="AC583">
        <v>19</v>
      </c>
      <c r="AD583">
        <v>58</v>
      </c>
      <c r="AE583">
        <v>12</v>
      </c>
      <c r="AF583">
        <v>2.5</v>
      </c>
      <c r="AG583">
        <v>0</v>
      </c>
      <c r="AH583" s="30">
        <v>0</v>
      </c>
      <c r="AI583">
        <v>0</v>
      </c>
      <c r="AJ583" t="s">
        <v>73</v>
      </c>
      <c r="AK583" t="s">
        <v>42</v>
      </c>
      <c r="AL583" s="29">
        <f>Table1[[#This Row],[membership_tenure_months]]*Table1[[#This Row],[final_price]]</f>
        <v>380</v>
      </c>
    </row>
    <row r="584" spans="1:38" x14ac:dyDescent="0.35">
      <c r="A584">
        <v>23</v>
      </c>
      <c r="B584" t="s">
        <v>34</v>
      </c>
      <c r="C584">
        <v>4</v>
      </c>
      <c r="D584" t="s">
        <v>126</v>
      </c>
      <c r="E584" t="b">
        <v>1</v>
      </c>
      <c r="F584" s="1">
        <v>0.38680555555555557</v>
      </c>
      <c r="G584" s="1">
        <v>0.40902777777777777</v>
      </c>
      <c r="H584">
        <v>32</v>
      </c>
      <c r="I584" t="b">
        <v>0</v>
      </c>
      <c r="J584" t="b">
        <v>0</v>
      </c>
      <c r="K584" t="b">
        <v>0</v>
      </c>
      <c r="L584" t="s">
        <v>36</v>
      </c>
      <c r="M584">
        <v>50</v>
      </c>
      <c r="N584" t="s">
        <v>37</v>
      </c>
      <c r="O584">
        <v>50</v>
      </c>
      <c r="P584" t="s">
        <v>51</v>
      </c>
      <c r="Q584">
        <v>0.1</v>
      </c>
      <c r="R584" s="29">
        <v>45</v>
      </c>
      <c r="S584" t="s">
        <v>39</v>
      </c>
      <c r="T584" t="s">
        <v>72</v>
      </c>
      <c r="U584">
        <v>35.3733</v>
      </c>
      <c r="V584">
        <v>-119.0187</v>
      </c>
      <c r="W584">
        <f t="shared" si="18"/>
        <v>2024</v>
      </c>
      <c r="X584" t="str">
        <f t="shared" si="19"/>
        <v>July</v>
      </c>
      <c r="Y584" s="2">
        <v>45480</v>
      </c>
      <c r="Z584">
        <v>0</v>
      </c>
      <c r="AA584" t="b">
        <v>1</v>
      </c>
      <c r="AB584" s="2">
        <v>45841</v>
      </c>
      <c r="AC584">
        <v>13</v>
      </c>
      <c r="AD584">
        <v>48</v>
      </c>
      <c r="AE584">
        <v>16</v>
      </c>
      <c r="AF584">
        <v>0.5</v>
      </c>
      <c r="AG584">
        <v>5</v>
      </c>
      <c r="AH584" s="30">
        <v>0</v>
      </c>
      <c r="AI584">
        <v>0</v>
      </c>
      <c r="AJ584" t="s">
        <v>73</v>
      </c>
      <c r="AK584" t="s">
        <v>42</v>
      </c>
      <c r="AL584" s="29">
        <f>Table1[[#This Row],[membership_tenure_months]]*Table1[[#This Row],[final_price]]</f>
        <v>585</v>
      </c>
    </row>
    <row r="585" spans="1:38" x14ac:dyDescent="0.35">
      <c r="A585">
        <v>12</v>
      </c>
      <c r="B585" t="s">
        <v>43</v>
      </c>
      <c r="C585">
        <v>5</v>
      </c>
      <c r="D585" t="s">
        <v>91</v>
      </c>
      <c r="E585" t="b">
        <v>0</v>
      </c>
      <c r="F585" s="1">
        <v>0.43402777777777779</v>
      </c>
      <c r="G585" s="1">
        <v>0.51249999999999996</v>
      </c>
      <c r="H585">
        <v>113</v>
      </c>
      <c r="I585" t="b">
        <v>0</v>
      </c>
      <c r="J585" t="b">
        <v>0</v>
      </c>
      <c r="K585" t="b">
        <v>1</v>
      </c>
      <c r="L585" t="s">
        <v>36</v>
      </c>
      <c r="M585">
        <v>30</v>
      </c>
      <c r="N585" t="s">
        <v>37</v>
      </c>
      <c r="O585">
        <v>30</v>
      </c>
      <c r="P585" t="s">
        <v>46</v>
      </c>
      <c r="Q585">
        <v>0</v>
      </c>
      <c r="R585" s="29">
        <v>30</v>
      </c>
      <c r="S585" t="s">
        <v>47</v>
      </c>
      <c r="T585" t="s">
        <v>64</v>
      </c>
      <c r="U585">
        <v>34.052199999999999</v>
      </c>
      <c r="V585">
        <v>-118.2437</v>
      </c>
      <c r="W585">
        <f t="shared" si="18"/>
        <v>2023</v>
      </c>
      <c r="X585" t="str">
        <f t="shared" si="19"/>
        <v>August</v>
      </c>
      <c r="Y585" s="2">
        <v>45156</v>
      </c>
      <c r="Z585">
        <v>0</v>
      </c>
      <c r="AA585" t="b">
        <v>0</v>
      </c>
      <c r="AB585" s="2">
        <v>45822</v>
      </c>
      <c r="AC585">
        <v>24</v>
      </c>
      <c r="AD585">
        <v>67</v>
      </c>
      <c r="AE585">
        <v>20</v>
      </c>
      <c r="AF585">
        <v>1.9</v>
      </c>
      <c r="AG585">
        <v>0</v>
      </c>
      <c r="AH585" s="30">
        <v>1</v>
      </c>
      <c r="AI585">
        <v>0</v>
      </c>
      <c r="AJ585" t="s">
        <v>65</v>
      </c>
      <c r="AK585" t="s">
        <v>42</v>
      </c>
      <c r="AL585" s="29">
        <f>Table1[[#This Row],[membership_tenure_months]]*Table1[[#This Row],[final_price]]</f>
        <v>720</v>
      </c>
    </row>
    <row r="586" spans="1:38" x14ac:dyDescent="0.35">
      <c r="A586">
        <v>41</v>
      </c>
      <c r="B586" t="s">
        <v>54</v>
      </c>
      <c r="C586">
        <v>2</v>
      </c>
      <c r="D586" t="s">
        <v>103</v>
      </c>
      <c r="E586" t="b">
        <v>1</v>
      </c>
      <c r="F586" s="1">
        <v>0.58750000000000002</v>
      </c>
      <c r="G586" s="1">
        <v>0.67083333333333328</v>
      </c>
      <c r="H586">
        <v>120</v>
      </c>
      <c r="I586" t="b">
        <v>1</v>
      </c>
      <c r="J586" t="b">
        <v>1</v>
      </c>
      <c r="K586" t="b">
        <v>1</v>
      </c>
      <c r="L586" t="s">
        <v>60</v>
      </c>
      <c r="M586">
        <v>20</v>
      </c>
      <c r="N586" t="s">
        <v>37</v>
      </c>
      <c r="O586">
        <v>20</v>
      </c>
      <c r="P586" t="s">
        <v>93</v>
      </c>
      <c r="Q586">
        <v>0.15</v>
      </c>
      <c r="R586" s="29">
        <v>17</v>
      </c>
      <c r="S586" t="s">
        <v>56</v>
      </c>
      <c r="T586" t="s">
        <v>57</v>
      </c>
      <c r="U586">
        <v>33.836599999999997</v>
      </c>
      <c r="V586">
        <v>-117.9143</v>
      </c>
      <c r="W586">
        <f t="shared" si="18"/>
        <v>2024</v>
      </c>
      <c r="X586" t="str">
        <f t="shared" si="19"/>
        <v>October</v>
      </c>
      <c r="Y586" s="2">
        <v>45575</v>
      </c>
      <c r="Z586">
        <v>3</v>
      </c>
      <c r="AA586" t="b">
        <v>0</v>
      </c>
      <c r="AB586" s="2">
        <v>45846</v>
      </c>
      <c r="AC586">
        <v>10</v>
      </c>
      <c r="AD586">
        <v>43</v>
      </c>
      <c r="AE586">
        <v>8</v>
      </c>
      <c r="AF586">
        <v>2</v>
      </c>
      <c r="AG586">
        <v>3</v>
      </c>
      <c r="AH586" s="30">
        <v>0</v>
      </c>
      <c r="AI586">
        <v>0</v>
      </c>
      <c r="AJ586" t="s">
        <v>58</v>
      </c>
      <c r="AK586" t="s">
        <v>42</v>
      </c>
      <c r="AL586" s="29">
        <f>Table1[[#This Row],[membership_tenure_months]]*Table1[[#This Row],[final_price]]</f>
        <v>170</v>
      </c>
    </row>
    <row r="587" spans="1:38" x14ac:dyDescent="0.35">
      <c r="A587">
        <v>32</v>
      </c>
      <c r="B587" t="s">
        <v>43</v>
      </c>
      <c r="C587">
        <v>3</v>
      </c>
      <c r="D587" t="s">
        <v>141</v>
      </c>
      <c r="E587" t="b">
        <v>1</v>
      </c>
      <c r="F587" s="1">
        <v>0.51111111111111107</v>
      </c>
      <c r="G587" s="1">
        <v>0.54374999999999996</v>
      </c>
      <c r="H587">
        <v>47</v>
      </c>
      <c r="I587" t="b">
        <v>0</v>
      </c>
      <c r="J587" t="b">
        <v>1</v>
      </c>
      <c r="K587" t="b">
        <v>0</v>
      </c>
      <c r="L587" t="s">
        <v>36</v>
      </c>
      <c r="M587">
        <v>30</v>
      </c>
      <c r="N587" t="s">
        <v>97</v>
      </c>
      <c r="O587">
        <v>27</v>
      </c>
      <c r="P587" t="s">
        <v>46</v>
      </c>
      <c r="Q587">
        <v>0</v>
      </c>
      <c r="R587" s="29">
        <v>27</v>
      </c>
      <c r="S587" t="s">
        <v>47</v>
      </c>
      <c r="T587" t="s">
        <v>48</v>
      </c>
      <c r="U587">
        <v>36.7378</v>
      </c>
      <c r="V587">
        <v>-119.7871</v>
      </c>
      <c r="W587">
        <f t="shared" si="18"/>
        <v>2025</v>
      </c>
      <c r="X587" t="str">
        <f t="shared" si="19"/>
        <v>April</v>
      </c>
      <c r="Y587" s="2">
        <v>45750</v>
      </c>
      <c r="Z587">
        <v>4</v>
      </c>
      <c r="AA587" t="b">
        <v>0</v>
      </c>
      <c r="AB587" s="2">
        <v>45856</v>
      </c>
      <c r="AC587">
        <v>4</v>
      </c>
      <c r="AD587">
        <v>33</v>
      </c>
      <c r="AE587">
        <v>12</v>
      </c>
      <c r="AF587">
        <v>0.8</v>
      </c>
      <c r="AG587">
        <v>0</v>
      </c>
      <c r="AH587" s="30">
        <v>0</v>
      </c>
      <c r="AI587">
        <v>0</v>
      </c>
      <c r="AJ587" t="s">
        <v>49</v>
      </c>
      <c r="AK587" t="s">
        <v>42</v>
      </c>
      <c r="AL587" s="29">
        <f>Table1[[#This Row],[membership_tenure_months]]*Table1[[#This Row],[final_price]]</f>
        <v>108</v>
      </c>
    </row>
    <row r="588" spans="1:38" x14ac:dyDescent="0.35">
      <c r="A588">
        <v>44</v>
      </c>
      <c r="B588" t="s">
        <v>66</v>
      </c>
      <c r="C588">
        <v>5</v>
      </c>
      <c r="D588" t="s">
        <v>96</v>
      </c>
      <c r="E588" t="b">
        <v>1</v>
      </c>
      <c r="F588" s="1">
        <v>0.83611111111111114</v>
      </c>
      <c r="G588" s="1">
        <v>0.93680555555555556</v>
      </c>
      <c r="H588">
        <v>145</v>
      </c>
      <c r="I588" t="b">
        <v>0</v>
      </c>
      <c r="J588" t="b">
        <v>1</v>
      </c>
      <c r="K588" t="b">
        <v>1</v>
      </c>
      <c r="L588" t="s">
        <v>80</v>
      </c>
      <c r="M588">
        <v>70</v>
      </c>
      <c r="N588" t="s">
        <v>37</v>
      </c>
      <c r="O588">
        <v>70</v>
      </c>
      <c r="P588" t="s">
        <v>93</v>
      </c>
      <c r="Q588">
        <v>0.15</v>
      </c>
      <c r="R588" s="29">
        <v>59.5</v>
      </c>
      <c r="S588" t="s">
        <v>68</v>
      </c>
      <c r="T588" t="s">
        <v>76</v>
      </c>
      <c r="U588">
        <v>37.774900000000002</v>
      </c>
      <c r="V588">
        <v>-122.4194</v>
      </c>
      <c r="W588">
        <f t="shared" si="18"/>
        <v>2025</v>
      </c>
      <c r="X588" t="str">
        <f t="shared" si="19"/>
        <v>February</v>
      </c>
      <c r="Y588" s="2">
        <v>45693</v>
      </c>
      <c r="Z588">
        <v>2</v>
      </c>
      <c r="AA588" t="b">
        <v>1</v>
      </c>
      <c r="AB588" s="2">
        <v>45853</v>
      </c>
      <c r="AC588">
        <v>6</v>
      </c>
      <c r="AD588">
        <v>36</v>
      </c>
      <c r="AE588">
        <v>20</v>
      </c>
      <c r="AF588">
        <v>2.4</v>
      </c>
      <c r="AG588">
        <v>10.5</v>
      </c>
      <c r="AH588" s="30">
        <v>0</v>
      </c>
      <c r="AI588">
        <v>1</v>
      </c>
      <c r="AJ588" t="s">
        <v>77</v>
      </c>
      <c r="AK588" t="s">
        <v>42</v>
      </c>
      <c r="AL588" s="29">
        <f>Table1[[#This Row],[membership_tenure_months]]*Table1[[#This Row],[final_price]]</f>
        <v>357</v>
      </c>
    </row>
    <row r="589" spans="1:38" x14ac:dyDescent="0.35">
      <c r="A589">
        <v>29</v>
      </c>
      <c r="B589" t="s">
        <v>34</v>
      </c>
      <c r="C589">
        <v>2</v>
      </c>
      <c r="D589" t="s">
        <v>115</v>
      </c>
      <c r="E589" t="b">
        <v>0</v>
      </c>
      <c r="F589" s="1">
        <v>0.61458333333333337</v>
      </c>
      <c r="G589" s="1">
        <v>0.69652777777777775</v>
      </c>
      <c r="H589">
        <v>118</v>
      </c>
      <c r="I589" t="b">
        <v>1</v>
      </c>
      <c r="J589" t="b">
        <v>1</v>
      </c>
      <c r="K589" t="b">
        <v>1</v>
      </c>
      <c r="L589" t="s">
        <v>36</v>
      </c>
      <c r="M589">
        <v>50</v>
      </c>
      <c r="N589" t="s">
        <v>82</v>
      </c>
      <c r="O589">
        <v>37.5</v>
      </c>
      <c r="P589" t="s">
        <v>46</v>
      </c>
      <c r="Q589">
        <v>0</v>
      </c>
      <c r="R589" s="29">
        <v>37.5</v>
      </c>
      <c r="S589" t="s">
        <v>39</v>
      </c>
      <c r="T589" t="s">
        <v>52</v>
      </c>
      <c r="U589">
        <v>37.804400000000001</v>
      </c>
      <c r="V589">
        <v>-122.27119999999999</v>
      </c>
      <c r="W589">
        <f t="shared" si="18"/>
        <v>2025</v>
      </c>
      <c r="X589" t="str">
        <f t="shared" si="19"/>
        <v>February</v>
      </c>
      <c r="Y589" s="2">
        <v>45694</v>
      </c>
      <c r="Z589">
        <v>1</v>
      </c>
      <c r="AA589" t="b">
        <v>1</v>
      </c>
      <c r="AB589" s="2">
        <v>45853</v>
      </c>
      <c r="AC589">
        <v>6</v>
      </c>
      <c r="AD589">
        <v>36</v>
      </c>
      <c r="AE589">
        <v>8</v>
      </c>
      <c r="AF589">
        <v>2</v>
      </c>
      <c r="AG589">
        <v>0</v>
      </c>
      <c r="AH589" s="30">
        <v>0</v>
      </c>
      <c r="AI589">
        <v>0</v>
      </c>
      <c r="AJ589" t="s">
        <v>53</v>
      </c>
      <c r="AK589" t="s">
        <v>42</v>
      </c>
      <c r="AL589" s="29">
        <f>Table1[[#This Row],[membership_tenure_months]]*Table1[[#This Row],[final_price]]</f>
        <v>225</v>
      </c>
    </row>
    <row r="590" spans="1:38" x14ac:dyDescent="0.35">
      <c r="A590">
        <v>20</v>
      </c>
      <c r="B590" t="s">
        <v>34</v>
      </c>
      <c r="C590">
        <v>3</v>
      </c>
      <c r="D590" t="s">
        <v>144</v>
      </c>
      <c r="E590" t="b">
        <v>0</v>
      </c>
      <c r="F590" s="1">
        <v>0.43888888888888888</v>
      </c>
      <c r="G590" s="1">
        <v>0.46458333333333335</v>
      </c>
      <c r="H590">
        <v>37</v>
      </c>
      <c r="I590" t="b">
        <v>0</v>
      </c>
      <c r="J590" t="b">
        <v>0</v>
      </c>
      <c r="K590" t="b">
        <v>1</v>
      </c>
      <c r="L590" t="s">
        <v>80</v>
      </c>
      <c r="M590">
        <v>50</v>
      </c>
      <c r="N590" t="s">
        <v>37</v>
      </c>
      <c r="O590">
        <v>50</v>
      </c>
      <c r="P590" t="s">
        <v>93</v>
      </c>
      <c r="Q590">
        <v>0.15</v>
      </c>
      <c r="R590" s="29">
        <v>42.5</v>
      </c>
      <c r="S590" t="s">
        <v>39</v>
      </c>
      <c r="T590" t="s">
        <v>76</v>
      </c>
      <c r="U590">
        <v>37.774900000000002</v>
      </c>
      <c r="V590">
        <v>-122.4194</v>
      </c>
      <c r="W590">
        <f t="shared" si="18"/>
        <v>2025</v>
      </c>
      <c r="X590" t="str">
        <f t="shared" si="19"/>
        <v>January</v>
      </c>
      <c r="Y590" s="2">
        <v>45669</v>
      </c>
      <c r="Z590">
        <v>0</v>
      </c>
      <c r="AA590" t="b">
        <v>1</v>
      </c>
      <c r="AB590" s="2">
        <v>45851</v>
      </c>
      <c r="AC590">
        <v>7</v>
      </c>
      <c r="AD590">
        <v>38</v>
      </c>
      <c r="AE590">
        <v>12</v>
      </c>
      <c r="AF590">
        <v>0.6</v>
      </c>
      <c r="AG590">
        <v>7.5</v>
      </c>
      <c r="AH590" s="30">
        <v>0</v>
      </c>
      <c r="AI590">
        <v>0</v>
      </c>
      <c r="AJ590" t="s">
        <v>77</v>
      </c>
      <c r="AK590" t="s">
        <v>42</v>
      </c>
      <c r="AL590" s="29">
        <f>Table1[[#This Row],[membership_tenure_months]]*Table1[[#This Row],[final_price]]</f>
        <v>297.5</v>
      </c>
    </row>
    <row r="591" spans="1:38" x14ac:dyDescent="0.35">
      <c r="A591">
        <v>35</v>
      </c>
      <c r="B591" t="s">
        <v>54</v>
      </c>
      <c r="C591">
        <v>3</v>
      </c>
      <c r="D591" t="s">
        <v>128</v>
      </c>
      <c r="E591" t="b">
        <v>1</v>
      </c>
      <c r="F591" s="1">
        <v>0.56388888888888888</v>
      </c>
      <c r="G591" s="1">
        <v>0.67986111111111114</v>
      </c>
      <c r="H591">
        <v>167</v>
      </c>
      <c r="I591" t="b">
        <v>0</v>
      </c>
      <c r="J591" t="b">
        <v>0</v>
      </c>
      <c r="K591" t="b">
        <v>0</v>
      </c>
      <c r="L591" t="s">
        <v>36</v>
      </c>
      <c r="M591">
        <v>20</v>
      </c>
      <c r="N591" t="s">
        <v>82</v>
      </c>
      <c r="O591">
        <v>15</v>
      </c>
      <c r="P591" t="s">
        <v>93</v>
      </c>
      <c r="Q591">
        <v>0.15</v>
      </c>
      <c r="R591" s="29">
        <v>12.75</v>
      </c>
      <c r="S591" t="s">
        <v>56</v>
      </c>
      <c r="T591" t="s">
        <v>69</v>
      </c>
      <c r="U591">
        <v>32.715699999999998</v>
      </c>
      <c r="V591">
        <v>-117.1611</v>
      </c>
      <c r="W591">
        <f t="shared" si="18"/>
        <v>2025</v>
      </c>
      <c r="X591" t="str">
        <f t="shared" si="19"/>
        <v>January</v>
      </c>
      <c r="Y591" s="2">
        <v>45683</v>
      </c>
      <c r="Z591">
        <v>0</v>
      </c>
      <c r="AA591" t="b">
        <v>1</v>
      </c>
      <c r="AB591" s="2">
        <v>45852</v>
      </c>
      <c r="AC591">
        <v>7</v>
      </c>
      <c r="AD591">
        <v>37</v>
      </c>
      <c r="AE591">
        <v>12</v>
      </c>
      <c r="AF591">
        <v>2.8</v>
      </c>
      <c r="AG591">
        <v>2.25</v>
      </c>
      <c r="AH591" s="30">
        <v>0</v>
      </c>
      <c r="AI591">
        <v>0</v>
      </c>
      <c r="AJ591" t="s">
        <v>70</v>
      </c>
      <c r="AK591" t="s">
        <v>42</v>
      </c>
      <c r="AL591" s="29">
        <f>Table1[[#This Row],[membership_tenure_months]]*Table1[[#This Row],[final_price]]</f>
        <v>89.25</v>
      </c>
    </row>
    <row r="592" spans="1:38" x14ac:dyDescent="0.35">
      <c r="A592">
        <v>48</v>
      </c>
      <c r="B592" t="s">
        <v>34</v>
      </c>
      <c r="C592">
        <v>2</v>
      </c>
      <c r="D592" t="s">
        <v>89</v>
      </c>
      <c r="E592" t="b">
        <v>0</v>
      </c>
      <c r="F592" s="1">
        <v>0.71805555555555556</v>
      </c>
      <c r="G592" s="1">
        <v>0.83680555555555558</v>
      </c>
      <c r="H592">
        <v>171</v>
      </c>
      <c r="I592" t="b">
        <v>0</v>
      </c>
      <c r="J592" t="b">
        <v>1</v>
      </c>
      <c r="K592" t="b">
        <v>1</v>
      </c>
      <c r="L592" t="s">
        <v>36</v>
      </c>
      <c r="M592">
        <v>50</v>
      </c>
      <c r="N592" t="s">
        <v>82</v>
      </c>
      <c r="O592">
        <v>37.5</v>
      </c>
      <c r="P592" t="s">
        <v>46</v>
      </c>
      <c r="Q592">
        <v>0</v>
      </c>
      <c r="R592" s="29">
        <v>37.5</v>
      </c>
      <c r="S592" t="s">
        <v>39</v>
      </c>
      <c r="T592" t="s">
        <v>76</v>
      </c>
      <c r="U592">
        <v>37.774900000000002</v>
      </c>
      <c r="V592">
        <v>-122.4194</v>
      </c>
      <c r="W592">
        <f t="shared" si="18"/>
        <v>2023</v>
      </c>
      <c r="X592" t="str">
        <f t="shared" si="19"/>
        <v>August</v>
      </c>
      <c r="Y592" s="2">
        <v>45148</v>
      </c>
      <c r="Z592">
        <v>3</v>
      </c>
      <c r="AA592" t="b">
        <v>1</v>
      </c>
      <c r="AB592" s="2">
        <v>45822</v>
      </c>
      <c r="AC592">
        <v>24</v>
      </c>
      <c r="AD592">
        <v>67</v>
      </c>
      <c r="AE592">
        <v>8</v>
      </c>
      <c r="AF592">
        <v>2.8</v>
      </c>
      <c r="AG592">
        <v>0</v>
      </c>
      <c r="AH592" s="30">
        <v>1</v>
      </c>
      <c r="AI592">
        <v>0</v>
      </c>
      <c r="AJ592" t="s">
        <v>77</v>
      </c>
      <c r="AK592" t="s">
        <v>42</v>
      </c>
      <c r="AL592" s="29">
        <f>Table1[[#This Row],[membership_tenure_months]]*Table1[[#This Row],[final_price]]</f>
        <v>900</v>
      </c>
    </row>
    <row r="593" spans="1:38" x14ac:dyDescent="0.35">
      <c r="A593">
        <v>22</v>
      </c>
      <c r="B593" t="s">
        <v>34</v>
      </c>
      <c r="C593">
        <v>3</v>
      </c>
      <c r="D593" t="s">
        <v>78</v>
      </c>
      <c r="E593" t="b">
        <v>1</v>
      </c>
      <c r="F593" s="1">
        <v>0.74791666666666667</v>
      </c>
      <c r="G593" s="1">
        <v>0.82361111111111107</v>
      </c>
      <c r="H593">
        <v>109</v>
      </c>
      <c r="I593" t="b">
        <v>0</v>
      </c>
      <c r="J593" t="b">
        <v>1</v>
      </c>
      <c r="K593" t="b">
        <v>0</v>
      </c>
      <c r="L593" t="s">
        <v>36</v>
      </c>
      <c r="M593">
        <v>50</v>
      </c>
      <c r="N593" t="s">
        <v>37</v>
      </c>
      <c r="O593">
        <v>50</v>
      </c>
      <c r="P593" t="s">
        <v>38</v>
      </c>
      <c r="Q593">
        <v>0.05</v>
      </c>
      <c r="R593" s="29">
        <v>47.5</v>
      </c>
      <c r="S593" t="s">
        <v>39</v>
      </c>
      <c r="T593" t="s">
        <v>61</v>
      </c>
      <c r="U593">
        <v>38.581600000000002</v>
      </c>
      <c r="V593">
        <v>-121.4944</v>
      </c>
      <c r="W593">
        <f t="shared" si="18"/>
        <v>2024</v>
      </c>
      <c r="X593" t="str">
        <f t="shared" si="19"/>
        <v>December</v>
      </c>
      <c r="Y593" s="2">
        <v>45637</v>
      </c>
      <c r="Z593">
        <v>7</v>
      </c>
      <c r="AA593" t="b">
        <v>1</v>
      </c>
      <c r="AB593" s="2">
        <v>45850</v>
      </c>
      <c r="AC593">
        <v>8</v>
      </c>
      <c r="AD593">
        <v>39</v>
      </c>
      <c r="AE593">
        <v>12</v>
      </c>
      <c r="AF593">
        <v>1.8</v>
      </c>
      <c r="AG593">
        <v>2.5</v>
      </c>
      <c r="AH593" s="30">
        <v>0</v>
      </c>
      <c r="AI593">
        <v>1</v>
      </c>
      <c r="AJ593" t="s">
        <v>62</v>
      </c>
      <c r="AK593" t="s">
        <v>42</v>
      </c>
      <c r="AL593" s="29">
        <f>Table1[[#This Row],[membership_tenure_months]]*Table1[[#This Row],[final_price]]</f>
        <v>380</v>
      </c>
    </row>
    <row r="594" spans="1:38" x14ac:dyDescent="0.35">
      <c r="A594">
        <v>22</v>
      </c>
      <c r="B594" t="s">
        <v>34</v>
      </c>
      <c r="C594">
        <v>1</v>
      </c>
      <c r="D594" t="s">
        <v>94</v>
      </c>
      <c r="E594" t="b">
        <v>0</v>
      </c>
      <c r="F594" s="1">
        <v>0.47986111111111113</v>
      </c>
      <c r="G594" s="1">
        <v>0.50902777777777775</v>
      </c>
      <c r="H594">
        <v>42</v>
      </c>
      <c r="I594" t="b">
        <v>1</v>
      </c>
      <c r="J594" t="b">
        <v>1</v>
      </c>
      <c r="K594" t="b">
        <v>1</v>
      </c>
      <c r="L594" t="s">
        <v>36</v>
      </c>
      <c r="M594">
        <v>50</v>
      </c>
      <c r="N594" t="s">
        <v>37</v>
      </c>
      <c r="O594">
        <v>50</v>
      </c>
      <c r="P594" t="s">
        <v>38</v>
      </c>
      <c r="Q594">
        <v>0.05</v>
      </c>
      <c r="R594" s="29">
        <v>47.5</v>
      </c>
      <c r="S594" t="s">
        <v>39</v>
      </c>
      <c r="T594" t="s">
        <v>40</v>
      </c>
      <c r="U594">
        <v>37.338200000000001</v>
      </c>
      <c r="V594">
        <v>-121.88630000000001</v>
      </c>
      <c r="W594">
        <f t="shared" si="18"/>
        <v>2024</v>
      </c>
      <c r="X594" t="str">
        <f t="shared" si="19"/>
        <v>June</v>
      </c>
      <c r="Y594" s="2">
        <v>45462</v>
      </c>
      <c r="Z594">
        <v>2</v>
      </c>
      <c r="AA594" t="b">
        <v>1</v>
      </c>
      <c r="AB594" s="2">
        <v>45840</v>
      </c>
      <c r="AC594">
        <v>14</v>
      </c>
      <c r="AD594">
        <v>49</v>
      </c>
      <c r="AE594">
        <v>4</v>
      </c>
      <c r="AF594">
        <v>0.7</v>
      </c>
      <c r="AG594">
        <v>2.5</v>
      </c>
      <c r="AH594" s="30">
        <v>0</v>
      </c>
      <c r="AI594">
        <v>1</v>
      </c>
      <c r="AJ594" t="s">
        <v>41</v>
      </c>
      <c r="AK594" t="s">
        <v>42</v>
      </c>
      <c r="AL594" s="29">
        <f>Table1[[#This Row],[membership_tenure_months]]*Table1[[#This Row],[final_price]]</f>
        <v>665</v>
      </c>
    </row>
    <row r="595" spans="1:38" x14ac:dyDescent="0.35">
      <c r="A595">
        <v>30</v>
      </c>
      <c r="B595" t="s">
        <v>43</v>
      </c>
      <c r="C595">
        <v>4</v>
      </c>
      <c r="D595" t="s">
        <v>118</v>
      </c>
      <c r="E595" t="b">
        <v>1</v>
      </c>
      <c r="F595" s="1">
        <v>0.6020833333333333</v>
      </c>
      <c r="G595" s="1">
        <v>0.67291666666666672</v>
      </c>
      <c r="H595">
        <v>102</v>
      </c>
      <c r="I595" t="b">
        <v>0</v>
      </c>
      <c r="J595" t="b">
        <v>1</v>
      </c>
      <c r="K595" t="b">
        <v>0</v>
      </c>
      <c r="L595" t="s">
        <v>45</v>
      </c>
      <c r="M595">
        <v>30</v>
      </c>
      <c r="N595" t="s">
        <v>37</v>
      </c>
      <c r="O595">
        <v>30</v>
      </c>
      <c r="P595" t="s">
        <v>51</v>
      </c>
      <c r="Q595">
        <v>0.1</v>
      </c>
      <c r="R595" s="29">
        <v>27</v>
      </c>
      <c r="S595" t="s">
        <v>47</v>
      </c>
      <c r="T595" t="s">
        <v>69</v>
      </c>
      <c r="U595">
        <v>32.715699999999998</v>
      </c>
      <c r="V595">
        <v>-117.1611</v>
      </c>
      <c r="W595">
        <f t="shared" si="18"/>
        <v>2022</v>
      </c>
      <c r="X595" t="str">
        <f t="shared" si="19"/>
        <v>November</v>
      </c>
      <c r="Y595" s="2">
        <v>44875</v>
      </c>
      <c r="Z595">
        <v>2</v>
      </c>
      <c r="AA595" t="b">
        <v>1</v>
      </c>
      <c r="AB595" s="2">
        <v>45807</v>
      </c>
      <c r="AC595">
        <v>33</v>
      </c>
      <c r="AD595">
        <v>82</v>
      </c>
      <c r="AE595">
        <v>16</v>
      </c>
      <c r="AF595">
        <v>1.7</v>
      </c>
      <c r="AG595">
        <v>3</v>
      </c>
      <c r="AH595" s="30">
        <v>1</v>
      </c>
      <c r="AI595">
        <v>0</v>
      </c>
      <c r="AJ595" t="s">
        <v>70</v>
      </c>
      <c r="AK595" t="s">
        <v>42</v>
      </c>
      <c r="AL595" s="29">
        <f>Table1[[#This Row],[membership_tenure_months]]*Table1[[#This Row],[final_price]]</f>
        <v>891</v>
      </c>
    </row>
    <row r="596" spans="1:38" x14ac:dyDescent="0.35">
      <c r="A596">
        <v>47</v>
      </c>
      <c r="B596" t="s">
        <v>34</v>
      </c>
      <c r="C596">
        <v>1</v>
      </c>
      <c r="D596" t="s">
        <v>90</v>
      </c>
      <c r="E596" t="b">
        <v>1</v>
      </c>
      <c r="F596" s="1">
        <v>0.76041666666666663</v>
      </c>
      <c r="G596" s="1">
        <v>0.83263888888888893</v>
      </c>
      <c r="H596">
        <v>104</v>
      </c>
      <c r="I596" t="b">
        <v>1</v>
      </c>
      <c r="J596" t="b">
        <v>0</v>
      </c>
      <c r="K596" t="b">
        <v>1</v>
      </c>
      <c r="L596" t="s">
        <v>80</v>
      </c>
      <c r="M596">
        <v>50</v>
      </c>
      <c r="N596" t="s">
        <v>37</v>
      </c>
      <c r="O596">
        <v>50</v>
      </c>
      <c r="P596" t="s">
        <v>51</v>
      </c>
      <c r="Q596">
        <v>0.1</v>
      </c>
      <c r="R596" s="29">
        <v>45</v>
      </c>
      <c r="S596" t="s">
        <v>39</v>
      </c>
      <c r="T596" t="s">
        <v>69</v>
      </c>
      <c r="U596">
        <v>32.715699999999998</v>
      </c>
      <c r="V596">
        <v>-117.1611</v>
      </c>
      <c r="W596">
        <f t="shared" si="18"/>
        <v>2024</v>
      </c>
      <c r="X596" t="str">
        <f t="shared" si="19"/>
        <v>February</v>
      </c>
      <c r="Y596" s="2">
        <v>45326</v>
      </c>
      <c r="Z596">
        <v>0</v>
      </c>
      <c r="AA596" t="b">
        <v>1</v>
      </c>
      <c r="AB596" s="2">
        <v>45832</v>
      </c>
      <c r="AC596">
        <v>18</v>
      </c>
      <c r="AD596">
        <v>57</v>
      </c>
      <c r="AE596">
        <v>4</v>
      </c>
      <c r="AF596">
        <v>1.7</v>
      </c>
      <c r="AG596">
        <v>5</v>
      </c>
      <c r="AH596" s="30">
        <v>0</v>
      </c>
      <c r="AI596">
        <v>0</v>
      </c>
      <c r="AJ596" t="s">
        <v>70</v>
      </c>
      <c r="AK596" t="s">
        <v>42</v>
      </c>
      <c r="AL596" s="29">
        <f>Table1[[#This Row],[membership_tenure_months]]*Table1[[#This Row],[final_price]]</f>
        <v>810</v>
      </c>
    </row>
    <row r="597" spans="1:38" x14ac:dyDescent="0.35">
      <c r="A597">
        <v>32</v>
      </c>
      <c r="B597" t="s">
        <v>43</v>
      </c>
      <c r="C597">
        <v>3</v>
      </c>
      <c r="D597" t="s">
        <v>172</v>
      </c>
      <c r="E597" t="b">
        <v>1</v>
      </c>
      <c r="F597" s="1">
        <v>0.72847222222222219</v>
      </c>
      <c r="G597" s="1">
        <v>0.78263888888888888</v>
      </c>
      <c r="H597">
        <v>78</v>
      </c>
      <c r="I597" t="b">
        <v>1</v>
      </c>
      <c r="J597" t="b">
        <v>0</v>
      </c>
      <c r="K597" t="b">
        <v>1</v>
      </c>
      <c r="L597" t="s">
        <v>36</v>
      </c>
      <c r="M597">
        <v>30</v>
      </c>
      <c r="N597" t="s">
        <v>82</v>
      </c>
      <c r="O597">
        <v>22.5</v>
      </c>
      <c r="P597" t="s">
        <v>38</v>
      </c>
      <c r="Q597">
        <v>0.05</v>
      </c>
      <c r="R597" s="29">
        <v>21.375</v>
      </c>
      <c r="S597" t="s">
        <v>47</v>
      </c>
      <c r="T597" t="s">
        <v>83</v>
      </c>
      <c r="U597">
        <v>33.770099999999999</v>
      </c>
      <c r="V597">
        <v>-118.19370000000001</v>
      </c>
      <c r="W597">
        <f t="shared" si="18"/>
        <v>2023</v>
      </c>
      <c r="X597" t="str">
        <f t="shared" si="19"/>
        <v>July</v>
      </c>
      <c r="Y597" s="2">
        <v>45120</v>
      </c>
      <c r="Z597">
        <v>0</v>
      </c>
      <c r="AA597" t="b">
        <v>1</v>
      </c>
      <c r="AB597" s="2">
        <v>45820</v>
      </c>
      <c r="AC597">
        <v>25</v>
      </c>
      <c r="AD597">
        <v>69</v>
      </c>
      <c r="AE597">
        <v>12</v>
      </c>
      <c r="AF597">
        <v>1.3</v>
      </c>
      <c r="AG597">
        <v>1.1200000000000001</v>
      </c>
      <c r="AH597" s="30">
        <v>1</v>
      </c>
      <c r="AI597">
        <v>0</v>
      </c>
      <c r="AJ597" t="s">
        <v>84</v>
      </c>
      <c r="AK597" t="s">
        <v>42</v>
      </c>
      <c r="AL597" s="29">
        <f>Table1[[#This Row],[membership_tenure_months]]*Table1[[#This Row],[final_price]]</f>
        <v>534.375</v>
      </c>
    </row>
    <row r="598" spans="1:38" x14ac:dyDescent="0.35">
      <c r="A598">
        <v>20</v>
      </c>
      <c r="B598" t="s">
        <v>54</v>
      </c>
      <c r="C598">
        <v>3</v>
      </c>
      <c r="D598" t="s">
        <v>174</v>
      </c>
      <c r="E598" t="b">
        <v>1</v>
      </c>
      <c r="F598" s="1">
        <v>0.44583333333333336</v>
      </c>
      <c r="G598" s="1">
        <v>0.55069444444444449</v>
      </c>
      <c r="H598">
        <v>151</v>
      </c>
      <c r="I598" t="b">
        <v>1</v>
      </c>
      <c r="J598" t="b">
        <v>1</v>
      </c>
      <c r="K598" t="b">
        <v>0</v>
      </c>
      <c r="L598" t="s">
        <v>80</v>
      </c>
      <c r="M598">
        <v>20</v>
      </c>
      <c r="N598" t="s">
        <v>37</v>
      </c>
      <c r="O598">
        <v>20</v>
      </c>
      <c r="P598" t="s">
        <v>46</v>
      </c>
      <c r="Q598">
        <v>0</v>
      </c>
      <c r="R598" s="29">
        <v>20</v>
      </c>
      <c r="S598" t="s">
        <v>56</v>
      </c>
      <c r="T598" t="s">
        <v>72</v>
      </c>
      <c r="U598">
        <v>35.3733</v>
      </c>
      <c r="V598">
        <v>-119.0187</v>
      </c>
      <c r="W598">
        <f t="shared" si="18"/>
        <v>2024</v>
      </c>
      <c r="X598" t="str">
        <f t="shared" si="19"/>
        <v>December</v>
      </c>
      <c r="Y598" s="2">
        <v>45647</v>
      </c>
      <c r="Z598">
        <v>3</v>
      </c>
      <c r="AA598" t="b">
        <v>1</v>
      </c>
      <c r="AB598" s="2">
        <v>45850</v>
      </c>
      <c r="AC598">
        <v>8</v>
      </c>
      <c r="AD598">
        <v>39</v>
      </c>
      <c r="AE598">
        <v>12</v>
      </c>
      <c r="AF598">
        <v>2.5</v>
      </c>
      <c r="AG598">
        <v>0</v>
      </c>
      <c r="AH598" s="30">
        <v>0</v>
      </c>
      <c r="AI598">
        <v>0</v>
      </c>
      <c r="AJ598" t="s">
        <v>73</v>
      </c>
      <c r="AK598" t="s">
        <v>42</v>
      </c>
      <c r="AL598" s="29">
        <f>Table1[[#This Row],[membership_tenure_months]]*Table1[[#This Row],[final_price]]</f>
        <v>160</v>
      </c>
    </row>
    <row r="599" spans="1:38" x14ac:dyDescent="0.35">
      <c r="A599">
        <v>40</v>
      </c>
      <c r="B599" t="s">
        <v>34</v>
      </c>
      <c r="C599">
        <v>3</v>
      </c>
      <c r="D599" t="s">
        <v>112</v>
      </c>
      <c r="E599" t="b">
        <v>1</v>
      </c>
      <c r="F599" s="1">
        <v>0.83263888888888893</v>
      </c>
      <c r="G599" s="1">
        <v>0.87777777777777777</v>
      </c>
      <c r="H599">
        <v>65</v>
      </c>
      <c r="I599" t="b">
        <v>0</v>
      </c>
      <c r="J599" t="b">
        <v>1</v>
      </c>
      <c r="K599" t="b">
        <v>0</v>
      </c>
      <c r="L599" t="s">
        <v>75</v>
      </c>
      <c r="M599">
        <v>50</v>
      </c>
      <c r="N599" t="s">
        <v>82</v>
      </c>
      <c r="O599">
        <v>37.5</v>
      </c>
      <c r="P599" t="s">
        <v>46</v>
      </c>
      <c r="Q599">
        <v>0</v>
      </c>
      <c r="R599" s="29">
        <v>37.5</v>
      </c>
      <c r="S599" t="s">
        <v>39</v>
      </c>
      <c r="T599" t="s">
        <v>52</v>
      </c>
      <c r="U599">
        <v>37.804400000000001</v>
      </c>
      <c r="V599">
        <v>-122.27119999999999</v>
      </c>
      <c r="W599">
        <f t="shared" si="18"/>
        <v>2024</v>
      </c>
      <c r="X599" t="str">
        <f t="shared" si="19"/>
        <v>November</v>
      </c>
      <c r="Y599" s="2">
        <v>45626</v>
      </c>
      <c r="Z599">
        <v>1</v>
      </c>
      <c r="AA599" t="b">
        <v>0</v>
      </c>
      <c r="AB599" s="2">
        <v>45849</v>
      </c>
      <c r="AC599">
        <v>9</v>
      </c>
      <c r="AD599">
        <v>40</v>
      </c>
      <c r="AE599">
        <v>12</v>
      </c>
      <c r="AF599">
        <v>1.1000000000000001</v>
      </c>
      <c r="AG599">
        <v>0</v>
      </c>
      <c r="AH599" s="30">
        <v>0</v>
      </c>
      <c r="AI599">
        <v>0</v>
      </c>
      <c r="AJ599" t="s">
        <v>53</v>
      </c>
      <c r="AK599" t="s">
        <v>42</v>
      </c>
      <c r="AL599" s="29">
        <f>Table1[[#This Row],[membership_tenure_months]]*Table1[[#This Row],[final_price]]</f>
        <v>337.5</v>
      </c>
    </row>
    <row r="600" spans="1:38" x14ac:dyDescent="0.35">
      <c r="A600">
        <v>25</v>
      </c>
      <c r="B600" t="s">
        <v>43</v>
      </c>
      <c r="C600">
        <v>4</v>
      </c>
      <c r="D600" t="s">
        <v>162</v>
      </c>
      <c r="E600" t="b">
        <v>0</v>
      </c>
      <c r="F600" s="1">
        <v>0.80763888888888891</v>
      </c>
      <c r="G600" s="1">
        <v>0.8666666666666667</v>
      </c>
      <c r="H600">
        <v>85</v>
      </c>
      <c r="I600" t="b">
        <v>0</v>
      </c>
      <c r="J600" t="b">
        <v>0</v>
      </c>
      <c r="K600" t="b">
        <v>1</v>
      </c>
      <c r="L600" t="s">
        <v>80</v>
      </c>
      <c r="M600">
        <v>30</v>
      </c>
      <c r="N600" t="s">
        <v>82</v>
      </c>
      <c r="O600">
        <v>22.5</v>
      </c>
      <c r="P600" t="s">
        <v>51</v>
      </c>
      <c r="Q600">
        <v>0.1</v>
      </c>
      <c r="R600" s="29">
        <v>20.25</v>
      </c>
      <c r="S600" t="s">
        <v>47</v>
      </c>
      <c r="T600" t="s">
        <v>40</v>
      </c>
      <c r="U600">
        <v>37.338200000000001</v>
      </c>
      <c r="V600">
        <v>-121.88630000000001</v>
      </c>
      <c r="W600">
        <f t="shared" si="18"/>
        <v>2025</v>
      </c>
      <c r="X600" t="str">
        <f t="shared" si="19"/>
        <v>May</v>
      </c>
      <c r="Y600" s="2">
        <v>45787</v>
      </c>
      <c r="Z600">
        <v>0</v>
      </c>
      <c r="AA600" t="b">
        <v>0</v>
      </c>
      <c r="AB600" s="2">
        <v>45858</v>
      </c>
      <c r="AC600">
        <v>3</v>
      </c>
      <c r="AD600">
        <v>31</v>
      </c>
      <c r="AE600">
        <v>16</v>
      </c>
      <c r="AF600">
        <v>1.4</v>
      </c>
      <c r="AG600">
        <v>2.25</v>
      </c>
      <c r="AH600" s="30">
        <v>0</v>
      </c>
      <c r="AI600">
        <v>0</v>
      </c>
      <c r="AJ600" t="s">
        <v>41</v>
      </c>
      <c r="AK600" t="s">
        <v>42</v>
      </c>
      <c r="AL600" s="29">
        <f>Table1[[#This Row],[membership_tenure_months]]*Table1[[#This Row],[final_price]]</f>
        <v>60.75</v>
      </c>
    </row>
    <row r="601" spans="1:38" x14ac:dyDescent="0.35">
      <c r="A601">
        <v>45</v>
      </c>
      <c r="B601" t="s">
        <v>54</v>
      </c>
      <c r="C601">
        <v>3</v>
      </c>
      <c r="D601" t="s">
        <v>100</v>
      </c>
      <c r="E601" t="b">
        <v>1</v>
      </c>
      <c r="F601" s="1">
        <v>0.65208333333333335</v>
      </c>
      <c r="G601" s="1">
        <v>0.7319444444444444</v>
      </c>
      <c r="H601">
        <v>115</v>
      </c>
      <c r="I601" t="b">
        <v>1</v>
      </c>
      <c r="J601" t="b">
        <v>1</v>
      </c>
      <c r="K601" t="b">
        <v>1</v>
      </c>
      <c r="L601" t="s">
        <v>36</v>
      </c>
      <c r="M601">
        <v>20</v>
      </c>
      <c r="N601" t="s">
        <v>82</v>
      </c>
      <c r="O601">
        <v>15</v>
      </c>
      <c r="P601" t="s">
        <v>51</v>
      </c>
      <c r="Q601">
        <v>0.1</v>
      </c>
      <c r="R601" s="29">
        <v>13.5</v>
      </c>
      <c r="S601" t="s">
        <v>56</v>
      </c>
      <c r="T601" t="s">
        <v>57</v>
      </c>
      <c r="U601">
        <v>33.836599999999997</v>
      </c>
      <c r="V601">
        <v>-117.9143</v>
      </c>
      <c r="W601">
        <f t="shared" si="18"/>
        <v>2024</v>
      </c>
      <c r="X601" t="str">
        <f t="shared" si="19"/>
        <v>December</v>
      </c>
      <c r="Y601" s="2">
        <v>45651</v>
      </c>
      <c r="Z601">
        <v>7</v>
      </c>
      <c r="AA601" t="b">
        <v>1</v>
      </c>
      <c r="AB601" s="2">
        <v>45850</v>
      </c>
      <c r="AC601">
        <v>8</v>
      </c>
      <c r="AD601">
        <v>39</v>
      </c>
      <c r="AE601">
        <v>12</v>
      </c>
      <c r="AF601">
        <v>1.9</v>
      </c>
      <c r="AG601">
        <v>1.5</v>
      </c>
      <c r="AH601" s="30">
        <v>0</v>
      </c>
      <c r="AI601">
        <v>0</v>
      </c>
      <c r="AJ601" t="s">
        <v>58</v>
      </c>
      <c r="AK601" t="s">
        <v>42</v>
      </c>
      <c r="AL601" s="29">
        <f>Table1[[#This Row],[membership_tenure_months]]*Table1[[#This Row],[final_price]]</f>
        <v>108</v>
      </c>
    </row>
    <row r="602" spans="1:38" x14ac:dyDescent="0.35">
      <c r="A602">
        <v>49</v>
      </c>
      <c r="B602" t="s">
        <v>54</v>
      </c>
      <c r="C602">
        <v>3</v>
      </c>
      <c r="D602" t="s">
        <v>161</v>
      </c>
      <c r="E602" t="b">
        <v>0</v>
      </c>
      <c r="F602" s="1">
        <v>0.81736111111111109</v>
      </c>
      <c r="G602" s="1">
        <v>0.89652777777777781</v>
      </c>
      <c r="H602">
        <v>114</v>
      </c>
      <c r="I602" t="b">
        <v>1</v>
      </c>
      <c r="J602" t="b">
        <v>0</v>
      </c>
      <c r="K602" t="b">
        <v>0</v>
      </c>
      <c r="L602" t="s">
        <v>36</v>
      </c>
      <c r="M602">
        <v>20</v>
      </c>
      <c r="N602" t="s">
        <v>37</v>
      </c>
      <c r="O602">
        <v>20</v>
      </c>
      <c r="P602" t="s">
        <v>93</v>
      </c>
      <c r="Q602">
        <v>0.15</v>
      </c>
      <c r="R602" s="29">
        <v>17</v>
      </c>
      <c r="S602" t="s">
        <v>56</v>
      </c>
      <c r="T602" t="s">
        <v>57</v>
      </c>
      <c r="U602">
        <v>33.836599999999997</v>
      </c>
      <c r="V602">
        <v>-117.9143</v>
      </c>
      <c r="W602">
        <f t="shared" si="18"/>
        <v>2024</v>
      </c>
      <c r="X602" t="str">
        <f t="shared" si="19"/>
        <v>August</v>
      </c>
      <c r="Y602" s="2">
        <v>45534</v>
      </c>
      <c r="Z602">
        <v>0</v>
      </c>
      <c r="AA602" t="b">
        <v>1</v>
      </c>
      <c r="AB602" s="2">
        <v>45844</v>
      </c>
      <c r="AC602">
        <v>12</v>
      </c>
      <c r="AD602">
        <v>45</v>
      </c>
      <c r="AE602">
        <v>12</v>
      </c>
      <c r="AF602">
        <v>1.9</v>
      </c>
      <c r="AG602">
        <v>3</v>
      </c>
      <c r="AH602" s="30">
        <v>0</v>
      </c>
      <c r="AI602">
        <v>0</v>
      </c>
      <c r="AJ602" t="s">
        <v>58</v>
      </c>
      <c r="AK602" t="s">
        <v>42</v>
      </c>
      <c r="AL602" s="29">
        <f>Table1[[#This Row],[membership_tenure_months]]*Table1[[#This Row],[final_price]]</f>
        <v>204</v>
      </c>
    </row>
    <row r="603" spans="1:38" x14ac:dyDescent="0.35">
      <c r="A603">
        <v>30</v>
      </c>
      <c r="B603" t="s">
        <v>43</v>
      </c>
      <c r="C603">
        <v>1</v>
      </c>
      <c r="D603" t="s">
        <v>94</v>
      </c>
      <c r="E603" t="b">
        <v>0</v>
      </c>
      <c r="F603" s="1">
        <v>0.74930555555555556</v>
      </c>
      <c r="G603" s="1">
        <v>0.86597222222222225</v>
      </c>
      <c r="H603">
        <v>168</v>
      </c>
      <c r="I603" t="b">
        <v>0</v>
      </c>
      <c r="J603" t="b">
        <v>1</v>
      </c>
      <c r="K603" t="b">
        <v>1</v>
      </c>
      <c r="L603" t="s">
        <v>75</v>
      </c>
      <c r="M603">
        <v>30</v>
      </c>
      <c r="N603" t="s">
        <v>37</v>
      </c>
      <c r="O603">
        <v>30</v>
      </c>
      <c r="P603" t="s">
        <v>46</v>
      </c>
      <c r="Q603">
        <v>0</v>
      </c>
      <c r="R603" s="29">
        <v>30</v>
      </c>
      <c r="S603" t="s">
        <v>47</v>
      </c>
      <c r="T603" t="s">
        <v>76</v>
      </c>
      <c r="U603">
        <v>37.774900000000002</v>
      </c>
      <c r="V603">
        <v>-122.4194</v>
      </c>
      <c r="W603">
        <f t="shared" si="18"/>
        <v>2024</v>
      </c>
      <c r="X603" t="str">
        <f t="shared" si="19"/>
        <v>December</v>
      </c>
      <c r="Y603" s="2">
        <v>45642</v>
      </c>
      <c r="Z603">
        <v>8</v>
      </c>
      <c r="AA603" t="b">
        <v>1</v>
      </c>
      <c r="AB603" s="2">
        <v>45850</v>
      </c>
      <c r="AC603">
        <v>8</v>
      </c>
      <c r="AD603">
        <v>39</v>
      </c>
      <c r="AE603">
        <v>4</v>
      </c>
      <c r="AF603">
        <v>2.8</v>
      </c>
      <c r="AG603">
        <v>0</v>
      </c>
      <c r="AH603" s="30">
        <v>0</v>
      </c>
      <c r="AI603">
        <v>0</v>
      </c>
      <c r="AJ603" t="s">
        <v>77</v>
      </c>
      <c r="AK603" t="s">
        <v>42</v>
      </c>
      <c r="AL603" s="29">
        <f>Table1[[#This Row],[membership_tenure_months]]*Table1[[#This Row],[final_price]]</f>
        <v>240</v>
      </c>
    </row>
    <row r="604" spans="1:38" x14ac:dyDescent="0.35">
      <c r="A604">
        <v>27</v>
      </c>
      <c r="B604" t="s">
        <v>43</v>
      </c>
      <c r="C604">
        <v>1</v>
      </c>
      <c r="D604" t="s">
        <v>81</v>
      </c>
      <c r="E604" t="b">
        <v>0</v>
      </c>
      <c r="F604" s="1">
        <v>0.47569444444444442</v>
      </c>
      <c r="G604" s="1">
        <v>0.53888888888888886</v>
      </c>
      <c r="H604">
        <v>91</v>
      </c>
      <c r="I604" t="b">
        <v>1</v>
      </c>
      <c r="J604" t="b">
        <v>0</v>
      </c>
      <c r="K604" t="b">
        <v>1</v>
      </c>
      <c r="L604" t="s">
        <v>80</v>
      </c>
      <c r="M604">
        <v>30</v>
      </c>
      <c r="N604" t="s">
        <v>37</v>
      </c>
      <c r="O604">
        <v>30</v>
      </c>
      <c r="P604" t="s">
        <v>93</v>
      </c>
      <c r="Q604">
        <v>0.15</v>
      </c>
      <c r="R604" s="29">
        <v>25.5</v>
      </c>
      <c r="S604" t="s">
        <v>47</v>
      </c>
      <c r="T604" t="s">
        <v>48</v>
      </c>
      <c r="U604">
        <v>36.7378</v>
      </c>
      <c r="V604">
        <v>-119.7871</v>
      </c>
      <c r="W604">
        <f t="shared" si="18"/>
        <v>2025</v>
      </c>
      <c r="X604" t="str">
        <f t="shared" si="19"/>
        <v>March</v>
      </c>
      <c r="Y604" s="2">
        <v>45736</v>
      </c>
      <c r="Z604">
        <v>0</v>
      </c>
      <c r="AA604" t="b">
        <v>1</v>
      </c>
      <c r="AB604" s="2">
        <v>45855</v>
      </c>
      <c r="AC604">
        <v>5</v>
      </c>
      <c r="AD604">
        <v>34</v>
      </c>
      <c r="AE604">
        <v>4</v>
      </c>
      <c r="AF604">
        <v>1.5</v>
      </c>
      <c r="AG604">
        <v>4.5</v>
      </c>
      <c r="AH604" s="30">
        <v>0</v>
      </c>
      <c r="AI604">
        <v>0</v>
      </c>
      <c r="AJ604" t="s">
        <v>49</v>
      </c>
      <c r="AK604" t="s">
        <v>42</v>
      </c>
      <c r="AL604" s="29">
        <f>Table1[[#This Row],[membership_tenure_months]]*Table1[[#This Row],[final_price]]</f>
        <v>127.5</v>
      </c>
    </row>
    <row r="605" spans="1:38" x14ac:dyDescent="0.35">
      <c r="A605">
        <v>30</v>
      </c>
      <c r="B605" t="s">
        <v>34</v>
      </c>
      <c r="C605">
        <v>3</v>
      </c>
      <c r="D605" t="s">
        <v>121</v>
      </c>
      <c r="E605" t="b">
        <v>1</v>
      </c>
      <c r="F605" s="1">
        <v>0.61388888888888893</v>
      </c>
      <c r="G605" s="1">
        <v>0.66666666666666663</v>
      </c>
      <c r="H605">
        <v>76</v>
      </c>
      <c r="I605" t="b">
        <v>1</v>
      </c>
      <c r="J605" t="b">
        <v>1</v>
      </c>
      <c r="K605" t="b">
        <v>1</v>
      </c>
      <c r="L605" t="s">
        <v>60</v>
      </c>
      <c r="M605">
        <v>50</v>
      </c>
      <c r="N605" t="s">
        <v>37</v>
      </c>
      <c r="O605">
        <v>50</v>
      </c>
      <c r="P605" t="s">
        <v>51</v>
      </c>
      <c r="Q605">
        <v>0.1</v>
      </c>
      <c r="R605" s="29">
        <v>45</v>
      </c>
      <c r="S605" t="s">
        <v>39</v>
      </c>
      <c r="T605" t="s">
        <v>64</v>
      </c>
      <c r="U605">
        <v>34.052199999999999</v>
      </c>
      <c r="V605">
        <v>-118.2437</v>
      </c>
      <c r="W605">
        <f t="shared" si="18"/>
        <v>2025</v>
      </c>
      <c r="X605" t="str">
        <f t="shared" si="19"/>
        <v>February</v>
      </c>
      <c r="Y605" s="2">
        <v>45702</v>
      </c>
      <c r="Z605">
        <v>8</v>
      </c>
      <c r="AA605" t="b">
        <v>1</v>
      </c>
      <c r="AB605" s="2">
        <v>45853</v>
      </c>
      <c r="AC605">
        <v>6</v>
      </c>
      <c r="AD605">
        <v>36</v>
      </c>
      <c r="AE605">
        <v>12</v>
      </c>
      <c r="AF605">
        <v>1.3</v>
      </c>
      <c r="AG605">
        <v>5</v>
      </c>
      <c r="AH605" s="30">
        <v>0</v>
      </c>
      <c r="AI605">
        <v>0</v>
      </c>
      <c r="AJ605" t="s">
        <v>65</v>
      </c>
      <c r="AK605" t="s">
        <v>42</v>
      </c>
      <c r="AL605" s="29">
        <f>Table1[[#This Row],[membership_tenure_months]]*Table1[[#This Row],[final_price]]</f>
        <v>270</v>
      </c>
    </row>
    <row r="606" spans="1:38" x14ac:dyDescent="0.35">
      <c r="A606">
        <v>40</v>
      </c>
      <c r="B606" t="s">
        <v>54</v>
      </c>
      <c r="C606">
        <v>1</v>
      </c>
      <c r="D606" t="s">
        <v>63</v>
      </c>
      <c r="E606" t="b">
        <v>1</v>
      </c>
      <c r="F606" s="1">
        <v>0.66874999999999996</v>
      </c>
      <c r="G606" s="1">
        <v>0.74236111111111114</v>
      </c>
      <c r="H606">
        <v>106</v>
      </c>
      <c r="I606" t="b">
        <v>0</v>
      </c>
      <c r="J606" t="b">
        <v>0</v>
      </c>
      <c r="K606" t="b">
        <v>1</v>
      </c>
      <c r="L606" t="s">
        <v>36</v>
      </c>
      <c r="M606">
        <v>20</v>
      </c>
      <c r="N606" t="s">
        <v>82</v>
      </c>
      <c r="O606">
        <v>15</v>
      </c>
      <c r="P606" t="s">
        <v>46</v>
      </c>
      <c r="Q606">
        <v>0</v>
      </c>
      <c r="R606" s="29">
        <v>15</v>
      </c>
      <c r="S606" t="s">
        <v>56</v>
      </c>
      <c r="T606" t="s">
        <v>48</v>
      </c>
      <c r="U606">
        <v>36.7378</v>
      </c>
      <c r="V606">
        <v>-119.7871</v>
      </c>
      <c r="W606">
        <f t="shared" si="18"/>
        <v>2024</v>
      </c>
      <c r="X606" t="str">
        <f t="shared" si="19"/>
        <v>February</v>
      </c>
      <c r="Y606" s="2">
        <v>45340</v>
      </c>
      <c r="Z606">
        <v>0</v>
      </c>
      <c r="AA606" t="b">
        <v>1</v>
      </c>
      <c r="AB606" s="2">
        <v>45833</v>
      </c>
      <c r="AC606">
        <v>18</v>
      </c>
      <c r="AD606">
        <v>56</v>
      </c>
      <c r="AE606">
        <v>4</v>
      </c>
      <c r="AF606">
        <v>1.8</v>
      </c>
      <c r="AG606">
        <v>0</v>
      </c>
      <c r="AH606" s="30">
        <v>0</v>
      </c>
      <c r="AI606">
        <v>0</v>
      </c>
      <c r="AJ606" t="s">
        <v>49</v>
      </c>
      <c r="AK606" t="s">
        <v>42</v>
      </c>
      <c r="AL606" s="29">
        <f>Table1[[#This Row],[membership_tenure_months]]*Table1[[#This Row],[final_price]]</f>
        <v>270</v>
      </c>
    </row>
    <row r="607" spans="1:38" x14ac:dyDescent="0.35">
      <c r="A607">
        <v>33</v>
      </c>
      <c r="B607" t="s">
        <v>34</v>
      </c>
      <c r="C607">
        <v>2</v>
      </c>
      <c r="D607" t="s">
        <v>35</v>
      </c>
      <c r="E607" t="b">
        <v>1</v>
      </c>
      <c r="F607" s="1">
        <v>0.62222222222222223</v>
      </c>
      <c r="G607" s="1">
        <v>0.6645833333333333</v>
      </c>
      <c r="H607">
        <v>61</v>
      </c>
      <c r="I607" t="b">
        <v>1</v>
      </c>
      <c r="J607" t="b">
        <v>1</v>
      </c>
      <c r="K607" t="b">
        <v>1</v>
      </c>
      <c r="L607" t="s">
        <v>80</v>
      </c>
      <c r="M607">
        <v>50</v>
      </c>
      <c r="N607" t="s">
        <v>37</v>
      </c>
      <c r="O607">
        <v>50</v>
      </c>
      <c r="P607" t="s">
        <v>46</v>
      </c>
      <c r="Q607">
        <v>0</v>
      </c>
      <c r="R607" s="29">
        <v>50</v>
      </c>
      <c r="S607" t="s">
        <v>39</v>
      </c>
      <c r="T607" t="s">
        <v>48</v>
      </c>
      <c r="U607">
        <v>36.7378</v>
      </c>
      <c r="V607">
        <v>-119.7871</v>
      </c>
      <c r="W607">
        <f t="shared" si="18"/>
        <v>2024</v>
      </c>
      <c r="X607" t="str">
        <f t="shared" si="19"/>
        <v>November</v>
      </c>
      <c r="Y607" s="2">
        <v>45611</v>
      </c>
      <c r="Z607">
        <v>6</v>
      </c>
      <c r="AA607" t="b">
        <v>1</v>
      </c>
      <c r="AB607" s="2">
        <v>45848</v>
      </c>
      <c r="AC607">
        <v>9</v>
      </c>
      <c r="AD607">
        <v>41</v>
      </c>
      <c r="AE607">
        <v>8</v>
      </c>
      <c r="AF607">
        <v>1</v>
      </c>
      <c r="AG607">
        <v>0</v>
      </c>
      <c r="AH607" s="30">
        <v>0</v>
      </c>
      <c r="AI607">
        <v>1</v>
      </c>
      <c r="AJ607" t="s">
        <v>49</v>
      </c>
      <c r="AK607" t="s">
        <v>42</v>
      </c>
      <c r="AL607" s="29">
        <f>Table1[[#This Row],[membership_tenure_months]]*Table1[[#This Row],[final_price]]</f>
        <v>450</v>
      </c>
    </row>
    <row r="608" spans="1:38" x14ac:dyDescent="0.35">
      <c r="A608">
        <v>49</v>
      </c>
      <c r="B608" t="s">
        <v>34</v>
      </c>
      <c r="C608">
        <v>3</v>
      </c>
      <c r="D608" t="s">
        <v>71</v>
      </c>
      <c r="E608" t="b">
        <v>0</v>
      </c>
      <c r="F608" s="1">
        <v>0.71944444444444444</v>
      </c>
      <c r="G608" s="1">
        <v>0.82777777777777772</v>
      </c>
      <c r="H608">
        <v>156</v>
      </c>
      <c r="I608" t="b">
        <v>1</v>
      </c>
      <c r="J608" t="b">
        <v>0</v>
      </c>
      <c r="K608" t="b">
        <v>0</v>
      </c>
      <c r="L608" t="s">
        <v>60</v>
      </c>
      <c r="M608">
        <v>50</v>
      </c>
      <c r="N608" t="s">
        <v>37</v>
      </c>
      <c r="O608">
        <v>50</v>
      </c>
      <c r="P608" t="s">
        <v>46</v>
      </c>
      <c r="Q608">
        <v>0</v>
      </c>
      <c r="R608" s="29">
        <v>50</v>
      </c>
      <c r="S608" t="s">
        <v>39</v>
      </c>
      <c r="T608" t="s">
        <v>72</v>
      </c>
      <c r="U608">
        <v>35.3733</v>
      </c>
      <c r="V608">
        <v>-119.0187</v>
      </c>
      <c r="W608">
        <f t="shared" si="18"/>
        <v>2024</v>
      </c>
      <c r="X608" t="str">
        <f t="shared" si="19"/>
        <v>May</v>
      </c>
      <c r="Y608" s="2">
        <v>45443</v>
      </c>
      <c r="Z608">
        <v>0</v>
      </c>
      <c r="AA608" t="b">
        <v>1</v>
      </c>
      <c r="AB608" s="2">
        <v>45839</v>
      </c>
      <c r="AC608">
        <v>15</v>
      </c>
      <c r="AD608">
        <v>50</v>
      </c>
      <c r="AE608">
        <v>12</v>
      </c>
      <c r="AF608">
        <v>2.6</v>
      </c>
      <c r="AG608">
        <v>0</v>
      </c>
      <c r="AH608" s="30">
        <v>0</v>
      </c>
      <c r="AI608">
        <v>1</v>
      </c>
      <c r="AJ608" t="s">
        <v>73</v>
      </c>
      <c r="AK608" t="s">
        <v>42</v>
      </c>
      <c r="AL608" s="29">
        <f>Table1[[#This Row],[membership_tenure_months]]*Table1[[#This Row],[final_price]]</f>
        <v>750</v>
      </c>
    </row>
    <row r="609" spans="1:38" x14ac:dyDescent="0.35">
      <c r="A609">
        <v>27</v>
      </c>
      <c r="B609" t="s">
        <v>66</v>
      </c>
      <c r="C609">
        <v>3</v>
      </c>
      <c r="D609" t="s">
        <v>74</v>
      </c>
      <c r="E609" t="b">
        <v>0</v>
      </c>
      <c r="F609" s="1">
        <v>0.84583333333333333</v>
      </c>
      <c r="G609" s="1">
        <v>0.93055555555555558</v>
      </c>
      <c r="H609">
        <v>122</v>
      </c>
      <c r="I609" t="b">
        <v>1</v>
      </c>
      <c r="J609" t="b">
        <v>1</v>
      </c>
      <c r="K609" t="b">
        <v>0</v>
      </c>
      <c r="L609" t="s">
        <v>36</v>
      </c>
      <c r="M609">
        <v>70</v>
      </c>
      <c r="N609" t="s">
        <v>82</v>
      </c>
      <c r="O609">
        <v>52.5</v>
      </c>
      <c r="P609" t="s">
        <v>51</v>
      </c>
      <c r="Q609">
        <v>0.1</v>
      </c>
      <c r="R609" s="29">
        <v>47.25</v>
      </c>
      <c r="S609" t="s">
        <v>68</v>
      </c>
      <c r="T609" t="s">
        <v>72</v>
      </c>
      <c r="U609">
        <v>35.3733</v>
      </c>
      <c r="V609">
        <v>-119.0187</v>
      </c>
      <c r="W609">
        <f t="shared" si="18"/>
        <v>2024</v>
      </c>
      <c r="X609" t="str">
        <f t="shared" si="19"/>
        <v>January</v>
      </c>
      <c r="Y609" s="2">
        <v>45294</v>
      </c>
      <c r="Z609">
        <v>1</v>
      </c>
      <c r="AA609" t="b">
        <v>1</v>
      </c>
      <c r="AB609" s="2">
        <v>45830</v>
      </c>
      <c r="AC609">
        <v>19</v>
      </c>
      <c r="AD609">
        <v>59</v>
      </c>
      <c r="AE609">
        <v>12</v>
      </c>
      <c r="AF609">
        <v>2</v>
      </c>
      <c r="AG609">
        <v>5.25</v>
      </c>
      <c r="AH609" s="30">
        <v>0</v>
      </c>
      <c r="AI609">
        <v>1</v>
      </c>
      <c r="AJ609" t="s">
        <v>73</v>
      </c>
      <c r="AK609" t="s">
        <v>42</v>
      </c>
      <c r="AL609" s="29">
        <f>Table1[[#This Row],[membership_tenure_months]]*Table1[[#This Row],[final_price]]</f>
        <v>897.75</v>
      </c>
    </row>
    <row r="610" spans="1:38" x14ac:dyDescent="0.35">
      <c r="A610">
        <v>29</v>
      </c>
      <c r="B610" t="s">
        <v>43</v>
      </c>
      <c r="C610">
        <v>1</v>
      </c>
      <c r="D610" t="s">
        <v>86</v>
      </c>
      <c r="E610" t="b">
        <v>1</v>
      </c>
      <c r="F610" s="1">
        <v>0.43402777777777779</v>
      </c>
      <c r="G610" s="1">
        <v>0.50277777777777777</v>
      </c>
      <c r="H610">
        <v>99</v>
      </c>
      <c r="I610" t="b">
        <v>1</v>
      </c>
      <c r="J610" t="b">
        <v>1</v>
      </c>
      <c r="K610" t="b">
        <v>0</v>
      </c>
      <c r="L610" t="s">
        <v>36</v>
      </c>
      <c r="M610">
        <v>30</v>
      </c>
      <c r="N610" t="s">
        <v>37</v>
      </c>
      <c r="O610">
        <v>30</v>
      </c>
      <c r="P610" t="s">
        <v>46</v>
      </c>
      <c r="Q610">
        <v>0</v>
      </c>
      <c r="R610" s="29">
        <v>30</v>
      </c>
      <c r="S610" t="s">
        <v>47</v>
      </c>
      <c r="T610" t="s">
        <v>57</v>
      </c>
      <c r="U610">
        <v>33.836599999999997</v>
      </c>
      <c r="V610">
        <v>-117.9143</v>
      </c>
      <c r="W610">
        <f t="shared" si="18"/>
        <v>2023</v>
      </c>
      <c r="X610" t="str">
        <f t="shared" si="19"/>
        <v>June</v>
      </c>
      <c r="Y610" s="2">
        <v>45095</v>
      </c>
      <c r="Z610">
        <v>5</v>
      </c>
      <c r="AA610" t="b">
        <v>0</v>
      </c>
      <c r="AB610" s="2">
        <v>45819</v>
      </c>
      <c r="AC610">
        <v>26</v>
      </c>
      <c r="AD610">
        <v>70</v>
      </c>
      <c r="AE610">
        <v>4</v>
      </c>
      <c r="AF610">
        <v>1.6</v>
      </c>
      <c r="AG610">
        <v>0</v>
      </c>
      <c r="AH610" s="30">
        <v>1</v>
      </c>
      <c r="AI610">
        <v>0</v>
      </c>
      <c r="AJ610" t="s">
        <v>58</v>
      </c>
      <c r="AK610" t="s">
        <v>42</v>
      </c>
      <c r="AL610" s="29">
        <f>Table1[[#This Row],[membership_tenure_months]]*Table1[[#This Row],[final_price]]</f>
        <v>780</v>
      </c>
    </row>
    <row r="611" spans="1:38" x14ac:dyDescent="0.35">
      <c r="A611">
        <v>38</v>
      </c>
      <c r="B611" t="s">
        <v>54</v>
      </c>
      <c r="C611">
        <v>5</v>
      </c>
      <c r="D611" t="s">
        <v>179</v>
      </c>
      <c r="E611" t="b">
        <v>0</v>
      </c>
      <c r="F611" s="1">
        <v>0.3576388888888889</v>
      </c>
      <c r="G611" s="1">
        <v>0.45555555555555555</v>
      </c>
      <c r="H611">
        <v>141</v>
      </c>
      <c r="I611" t="b">
        <v>1</v>
      </c>
      <c r="J611" t="b">
        <v>1</v>
      </c>
      <c r="K611" t="b">
        <v>0</v>
      </c>
      <c r="L611" t="s">
        <v>36</v>
      </c>
      <c r="M611">
        <v>20</v>
      </c>
      <c r="N611" t="s">
        <v>37</v>
      </c>
      <c r="O611">
        <v>20</v>
      </c>
      <c r="P611" t="s">
        <v>46</v>
      </c>
      <c r="Q611">
        <v>0</v>
      </c>
      <c r="R611" s="29">
        <v>20</v>
      </c>
      <c r="S611" t="s">
        <v>56</v>
      </c>
      <c r="T611" t="s">
        <v>40</v>
      </c>
      <c r="U611">
        <v>37.338200000000001</v>
      </c>
      <c r="V611">
        <v>-121.88630000000001</v>
      </c>
      <c r="W611">
        <f t="shared" si="18"/>
        <v>2025</v>
      </c>
      <c r="X611" t="str">
        <f t="shared" si="19"/>
        <v>May</v>
      </c>
      <c r="Y611" s="2">
        <v>45789</v>
      </c>
      <c r="Z611">
        <v>4</v>
      </c>
      <c r="AA611" t="b">
        <v>1</v>
      </c>
      <c r="AB611" s="2">
        <v>45858</v>
      </c>
      <c r="AC611">
        <v>3</v>
      </c>
      <c r="AD611">
        <v>31</v>
      </c>
      <c r="AE611">
        <v>20</v>
      </c>
      <c r="AF611">
        <v>2.4</v>
      </c>
      <c r="AG611">
        <v>0</v>
      </c>
      <c r="AH611" s="30">
        <v>0</v>
      </c>
      <c r="AI611">
        <v>0</v>
      </c>
      <c r="AJ611" t="s">
        <v>41</v>
      </c>
      <c r="AK611" t="s">
        <v>42</v>
      </c>
      <c r="AL611" s="29">
        <f>Table1[[#This Row],[membership_tenure_months]]*Table1[[#This Row],[final_price]]</f>
        <v>60</v>
      </c>
    </row>
    <row r="612" spans="1:38" x14ac:dyDescent="0.35">
      <c r="A612">
        <v>34</v>
      </c>
      <c r="B612" t="s">
        <v>43</v>
      </c>
      <c r="C612">
        <v>2</v>
      </c>
      <c r="D612" t="s">
        <v>120</v>
      </c>
      <c r="E612" t="b">
        <v>0</v>
      </c>
      <c r="F612" s="1">
        <v>0.70902777777777781</v>
      </c>
      <c r="G612" s="1">
        <v>0.79791666666666672</v>
      </c>
      <c r="H612">
        <v>128</v>
      </c>
      <c r="I612" t="b">
        <v>0</v>
      </c>
      <c r="J612" t="b">
        <v>1</v>
      </c>
      <c r="K612" t="b">
        <v>0</v>
      </c>
      <c r="L612" t="s">
        <v>60</v>
      </c>
      <c r="M612">
        <v>30</v>
      </c>
      <c r="N612" t="s">
        <v>37</v>
      </c>
      <c r="O612">
        <v>30</v>
      </c>
      <c r="P612" t="s">
        <v>46</v>
      </c>
      <c r="Q612">
        <v>0</v>
      </c>
      <c r="R612" s="29">
        <v>30</v>
      </c>
      <c r="S612" t="s">
        <v>47</v>
      </c>
      <c r="T612" t="s">
        <v>48</v>
      </c>
      <c r="U612">
        <v>36.7378</v>
      </c>
      <c r="V612">
        <v>-119.7871</v>
      </c>
      <c r="W612">
        <f t="shared" si="18"/>
        <v>2023</v>
      </c>
      <c r="X612" t="str">
        <f t="shared" si="19"/>
        <v>February</v>
      </c>
      <c r="Y612" s="2">
        <v>44979</v>
      </c>
      <c r="Z612">
        <v>3</v>
      </c>
      <c r="AA612" t="b">
        <v>0</v>
      </c>
      <c r="AB612" s="2">
        <v>45813</v>
      </c>
      <c r="AC612">
        <v>30</v>
      </c>
      <c r="AD612">
        <v>76</v>
      </c>
      <c r="AE612">
        <v>8</v>
      </c>
      <c r="AF612">
        <v>2.1</v>
      </c>
      <c r="AG612">
        <v>0</v>
      </c>
      <c r="AH612" s="30">
        <v>1</v>
      </c>
      <c r="AI612">
        <v>0</v>
      </c>
      <c r="AJ612" t="s">
        <v>49</v>
      </c>
      <c r="AK612" t="s">
        <v>42</v>
      </c>
      <c r="AL612" s="29">
        <f>Table1[[#This Row],[membership_tenure_months]]*Table1[[#This Row],[final_price]]</f>
        <v>900</v>
      </c>
    </row>
    <row r="613" spans="1:38" x14ac:dyDescent="0.35">
      <c r="A613">
        <v>32</v>
      </c>
      <c r="B613" t="s">
        <v>34</v>
      </c>
      <c r="C613">
        <v>1</v>
      </c>
      <c r="D613" t="s">
        <v>114</v>
      </c>
      <c r="E613" t="b">
        <v>0</v>
      </c>
      <c r="F613" s="1">
        <v>0.74861111111111112</v>
      </c>
      <c r="G613" s="1">
        <v>0.83194444444444449</v>
      </c>
      <c r="H613">
        <v>120</v>
      </c>
      <c r="I613" t="b">
        <v>1</v>
      </c>
      <c r="J613" t="b">
        <v>0</v>
      </c>
      <c r="K613" t="b">
        <v>1</v>
      </c>
      <c r="L613" t="s">
        <v>60</v>
      </c>
      <c r="M613">
        <v>50</v>
      </c>
      <c r="N613" t="s">
        <v>82</v>
      </c>
      <c r="O613">
        <v>37.5</v>
      </c>
      <c r="P613" t="s">
        <v>46</v>
      </c>
      <c r="Q613">
        <v>0</v>
      </c>
      <c r="R613" s="29">
        <v>37.5</v>
      </c>
      <c r="S613" t="s">
        <v>39</v>
      </c>
      <c r="T613" t="s">
        <v>52</v>
      </c>
      <c r="U613">
        <v>37.804400000000001</v>
      </c>
      <c r="V613">
        <v>-122.27119999999999</v>
      </c>
      <c r="W613">
        <f t="shared" si="18"/>
        <v>2023</v>
      </c>
      <c r="X613" t="str">
        <f t="shared" si="19"/>
        <v>August</v>
      </c>
      <c r="Y613" s="2">
        <v>45162</v>
      </c>
      <c r="Z613">
        <v>0</v>
      </c>
      <c r="AA613" t="b">
        <v>0</v>
      </c>
      <c r="AB613" s="2">
        <v>45823</v>
      </c>
      <c r="AC613">
        <v>24</v>
      </c>
      <c r="AD613">
        <v>66</v>
      </c>
      <c r="AE613">
        <v>4</v>
      </c>
      <c r="AF613">
        <v>2</v>
      </c>
      <c r="AG613">
        <v>0</v>
      </c>
      <c r="AH613" s="30">
        <v>1</v>
      </c>
      <c r="AI613">
        <v>0</v>
      </c>
      <c r="AJ613" t="s">
        <v>53</v>
      </c>
      <c r="AK613" t="s">
        <v>42</v>
      </c>
      <c r="AL613" s="29">
        <f>Table1[[#This Row],[membership_tenure_months]]*Table1[[#This Row],[final_price]]</f>
        <v>900</v>
      </c>
    </row>
    <row r="614" spans="1:38" x14ac:dyDescent="0.35">
      <c r="A614">
        <v>48</v>
      </c>
      <c r="B614" t="s">
        <v>34</v>
      </c>
      <c r="C614">
        <v>1</v>
      </c>
      <c r="D614" t="s">
        <v>90</v>
      </c>
      <c r="E614" t="b">
        <v>1</v>
      </c>
      <c r="F614" s="1">
        <v>0.81180555555555556</v>
      </c>
      <c r="G614" s="1">
        <v>0.93125000000000002</v>
      </c>
      <c r="H614">
        <v>172</v>
      </c>
      <c r="I614" t="b">
        <v>1</v>
      </c>
      <c r="J614" t="b">
        <v>0</v>
      </c>
      <c r="K614" t="b">
        <v>1</v>
      </c>
      <c r="L614" t="s">
        <v>36</v>
      </c>
      <c r="M614">
        <v>50</v>
      </c>
      <c r="N614" t="s">
        <v>37</v>
      </c>
      <c r="O614">
        <v>50</v>
      </c>
      <c r="P614" t="s">
        <v>93</v>
      </c>
      <c r="Q614">
        <v>0.15</v>
      </c>
      <c r="R614" s="29">
        <v>42.5</v>
      </c>
      <c r="S614" t="s">
        <v>39</v>
      </c>
      <c r="T614" t="s">
        <v>52</v>
      </c>
      <c r="U614">
        <v>37.804400000000001</v>
      </c>
      <c r="V614">
        <v>-122.27119999999999</v>
      </c>
      <c r="W614">
        <f t="shared" si="18"/>
        <v>2025</v>
      </c>
      <c r="X614" t="str">
        <f t="shared" si="19"/>
        <v>March</v>
      </c>
      <c r="Y614" s="2">
        <v>45743</v>
      </c>
      <c r="Z614">
        <v>0</v>
      </c>
      <c r="AA614" t="b">
        <v>0</v>
      </c>
      <c r="AB614" s="2">
        <v>45856</v>
      </c>
      <c r="AC614">
        <v>5</v>
      </c>
      <c r="AD614">
        <v>33</v>
      </c>
      <c r="AE614">
        <v>4</v>
      </c>
      <c r="AF614">
        <v>2.9</v>
      </c>
      <c r="AG614">
        <v>7.5</v>
      </c>
      <c r="AH614" s="30">
        <v>0</v>
      </c>
      <c r="AI614">
        <v>0</v>
      </c>
      <c r="AJ614" t="s">
        <v>53</v>
      </c>
      <c r="AK614" t="s">
        <v>42</v>
      </c>
      <c r="AL614" s="29">
        <f>Table1[[#This Row],[membership_tenure_months]]*Table1[[#This Row],[final_price]]</f>
        <v>212.5</v>
      </c>
    </row>
    <row r="615" spans="1:38" x14ac:dyDescent="0.35">
      <c r="A615">
        <v>39</v>
      </c>
      <c r="B615" t="s">
        <v>34</v>
      </c>
      <c r="C615">
        <v>5</v>
      </c>
      <c r="D615" t="s">
        <v>91</v>
      </c>
      <c r="E615" t="b">
        <v>1</v>
      </c>
      <c r="F615" s="1">
        <v>0.53472222222222221</v>
      </c>
      <c r="G615" s="1">
        <v>0.62361111111111112</v>
      </c>
      <c r="H615">
        <v>128</v>
      </c>
      <c r="I615" t="b">
        <v>0</v>
      </c>
      <c r="J615" t="b">
        <v>1</v>
      </c>
      <c r="K615" t="b">
        <v>1</v>
      </c>
      <c r="L615" t="s">
        <v>36</v>
      </c>
      <c r="M615">
        <v>50</v>
      </c>
      <c r="N615" t="s">
        <v>82</v>
      </c>
      <c r="O615">
        <v>37.5</v>
      </c>
      <c r="P615" t="s">
        <v>38</v>
      </c>
      <c r="Q615">
        <v>0.05</v>
      </c>
      <c r="R615" s="29">
        <v>35.625</v>
      </c>
      <c r="S615" t="s">
        <v>39</v>
      </c>
      <c r="T615" t="s">
        <v>57</v>
      </c>
      <c r="U615">
        <v>33.836599999999997</v>
      </c>
      <c r="V615">
        <v>-117.9143</v>
      </c>
      <c r="W615">
        <f t="shared" si="18"/>
        <v>2022</v>
      </c>
      <c r="X615" t="str">
        <f t="shared" si="19"/>
        <v>December</v>
      </c>
      <c r="Y615" s="2">
        <v>44900</v>
      </c>
      <c r="Z615">
        <v>6</v>
      </c>
      <c r="AA615" t="b">
        <v>0</v>
      </c>
      <c r="AB615" s="2">
        <v>45808</v>
      </c>
      <c r="AC615">
        <v>32</v>
      </c>
      <c r="AD615">
        <v>81</v>
      </c>
      <c r="AE615">
        <v>20</v>
      </c>
      <c r="AF615">
        <v>2.1</v>
      </c>
      <c r="AG615">
        <v>1.88</v>
      </c>
      <c r="AH615" s="30">
        <v>1</v>
      </c>
      <c r="AI615">
        <v>0</v>
      </c>
      <c r="AJ615" t="s">
        <v>58</v>
      </c>
      <c r="AK615" t="s">
        <v>42</v>
      </c>
      <c r="AL615" s="29">
        <f>Table1[[#This Row],[membership_tenure_months]]*Table1[[#This Row],[final_price]]</f>
        <v>1140</v>
      </c>
    </row>
    <row r="616" spans="1:38" x14ac:dyDescent="0.35">
      <c r="A616">
        <v>40</v>
      </c>
      <c r="B616" t="s">
        <v>43</v>
      </c>
      <c r="C616">
        <v>3</v>
      </c>
      <c r="D616" t="s">
        <v>71</v>
      </c>
      <c r="E616" t="b">
        <v>1</v>
      </c>
      <c r="F616" s="1">
        <v>0.71180555555555558</v>
      </c>
      <c r="G616" s="1">
        <v>0.81874999999999998</v>
      </c>
      <c r="H616">
        <v>154</v>
      </c>
      <c r="I616" t="b">
        <v>0</v>
      </c>
      <c r="J616" t="b">
        <v>1</v>
      </c>
      <c r="K616" t="b">
        <v>0</v>
      </c>
      <c r="L616" t="s">
        <v>36</v>
      </c>
      <c r="M616">
        <v>30</v>
      </c>
      <c r="N616" t="s">
        <v>37</v>
      </c>
      <c r="O616">
        <v>30</v>
      </c>
      <c r="P616" t="s">
        <v>46</v>
      </c>
      <c r="Q616">
        <v>0</v>
      </c>
      <c r="R616" s="29">
        <v>30</v>
      </c>
      <c r="S616" t="s">
        <v>47</v>
      </c>
      <c r="T616" t="s">
        <v>48</v>
      </c>
      <c r="U616">
        <v>36.7378</v>
      </c>
      <c r="V616">
        <v>-119.7871</v>
      </c>
      <c r="W616">
        <f t="shared" si="18"/>
        <v>2022</v>
      </c>
      <c r="X616" t="str">
        <f t="shared" si="19"/>
        <v>October</v>
      </c>
      <c r="Y616" s="2">
        <v>44850</v>
      </c>
      <c r="Z616">
        <v>7</v>
      </c>
      <c r="AA616" t="b">
        <v>0</v>
      </c>
      <c r="AB616" s="2">
        <v>45805</v>
      </c>
      <c r="AC616">
        <v>34</v>
      </c>
      <c r="AD616">
        <v>84</v>
      </c>
      <c r="AE616">
        <v>12</v>
      </c>
      <c r="AF616">
        <v>2.6</v>
      </c>
      <c r="AG616">
        <v>0</v>
      </c>
      <c r="AH616" s="30">
        <v>1</v>
      </c>
      <c r="AI616">
        <v>0</v>
      </c>
      <c r="AJ616" t="s">
        <v>49</v>
      </c>
      <c r="AK616" t="s">
        <v>42</v>
      </c>
      <c r="AL616" s="29">
        <f>Table1[[#This Row],[membership_tenure_months]]*Table1[[#This Row],[final_price]]</f>
        <v>1020</v>
      </c>
    </row>
    <row r="617" spans="1:38" x14ac:dyDescent="0.35">
      <c r="A617">
        <v>39</v>
      </c>
      <c r="B617" t="s">
        <v>43</v>
      </c>
      <c r="C617">
        <v>2</v>
      </c>
      <c r="D617" t="s">
        <v>103</v>
      </c>
      <c r="E617" t="b">
        <v>1</v>
      </c>
      <c r="F617" s="1">
        <v>0.73819444444444449</v>
      </c>
      <c r="G617" s="1">
        <v>0.77500000000000002</v>
      </c>
      <c r="H617">
        <v>53</v>
      </c>
      <c r="I617" t="b">
        <v>0</v>
      </c>
      <c r="J617" t="b">
        <v>1</v>
      </c>
      <c r="K617" t="b">
        <v>1</v>
      </c>
      <c r="L617" t="s">
        <v>80</v>
      </c>
      <c r="M617">
        <v>30</v>
      </c>
      <c r="N617" t="s">
        <v>37</v>
      </c>
      <c r="O617">
        <v>30</v>
      </c>
      <c r="P617" t="s">
        <v>93</v>
      </c>
      <c r="Q617">
        <v>0.15</v>
      </c>
      <c r="R617" s="29">
        <v>25.5</v>
      </c>
      <c r="S617" t="s">
        <v>47</v>
      </c>
      <c r="T617" t="s">
        <v>76</v>
      </c>
      <c r="U617">
        <v>37.774900000000002</v>
      </c>
      <c r="V617">
        <v>-122.4194</v>
      </c>
      <c r="W617">
        <f t="shared" si="18"/>
        <v>2025</v>
      </c>
      <c r="X617" t="str">
        <f t="shared" si="19"/>
        <v>April</v>
      </c>
      <c r="Y617" s="2">
        <v>45765</v>
      </c>
      <c r="Z617">
        <v>3</v>
      </c>
      <c r="AA617" t="b">
        <v>0</v>
      </c>
      <c r="AB617" s="2">
        <v>45857</v>
      </c>
      <c r="AC617">
        <v>4</v>
      </c>
      <c r="AD617">
        <v>32</v>
      </c>
      <c r="AE617">
        <v>8</v>
      </c>
      <c r="AF617">
        <v>0.9</v>
      </c>
      <c r="AG617">
        <v>4.5</v>
      </c>
      <c r="AH617" s="30">
        <v>0</v>
      </c>
      <c r="AI617">
        <v>0</v>
      </c>
      <c r="AJ617" t="s">
        <v>77</v>
      </c>
      <c r="AK617" t="s">
        <v>42</v>
      </c>
      <c r="AL617" s="29">
        <f>Table1[[#This Row],[membership_tenure_months]]*Table1[[#This Row],[final_price]]</f>
        <v>102</v>
      </c>
    </row>
    <row r="618" spans="1:38" x14ac:dyDescent="0.35">
      <c r="A618">
        <v>19</v>
      </c>
      <c r="B618" t="s">
        <v>54</v>
      </c>
      <c r="C618">
        <v>1</v>
      </c>
      <c r="D618" t="s">
        <v>63</v>
      </c>
      <c r="E618" t="b">
        <v>0</v>
      </c>
      <c r="F618" s="1">
        <v>0.47847222222222224</v>
      </c>
      <c r="G618" s="1">
        <v>0.60138888888888886</v>
      </c>
      <c r="H618">
        <v>177</v>
      </c>
      <c r="I618" t="b">
        <v>1</v>
      </c>
      <c r="J618" t="b">
        <v>1</v>
      </c>
      <c r="K618" t="b">
        <v>0</v>
      </c>
      <c r="L618" t="s">
        <v>36</v>
      </c>
      <c r="M618">
        <v>20</v>
      </c>
      <c r="N618" t="s">
        <v>82</v>
      </c>
      <c r="O618">
        <v>15</v>
      </c>
      <c r="P618" t="s">
        <v>38</v>
      </c>
      <c r="Q618">
        <v>0.05</v>
      </c>
      <c r="R618" s="29">
        <v>14.25</v>
      </c>
      <c r="S618" t="s">
        <v>56</v>
      </c>
      <c r="T618" t="s">
        <v>83</v>
      </c>
      <c r="U618">
        <v>33.770099999999999</v>
      </c>
      <c r="V618">
        <v>-118.19370000000001</v>
      </c>
      <c r="W618">
        <f t="shared" si="18"/>
        <v>2024</v>
      </c>
      <c r="X618" t="str">
        <f t="shared" si="19"/>
        <v>September</v>
      </c>
      <c r="Y618" s="2">
        <v>45536</v>
      </c>
      <c r="Z618">
        <v>3</v>
      </c>
      <c r="AA618" t="b">
        <v>1</v>
      </c>
      <c r="AB618" s="2">
        <v>45844</v>
      </c>
      <c r="AC618">
        <v>11</v>
      </c>
      <c r="AD618">
        <v>45</v>
      </c>
      <c r="AE618">
        <v>4</v>
      </c>
      <c r="AF618">
        <v>3</v>
      </c>
      <c r="AG618">
        <v>0.75</v>
      </c>
      <c r="AH618" s="30">
        <v>0</v>
      </c>
      <c r="AI618">
        <v>0</v>
      </c>
      <c r="AJ618" t="s">
        <v>84</v>
      </c>
      <c r="AK618" t="s">
        <v>42</v>
      </c>
      <c r="AL618" s="29">
        <f>Table1[[#This Row],[membership_tenure_months]]*Table1[[#This Row],[final_price]]</f>
        <v>156.75</v>
      </c>
    </row>
    <row r="619" spans="1:38" x14ac:dyDescent="0.35">
      <c r="A619">
        <v>48</v>
      </c>
      <c r="B619" t="s">
        <v>66</v>
      </c>
      <c r="C619">
        <v>2</v>
      </c>
      <c r="D619" t="s">
        <v>89</v>
      </c>
      <c r="E619" t="b">
        <v>1</v>
      </c>
      <c r="F619" s="1">
        <v>0.6333333333333333</v>
      </c>
      <c r="G619" s="1">
        <v>0.72013888888888888</v>
      </c>
      <c r="H619">
        <v>125</v>
      </c>
      <c r="I619" t="b">
        <v>1</v>
      </c>
      <c r="J619" t="b">
        <v>0</v>
      </c>
      <c r="K619" t="b">
        <v>0</v>
      </c>
      <c r="L619" t="s">
        <v>45</v>
      </c>
      <c r="M619">
        <v>70</v>
      </c>
      <c r="N619" t="s">
        <v>97</v>
      </c>
      <c r="O619">
        <v>63</v>
      </c>
      <c r="P619" t="s">
        <v>51</v>
      </c>
      <c r="Q619">
        <v>0.1</v>
      </c>
      <c r="R619" s="29">
        <v>56.7</v>
      </c>
      <c r="S619" t="s">
        <v>68</v>
      </c>
      <c r="T619" t="s">
        <v>64</v>
      </c>
      <c r="U619">
        <v>34.052199999999999</v>
      </c>
      <c r="V619">
        <v>-118.2437</v>
      </c>
      <c r="W619">
        <f t="shared" si="18"/>
        <v>2023</v>
      </c>
      <c r="X619" t="str">
        <f t="shared" si="19"/>
        <v>February</v>
      </c>
      <c r="Y619" s="2">
        <v>44972</v>
      </c>
      <c r="Z619">
        <v>0</v>
      </c>
      <c r="AA619" t="b">
        <v>1</v>
      </c>
      <c r="AB619" s="2">
        <v>45812</v>
      </c>
      <c r="AC619">
        <v>30</v>
      </c>
      <c r="AD619">
        <v>77</v>
      </c>
      <c r="AE619">
        <v>8</v>
      </c>
      <c r="AF619">
        <v>2.1</v>
      </c>
      <c r="AG619">
        <v>6.3</v>
      </c>
      <c r="AH619" s="30">
        <v>1</v>
      </c>
      <c r="AI619">
        <v>1</v>
      </c>
      <c r="AJ619" t="s">
        <v>65</v>
      </c>
      <c r="AK619" t="s">
        <v>42</v>
      </c>
      <c r="AL619" s="29">
        <f>Table1[[#This Row],[membership_tenure_months]]*Table1[[#This Row],[final_price]]</f>
        <v>1701</v>
      </c>
    </row>
    <row r="620" spans="1:38" x14ac:dyDescent="0.35">
      <c r="A620">
        <v>37</v>
      </c>
      <c r="B620" t="s">
        <v>34</v>
      </c>
      <c r="C620">
        <v>3</v>
      </c>
      <c r="D620" t="s">
        <v>136</v>
      </c>
      <c r="E620" t="b">
        <v>1</v>
      </c>
      <c r="F620" s="1">
        <v>0.44236111111111109</v>
      </c>
      <c r="G620" s="1">
        <v>0.52777777777777779</v>
      </c>
      <c r="H620">
        <v>123</v>
      </c>
      <c r="I620" t="b">
        <v>0</v>
      </c>
      <c r="J620" t="b">
        <v>1</v>
      </c>
      <c r="K620" t="b">
        <v>0</v>
      </c>
      <c r="L620" t="s">
        <v>80</v>
      </c>
      <c r="M620">
        <v>50</v>
      </c>
      <c r="N620" t="s">
        <v>37</v>
      </c>
      <c r="O620">
        <v>50</v>
      </c>
      <c r="P620" t="s">
        <v>93</v>
      </c>
      <c r="Q620">
        <v>0.15</v>
      </c>
      <c r="R620" s="29">
        <v>42.5</v>
      </c>
      <c r="S620" t="s">
        <v>39</v>
      </c>
      <c r="T620" t="s">
        <v>40</v>
      </c>
      <c r="U620">
        <v>37.338200000000001</v>
      </c>
      <c r="V620">
        <v>-121.88630000000001</v>
      </c>
      <c r="W620">
        <f t="shared" si="18"/>
        <v>2023</v>
      </c>
      <c r="X620" t="str">
        <f t="shared" si="19"/>
        <v>April</v>
      </c>
      <c r="Y620" s="2">
        <v>45034</v>
      </c>
      <c r="Z620">
        <v>1</v>
      </c>
      <c r="AA620" t="b">
        <v>1</v>
      </c>
      <c r="AB620" s="2">
        <v>45816</v>
      </c>
      <c r="AC620">
        <v>28</v>
      </c>
      <c r="AD620">
        <v>73</v>
      </c>
      <c r="AE620">
        <v>12</v>
      </c>
      <c r="AF620">
        <v>2</v>
      </c>
      <c r="AG620">
        <v>7.5</v>
      </c>
      <c r="AH620" s="30">
        <v>1</v>
      </c>
      <c r="AI620">
        <v>0</v>
      </c>
      <c r="AJ620" t="s">
        <v>41</v>
      </c>
      <c r="AK620" t="s">
        <v>42</v>
      </c>
      <c r="AL620" s="29">
        <f>Table1[[#This Row],[membership_tenure_months]]*Table1[[#This Row],[final_price]]</f>
        <v>1190</v>
      </c>
    </row>
    <row r="621" spans="1:38" x14ac:dyDescent="0.35">
      <c r="A621">
        <v>39</v>
      </c>
      <c r="B621" t="s">
        <v>43</v>
      </c>
      <c r="C621">
        <v>3</v>
      </c>
      <c r="D621" t="s">
        <v>109</v>
      </c>
      <c r="E621" t="b">
        <v>0</v>
      </c>
      <c r="F621" s="1">
        <v>0.71250000000000002</v>
      </c>
      <c r="G621" s="1">
        <v>0.75694444444444442</v>
      </c>
      <c r="H621">
        <v>64</v>
      </c>
      <c r="I621" t="b">
        <v>1</v>
      </c>
      <c r="J621" t="b">
        <v>1</v>
      </c>
      <c r="K621" t="b">
        <v>0</v>
      </c>
      <c r="L621" t="s">
        <v>80</v>
      </c>
      <c r="M621">
        <v>30</v>
      </c>
      <c r="N621" t="s">
        <v>37</v>
      </c>
      <c r="O621">
        <v>30</v>
      </c>
      <c r="P621" t="s">
        <v>46</v>
      </c>
      <c r="Q621">
        <v>0</v>
      </c>
      <c r="R621" s="29">
        <v>30</v>
      </c>
      <c r="S621" t="s">
        <v>47</v>
      </c>
      <c r="T621" t="s">
        <v>72</v>
      </c>
      <c r="U621">
        <v>35.3733</v>
      </c>
      <c r="V621">
        <v>-119.0187</v>
      </c>
      <c r="W621">
        <f t="shared" si="18"/>
        <v>2024</v>
      </c>
      <c r="X621" t="str">
        <f t="shared" si="19"/>
        <v>December</v>
      </c>
      <c r="Y621" s="2">
        <v>45634</v>
      </c>
      <c r="Z621">
        <v>4</v>
      </c>
      <c r="AA621" t="b">
        <v>0</v>
      </c>
      <c r="AB621" s="2">
        <v>45849</v>
      </c>
      <c r="AC621">
        <v>8</v>
      </c>
      <c r="AD621">
        <v>40</v>
      </c>
      <c r="AE621">
        <v>12</v>
      </c>
      <c r="AF621">
        <v>1.1000000000000001</v>
      </c>
      <c r="AG621">
        <v>0</v>
      </c>
      <c r="AH621" s="30">
        <v>0</v>
      </c>
      <c r="AI621">
        <v>0</v>
      </c>
      <c r="AJ621" t="s">
        <v>73</v>
      </c>
      <c r="AK621" t="s">
        <v>42</v>
      </c>
      <c r="AL621" s="29">
        <f>Table1[[#This Row],[membership_tenure_months]]*Table1[[#This Row],[final_price]]</f>
        <v>240</v>
      </c>
    </row>
    <row r="622" spans="1:38" x14ac:dyDescent="0.35">
      <c r="A622">
        <v>13</v>
      </c>
      <c r="B622" t="s">
        <v>43</v>
      </c>
      <c r="C622">
        <v>1</v>
      </c>
      <c r="D622" t="s">
        <v>94</v>
      </c>
      <c r="E622" t="b">
        <v>0</v>
      </c>
      <c r="F622" s="1">
        <v>0.67361111111111116</v>
      </c>
      <c r="G622" s="1">
        <v>0.69444444444444442</v>
      </c>
      <c r="H622">
        <v>30</v>
      </c>
      <c r="I622" t="b">
        <v>1</v>
      </c>
      <c r="J622" t="b">
        <v>0</v>
      </c>
      <c r="K622" t="b">
        <v>0</v>
      </c>
      <c r="L622" t="s">
        <v>80</v>
      </c>
      <c r="M622">
        <v>30</v>
      </c>
      <c r="N622" t="s">
        <v>82</v>
      </c>
      <c r="O622">
        <v>22.5</v>
      </c>
      <c r="P622" t="s">
        <v>38</v>
      </c>
      <c r="Q622">
        <v>0.05</v>
      </c>
      <c r="R622" s="29">
        <v>21.375</v>
      </c>
      <c r="S622" t="s">
        <v>47</v>
      </c>
      <c r="T622" t="s">
        <v>69</v>
      </c>
      <c r="U622">
        <v>32.715699999999998</v>
      </c>
      <c r="V622">
        <v>-117.1611</v>
      </c>
      <c r="W622">
        <f t="shared" si="18"/>
        <v>2024</v>
      </c>
      <c r="X622" t="str">
        <f t="shared" si="19"/>
        <v>November</v>
      </c>
      <c r="Y622" s="2">
        <v>45608</v>
      </c>
      <c r="Z622">
        <v>0</v>
      </c>
      <c r="AA622" t="b">
        <v>0</v>
      </c>
      <c r="AB622" s="2">
        <v>45848</v>
      </c>
      <c r="AC622">
        <v>9</v>
      </c>
      <c r="AD622">
        <v>41</v>
      </c>
      <c r="AE622">
        <v>4</v>
      </c>
      <c r="AF622">
        <v>0.5</v>
      </c>
      <c r="AG622">
        <v>1.1200000000000001</v>
      </c>
      <c r="AH622" s="30">
        <v>0</v>
      </c>
      <c r="AI622">
        <v>0</v>
      </c>
      <c r="AJ622" t="s">
        <v>70</v>
      </c>
      <c r="AK622" t="s">
        <v>42</v>
      </c>
      <c r="AL622" s="29">
        <f>Table1[[#This Row],[membership_tenure_months]]*Table1[[#This Row],[final_price]]</f>
        <v>192.375</v>
      </c>
    </row>
    <row r="623" spans="1:38" x14ac:dyDescent="0.35">
      <c r="A623">
        <v>48</v>
      </c>
      <c r="B623" t="s">
        <v>34</v>
      </c>
      <c r="C623">
        <v>3</v>
      </c>
      <c r="D623" t="s">
        <v>108</v>
      </c>
      <c r="E623" t="b">
        <v>0</v>
      </c>
      <c r="F623" s="1">
        <v>0.82222222222222219</v>
      </c>
      <c r="G623" s="1">
        <v>0.86875000000000002</v>
      </c>
      <c r="H623">
        <v>67</v>
      </c>
      <c r="I623" t="b">
        <v>1</v>
      </c>
      <c r="J623" t="b">
        <v>0</v>
      </c>
      <c r="K623" t="b">
        <v>0</v>
      </c>
      <c r="L623" t="s">
        <v>80</v>
      </c>
      <c r="M623">
        <v>50</v>
      </c>
      <c r="N623" t="s">
        <v>37</v>
      </c>
      <c r="O623">
        <v>50</v>
      </c>
      <c r="P623" t="s">
        <v>51</v>
      </c>
      <c r="Q623">
        <v>0.1</v>
      </c>
      <c r="R623" s="29">
        <v>45</v>
      </c>
      <c r="S623" t="s">
        <v>39</v>
      </c>
      <c r="T623" t="s">
        <v>52</v>
      </c>
      <c r="U623">
        <v>37.804400000000001</v>
      </c>
      <c r="V623">
        <v>-122.27119999999999</v>
      </c>
      <c r="W623">
        <f t="shared" si="18"/>
        <v>2024</v>
      </c>
      <c r="X623" t="str">
        <f t="shared" si="19"/>
        <v>May</v>
      </c>
      <c r="Y623" s="2">
        <v>45436</v>
      </c>
      <c r="Z623">
        <v>0</v>
      </c>
      <c r="AA623" t="b">
        <v>1</v>
      </c>
      <c r="AB623" s="2">
        <v>45838</v>
      </c>
      <c r="AC623">
        <v>15</v>
      </c>
      <c r="AD623">
        <v>51</v>
      </c>
      <c r="AE623">
        <v>12</v>
      </c>
      <c r="AF623">
        <v>1.1000000000000001</v>
      </c>
      <c r="AG623">
        <v>5</v>
      </c>
      <c r="AH623" s="30">
        <v>0</v>
      </c>
      <c r="AI623">
        <v>0</v>
      </c>
      <c r="AJ623" t="s">
        <v>53</v>
      </c>
      <c r="AK623" t="s">
        <v>42</v>
      </c>
      <c r="AL623" s="29">
        <f>Table1[[#This Row],[membership_tenure_months]]*Table1[[#This Row],[final_price]]</f>
        <v>675</v>
      </c>
    </row>
    <row r="624" spans="1:38" x14ac:dyDescent="0.35">
      <c r="A624">
        <v>33</v>
      </c>
      <c r="B624" t="s">
        <v>43</v>
      </c>
      <c r="C624">
        <v>3</v>
      </c>
      <c r="D624" t="s">
        <v>101</v>
      </c>
      <c r="E624" t="b">
        <v>0</v>
      </c>
      <c r="F624" s="1">
        <v>0.3659722222222222</v>
      </c>
      <c r="G624" s="1">
        <v>0.41111111111111109</v>
      </c>
      <c r="H624">
        <v>65</v>
      </c>
      <c r="I624" t="b">
        <v>0</v>
      </c>
      <c r="J624" t="b">
        <v>0</v>
      </c>
      <c r="K624" t="b">
        <v>1</v>
      </c>
      <c r="L624" t="s">
        <v>60</v>
      </c>
      <c r="M624">
        <v>30</v>
      </c>
      <c r="N624" t="s">
        <v>37</v>
      </c>
      <c r="O624">
        <v>30</v>
      </c>
      <c r="P624" t="s">
        <v>38</v>
      </c>
      <c r="Q624">
        <v>0.05</v>
      </c>
      <c r="R624" s="29">
        <v>28.5</v>
      </c>
      <c r="S624" t="s">
        <v>47</v>
      </c>
      <c r="T624" t="s">
        <v>48</v>
      </c>
      <c r="U624">
        <v>36.7378</v>
      </c>
      <c r="V624">
        <v>-119.7871</v>
      </c>
      <c r="W624">
        <f t="shared" si="18"/>
        <v>2024</v>
      </c>
      <c r="X624" t="str">
        <f t="shared" si="19"/>
        <v>January</v>
      </c>
      <c r="Y624" s="2">
        <v>45314</v>
      </c>
      <c r="Z624">
        <v>0</v>
      </c>
      <c r="AA624" t="b">
        <v>0</v>
      </c>
      <c r="AB624" s="2">
        <v>45831</v>
      </c>
      <c r="AC624">
        <v>19</v>
      </c>
      <c r="AD624">
        <v>58</v>
      </c>
      <c r="AE624">
        <v>12</v>
      </c>
      <c r="AF624">
        <v>1.1000000000000001</v>
      </c>
      <c r="AG624">
        <v>1.5</v>
      </c>
      <c r="AH624" s="30">
        <v>0</v>
      </c>
      <c r="AI624">
        <v>0</v>
      </c>
      <c r="AJ624" t="s">
        <v>49</v>
      </c>
      <c r="AK624" t="s">
        <v>42</v>
      </c>
      <c r="AL624" s="29">
        <f>Table1[[#This Row],[membership_tenure_months]]*Table1[[#This Row],[final_price]]</f>
        <v>541.5</v>
      </c>
    </row>
    <row r="625" spans="1:38" x14ac:dyDescent="0.35">
      <c r="A625">
        <v>39</v>
      </c>
      <c r="B625" t="s">
        <v>34</v>
      </c>
      <c r="C625">
        <v>2</v>
      </c>
      <c r="D625" t="s">
        <v>145</v>
      </c>
      <c r="E625" t="b">
        <v>1</v>
      </c>
      <c r="F625" s="1">
        <v>0.47083333333333333</v>
      </c>
      <c r="G625" s="1">
        <v>0.56111111111111112</v>
      </c>
      <c r="H625">
        <v>130</v>
      </c>
      <c r="I625" t="b">
        <v>1</v>
      </c>
      <c r="J625" t="b">
        <v>1</v>
      </c>
      <c r="K625" t="b">
        <v>0</v>
      </c>
      <c r="L625" t="s">
        <v>80</v>
      </c>
      <c r="M625">
        <v>50</v>
      </c>
      <c r="N625" t="s">
        <v>82</v>
      </c>
      <c r="O625">
        <v>37.5</v>
      </c>
      <c r="P625" t="s">
        <v>51</v>
      </c>
      <c r="Q625">
        <v>0.1</v>
      </c>
      <c r="R625" s="29">
        <v>33.75</v>
      </c>
      <c r="S625" t="s">
        <v>39</v>
      </c>
      <c r="T625" t="s">
        <v>48</v>
      </c>
      <c r="U625">
        <v>36.7378</v>
      </c>
      <c r="V625">
        <v>-119.7871</v>
      </c>
      <c r="W625">
        <f t="shared" si="18"/>
        <v>2023</v>
      </c>
      <c r="X625" t="str">
        <f t="shared" si="19"/>
        <v>September</v>
      </c>
      <c r="Y625" s="2">
        <v>45172</v>
      </c>
      <c r="Z625">
        <v>5</v>
      </c>
      <c r="AA625" t="b">
        <v>0</v>
      </c>
      <c r="AB625" s="2">
        <v>45823</v>
      </c>
      <c r="AC625">
        <v>23</v>
      </c>
      <c r="AD625">
        <v>66</v>
      </c>
      <c r="AE625">
        <v>8</v>
      </c>
      <c r="AF625">
        <v>2.2000000000000002</v>
      </c>
      <c r="AG625">
        <v>3.75</v>
      </c>
      <c r="AH625" s="30">
        <v>1</v>
      </c>
      <c r="AI625">
        <v>0</v>
      </c>
      <c r="AJ625" t="s">
        <v>49</v>
      </c>
      <c r="AK625" t="s">
        <v>42</v>
      </c>
      <c r="AL625" s="29">
        <f>Table1[[#This Row],[membership_tenure_months]]*Table1[[#This Row],[final_price]]</f>
        <v>776.25</v>
      </c>
    </row>
    <row r="626" spans="1:38" x14ac:dyDescent="0.35">
      <c r="A626">
        <v>15</v>
      </c>
      <c r="B626" t="s">
        <v>66</v>
      </c>
      <c r="C626">
        <v>3</v>
      </c>
      <c r="D626" t="s">
        <v>99</v>
      </c>
      <c r="E626" t="b">
        <v>0</v>
      </c>
      <c r="F626" s="1">
        <v>0.72847222222222219</v>
      </c>
      <c r="G626" s="1">
        <v>0.75208333333333333</v>
      </c>
      <c r="H626">
        <v>34</v>
      </c>
      <c r="I626" t="b">
        <v>0</v>
      </c>
      <c r="J626" t="b">
        <v>0</v>
      </c>
      <c r="K626" t="b">
        <v>1</v>
      </c>
      <c r="L626" t="s">
        <v>36</v>
      </c>
      <c r="M626">
        <v>70</v>
      </c>
      <c r="N626" t="s">
        <v>82</v>
      </c>
      <c r="O626">
        <v>52.5</v>
      </c>
      <c r="P626" t="s">
        <v>46</v>
      </c>
      <c r="Q626">
        <v>0</v>
      </c>
      <c r="R626" s="29">
        <v>52.5</v>
      </c>
      <c r="S626" t="s">
        <v>68</v>
      </c>
      <c r="T626" t="s">
        <v>72</v>
      </c>
      <c r="U626">
        <v>35.3733</v>
      </c>
      <c r="V626">
        <v>-119.0187</v>
      </c>
      <c r="W626">
        <f t="shared" si="18"/>
        <v>2024</v>
      </c>
      <c r="X626" t="str">
        <f t="shared" si="19"/>
        <v>May</v>
      </c>
      <c r="Y626" s="2">
        <v>45438</v>
      </c>
      <c r="Z626">
        <v>0</v>
      </c>
      <c r="AA626" t="b">
        <v>1</v>
      </c>
      <c r="AB626" s="2">
        <v>45838</v>
      </c>
      <c r="AC626">
        <v>15</v>
      </c>
      <c r="AD626">
        <v>51</v>
      </c>
      <c r="AE626">
        <v>12</v>
      </c>
      <c r="AF626">
        <v>0.6</v>
      </c>
      <c r="AG626">
        <v>0</v>
      </c>
      <c r="AH626" s="30">
        <v>0</v>
      </c>
      <c r="AI626">
        <v>1</v>
      </c>
      <c r="AJ626" t="s">
        <v>73</v>
      </c>
      <c r="AK626" t="s">
        <v>42</v>
      </c>
      <c r="AL626" s="29">
        <f>Table1[[#This Row],[membership_tenure_months]]*Table1[[#This Row],[final_price]]</f>
        <v>787.5</v>
      </c>
    </row>
    <row r="627" spans="1:38" x14ac:dyDescent="0.35">
      <c r="A627">
        <v>38</v>
      </c>
      <c r="B627" t="s">
        <v>34</v>
      </c>
      <c r="C627">
        <v>1</v>
      </c>
      <c r="D627" t="s">
        <v>94</v>
      </c>
      <c r="E627" t="b">
        <v>1</v>
      </c>
      <c r="F627" s="1">
        <v>0.77013888888888893</v>
      </c>
      <c r="G627" s="1">
        <v>0.87361111111111112</v>
      </c>
      <c r="H627">
        <v>149</v>
      </c>
      <c r="I627" t="b">
        <v>0</v>
      </c>
      <c r="J627" t="b">
        <v>0</v>
      </c>
      <c r="K627" t="b">
        <v>1</v>
      </c>
      <c r="L627" t="s">
        <v>36</v>
      </c>
      <c r="M627">
        <v>50</v>
      </c>
      <c r="N627" t="s">
        <v>82</v>
      </c>
      <c r="O627">
        <v>37.5</v>
      </c>
      <c r="P627" t="s">
        <v>38</v>
      </c>
      <c r="Q627">
        <v>0.05</v>
      </c>
      <c r="R627" s="29">
        <v>35.625</v>
      </c>
      <c r="S627" t="s">
        <v>39</v>
      </c>
      <c r="T627" t="s">
        <v>57</v>
      </c>
      <c r="U627">
        <v>33.836599999999997</v>
      </c>
      <c r="V627">
        <v>-117.9143</v>
      </c>
      <c r="W627">
        <f t="shared" si="18"/>
        <v>2024</v>
      </c>
      <c r="X627" t="str">
        <f t="shared" si="19"/>
        <v>February</v>
      </c>
      <c r="Y627" s="2">
        <v>45338</v>
      </c>
      <c r="Z627">
        <v>0</v>
      </c>
      <c r="AA627" t="b">
        <v>1</v>
      </c>
      <c r="AB627" s="2">
        <v>45833</v>
      </c>
      <c r="AC627">
        <v>18</v>
      </c>
      <c r="AD627">
        <v>56</v>
      </c>
      <c r="AE627">
        <v>4</v>
      </c>
      <c r="AF627">
        <v>2.5</v>
      </c>
      <c r="AG627">
        <v>1.88</v>
      </c>
      <c r="AH627" s="30">
        <v>0</v>
      </c>
      <c r="AI627">
        <v>0</v>
      </c>
      <c r="AJ627" t="s">
        <v>58</v>
      </c>
      <c r="AK627" t="s">
        <v>42</v>
      </c>
      <c r="AL627" s="29">
        <f>Table1[[#This Row],[membership_tenure_months]]*Table1[[#This Row],[final_price]]</f>
        <v>641.25</v>
      </c>
    </row>
    <row r="628" spans="1:38" x14ac:dyDescent="0.35">
      <c r="A628">
        <v>44</v>
      </c>
      <c r="B628" t="s">
        <v>43</v>
      </c>
      <c r="C628">
        <v>2</v>
      </c>
      <c r="D628" t="s">
        <v>127</v>
      </c>
      <c r="E628" t="b">
        <v>0</v>
      </c>
      <c r="F628" s="1">
        <v>0.50069444444444444</v>
      </c>
      <c r="G628" s="1">
        <v>0.58819444444444446</v>
      </c>
      <c r="H628">
        <v>126</v>
      </c>
      <c r="I628" t="b">
        <v>0</v>
      </c>
      <c r="J628" t="b">
        <v>0</v>
      </c>
      <c r="K628" t="b">
        <v>1</v>
      </c>
      <c r="L628" t="s">
        <v>80</v>
      </c>
      <c r="M628">
        <v>30</v>
      </c>
      <c r="N628" t="s">
        <v>82</v>
      </c>
      <c r="O628">
        <v>22.5</v>
      </c>
      <c r="P628" t="s">
        <v>46</v>
      </c>
      <c r="Q628">
        <v>0</v>
      </c>
      <c r="R628" s="29">
        <v>22.5</v>
      </c>
      <c r="S628" t="s">
        <v>47</v>
      </c>
      <c r="T628" t="s">
        <v>76</v>
      </c>
      <c r="U628">
        <v>37.774900000000002</v>
      </c>
      <c r="V628">
        <v>-122.4194</v>
      </c>
      <c r="W628">
        <f t="shared" si="18"/>
        <v>2023</v>
      </c>
      <c r="X628" t="str">
        <f t="shared" si="19"/>
        <v>April</v>
      </c>
      <c r="Y628" s="2">
        <v>45034</v>
      </c>
      <c r="Z628">
        <v>0</v>
      </c>
      <c r="AA628" t="b">
        <v>1</v>
      </c>
      <c r="AB628" s="2">
        <v>45816</v>
      </c>
      <c r="AC628">
        <v>28</v>
      </c>
      <c r="AD628">
        <v>73</v>
      </c>
      <c r="AE628">
        <v>8</v>
      </c>
      <c r="AF628">
        <v>2.1</v>
      </c>
      <c r="AG628">
        <v>0</v>
      </c>
      <c r="AH628" s="30">
        <v>1</v>
      </c>
      <c r="AI628">
        <v>0</v>
      </c>
      <c r="AJ628" t="s">
        <v>77</v>
      </c>
      <c r="AK628" t="s">
        <v>42</v>
      </c>
      <c r="AL628" s="29">
        <f>Table1[[#This Row],[membership_tenure_months]]*Table1[[#This Row],[final_price]]</f>
        <v>630</v>
      </c>
    </row>
    <row r="629" spans="1:38" x14ac:dyDescent="0.35">
      <c r="A629">
        <v>49</v>
      </c>
      <c r="B629" t="s">
        <v>54</v>
      </c>
      <c r="C629">
        <v>1</v>
      </c>
      <c r="D629" t="s">
        <v>94</v>
      </c>
      <c r="E629" t="b">
        <v>1</v>
      </c>
      <c r="F629" s="1">
        <v>0.63680555555555551</v>
      </c>
      <c r="G629" s="1">
        <v>0.70833333333333337</v>
      </c>
      <c r="H629">
        <v>103</v>
      </c>
      <c r="I629" t="b">
        <v>1</v>
      </c>
      <c r="J629" t="b">
        <v>0</v>
      </c>
      <c r="K629" t="b">
        <v>0</v>
      </c>
      <c r="L629" t="s">
        <v>45</v>
      </c>
      <c r="M629">
        <v>20</v>
      </c>
      <c r="N629" t="s">
        <v>37</v>
      </c>
      <c r="O629">
        <v>20</v>
      </c>
      <c r="P629" t="s">
        <v>38</v>
      </c>
      <c r="Q629">
        <v>0.05</v>
      </c>
      <c r="R629" s="29">
        <v>19</v>
      </c>
      <c r="S629" t="s">
        <v>56</v>
      </c>
      <c r="T629" t="s">
        <v>76</v>
      </c>
      <c r="U629">
        <v>37.774900000000002</v>
      </c>
      <c r="V629">
        <v>-122.4194</v>
      </c>
      <c r="W629">
        <f t="shared" si="18"/>
        <v>2025</v>
      </c>
      <c r="X629" t="str">
        <f t="shared" si="19"/>
        <v>May</v>
      </c>
      <c r="Y629" s="2">
        <v>45791</v>
      </c>
      <c r="Z629">
        <v>0</v>
      </c>
      <c r="AA629" t="b">
        <v>0</v>
      </c>
      <c r="AB629" s="2">
        <v>45858</v>
      </c>
      <c r="AC629">
        <v>3</v>
      </c>
      <c r="AD629">
        <v>31</v>
      </c>
      <c r="AE629">
        <v>4</v>
      </c>
      <c r="AF629">
        <v>1.7</v>
      </c>
      <c r="AG629">
        <v>1</v>
      </c>
      <c r="AH629" s="30">
        <v>0</v>
      </c>
      <c r="AI629">
        <v>0</v>
      </c>
      <c r="AJ629" t="s">
        <v>77</v>
      </c>
      <c r="AK629" t="s">
        <v>42</v>
      </c>
      <c r="AL629" s="29">
        <f>Table1[[#This Row],[membership_tenure_months]]*Table1[[#This Row],[final_price]]</f>
        <v>57</v>
      </c>
    </row>
    <row r="630" spans="1:38" x14ac:dyDescent="0.35">
      <c r="A630">
        <v>23</v>
      </c>
      <c r="B630" t="s">
        <v>54</v>
      </c>
      <c r="C630">
        <v>2</v>
      </c>
      <c r="D630" t="s">
        <v>92</v>
      </c>
      <c r="E630" t="b">
        <v>0</v>
      </c>
      <c r="F630" s="1">
        <v>0.7944444444444444</v>
      </c>
      <c r="G630" s="1">
        <v>0.8305555555555556</v>
      </c>
      <c r="H630">
        <v>52</v>
      </c>
      <c r="I630" t="b">
        <v>1</v>
      </c>
      <c r="J630" t="b">
        <v>0</v>
      </c>
      <c r="K630" t="b">
        <v>1</v>
      </c>
      <c r="L630" t="s">
        <v>80</v>
      </c>
      <c r="M630">
        <v>20</v>
      </c>
      <c r="N630" t="s">
        <v>37</v>
      </c>
      <c r="O630">
        <v>20</v>
      </c>
      <c r="P630" t="s">
        <v>38</v>
      </c>
      <c r="Q630">
        <v>0.05</v>
      </c>
      <c r="R630" s="29">
        <v>19</v>
      </c>
      <c r="S630" t="s">
        <v>56</v>
      </c>
      <c r="T630" t="s">
        <v>72</v>
      </c>
      <c r="U630">
        <v>35.3733</v>
      </c>
      <c r="V630">
        <v>-119.0187</v>
      </c>
      <c r="W630">
        <f t="shared" si="18"/>
        <v>2024</v>
      </c>
      <c r="X630" t="str">
        <f t="shared" si="19"/>
        <v>September</v>
      </c>
      <c r="Y630" s="2">
        <v>45562</v>
      </c>
      <c r="Z630">
        <v>0</v>
      </c>
      <c r="AA630" t="b">
        <v>0</v>
      </c>
      <c r="AB630" s="2">
        <v>45845</v>
      </c>
      <c r="AC630">
        <v>11</v>
      </c>
      <c r="AD630">
        <v>44</v>
      </c>
      <c r="AE630">
        <v>8</v>
      </c>
      <c r="AF630">
        <v>0.9</v>
      </c>
      <c r="AG630">
        <v>1</v>
      </c>
      <c r="AH630" s="30">
        <v>0</v>
      </c>
      <c r="AI630">
        <v>0</v>
      </c>
      <c r="AJ630" t="s">
        <v>73</v>
      </c>
      <c r="AK630" t="s">
        <v>42</v>
      </c>
      <c r="AL630" s="29">
        <f>Table1[[#This Row],[membership_tenure_months]]*Table1[[#This Row],[final_price]]</f>
        <v>209</v>
      </c>
    </row>
    <row r="631" spans="1:38" x14ac:dyDescent="0.35">
      <c r="A631">
        <v>35</v>
      </c>
      <c r="B631" t="s">
        <v>66</v>
      </c>
      <c r="C631">
        <v>3</v>
      </c>
      <c r="D631" t="s">
        <v>150</v>
      </c>
      <c r="E631" t="b">
        <v>1</v>
      </c>
      <c r="F631" s="1">
        <v>0.625</v>
      </c>
      <c r="G631" s="1">
        <v>0.72847222222222219</v>
      </c>
      <c r="H631">
        <v>149</v>
      </c>
      <c r="I631" t="b">
        <v>1</v>
      </c>
      <c r="J631" t="b">
        <v>0</v>
      </c>
      <c r="K631" t="b">
        <v>1</v>
      </c>
      <c r="L631" t="s">
        <v>36</v>
      </c>
      <c r="M631">
        <v>70</v>
      </c>
      <c r="N631" t="s">
        <v>82</v>
      </c>
      <c r="O631">
        <v>52.5</v>
      </c>
      <c r="P631" t="s">
        <v>46</v>
      </c>
      <c r="Q631">
        <v>0</v>
      </c>
      <c r="R631" s="29">
        <v>52.5</v>
      </c>
      <c r="S631" t="s">
        <v>68</v>
      </c>
      <c r="T631" t="s">
        <v>52</v>
      </c>
      <c r="U631">
        <v>37.804400000000001</v>
      </c>
      <c r="V631">
        <v>-122.27119999999999</v>
      </c>
      <c r="W631">
        <f t="shared" si="18"/>
        <v>2023</v>
      </c>
      <c r="X631" t="str">
        <f t="shared" si="19"/>
        <v>May</v>
      </c>
      <c r="Y631" s="2">
        <v>45071</v>
      </c>
      <c r="Z631">
        <v>0</v>
      </c>
      <c r="AA631" t="b">
        <v>1</v>
      </c>
      <c r="AB631" s="2">
        <v>45818</v>
      </c>
      <c r="AC631">
        <v>27</v>
      </c>
      <c r="AD631">
        <v>71</v>
      </c>
      <c r="AE631">
        <v>12</v>
      </c>
      <c r="AF631">
        <v>2.5</v>
      </c>
      <c r="AG631">
        <v>0</v>
      </c>
      <c r="AH631" s="30">
        <v>1</v>
      </c>
      <c r="AI631">
        <v>1</v>
      </c>
      <c r="AJ631" t="s">
        <v>53</v>
      </c>
      <c r="AK631" t="s">
        <v>42</v>
      </c>
      <c r="AL631" s="29">
        <f>Table1[[#This Row],[membership_tenure_months]]*Table1[[#This Row],[final_price]]</f>
        <v>1417.5</v>
      </c>
    </row>
    <row r="632" spans="1:38" x14ac:dyDescent="0.35">
      <c r="A632">
        <v>18</v>
      </c>
      <c r="B632" t="s">
        <v>43</v>
      </c>
      <c r="C632">
        <v>4</v>
      </c>
      <c r="D632" t="s">
        <v>166</v>
      </c>
      <c r="E632" t="b">
        <v>0</v>
      </c>
      <c r="F632" s="1">
        <v>0.40416666666666667</v>
      </c>
      <c r="G632" s="1">
        <v>0.44861111111111113</v>
      </c>
      <c r="H632">
        <v>64</v>
      </c>
      <c r="I632" t="b">
        <v>0</v>
      </c>
      <c r="J632" t="b">
        <v>1</v>
      </c>
      <c r="K632" t="b">
        <v>1</v>
      </c>
      <c r="L632" t="s">
        <v>36</v>
      </c>
      <c r="M632">
        <v>30</v>
      </c>
      <c r="N632" t="s">
        <v>37</v>
      </c>
      <c r="O632">
        <v>30</v>
      </c>
      <c r="P632" t="s">
        <v>93</v>
      </c>
      <c r="Q632">
        <v>0.15</v>
      </c>
      <c r="R632" s="29">
        <v>25.5</v>
      </c>
      <c r="S632" t="s">
        <v>47</v>
      </c>
      <c r="T632" t="s">
        <v>83</v>
      </c>
      <c r="U632">
        <v>33.770099999999999</v>
      </c>
      <c r="V632">
        <v>-118.19370000000001</v>
      </c>
      <c r="W632">
        <f t="shared" si="18"/>
        <v>2022</v>
      </c>
      <c r="X632" t="str">
        <f t="shared" si="19"/>
        <v>November</v>
      </c>
      <c r="Y632" s="2">
        <v>44877</v>
      </c>
      <c r="Z632">
        <v>8</v>
      </c>
      <c r="AA632" t="b">
        <v>0</v>
      </c>
      <c r="AB632" s="2">
        <v>45807</v>
      </c>
      <c r="AC632">
        <v>33</v>
      </c>
      <c r="AD632">
        <v>82</v>
      </c>
      <c r="AE632">
        <v>16</v>
      </c>
      <c r="AF632">
        <v>1.1000000000000001</v>
      </c>
      <c r="AG632">
        <v>4.5</v>
      </c>
      <c r="AH632" s="30">
        <v>1</v>
      </c>
      <c r="AI632">
        <v>0</v>
      </c>
      <c r="AJ632" t="s">
        <v>84</v>
      </c>
      <c r="AK632" t="s">
        <v>42</v>
      </c>
      <c r="AL632" s="29">
        <f>Table1[[#This Row],[membership_tenure_months]]*Table1[[#This Row],[final_price]]</f>
        <v>841.5</v>
      </c>
    </row>
    <row r="633" spans="1:38" x14ac:dyDescent="0.35">
      <c r="A633">
        <v>23</v>
      </c>
      <c r="B633" t="s">
        <v>54</v>
      </c>
      <c r="C633">
        <v>2</v>
      </c>
      <c r="D633" t="s">
        <v>92</v>
      </c>
      <c r="E633" t="b">
        <v>0</v>
      </c>
      <c r="F633" s="1">
        <v>0.7993055555555556</v>
      </c>
      <c r="G633" s="1">
        <v>0.84652777777777777</v>
      </c>
      <c r="H633">
        <v>68</v>
      </c>
      <c r="I633" t="b">
        <v>1</v>
      </c>
      <c r="J633" t="b">
        <v>1</v>
      </c>
      <c r="K633" t="b">
        <v>1</v>
      </c>
      <c r="L633" t="s">
        <v>60</v>
      </c>
      <c r="M633">
        <v>20</v>
      </c>
      <c r="N633" t="s">
        <v>97</v>
      </c>
      <c r="O633">
        <v>18</v>
      </c>
      <c r="P633" t="s">
        <v>38</v>
      </c>
      <c r="Q633">
        <v>0.05</v>
      </c>
      <c r="R633" s="29">
        <v>17.100000000000001</v>
      </c>
      <c r="S633" t="s">
        <v>56</v>
      </c>
      <c r="T633" t="s">
        <v>52</v>
      </c>
      <c r="U633">
        <v>37.804400000000001</v>
      </c>
      <c r="V633">
        <v>-122.27119999999999</v>
      </c>
      <c r="W633">
        <f t="shared" si="18"/>
        <v>2023</v>
      </c>
      <c r="X633" t="str">
        <f t="shared" si="19"/>
        <v>December</v>
      </c>
      <c r="Y633" s="2">
        <v>45286</v>
      </c>
      <c r="Z633">
        <v>2</v>
      </c>
      <c r="AA633" t="b">
        <v>0</v>
      </c>
      <c r="AB633" s="2">
        <v>45830</v>
      </c>
      <c r="AC633">
        <v>20</v>
      </c>
      <c r="AD633">
        <v>59</v>
      </c>
      <c r="AE633">
        <v>8</v>
      </c>
      <c r="AF633">
        <v>1.1000000000000001</v>
      </c>
      <c r="AG633">
        <v>0.9</v>
      </c>
      <c r="AH633" s="30">
        <v>0</v>
      </c>
      <c r="AI633">
        <v>0</v>
      </c>
      <c r="AJ633" t="s">
        <v>53</v>
      </c>
      <c r="AK633" t="s">
        <v>42</v>
      </c>
      <c r="AL633" s="29">
        <f>Table1[[#This Row],[membership_tenure_months]]*Table1[[#This Row],[final_price]]</f>
        <v>342</v>
      </c>
    </row>
    <row r="634" spans="1:38" x14ac:dyDescent="0.35">
      <c r="A634">
        <v>14</v>
      </c>
      <c r="B634" t="s">
        <v>34</v>
      </c>
      <c r="C634">
        <v>5</v>
      </c>
      <c r="D634" t="s">
        <v>134</v>
      </c>
      <c r="E634" t="b">
        <v>1</v>
      </c>
      <c r="F634" s="1">
        <v>0.53749999999999998</v>
      </c>
      <c r="G634" s="1">
        <v>0.63194444444444442</v>
      </c>
      <c r="H634">
        <v>136</v>
      </c>
      <c r="I634" t="b">
        <v>1</v>
      </c>
      <c r="J634" t="b">
        <v>1</v>
      </c>
      <c r="K634" t="b">
        <v>1</v>
      </c>
      <c r="L634" t="s">
        <v>36</v>
      </c>
      <c r="M634">
        <v>50</v>
      </c>
      <c r="N634" t="s">
        <v>82</v>
      </c>
      <c r="O634">
        <v>37.5</v>
      </c>
      <c r="P634" t="s">
        <v>51</v>
      </c>
      <c r="Q634">
        <v>0.1</v>
      </c>
      <c r="R634" s="29">
        <v>33.75</v>
      </c>
      <c r="S634" t="s">
        <v>39</v>
      </c>
      <c r="T634" t="s">
        <v>48</v>
      </c>
      <c r="U634">
        <v>36.7378</v>
      </c>
      <c r="V634">
        <v>-119.7871</v>
      </c>
      <c r="W634">
        <f t="shared" si="18"/>
        <v>2023</v>
      </c>
      <c r="X634" t="str">
        <f t="shared" si="19"/>
        <v>December</v>
      </c>
      <c r="Y634" s="2">
        <v>45264</v>
      </c>
      <c r="Z634">
        <v>2</v>
      </c>
      <c r="AA634" t="b">
        <v>1</v>
      </c>
      <c r="AB634" s="2">
        <v>45829</v>
      </c>
      <c r="AC634">
        <v>20</v>
      </c>
      <c r="AD634">
        <v>60</v>
      </c>
      <c r="AE634">
        <v>20</v>
      </c>
      <c r="AF634">
        <v>2.2999999999999998</v>
      </c>
      <c r="AG634">
        <v>3.75</v>
      </c>
      <c r="AH634" s="30">
        <v>0</v>
      </c>
      <c r="AI634">
        <v>0</v>
      </c>
      <c r="AJ634" t="s">
        <v>49</v>
      </c>
      <c r="AK634" t="s">
        <v>42</v>
      </c>
      <c r="AL634" s="29">
        <f>Table1[[#This Row],[membership_tenure_months]]*Table1[[#This Row],[final_price]]</f>
        <v>675</v>
      </c>
    </row>
    <row r="635" spans="1:38" x14ac:dyDescent="0.35">
      <c r="A635">
        <v>15</v>
      </c>
      <c r="B635" t="s">
        <v>66</v>
      </c>
      <c r="C635">
        <v>3</v>
      </c>
      <c r="D635" t="s">
        <v>101</v>
      </c>
      <c r="E635" t="b">
        <v>1</v>
      </c>
      <c r="F635" s="1">
        <v>0.75416666666666665</v>
      </c>
      <c r="G635" s="1">
        <v>0.86250000000000004</v>
      </c>
      <c r="H635">
        <v>156</v>
      </c>
      <c r="I635" t="b">
        <v>0</v>
      </c>
      <c r="J635" t="b">
        <v>1</v>
      </c>
      <c r="K635" t="b">
        <v>1</v>
      </c>
      <c r="L635" t="s">
        <v>36</v>
      </c>
      <c r="M635">
        <v>70</v>
      </c>
      <c r="N635" t="s">
        <v>82</v>
      </c>
      <c r="O635">
        <v>52.5</v>
      </c>
      <c r="P635" t="s">
        <v>38</v>
      </c>
      <c r="Q635">
        <v>0.05</v>
      </c>
      <c r="R635" s="29">
        <v>49.875</v>
      </c>
      <c r="S635" t="s">
        <v>68</v>
      </c>
      <c r="T635" t="s">
        <v>52</v>
      </c>
      <c r="U635">
        <v>37.804400000000001</v>
      </c>
      <c r="V635">
        <v>-122.27119999999999</v>
      </c>
      <c r="W635">
        <f t="shared" si="18"/>
        <v>2025</v>
      </c>
      <c r="X635" t="str">
        <f t="shared" si="19"/>
        <v>February</v>
      </c>
      <c r="Y635" s="2">
        <v>45716</v>
      </c>
      <c r="Z635">
        <v>3</v>
      </c>
      <c r="AA635" t="b">
        <v>1</v>
      </c>
      <c r="AB635" s="2">
        <v>45854</v>
      </c>
      <c r="AC635">
        <v>6</v>
      </c>
      <c r="AD635">
        <v>35</v>
      </c>
      <c r="AE635">
        <v>12</v>
      </c>
      <c r="AF635">
        <v>2.6</v>
      </c>
      <c r="AG635">
        <v>2.62</v>
      </c>
      <c r="AH635" s="30">
        <v>0</v>
      </c>
      <c r="AI635">
        <v>1</v>
      </c>
      <c r="AJ635" t="s">
        <v>53</v>
      </c>
      <c r="AK635" t="s">
        <v>42</v>
      </c>
      <c r="AL635" s="29">
        <f>Table1[[#This Row],[membership_tenure_months]]*Table1[[#This Row],[final_price]]</f>
        <v>299.25</v>
      </c>
    </row>
    <row r="636" spans="1:38" x14ac:dyDescent="0.35">
      <c r="A636">
        <v>27</v>
      </c>
      <c r="B636" t="s">
        <v>43</v>
      </c>
      <c r="C636">
        <v>5</v>
      </c>
      <c r="D636" t="s">
        <v>85</v>
      </c>
      <c r="E636" t="b">
        <v>0</v>
      </c>
      <c r="F636" s="1">
        <v>0.76527777777777772</v>
      </c>
      <c r="G636" s="1">
        <v>0.7944444444444444</v>
      </c>
      <c r="H636">
        <v>42</v>
      </c>
      <c r="I636" t="b">
        <v>0</v>
      </c>
      <c r="J636" t="b">
        <v>0</v>
      </c>
      <c r="K636" t="b">
        <v>0</v>
      </c>
      <c r="L636" t="s">
        <v>45</v>
      </c>
      <c r="M636">
        <v>30</v>
      </c>
      <c r="N636" t="s">
        <v>82</v>
      </c>
      <c r="O636">
        <v>22.5</v>
      </c>
      <c r="P636" t="s">
        <v>46</v>
      </c>
      <c r="Q636">
        <v>0</v>
      </c>
      <c r="R636" s="29">
        <v>22.5</v>
      </c>
      <c r="S636" t="s">
        <v>47</v>
      </c>
      <c r="T636" t="s">
        <v>83</v>
      </c>
      <c r="U636">
        <v>33.770099999999999</v>
      </c>
      <c r="V636">
        <v>-118.19370000000001</v>
      </c>
      <c r="W636">
        <f t="shared" si="18"/>
        <v>2024</v>
      </c>
      <c r="X636" t="str">
        <f t="shared" si="19"/>
        <v>March</v>
      </c>
      <c r="Y636" s="2">
        <v>45354</v>
      </c>
      <c r="Z636">
        <v>0</v>
      </c>
      <c r="AA636" t="b">
        <v>0</v>
      </c>
      <c r="AB636" s="2">
        <v>45834</v>
      </c>
      <c r="AC636">
        <v>17</v>
      </c>
      <c r="AD636">
        <v>55</v>
      </c>
      <c r="AE636">
        <v>20</v>
      </c>
      <c r="AF636">
        <v>0.7</v>
      </c>
      <c r="AG636">
        <v>0</v>
      </c>
      <c r="AH636" s="30">
        <v>0</v>
      </c>
      <c r="AI636">
        <v>0</v>
      </c>
      <c r="AJ636" t="s">
        <v>84</v>
      </c>
      <c r="AK636" t="s">
        <v>42</v>
      </c>
      <c r="AL636" s="29">
        <f>Table1[[#This Row],[membership_tenure_months]]*Table1[[#This Row],[final_price]]</f>
        <v>382.5</v>
      </c>
    </row>
    <row r="637" spans="1:38" x14ac:dyDescent="0.35">
      <c r="A637">
        <v>34</v>
      </c>
      <c r="B637" t="s">
        <v>34</v>
      </c>
      <c r="C637">
        <v>3</v>
      </c>
      <c r="D637" t="s">
        <v>128</v>
      </c>
      <c r="E637" t="b">
        <v>0</v>
      </c>
      <c r="F637" s="1">
        <v>0.65347222222222223</v>
      </c>
      <c r="G637" s="1">
        <v>0.71111111111111114</v>
      </c>
      <c r="H637">
        <v>83</v>
      </c>
      <c r="I637" t="b">
        <v>1</v>
      </c>
      <c r="J637" t="b">
        <v>1</v>
      </c>
      <c r="K637" t="b">
        <v>0</v>
      </c>
      <c r="L637" t="s">
        <v>80</v>
      </c>
      <c r="M637">
        <v>50</v>
      </c>
      <c r="N637" t="s">
        <v>37</v>
      </c>
      <c r="O637">
        <v>50</v>
      </c>
      <c r="P637" t="s">
        <v>38</v>
      </c>
      <c r="Q637">
        <v>0.05</v>
      </c>
      <c r="R637" s="29">
        <v>47.5</v>
      </c>
      <c r="S637" t="s">
        <v>39</v>
      </c>
      <c r="T637" t="s">
        <v>69</v>
      </c>
      <c r="U637">
        <v>32.715699999999998</v>
      </c>
      <c r="V637">
        <v>-117.1611</v>
      </c>
      <c r="W637">
        <f t="shared" si="18"/>
        <v>2023</v>
      </c>
      <c r="X637" t="str">
        <f t="shared" si="19"/>
        <v>December</v>
      </c>
      <c r="Y637" s="2">
        <v>45263</v>
      </c>
      <c r="Z637">
        <v>8</v>
      </c>
      <c r="AA637" t="b">
        <v>1</v>
      </c>
      <c r="AB637" s="2">
        <v>45829</v>
      </c>
      <c r="AC637">
        <v>20</v>
      </c>
      <c r="AD637">
        <v>60</v>
      </c>
      <c r="AE637">
        <v>12</v>
      </c>
      <c r="AF637">
        <v>1.4</v>
      </c>
      <c r="AG637">
        <v>2.5</v>
      </c>
      <c r="AH637" s="30">
        <v>0</v>
      </c>
      <c r="AI637">
        <v>1</v>
      </c>
      <c r="AJ637" t="s">
        <v>70</v>
      </c>
      <c r="AK637" t="s">
        <v>42</v>
      </c>
      <c r="AL637" s="29">
        <f>Table1[[#This Row],[membership_tenure_months]]*Table1[[#This Row],[final_price]]</f>
        <v>950</v>
      </c>
    </row>
    <row r="638" spans="1:38" x14ac:dyDescent="0.35">
      <c r="A638">
        <v>29</v>
      </c>
      <c r="B638" t="s">
        <v>66</v>
      </c>
      <c r="C638">
        <v>2</v>
      </c>
      <c r="D638" t="s">
        <v>59</v>
      </c>
      <c r="E638" t="b">
        <v>0</v>
      </c>
      <c r="F638" s="1">
        <v>0.71458333333333335</v>
      </c>
      <c r="G638" s="1">
        <v>0.75416666666666665</v>
      </c>
      <c r="H638">
        <v>57</v>
      </c>
      <c r="I638" t="b">
        <v>0</v>
      </c>
      <c r="J638" t="b">
        <v>1</v>
      </c>
      <c r="K638" t="b">
        <v>1</v>
      </c>
      <c r="L638" t="s">
        <v>36</v>
      </c>
      <c r="M638">
        <v>70</v>
      </c>
      <c r="N638" t="s">
        <v>37</v>
      </c>
      <c r="O638">
        <v>70</v>
      </c>
      <c r="P638" t="s">
        <v>46</v>
      </c>
      <c r="Q638">
        <v>0</v>
      </c>
      <c r="R638" s="29">
        <v>70</v>
      </c>
      <c r="S638" t="s">
        <v>68</v>
      </c>
      <c r="T638" t="s">
        <v>64</v>
      </c>
      <c r="U638">
        <v>34.052199999999999</v>
      </c>
      <c r="V638">
        <v>-118.2437</v>
      </c>
      <c r="W638">
        <f t="shared" si="18"/>
        <v>2024</v>
      </c>
      <c r="X638" t="str">
        <f t="shared" si="19"/>
        <v>October</v>
      </c>
      <c r="Y638" s="2">
        <v>45572</v>
      </c>
      <c r="Z638">
        <v>8</v>
      </c>
      <c r="AA638" t="b">
        <v>1</v>
      </c>
      <c r="AB638" s="2">
        <v>45846</v>
      </c>
      <c r="AC638">
        <v>10</v>
      </c>
      <c r="AD638">
        <v>43</v>
      </c>
      <c r="AE638">
        <v>8</v>
      </c>
      <c r="AF638">
        <v>1</v>
      </c>
      <c r="AG638">
        <v>0</v>
      </c>
      <c r="AH638" s="30">
        <v>0</v>
      </c>
      <c r="AI638">
        <v>1</v>
      </c>
      <c r="AJ638" t="s">
        <v>65</v>
      </c>
      <c r="AK638" t="s">
        <v>42</v>
      </c>
      <c r="AL638" s="29">
        <f>Table1[[#This Row],[membership_tenure_months]]*Table1[[#This Row],[final_price]]</f>
        <v>700</v>
      </c>
    </row>
    <row r="639" spans="1:38" x14ac:dyDescent="0.35">
      <c r="A639">
        <v>15</v>
      </c>
      <c r="B639" t="s">
        <v>43</v>
      </c>
      <c r="C639">
        <v>2</v>
      </c>
      <c r="D639" t="s">
        <v>120</v>
      </c>
      <c r="E639" t="b">
        <v>0</v>
      </c>
      <c r="F639" s="1">
        <v>0.56736111111111109</v>
      </c>
      <c r="G639" s="1">
        <v>0.61805555555555558</v>
      </c>
      <c r="H639">
        <v>73</v>
      </c>
      <c r="I639" t="b">
        <v>1</v>
      </c>
      <c r="J639" t="b">
        <v>1</v>
      </c>
      <c r="K639" t="b">
        <v>1</v>
      </c>
      <c r="L639" t="s">
        <v>80</v>
      </c>
      <c r="M639">
        <v>30</v>
      </c>
      <c r="N639" t="s">
        <v>82</v>
      </c>
      <c r="O639">
        <v>22.5</v>
      </c>
      <c r="P639" t="s">
        <v>38</v>
      </c>
      <c r="Q639">
        <v>0.05</v>
      </c>
      <c r="R639" s="29">
        <v>21.375</v>
      </c>
      <c r="S639" t="s">
        <v>47</v>
      </c>
      <c r="T639" t="s">
        <v>69</v>
      </c>
      <c r="U639">
        <v>32.715699999999998</v>
      </c>
      <c r="V639">
        <v>-117.1611</v>
      </c>
      <c r="W639">
        <f t="shared" si="18"/>
        <v>2024</v>
      </c>
      <c r="X639" t="str">
        <f t="shared" si="19"/>
        <v>September</v>
      </c>
      <c r="Y639" s="2">
        <v>45544</v>
      </c>
      <c r="Z639">
        <v>4</v>
      </c>
      <c r="AA639" t="b">
        <v>0</v>
      </c>
      <c r="AB639" s="2">
        <v>45844</v>
      </c>
      <c r="AC639">
        <v>11</v>
      </c>
      <c r="AD639">
        <v>45</v>
      </c>
      <c r="AE639">
        <v>8</v>
      </c>
      <c r="AF639">
        <v>1.2</v>
      </c>
      <c r="AG639">
        <v>1.1200000000000001</v>
      </c>
      <c r="AH639" s="30">
        <v>0</v>
      </c>
      <c r="AI639">
        <v>0</v>
      </c>
      <c r="AJ639" t="s">
        <v>70</v>
      </c>
      <c r="AK639" t="s">
        <v>42</v>
      </c>
      <c r="AL639" s="29">
        <f>Table1[[#This Row],[membership_tenure_months]]*Table1[[#This Row],[final_price]]</f>
        <v>235.125</v>
      </c>
    </row>
    <row r="640" spans="1:38" x14ac:dyDescent="0.35">
      <c r="A640">
        <v>45</v>
      </c>
      <c r="B640" t="s">
        <v>66</v>
      </c>
      <c r="C640">
        <v>4</v>
      </c>
      <c r="D640" t="s">
        <v>104</v>
      </c>
      <c r="E640" t="b">
        <v>0</v>
      </c>
      <c r="F640" s="1">
        <v>0.47152777777777777</v>
      </c>
      <c r="G640" s="1">
        <v>0.51111111111111107</v>
      </c>
      <c r="H640">
        <v>57</v>
      </c>
      <c r="I640" t="b">
        <v>0</v>
      </c>
      <c r="J640" t="b">
        <v>1</v>
      </c>
      <c r="K640" t="b">
        <v>1</v>
      </c>
      <c r="L640" t="s">
        <v>80</v>
      </c>
      <c r="M640">
        <v>70</v>
      </c>
      <c r="N640" t="s">
        <v>37</v>
      </c>
      <c r="O640">
        <v>70</v>
      </c>
      <c r="P640" t="s">
        <v>46</v>
      </c>
      <c r="Q640">
        <v>0</v>
      </c>
      <c r="R640" s="29">
        <v>70</v>
      </c>
      <c r="S640" t="s">
        <v>68</v>
      </c>
      <c r="T640" t="s">
        <v>48</v>
      </c>
      <c r="U640">
        <v>36.7378</v>
      </c>
      <c r="V640">
        <v>-119.7871</v>
      </c>
      <c r="W640">
        <f t="shared" si="18"/>
        <v>2024</v>
      </c>
      <c r="X640" t="str">
        <f t="shared" si="19"/>
        <v>May</v>
      </c>
      <c r="Y640" s="2">
        <v>45429</v>
      </c>
      <c r="Z640">
        <v>7</v>
      </c>
      <c r="AA640" t="b">
        <v>0</v>
      </c>
      <c r="AB640" s="2">
        <v>45838</v>
      </c>
      <c r="AC640">
        <v>15</v>
      </c>
      <c r="AD640">
        <v>51</v>
      </c>
      <c r="AE640">
        <v>16</v>
      </c>
      <c r="AF640">
        <v>1</v>
      </c>
      <c r="AG640">
        <v>0</v>
      </c>
      <c r="AH640" s="30">
        <v>0</v>
      </c>
      <c r="AI640">
        <v>1</v>
      </c>
      <c r="AJ640" t="s">
        <v>49</v>
      </c>
      <c r="AK640" t="s">
        <v>42</v>
      </c>
      <c r="AL640" s="29">
        <f>Table1[[#This Row],[membership_tenure_months]]*Table1[[#This Row],[final_price]]</f>
        <v>1050</v>
      </c>
    </row>
    <row r="641" spans="1:38" x14ac:dyDescent="0.35">
      <c r="A641">
        <v>40</v>
      </c>
      <c r="B641" t="s">
        <v>34</v>
      </c>
      <c r="C641">
        <v>2</v>
      </c>
      <c r="D641" t="s">
        <v>135</v>
      </c>
      <c r="E641" t="b">
        <v>0</v>
      </c>
      <c r="F641" s="1">
        <v>0.48402777777777778</v>
      </c>
      <c r="G641" s="1">
        <v>0.59930555555555554</v>
      </c>
      <c r="H641">
        <v>166</v>
      </c>
      <c r="I641" t="b">
        <v>0</v>
      </c>
      <c r="J641" t="b">
        <v>1</v>
      </c>
      <c r="K641" t="b">
        <v>1</v>
      </c>
      <c r="L641" t="s">
        <v>36</v>
      </c>
      <c r="M641">
        <v>50</v>
      </c>
      <c r="N641" t="s">
        <v>37</v>
      </c>
      <c r="O641">
        <v>50</v>
      </c>
      <c r="P641" t="s">
        <v>46</v>
      </c>
      <c r="Q641">
        <v>0</v>
      </c>
      <c r="R641" s="29">
        <v>50</v>
      </c>
      <c r="S641" t="s">
        <v>39</v>
      </c>
      <c r="T641" t="s">
        <v>40</v>
      </c>
      <c r="U641">
        <v>37.338200000000001</v>
      </c>
      <c r="V641">
        <v>-121.88630000000001</v>
      </c>
      <c r="W641">
        <f t="shared" si="18"/>
        <v>2025</v>
      </c>
      <c r="X641" t="str">
        <f t="shared" si="19"/>
        <v>June</v>
      </c>
      <c r="Y641" s="2">
        <v>45809</v>
      </c>
      <c r="Z641">
        <v>7</v>
      </c>
      <c r="AA641" t="b">
        <v>1</v>
      </c>
      <c r="AB641" s="2">
        <v>45859</v>
      </c>
      <c r="AC641">
        <v>2</v>
      </c>
      <c r="AD641">
        <v>30</v>
      </c>
      <c r="AE641">
        <v>8</v>
      </c>
      <c r="AF641">
        <v>2.8</v>
      </c>
      <c r="AG641">
        <v>0</v>
      </c>
      <c r="AH641" s="30">
        <v>0</v>
      </c>
      <c r="AI641">
        <v>1</v>
      </c>
      <c r="AJ641" t="s">
        <v>41</v>
      </c>
      <c r="AK641" t="s">
        <v>42</v>
      </c>
      <c r="AL641" s="29">
        <f>Table1[[#This Row],[membership_tenure_months]]*Table1[[#This Row],[final_price]]</f>
        <v>100</v>
      </c>
    </row>
    <row r="642" spans="1:38" x14ac:dyDescent="0.35">
      <c r="A642">
        <v>29</v>
      </c>
      <c r="B642" t="s">
        <v>34</v>
      </c>
      <c r="C642">
        <v>3</v>
      </c>
      <c r="D642" t="s">
        <v>121</v>
      </c>
      <c r="E642" t="b">
        <v>1</v>
      </c>
      <c r="F642" s="1">
        <v>0.54305555555555551</v>
      </c>
      <c r="G642" s="1">
        <v>0.58888888888888891</v>
      </c>
      <c r="H642">
        <v>66</v>
      </c>
      <c r="I642" t="b">
        <v>0</v>
      </c>
      <c r="J642" t="b">
        <v>0</v>
      </c>
      <c r="K642" t="b">
        <v>1</v>
      </c>
      <c r="L642" t="s">
        <v>45</v>
      </c>
      <c r="M642">
        <v>50</v>
      </c>
      <c r="N642" t="s">
        <v>82</v>
      </c>
      <c r="O642">
        <v>37.5</v>
      </c>
      <c r="P642" t="s">
        <v>51</v>
      </c>
      <c r="Q642">
        <v>0.1</v>
      </c>
      <c r="R642" s="29">
        <v>33.75</v>
      </c>
      <c r="S642" t="s">
        <v>39</v>
      </c>
      <c r="T642" t="s">
        <v>48</v>
      </c>
      <c r="U642">
        <v>36.7378</v>
      </c>
      <c r="V642">
        <v>-119.7871</v>
      </c>
      <c r="W642">
        <f t="shared" ref="W642:W705" si="20">YEAR(Y:Y)</f>
        <v>2024</v>
      </c>
      <c r="X642" t="str">
        <f t="shared" ref="X642:X705" si="21">TEXT(Y:Y,"MMMM")</f>
        <v>July</v>
      </c>
      <c r="Y642" s="2">
        <v>45487</v>
      </c>
      <c r="Z642">
        <v>0</v>
      </c>
      <c r="AA642" t="b">
        <v>0</v>
      </c>
      <c r="AB642" s="2">
        <v>45841</v>
      </c>
      <c r="AC642">
        <v>13</v>
      </c>
      <c r="AD642">
        <v>48</v>
      </c>
      <c r="AE642">
        <v>12</v>
      </c>
      <c r="AF642">
        <v>1.1000000000000001</v>
      </c>
      <c r="AG642">
        <v>3.75</v>
      </c>
      <c r="AH642" s="30">
        <v>0</v>
      </c>
      <c r="AI642">
        <v>0</v>
      </c>
      <c r="AJ642" t="s">
        <v>49</v>
      </c>
      <c r="AK642" t="s">
        <v>42</v>
      </c>
      <c r="AL642" s="29">
        <f>Table1[[#This Row],[membership_tenure_months]]*Table1[[#This Row],[final_price]]</f>
        <v>438.75</v>
      </c>
    </row>
    <row r="643" spans="1:38" x14ac:dyDescent="0.35">
      <c r="A643">
        <v>17</v>
      </c>
      <c r="B643" t="s">
        <v>66</v>
      </c>
      <c r="C643">
        <v>2</v>
      </c>
      <c r="D643" t="s">
        <v>111</v>
      </c>
      <c r="E643" t="b">
        <v>1</v>
      </c>
      <c r="F643" s="1">
        <v>0.87152777777777779</v>
      </c>
      <c r="G643" s="1">
        <v>0.9291666666666667</v>
      </c>
      <c r="H643">
        <v>83</v>
      </c>
      <c r="I643" t="b">
        <v>1</v>
      </c>
      <c r="J643" t="b">
        <v>0</v>
      </c>
      <c r="K643" t="b">
        <v>0</v>
      </c>
      <c r="L643" t="s">
        <v>36</v>
      </c>
      <c r="M643">
        <v>70</v>
      </c>
      <c r="N643" t="s">
        <v>97</v>
      </c>
      <c r="O643">
        <v>63</v>
      </c>
      <c r="P643" t="s">
        <v>93</v>
      </c>
      <c r="Q643">
        <v>0.15</v>
      </c>
      <c r="R643" s="29">
        <v>53.55</v>
      </c>
      <c r="S643" t="s">
        <v>68</v>
      </c>
      <c r="T643" t="s">
        <v>61</v>
      </c>
      <c r="U643">
        <v>38.581600000000002</v>
      </c>
      <c r="V643">
        <v>-121.4944</v>
      </c>
      <c r="W643">
        <f t="shared" si="20"/>
        <v>2024</v>
      </c>
      <c r="X643" t="str">
        <f t="shared" si="21"/>
        <v>November</v>
      </c>
      <c r="Y643" s="2">
        <v>45605</v>
      </c>
      <c r="Z643">
        <v>0</v>
      </c>
      <c r="AA643" t="b">
        <v>1</v>
      </c>
      <c r="AB643" s="2">
        <v>45848</v>
      </c>
      <c r="AC643">
        <v>9</v>
      </c>
      <c r="AD643">
        <v>41</v>
      </c>
      <c r="AE643">
        <v>8</v>
      </c>
      <c r="AF643">
        <v>1.4</v>
      </c>
      <c r="AG643">
        <v>9.4499999999999993</v>
      </c>
      <c r="AH643" s="30">
        <v>0</v>
      </c>
      <c r="AI643">
        <v>1</v>
      </c>
      <c r="AJ643" t="s">
        <v>62</v>
      </c>
      <c r="AK643" t="s">
        <v>42</v>
      </c>
      <c r="AL643" s="29">
        <f>Table1[[#This Row],[membership_tenure_months]]*Table1[[#This Row],[final_price]]</f>
        <v>481.95</v>
      </c>
    </row>
    <row r="644" spans="1:38" x14ac:dyDescent="0.35">
      <c r="A644">
        <v>47</v>
      </c>
      <c r="B644" t="s">
        <v>34</v>
      </c>
      <c r="C644">
        <v>2</v>
      </c>
      <c r="D644" t="s">
        <v>103</v>
      </c>
      <c r="E644" t="b">
        <v>1</v>
      </c>
      <c r="F644" s="1">
        <v>0.63124999999999998</v>
      </c>
      <c r="G644" s="1">
        <v>0.6791666666666667</v>
      </c>
      <c r="H644">
        <v>69</v>
      </c>
      <c r="I644" t="b">
        <v>1</v>
      </c>
      <c r="J644" t="b">
        <v>1</v>
      </c>
      <c r="K644" t="b">
        <v>1</v>
      </c>
      <c r="L644" t="s">
        <v>60</v>
      </c>
      <c r="M644">
        <v>50</v>
      </c>
      <c r="N644" t="s">
        <v>82</v>
      </c>
      <c r="O644">
        <v>37.5</v>
      </c>
      <c r="P644" t="s">
        <v>38</v>
      </c>
      <c r="Q644">
        <v>0.05</v>
      </c>
      <c r="R644" s="29">
        <v>35.625</v>
      </c>
      <c r="S644" t="s">
        <v>39</v>
      </c>
      <c r="T644" t="s">
        <v>64</v>
      </c>
      <c r="U644">
        <v>34.052199999999999</v>
      </c>
      <c r="V644">
        <v>-118.2437</v>
      </c>
      <c r="W644">
        <f t="shared" si="20"/>
        <v>2024</v>
      </c>
      <c r="X644" t="str">
        <f t="shared" si="21"/>
        <v>July</v>
      </c>
      <c r="Y644" s="2">
        <v>45482</v>
      </c>
      <c r="Z644">
        <v>6</v>
      </c>
      <c r="AA644" t="b">
        <v>1</v>
      </c>
      <c r="AB644" s="2">
        <v>45841</v>
      </c>
      <c r="AC644">
        <v>13</v>
      </c>
      <c r="AD644">
        <v>48</v>
      </c>
      <c r="AE644">
        <v>8</v>
      </c>
      <c r="AF644">
        <v>1.2</v>
      </c>
      <c r="AG644">
        <v>1.88</v>
      </c>
      <c r="AH644" s="30">
        <v>0</v>
      </c>
      <c r="AI644">
        <v>0</v>
      </c>
      <c r="AJ644" t="s">
        <v>65</v>
      </c>
      <c r="AK644" t="s">
        <v>42</v>
      </c>
      <c r="AL644" s="29">
        <f>Table1[[#This Row],[membership_tenure_months]]*Table1[[#This Row],[final_price]]</f>
        <v>463.125</v>
      </c>
    </row>
    <row r="645" spans="1:38" x14ac:dyDescent="0.35">
      <c r="A645">
        <v>29</v>
      </c>
      <c r="B645" t="s">
        <v>43</v>
      </c>
      <c r="C645">
        <v>1</v>
      </c>
      <c r="D645" t="s">
        <v>81</v>
      </c>
      <c r="E645" t="b">
        <v>1</v>
      </c>
      <c r="F645" s="1">
        <v>0.79861111111111116</v>
      </c>
      <c r="G645" s="1">
        <v>0.89722222222222225</v>
      </c>
      <c r="H645">
        <v>142</v>
      </c>
      <c r="I645" t="b">
        <v>1</v>
      </c>
      <c r="J645" t="b">
        <v>1</v>
      </c>
      <c r="K645" t="b">
        <v>0</v>
      </c>
      <c r="L645" t="s">
        <v>36</v>
      </c>
      <c r="M645">
        <v>30</v>
      </c>
      <c r="N645" t="s">
        <v>97</v>
      </c>
      <c r="O645">
        <v>27</v>
      </c>
      <c r="P645" t="s">
        <v>51</v>
      </c>
      <c r="Q645">
        <v>0.1</v>
      </c>
      <c r="R645" s="29">
        <v>24.3</v>
      </c>
      <c r="S645" t="s">
        <v>47</v>
      </c>
      <c r="T645" t="s">
        <v>61</v>
      </c>
      <c r="U645">
        <v>38.581600000000002</v>
      </c>
      <c r="V645">
        <v>-121.4944</v>
      </c>
      <c r="W645">
        <f t="shared" si="20"/>
        <v>2025</v>
      </c>
      <c r="X645" t="str">
        <f t="shared" si="21"/>
        <v>February</v>
      </c>
      <c r="Y645" s="2">
        <v>45703</v>
      </c>
      <c r="Z645">
        <v>1</v>
      </c>
      <c r="AA645" t="b">
        <v>1</v>
      </c>
      <c r="AB645" s="2">
        <v>45853</v>
      </c>
      <c r="AC645">
        <v>6</v>
      </c>
      <c r="AD645">
        <v>36</v>
      </c>
      <c r="AE645">
        <v>4</v>
      </c>
      <c r="AF645">
        <v>2.4</v>
      </c>
      <c r="AG645">
        <v>2.7</v>
      </c>
      <c r="AH645" s="30">
        <v>0</v>
      </c>
      <c r="AI645">
        <v>0</v>
      </c>
      <c r="AJ645" t="s">
        <v>62</v>
      </c>
      <c r="AK645" t="s">
        <v>42</v>
      </c>
      <c r="AL645" s="29">
        <f>Table1[[#This Row],[membership_tenure_months]]*Table1[[#This Row],[final_price]]</f>
        <v>145.80000000000001</v>
      </c>
    </row>
    <row r="646" spans="1:38" x14ac:dyDescent="0.35">
      <c r="A646">
        <v>39</v>
      </c>
      <c r="B646" t="s">
        <v>43</v>
      </c>
      <c r="C646">
        <v>4</v>
      </c>
      <c r="D646" t="s">
        <v>50</v>
      </c>
      <c r="E646" t="b">
        <v>1</v>
      </c>
      <c r="F646" s="1">
        <v>0.56597222222222221</v>
      </c>
      <c r="G646" s="1">
        <v>0.60902777777777772</v>
      </c>
      <c r="H646">
        <v>62</v>
      </c>
      <c r="I646" t="b">
        <v>1</v>
      </c>
      <c r="J646" t="b">
        <v>1</v>
      </c>
      <c r="K646" t="b">
        <v>1</v>
      </c>
      <c r="L646" t="s">
        <v>36</v>
      </c>
      <c r="M646">
        <v>30</v>
      </c>
      <c r="N646" t="s">
        <v>37</v>
      </c>
      <c r="O646">
        <v>30</v>
      </c>
      <c r="P646" t="s">
        <v>51</v>
      </c>
      <c r="Q646">
        <v>0.1</v>
      </c>
      <c r="R646" s="29">
        <v>27</v>
      </c>
      <c r="S646" t="s">
        <v>47</v>
      </c>
      <c r="T646" t="s">
        <v>52</v>
      </c>
      <c r="U646">
        <v>37.804400000000001</v>
      </c>
      <c r="V646">
        <v>-122.27119999999999</v>
      </c>
      <c r="W646">
        <f t="shared" si="20"/>
        <v>2022</v>
      </c>
      <c r="X646" t="str">
        <f t="shared" si="21"/>
        <v>November</v>
      </c>
      <c r="Y646" s="2">
        <v>44882</v>
      </c>
      <c r="Z646">
        <v>4</v>
      </c>
      <c r="AA646" t="b">
        <v>0</v>
      </c>
      <c r="AB646" s="2">
        <v>45807</v>
      </c>
      <c r="AC646">
        <v>33</v>
      </c>
      <c r="AD646">
        <v>82</v>
      </c>
      <c r="AE646">
        <v>16</v>
      </c>
      <c r="AF646">
        <v>1</v>
      </c>
      <c r="AG646">
        <v>3</v>
      </c>
      <c r="AH646" s="30">
        <v>1</v>
      </c>
      <c r="AI646">
        <v>0</v>
      </c>
      <c r="AJ646" t="s">
        <v>53</v>
      </c>
      <c r="AK646" t="s">
        <v>42</v>
      </c>
      <c r="AL646" s="29">
        <f>Table1[[#This Row],[membership_tenure_months]]*Table1[[#This Row],[final_price]]</f>
        <v>891</v>
      </c>
    </row>
    <row r="647" spans="1:38" x14ac:dyDescent="0.35">
      <c r="A647">
        <v>23</v>
      </c>
      <c r="B647" t="s">
        <v>43</v>
      </c>
      <c r="C647">
        <v>1</v>
      </c>
      <c r="D647" t="s">
        <v>81</v>
      </c>
      <c r="E647" t="b">
        <v>1</v>
      </c>
      <c r="F647" s="1">
        <v>0.79166666666666663</v>
      </c>
      <c r="G647" s="1">
        <v>0.8256944444444444</v>
      </c>
      <c r="H647">
        <v>49</v>
      </c>
      <c r="I647" t="b">
        <v>1</v>
      </c>
      <c r="J647" t="b">
        <v>0</v>
      </c>
      <c r="K647" t="b">
        <v>1</v>
      </c>
      <c r="L647" t="s">
        <v>80</v>
      </c>
      <c r="M647">
        <v>30</v>
      </c>
      <c r="N647" t="s">
        <v>37</v>
      </c>
      <c r="O647">
        <v>30</v>
      </c>
      <c r="P647" t="s">
        <v>38</v>
      </c>
      <c r="Q647">
        <v>0.05</v>
      </c>
      <c r="R647" s="29">
        <v>28.5</v>
      </c>
      <c r="S647" t="s">
        <v>47</v>
      </c>
      <c r="T647" t="s">
        <v>72</v>
      </c>
      <c r="U647">
        <v>35.3733</v>
      </c>
      <c r="V647">
        <v>-119.0187</v>
      </c>
      <c r="W647">
        <f t="shared" si="20"/>
        <v>2023</v>
      </c>
      <c r="X647" t="str">
        <f t="shared" si="21"/>
        <v>September</v>
      </c>
      <c r="Y647" s="2">
        <v>45198</v>
      </c>
      <c r="Z647">
        <v>0</v>
      </c>
      <c r="AA647" t="b">
        <v>0</v>
      </c>
      <c r="AB647" s="2">
        <v>45825</v>
      </c>
      <c r="AC647">
        <v>23</v>
      </c>
      <c r="AD647">
        <v>64</v>
      </c>
      <c r="AE647">
        <v>4</v>
      </c>
      <c r="AF647">
        <v>0.8</v>
      </c>
      <c r="AG647">
        <v>1.5</v>
      </c>
      <c r="AH647" s="30">
        <v>1</v>
      </c>
      <c r="AI647">
        <v>0</v>
      </c>
      <c r="AJ647" t="s">
        <v>73</v>
      </c>
      <c r="AK647" t="s">
        <v>42</v>
      </c>
      <c r="AL647" s="29">
        <f>Table1[[#This Row],[membership_tenure_months]]*Table1[[#This Row],[final_price]]</f>
        <v>655.5</v>
      </c>
    </row>
    <row r="648" spans="1:38" x14ac:dyDescent="0.35">
      <c r="A648">
        <v>22</v>
      </c>
      <c r="B648" t="s">
        <v>34</v>
      </c>
      <c r="C648">
        <v>3</v>
      </c>
      <c r="D648" t="s">
        <v>78</v>
      </c>
      <c r="E648" t="b">
        <v>1</v>
      </c>
      <c r="F648" s="1">
        <v>0.74791666666666667</v>
      </c>
      <c r="G648" s="1">
        <v>0.82361111111111107</v>
      </c>
      <c r="H648">
        <v>109</v>
      </c>
      <c r="I648" t="b">
        <v>0</v>
      </c>
      <c r="J648" t="b">
        <v>1</v>
      </c>
      <c r="K648" t="b">
        <v>0</v>
      </c>
      <c r="L648" t="s">
        <v>36</v>
      </c>
      <c r="M648">
        <v>50</v>
      </c>
      <c r="N648" t="s">
        <v>37</v>
      </c>
      <c r="O648">
        <v>50</v>
      </c>
      <c r="P648" t="s">
        <v>38</v>
      </c>
      <c r="Q648">
        <v>0.05</v>
      </c>
      <c r="R648" s="29">
        <v>47.5</v>
      </c>
      <c r="S648" t="s">
        <v>39</v>
      </c>
      <c r="T648" t="s">
        <v>61</v>
      </c>
      <c r="U648">
        <v>38.581600000000002</v>
      </c>
      <c r="V648">
        <v>-121.4944</v>
      </c>
      <c r="W648">
        <f t="shared" si="20"/>
        <v>2023</v>
      </c>
      <c r="X648" t="str">
        <f t="shared" si="21"/>
        <v>June</v>
      </c>
      <c r="Y648" s="2">
        <v>45107</v>
      </c>
      <c r="Z648">
        <v>4</v>
      </c>
      <c r="AA648" t="b">
        <v>1</v>
      </c>
      <c r="AB648" s="2">
        <v>45820</v>
      </c>
      <c r="AC648">
        <v>26</v>
      </c>
      <c r="AD648">
        <v>69</v>
      </c>
      <c r="AE648">
        <v>12</v>
      </c>
      <c r="AF648">
        <v>1.8</v>
      </c>
      <c r="AG648">
        <v>2.5</v>
      </c>
      <c r="AH648" s="30">
        <v>1</v>
      </c>
      <c r="AI648">
        <v>1</v>
      </c>
      <c r="AJ648" t="s">
        <v>62</v>
      </c>
      <c r="AK648" t="s">
        <v>42</v>
      </c>
      <c r="AL648" s="29">
        <f>Table1[[#This Row],[membership_tenure_months]]*Table1[[#This Row],[final_price]]</f>
        <v>1235</v>
      </c>
    </row>
    <row r="649" spans="1:38" x14ac:dyDescent="0.35">
      <c r="A649">
        <v>14</v>
      </c>
      <c r="B649" t="s">
        <v>66</v>
      </c>
      <c r="C649">
        <v>2</v>
      </c>
      <c r="D649" t="s">
        <v>113</v>
      </c>
      <c r="E649" t="b">
        <v>1</v>
      </c>
      <c r="F649" s="1">
        <v>0.59583333333333333</v>
      </c>
      <c r="G649" s="1">
        <v>0.63402777777777775</v>
      </c>
      <c r="H649">
        <v>55</v>
      </c>
      <c r="I649" t="b">
        <v>1</v>
      </c>
      <c r="J649" t="b">
        <v>0</v>
      </c>
      <c r="K649" t="b">
        <v>1</v>
      </c>
      <c r="L649" t="s">
        <v>80</v>
      </c>
      <c r="M649">
        <v>70</v>
      </c>
      <c r="N649" t="s">
        <v>82</v>
      </c>
      <c r="O649">
        <v>52.5</v>
      </c>
      <c r="P649" t="s">
        <v>38</v>
      </c>
      <c r="Q649">
        <v>0.05</v>
      </c>
      <c r="R649" s="29">
        <v>49.875</v>
      </c>
      <c r="S649" t="s">
        <v>68</v>
      </c>
      <c r="T649" t="s">
        <v>76</v>
      </c>
      <c r="U649">
        <v>37.774900000000002</v>
      </c>
      <c r="V649">
        <v>-122.4194</v>
      </c>
      <c r="W649">
        <f t="shared" si="20"/>
        <v>2023</v>
      </c>
      <c r="X649" t="str">
        <f t="shared" si="21"/>
        <v>March</v>
      </c>
      <c r="Y649" s="2">
        <v>44990</v>
      </c>
      <c r="Z649">
        <v>0</v>
      </c>
      <c r="AA649" t="b">
        <v>1</v>
      </c>
      <c r="AB649" s="2">
        <v>45813</v>
      </c>
      <c r="AC649">
        <v>29</v>
      </c>
      <c r="AD649">
        <v>76</v>
      </c>
      <c r="AE649">
        <v>8</v>
      </c>
      <c r="AF649">
        <v>0.9</v>
      </c>
      <c r="AG649">
        <v>2.62</v>
      </c>
      <c r="AH649" s="30">
        <v>1</v>
      </c>
      <c r="AI649">
        <v>1</v>
      </c>
      <c r="AJ649" t="s">
        <v>77</v>
      </c>
      <c r="AK649" t="s">
        <v>42</v>
      </c>
      <c r="AL649" s="29">
        <f>Table1[[#This Row],[membership_tenure_months]]*Table1[[#This Row],[final_price]]</f>
        <v>1446.375</v>
      </c>
    </row>
    <row r="650" spans="1:38" x14ac:dyDescent="0.35">
      <c r="A650">
        <v>49</v>
      </c>
      <c r="B650" t="s">
        <v>34</v>
      </c>
      <c r="C650">
        <v>3</v>
      </c>
      <c r="D650" t="s">
        <v>71</v>
      </c>
      <c r="E650" t="b">
        <v>0</v>
      </c>
      <c r="F650" s="1">
        <v>0.71944444444444444</v>
      </c>
      <c r="G650" s="1">
        <v>0.82777777777777772</v>
      </c>
      <c r="H650">
        <v>156</v>
      </c>
      <c r="I650" t="b">
        <v>1</v>
      </c>
      <c r="J650" t="b">
        <v>0</v>
      </c>
      <c r="K650" t="b">
        <v>0</v>
      </c>
      <c r="L650" t="s">
        <v>60</v>
      </c>
      <c r="M650">
        <v>50</v>
      </c>
      <c r="N650" t="s">
        <v>37</v>
      </c>
      <c r="O650">
        <v>50</v>
      </c>
      <c r="P650" t="s">
        <v>46</v>
      </c>
      <c r="Q650">
        <v>0</v>
      </c>
      <c r="R650" s="29">
        <v>50</v>
      </c>
      <c r="S650" t="s">
        <v>39</v>
      </c>
      <c r="T650" t="s">
        <v>72</v>
      </c>
      <c r="U650">
        <v>35.3733</v>
      </c>
      <c r="V650">
        <v>-119.0187</v>
      </c>
      <c r="W650">
        <f t="shared" si="20"/>
        <v>2024</v>
      </c>
      <c r="X650" t="str">
        <f t="shared" si="21"/>
        <v>January</v>
      </c>
      <c r="Y650" s="2">
        <v>45300</v>
      </c>
      <c r="Z650">
        <v>0</v>
      </c>
      <c r="AA650" t="b">
        <v>0</v>
      </c>
      <c r="AB650" s="2">
        <v>45831</v>
      </c>
      <c r="AC650">
        <v>19</v>
      </c>
      <c r="AD650">
        <v>58</v>
      </c>
      <c r="AE650">
        <v>12</v>
      </c>
      <c r="AF650">
        <v>2.6</v>
      </c>
      <c r="AG650">
        <v>0</v>
      </c>
      <c r="AH650" s="30">
        <v>0</v>
      </c>
      <c r="AI650">
        <v>1</v>
      </c>
      <c r="AJ650" t="s">
        <v>73</v>
      </c>
      <c r="AK650" t="s">
        <v>42</v>
      </c>
      <c r="AL650" s="29">
        <f>Table1[[#This Row],[membership_tenure_months]]*Table1[[#This Row],[final_price]]</f>
        <v>950</v>
      </c>
    </row>
    <row r="651" spans="1:38" x14ac:dyDescent="0.35">
      <c r="A651">
        <v>14</v>
      </c>
      <c r="B651" t="s">
        <v>43</v>
      </c>
      <c r="C651">
        <v>3</v>
      </c>
      <c r="D651" t="s">
        <v>78</v>
      </c>
      <c r="E651" t="b">
        <v>0</v>
      </c>
      <c r="F651" s="1">
        <v>0.42430555555555555</v>
      </c>
      <c r="G651" s="1">
        <v>0.49722222222222223</v>
      </c>
      <c r="H651">
        <v>105</v>
      </c>
      <c r="I651" t="b">
        <v>1</v>
      </c>
      <c r="J651" t="b">
        <v>0</v>
      </c>
      <c r="K651" t="b">
        <v>1</v>
      </c>
      <c r="L651" t="s">
        <v>36</v>
      </c>
      <c r="M651">
        <v>30</v>
      </c>
      <c r="N651" t="s">
        <v>37</v>
      </c>
      <c r="O651">
        <v>30</v>
      </c>
      <c r="P651" t="s">
        <v>46</v>
      </c>
      <c r="Q651">
        <v>0</v>
      </c>
      <c r="R651" s="29">
        <v>30</v>
      </c>
      <c r="S651" t="s">
        <v>47</v>
      </c>
      <c r="T651" t="s">
        <v>76</v>
      </c>
      <c r="U651">
        <v>37.774900000000002</v>
      </c>
      <c r="V651">
        <v>-122.4194</v>
      </c>
      <c r="W651">
        <f t="shared" si="20"/>
        <v>2025</v>
      </c>
      <c r="X651" t="str">
        <f t="shared" si="21"/>
        <v>March</v>
      </c>
      <c r="Y651" s="2">
        <v>45738</v>
      </c>
      <c r="Z651">
        <v>0</v>
      </c>
      <c r="AA651" t="b">
        <v>1</v>
      </c>
      <c r="AB651" s="2">
        <v>45855</v>
      </c>
      <c r="AC651">
        <v>5</v>
      </c>
      <c r="AD651">
        <v>34</v>
      </c>
      <c r="AE651">
        <v>12</v>
      </c>
      <c r="AF651">
        <v>1.8</v>
      </c>
      <c r="AG651">
        <v>0</v>
      </c>
      <c r="AH651" s="30">
        <v>0</v>
      </c>
      <c r="AI651">
        <v>0</v>
      </c>
      <c r="AJ651" t="s">
        <v>77</v>
      </c>
      <c r="AK651" t="s">
        <v>42</v>
      </c>
      <c r="AL651" s="29">
        <f>Table1[[#This Row],[membership_tenure_months]]*Table1[[#This Row],[final_price]]</f>
        <v>150</v>
      </c>
    </row>
    <row r="652" spans="1:38" x14ac:dyDescent="0.35">
      <c r="A652">
        <v>48</v>
      </c>
      <c r="B652" t="s">
        <v>34</v>
      </c>
      <c r="C652">
        <v>3</v>
      </c>
      <c r="D652" t="s">
        <v>101</v>
      </c>
      <c r="E652" t="b">
        <v>1</v>
      </c>
      <c r="F652" s="1">
        <v>0.66736111111111107</v>
      </c>
      <c r="G652" s="1">
        <v>0.76111111111111107</v>
      </c>
      <c r="H652">
        <v>135</v>
      </c>
      <c r="I652" t="b">
        <v>0</v>
      </c>
      <c r="J652" t="b">
        <v>1</v>
      </c>
      <c r="K652" t="b">
        <v>1</v>
      </c>
      <c r="L652" t="s">
        <v>80</v>
      </c>
      <c r="M652">
        <v>50</v>
      </c>
      <c r="N652" t="s">
        <v>37</v>
      </c>
      <c r="O652">
        <v>50</v>
      </c>
      <c r="P652" t="s">
        <v>46</v>
      </c>
      <c r="Q652">
        <v>0</v>
      </c>
      <c r="R652" s="29">
        <v>50</v>
      </c>
      <c r="S652" t="s">
        <v>39</v>
      </c>
      <c r="T652" t="s">
        <v>40</v>
      </c>
      <c r="U652">
        <v>37.338200000000001</v>
      </c>
      <c r="V652">
        <v>-121.88630000000001</v>
      </c>
      <c r="W652">
        <f t="shared" si="20"/>
        <v>2023</v>
      </c>
      <c r="X652" t="str">
        <f t="shared" si="21"/>
        <v>November</v>
      </c>
      <c r="Y652" s="2">
        <v>45258</v>
      </c>
      <c r="Z652">
        <v>1</v>
      </c>
      <c r="AA652" t="b">
        <v>1</v>
      </c>
      <c r="AB652" s="2">
        <v>45828</v>
      </c>
      <c r="AC652">
        <v>21</v>
      </c>
      <c r="AD652">
        <v>61</v>
      </c>
      <c r="AE652">
        <v>12</v>
      </c>
      <c r="AF652">
        <v>2.2000000000000002</v>
      </c>
      <c r="AG652">
        <v>0</v>
      </c>
      <c r="AH652" s="30">
        <v>1</v>
      </c>
      <c r="AI652">
        <v>1</v>
      </c>
      <c r="AJ652" t="s">
        <v>41</v>
      </c>
      <c r="AK652" t="s">
        <v>42</v>
      </c>
      <c r="AL652" s="29">
        <f>Table1[[#This Row],[membership_tenure_months]]*Table1[[#This Row],[final_price]]</f>
        <v>1050</v>
      </c>
    </row>
    <row r="653" spans="1:38" x14ac:dyDescent="0.35">
      <c r="A653">
        <v>36</v>
      </c>
      <c r="B653" t="s">
        <v>43</v>
      </c>
      <c r="C653">
        <v>3</v>
      </c>
      <c r="D653" t="s">
        <v>128</v>
      </c>
      <c r="E653" t="b">
        <v>1</v>
      </c>
      <c r="F653" s="1">
        <v>0.73124999999999996</v>
      </c>
      <c r="G653" s="1">
        <v>0.80277777777777781</v>
      </c>
      <c r="H653">
        <v>103</v>
      </c>
      <c r="I653" t="b">
        <v>0</v>
      </c>
      <c r="J653" t="b">
        <v>0</v>
      </c>
      <c r="K653" t="b">
        <v>1</v>
      </c>
      <c r="L653" t="s">
        <v>80</v>
      </c>
      <c r="M653">
        <v>30</v>
      </c>
      <c r="N653" t="s">
        <v>82</v>
      </c>
      <c r="O653">
        <v>22.5</v>
      </c>
      <c r="P653" t="s">
        <v>38</v>
      </c>
      <c r="Q653">
        <v>0.05</v>
      </c>
      <c r="R653" s="29">
        <v>21.375</v>
      </c>
      <c r="S653" t="s">
        <v>47</v>
      </c>
      <c r="T653" t="s">
        <v>72</v>
      </c>
      <c r="U653">
        <v>35.3733</v>
      </c>
      <c r="V653">
        <v>-119.0187</v>
      </c>
      <c r="W653">
        <f t="shared" si="20"/>
        <v>2023</v>
      </c>
      <c r="X653" t="str">
        <f t="shared" si="21"/>
        <v>October</v>
      </c>
      <c r="Y653" s="2">
        <v>45206</v>
      </c>
      <c r="Z653">
        <v>0</v>
      </c>
      <c r="AA653" t="b">
        <v>0</v>
      </c>
      <c r="AB653" s="2">
        <v>45825</v>
      </c>
      <c r="AC653">
        <v>22</v>
      </c>
      <c r="AD653">
        <v>64</v>
      </c>
      <c r="AE653">
        <v>12</v>
      </c>
      <c r="AF653">
        <v>1.7</v>
      </c>
      <c r="AG653">
        <v>1.1200000000000001</v>
      </c>
      <c r="AH653" s="30">
        <v>1</v>
      </c>
      <c r="AI653">
        <v>0</v>
      </c>
      <c r="AJ653" t="s">
        <v>73</v>
      </c>
      <c r="AK653" t="s">
        <v>42</v>
      </c>
      <c r="AL653" s="29">
        <f>Table1[[#This Row],[membership_tenure_months]]*Table1[[#This Row],[final_price]]</f>
        <v>470.25</v>
      </c>
    </row>
    <row r="654" spans="1:38" x14ac:dyDescent="0.35">
      <c r="A654">
        <v>19</v>
      </c>
      <c r="B654" t="s">
        <v>34</v>
      </c>
      <c r="C654">
        <v>3</v>
      </c>
      <c r="D654" t="s">
        <v>144</v>
      </c>
      <c r="E654" t="b">
        <v>0</v>
      </c>
      <c r="F654" s="1">
        <v>0.73819444444444449</v>
      </c>
      <c r="G654" s="1">
        <v>0.77361111111111114</v>
      </c>
      <c r="H654">
        <v>51</v>
      </c>
      <c r="I654" t="b">
        <v>0</v>
      </c>
      <c r="J654" t="b">
        <v>1</v>
      </c>
      <c r="K654" t="b">
        <v>1</v>
      </c>
      <c r="L654" t="s">
        <v>80</v>
      </c>
      <c r="M654">
        <v>50</v>
      </c>
      <c r="N654" t="s">
        <v>82</v>
      </c>
      <c r="O654">
        <v>37.5</v>
      </c>
      <c r="P654" t="s">
        <v>38</v>
      </c>
      <c r="Q654">
        <v>0.05</v>
      </c>
      <c r="R654" s="29">
        <v>35.625</v>
      </c>
      <c r="S654" t="s">
        <v>39</v>
      </c>
      <c r="T654" t="s">
        <v>40</v>
      </c>
      <c r="U654">
        <v>37.338200000000001</v>
      </c>
      <c r="V654">
        <v>-121.88630000000001</v>
      </c>
      <c r="W654">
        <f t="shared" si="20"/>
        <v>2023</v>
      </c>
      <c r="X654" t="str">
        <f t="shared" si="21"/>
        <v>April</v>
      </c>
      <c r="Y654" s="2">
        <v>45037</v>
      </c>
      <c r="Z654">
        <v>8</v>
      </c>
      <c r="AA654" t="b">
        <v>1</v>
      </c>
      <c r="AB654" s="2">
        <v>45816</v>
      </c>
      <c r="AC654">
        <v>28</v>
      </c>
      <c r="AD654">
        <v>73</v>
      </c>
      <c r="AE654">
        <v>12</v>
      </c>
      <c r="AF654">
        <v>0.8</v>
      </c>
      <c r="AG654">
        <v>1.88</v>
      </c>
      <c r="AH654" s="30">
        <v>1</v>
      </c>
      <c r="AI654">
        <v>0</v>
      </c>
      <c r="AJ654" t="s">
        <v>41</v>
      </c>
      <c r="AK654" t="s">
        <v>42</v>
      </c>
      <c r="AL654" s="29">
        <f>Table1[[#This Row],[membership_tenure_months]]*Table1[[#This Row],[final_price]]</f>
        <v>997.5</v>
      </c>
    </row>
    <row r="655" spans="1:38" x14ac:dyDescent="0.35">
      <c r="A655">
        <v>16</v>
      </c>
      <c r="B655" t="s">
        <v>66</v>
      </c>
      <c r="C655">
        <v>3</v>
      </c>
      <c r="D655" t="s">
        <v>78</v>
      </c>
      <c r="E655" t="b">
        <v>1</v>
      </c>
      <c r="F655" s="1">
        <v>0.58750000000000002</v>
      </c>
      <c r="G655" s="1">
        <v>0.67708333333333337</v>
      </c>
      <c r="H655">
        <v>129</v>
      </c>
      <c r="I655" t="b">
        <v>1</v>
      </c>
      <c r="J655" t="b">
        <v>0</v>
      </c>
      <c r="K655" t="b">
        <v>0</v>
      </c>
      <c r="L655" t="s">
        <v>60</v>
      </c>
      <c r="M655">
        <v>70</v>
      </c>
      <c r="N655" t="s">
        <v>97</v>
      </c>
      <c r="O655">
        <v>63</v>
      </c>
      <c r="P655" t="s">
        <v>93</v>
      </c>
      <c r="Q655">
        <v>0.15</v>
      </c>
      <c r="R655" s="29">
        <v>53.55</v>
      </c>
      <c r="S655" t="s">
        <v>68</v>
      </c>
      <c r="T655" t="s">
        <v>57</v>
      </c>
      <c r="U655">
        <v>33.836599999999997</v>
      </c>
      <c r="V655">
        <v>-117.9143</v>
      </c>
      <c r="W655">
        <f t="shared" si="20"/>
        <v>2024</v>
      </c>
      <c r="X655" t="str">
        <f t="shared" si="21"/>
        <v>March</v>
      </c>
      <c r="Y655" s="2">
        <v>45371</v>
      </c>
      <c r="Z655">
        <v>0</v>
      </c>
      <c r="AA655" t="b">
        <v>1</v>
      </c>
      <c r="AB655" s="2">
        <v>45835</v>
      </c>
      <c r="AC655">
        <v>17</v>
      </c>
      <c r="AD655">
        <v>54</v>
      </c>
      <c r="AE655">
        <v>12</v>
      </c>
      <c r="AF655">
        <v>2.2000000000000002</v>
      </c>
      <c r="AG655">
        <v>9.4499999999999993</v>
      </c>
      <c r="AH655" s="30">
        <v>0</v>
      </c>
      <c r="AI655">
        <v>1</v>
      </c>
      <c r="AJ655" t="s">
        <v>58</v>
      </c>
      <c r="AK655" t="s">
        <v>42</v>
      </c>
      <c r="AL655" s="29">
        <f>Table1[[#This Row],[membership_tenure_months]]*Table1[[#This Row],[final_price]]</f>
        <v>910.34999999999991</v>
      </c>
    </row>
    <row r="656" spans="1:38" x14ac:dyDescent="0.35">
      <c r="A656">
        <v>12</v>
      </c>
      <c r="B656" t="s">
        <v>34</v>
      </c>
      <c r="C656">
        <v>2</v>
      </c>
      <c r="D656" t="s">
        <v>135</v>
      </c>
      <c r="E656" t="b">
        <v>1</v>
      </c>
      <c r="F656" s="1">
        <v>0.44583333333333336</v>
      </c>
      <c r="G656" s="1">
        <v>0.5083333333333333</v>
      </c>
      <c r="H656">
        <v>90</v>
      </c>
      <c r="I656" t="b">
        <v>0</v>
      </c>
      <c r="J656" t="b">
        <v>0</v>
      </c>
      <c r="K656" t="b">
        <v>0</v>
      </c>
      <c r="L656" t="s">
        <v>60</v>
      </c>
      <c r="M656">
        <v>50</v>
      </c>
      <c r="N656" t="s">
        <v>82</v>
      </c>
      <c r="O656">
        <v>37.5</v>
      </c>
      <c r="P656" t="s">
        <v>51</v>
      </c>
      <c r="Q656">
        <v>0.1</v>
      </c>
      <c r="R656" s="29">
        <v>33.75</v>
      </c>
      <c r="S656" t="s">
        <v>39</v>
      </c>
      <c r="T656" t="s">
        <v>69</v>
      </c>
      <c r="U656">
        <v>32.715699999999998</v>
      </c>
      <c r="V656">
        <v>-117.1611</v>
      </c>
      <c r="W656">
        <f t="shared" si="20"/>
        <v>2025</v>
      </c>
      <c r="X656" t="str">
        <f t="shared" si="21"/>
        <v>February</v>
      </c>
      <c r="Y656" s="2">
        <v>45695</v>
      </c>
      <c r="Z656">
        <v>0</v>
      </c>
      <c r="AA656" t="b">
        <v>1</v>
      </c>
      <c r="AB656" s="2">
        <v>45853</v>
      </c>
      <c r="AC656">
        <v>6</v>
      </c>
      <c r="AD656">
        <v>36</v>
      </c>
      <c r="AE656">
        <v>8</v>
      </c>
      <c r="AF656">
        <v>1.5</v>
      </c>
      <c r="AG656">
        <v>3.75</v>
      </c>
      <c r="AH656" s="30">
        <v>0</v>
      </c>
      <c r="AI656">
        <v>0</v>
      </c>
      <c r="AJ656" t="s">
        <v>70</v>
      </c>
      <c r="AK656" t="s">
        <v>42</v>
      </c>
      <c r="AL656" s="29">
        <f>Table1[[#This Row],[membership_tenure_months]]*Table1[[#This Row],[final_price]]</f>
        <v>202.5</v>
      </c>
    </row>
    <row r="657" spans="1:38" x14ac:dyDescent="0.35">
      <c r="A657">
        <v>42</v>
      </c>
      <c r="B657" t="s">
        <v>43</v>
      </c>
      <c r="C657">
        <v>5</v>
      </c>
      <c r="D657" t="s">
        <v>87</v>
      </c>
      <c r="E657" t="b">
        <v>0</v>
      </c>
      <c r="F657" s="1">
        <v>0.72916666666666663</v>
      </c>
      <c r="G657" s="1">
        <v>0.84375</v>
      </c>
      <c r="H657">
        <v>165</v>
      </c>
      <c r="I657" t="b">
        <v>1</v>
      </c>
      <c r="J657" t="b">
        <v>0</v>
      </c>
      <c r="K657" t="b">
        <v>1</v>
      </c>
      <c r="L657" t="s">
        <v>80</v>
      </c>
      <c r="M657">
        <v>30</v>
      </c>
      <c r="N657" t="s">
        <v>37</v>
      </c>
      <c r="O657">
        <v>30</v>
      </c>
      <c r="P657" t="s">
        <v>38</v>
      </c>
      <c r="Q657">
        <v>0.05</v>
      </c>
      <c r="R657" s="29">
        <v>28.5</v>
      </c>
      <c r="S657" t="s">
        <v>47</v>
      </c>
      <c r="T657" t="s">
        <v>48</v>
      </c>
      <c r="U657">
        <v>36.7378</v>
      </c>
      <c r="V657">
        <v>-119.7871</v>
      </c>
      <c r="W657">
        <f t="shared" si="20"/>
        <v>2024</v>
      </c>
      <c r="X657" t="str">
        <f t="shared" si="21"/>
        <v>August</v>
      </c>
      <c r="Y657" s="2">
        <v>45528</v>
      </c>
      <c r="Z657">
        <v>0</v>
      </c>
      <c r="AA657" t="b">
        <v>1</v>
      </c>
      <c r="AB657" s="2">
        <v>45843</v>
      </c>
      <c r="AC657">
        <v>12</v>
      </c>
      <c r="AD657">
        <v>46</v>
      </c>
      <c r="AE657">
        <v>20</v>
      </c>
      <c r="AF657">
        <v>2.8</v>
      </c>
      <c r="AG657">
        <v>1.5</v>
      </c>
      <c r="AH657" s="30">
        <v>0</v>
      </c>
      <c r="AI657">
        <v>0</v>
      </c>
      <c r="AJ657" t="s">
        <v>49</v>
      </c>
      <c r="AK657" t="s">
        <v>42</v>
      </c>
      <c r="AL657" s="29">
        <f>Table1[[#This Row],[membership_tenure_months]]*Table1[[#This Row],[final_price]]</f>
        <v>342</v>
      </c>
    </row>
    <row r="658" spans="1:38" x14ac:dyDescent="0.35">
      <c r="A658">
        <v>43</v>
      </c>
      <c r="B658" t="s">
        <v>43</v>
      </c>
      <c r="C658">
        <v>1</v>
      </c>
      <c r="D658" t="s">
        <v>114</v>
      </c>
      <c r="E658" t="b">
        <v>0</v>
      </c>
      <c r="F658" s="1">
        <v>0.82152777777777775</v>
      </c>
      <c r="G658" s="1">
        <v>0.85</v>
      </c>
      <c r="H658">
        <v>41</v>
      </c>
      <c r="I658" t="b">
        <v>0</v>
      </c>
      <c r="J658" t="b">
        <v>1</v>
      </c>
      <c r="K658" t="b">
        <v>1</v>
      </c>
      <c r="L658" t="s">
        <v>80</v>
      </c>
      <c r="M658">
        <v>30</v>
      </c>
      <c r="N658" t="s">
        <v>37</v>
      </c>
      <c r="O658">
        <v>30</v>
      </c>
      <c r="P658" t="s">
        <v>51</v>
      </c>
      <c r="Q658">
        <v>0.1</v>
      </c>
      <c r="R658" s="29">
        <v>27</v>
      </c>
      <c r="S658" t="s">
        <v>47</v>
      </c>
      <c r="T658" t="s">
        <v>64</v>
      </c>
      <c r="U658">
        <v>34.052199999999999</v>
      </c>
      <c r="V658">
        <v>-118.2437</v>
      </c>
      <c r="W658">
        <f t="shared" si="20"/>
        <v>2024</v>
      </c>
      <c r="X658" t="str">
        <f t="shared" si="21"/>
        <v>June</v>
      </c>
      <c r="Y658" s="2">
        <v>45444</v>
      </c>
      <c r="Z658">
        <v>7</v>
      </c>
      <c r="AA658" t="b">
        <v>1</v>
      </c>
      <c r="AB658" s="2">
        <v>45839</v>
      </c>
      <c r="AC658">
        <v>14</v>
      </c>
      <c r="AD658">
        <v>50</v>
      </c>
      <c r="AE658">
        <v>4</v>
      </c>
      <c r="AF658">
        <v>0.7</v>
      </c>
      <c r="AG658">
        <v>3</v>
      </c>
      <c r="AH658" s="30">
        <v>0</v>
      </c>
      <c r="AI658">
        <v>0</v>
      </c>
      <c r="AJ658" t="s">
        <v>65</v>
      </c>
      <c r="AK658" t="s">
        <v>42</v>
      </c>
      <c r="AL658" s="29">
        <f>Table1[[#This Row],[membership_tenure_months]]*Table1[[#This Row],[final_price]]</f>
        <v>378</v>
      </c>
    </row>
    <row r="659" spans="1:38" x14ac:dyDescent="0.35">
      <c r="A659">
        <v>45</v>
      </c>
      <c r="B659" t="s">
        <v>34</v>
      </c>
      <c r="C659">
        <v>3</v>
      </c>
      <c r="D659" t="s">
        <v>161</v>
      </c>
      <c r="E659" t="b">
        <v>0</v>
      </c>
      <c r="F659" s="1">
        <v>0.5708333333333333</v>
      </c>
      <c r="G659" s="1">
        <v>0.66249999999999998</v>
      </c>
      <c r="H659">
        <v>132</v>
      </c>
      <c r="I659" t="b">
        <v>0</v>
      </c>
      <c r="J659" t="b">
        <v>0</v>
      </c>
      <c r="K659" t="b">
        <v>0</v>
      </c>
      <c r="L659" t="s">
        <v>45</v>
      </c>
      <c r="M659">
        <v>50</v>
      </c>
      <c r="N659" t="s">
        <v>37</v>
      </c>
      <c r="O659">
        <v>50</v>
      </c>
      <c r="P659" t="s">
        <v>46</v>
      </c>
      <c r="Q659">
        <v>0</v>
      </c>
      <c r="R659" s="29">
        <v>50</v>
      </c>
      <c r="S659" t="s">
        <v>39</v>
      </c>
      <c r="T659" t="s">
        <v>57</v>
      </c>
      <c r="U659">
        <v>33.836599999999997</v>
      </c>
      <c r="V659">
        <v>-117.9143</v>
      </c>
      <c r="W659">
        <f t="shared" si="20"/>
        <v>2023</v>
      </c>
      <c r="X659" t="str">
        <f t="shared" si="21"/>
        <v>August</v>
      </c>
      <c r="Y659" s="2">
        <v>45143</v>
      </c>
      <c r="Z659">
        <v>0</v>
      </c>
      <c r="AA659" t="b">
        <v>1</v>
      </c>
      <c r="AB659" s="2">
        <v>45822</v>
      </c>
      <c r="AC659">
        <v>24</v>
      </c>
      <c r="AD659">
        <v>67</v>
      </c>
      <c r="AE659">
        <v>12</v>
      </c>
      <c r="AF659">
        <v>2.2000000000000002</v>
      </c>
      <c r="AG659">
        <v>0</v>
      </c>
      <c r="AH659" s="30">
        <v>1</v>
      </c>
      <c r="AI659">
        <v>1</v>
      </c>
      <c r="AJ659" t="s">
        <v>58</v>
      </c>
      <c r="AK659" t="s">
        <v>42</v>
      </c>
      <c r="AL659" s="29">
        <f>Table1[[#This Row],[membership_tenure_months]]*Table1[[#This Row],[final_price]]</f>
        <v>1200</v>
      </c>
    </row>
    <row r="660" spans="1:38" x14ac:dyDescent="0.35">
      <c r="A660">
        <v>23</v>
      </c>
      <c r="B660" t="s">
        <v>54</v>
      </c>
      <c r="C660">
        <v>3</v>
      </c>
      <c r="D660" t="s">
        <v>121</v>
      </c>
      <c r="E660" t="b">
        <v>1</v>
      </c>
      <c r="F660" s="1">
        <v>0.54583333333333328</v>
      </c>
      <c r="G660" s="1">
        <v>0.60763888888888884</v>
      </c>
      <c r="H660">
        <v>89</v>
      </c>
      <c r="I660" t="b">
        <v>1</v>
      </c>
      <c r="J660" t="b">
        <v>1</v>
      </c>
      <c r="K660" t="b">
        <v>0</v>
      </c>
      <c r="L660" t="s">
        <v>36</v>
      </c>
      <c r="M660">
        <v>20</v>
      </c>
      <c r="N660" t="s">
        <v>82</v>
      </c>
      <c r="O660">
        <v>15</v>
      </c>
      <c r="P660" t="s">
        <v>51</v>
      </c>
      <c r="Q660">
        <v>0.1</v>
      </c>
      <c r="R660" s="29">
        <v>13.5</v>
      </c>
      <c r="S660" t="s">
        <v>56</v>
      </c>
      <c r="T660" t="s">
        <v>76</v>
      </c>
      <c r="U660">
        <v>37.774900000000002</v>
      </c>
      <c r="V660">
        <v>-122.4194</v>
      </c>
      <c r="W660">
        <f t="shared" si="20"/>
        <v>2023</v>
      </c>
      <c r="X660" t="str">
        <f t="shared" si="21"/>
        <v>October</v>
      </c>
      <c r="Y660" s="2">
        <v>45223</v>
      </c>
      <c r="Z660">
        <v>7</v>
      </c>
      <c r="AA660" t="b">
        <v>0</v>
      </c>
      <c r="AB660" s="2">
        <v>45826</v>
      </c>
      <c r="AC660">
        <v>22</v>
      </c>
      <c r="AD660">
        <v>63</v>
      </c>
      <c r="AE660">
        <v>12</v>
      </c>
      <c r="AF660">
        <v>1.5</v>
      </c>
      <c r="AG660">
        <v>1.5</v>
      </c>
      <c r="AH660" s="30">
        <v>1</v>
      </c>
      <c r="AI660">
        <v>0</v>
      </c>
      <c r="AJ660" t="s">
        <v>77</v>
      </c>
      <c r="AK660" t="s">
        <v>42</v>
      </c>
      <c r="AL660" s="29">
        <f>Table1[[#This Row],[membership_tenure_months]]*Table1[[#This Row],[final_price]]</f>
        <v>297</v>
      </c>
    </row>
    <row r="661" spans="1:38" x14ac:dyDescent="0.35">
      <c r="A661">
        <v>33</v>
      </c>
      <c r="B661" t="s">
        <v>34</v>
      </c>
      <c r="C661">
        <v>1</v>
      </c>
      <c r="D661" t="s">
        <v>94</v>
      </c>
      <c r="E661" t="b">
        <v>1</v>
      </c>
      <c r="F661" s="1">
        <v>0.67083333333333328</v>
      </c>
      <c r="G661" s="1">
        <v>0.70972222222222225</v>
      </c>
      <c r="H661">
        <v>56</v>
      </c>
      <c r="I661" t="b">
        <v>0</v>
      </c>
      <c r="J661" t="b">
        <v>0</v>
      </c>
      <c r="K661" t="b">
        <v>0</v>
      </c>
      <c r="L661" t="s">
        <v>80</v>
      </c>
      <c r="M661">
        <v>50</v>
      </c>
      <c r="N661" t="s">
        <v>37</v>
      </c>
      <c r="O661">
        <v>50</v>
      </c>
      <c r="P661" t="s">
        <v>51</v>
      </c>
      <c r="Q661">
        <v>0.1</v>
      </c>
      <c r="R661" s="29">
        <v>45</v>
      </c>
      <c r="S661" t="s">
        <v>39</v>
      </c>
      <c r="T661" t="s">
        <v>48</v>
      </c>
      <c r="U661">
        <v>36.7378</v>
      </c>
      <c r="V661">
        <v>-119.7871</v>
      </c>
      <c r="W661">
        <f t="shared" si="20"/>
        <v>2024</v>
      </c>
      <c r="X661" t="str">
        <f t="shared" si="21"/>
        <v>June</v>
      </c>
      <c r="Y661" s="2">
        <v>45451</v>
      </c>
      <c r="Z661">
        <v>0</v>
      </c>
      <c r="AA661" t="b">
        <v>0</v>
      </c>
      <c r="AB661" s="2">
        <v>45839</v>
      </c>
      <c r="AC661">
        <v>14</v>
      </c>
      <c r="AD661">
        <v>50</v>
      </c>
      <c r="AE661">
        <v>4</v>
      </c>
      <c r="AF661">
        <v>0.9</v>
      </c>
      <c r="AG661">
        <v>5</v>
      </c>
      <c r="AH661" s="30">
        <v>0</v>
      </c>
      <c r="AI661">
        <v>0</v>
      </c>
      <c r="AJ661" t="s">
        <v>49</v>
      </c>
      <c r="AK661" t="s">
        <v>42</v>
      </c>
      <c r="AL661" s="29">
        <f>Table1[[#This Row],[membership_tenure_months]]*Table1[[#This Row],[final_price]]</f>
        <v>630</v>
      </c>
    </row>
    <row r="662" spans="1:38" x14ac:dyDescent="0.35">
      <c r="A662">
        <v>21</v>
      </c>
      <c r="B662" t="s">
        <v>34</v>
      </c>
      <c r="C662">
        <v>3</v>
      </c>
      <c r="D662" t="s">
        <v>105</v>
      </c>
      <c r="E662" t="b">
        <v>0</v>
      </c>
      <c r="F662" s="1">
        <v>0.39027777777777778</v>
      </c>
      <c r="G662" s="1">
        <v>0.45277777777777778</v>
      </c>
      <c r="H662">
        <v>90</v>
      </c>
      <c r="I662" t="b">
        <v>1</v>
      </c>
      <c r="J662" t="b">
        <v>1</v>
      </c>
      <c r="K662" t="b">
        <v>0</v>
      </c>
      <c r="L662" t="s">
        <v>36</v>
      </c>
      <c r="M662">
        <v>50</v>
      </c>
      <c r="N662" t="s">
        <v>37</v>
      </c>
      <c r="O662">
        <v>50</v>
      </c>
      <c r="P662" t="s">
        <v>46</v>
      </c>
      <c r="Q662">
        <v>0</v>
      </c>
      <c r="R662" s="29">
        <v>50</v>
      </c>
      <c r="S662" t="s">
        <v>39</v>
      </c>
      <c r="T662" t="s">
        <v>72</v>
      </c>
      <c r="U662">
        <v>35.3733</v>
      </c>
      <c r="V662">
        <v>-119.0187</v>
      </c>
      <c r="W662">
        <f t="shared" si="20"/>
        <v>2022</v>
      </c>
      <c r="X662" t="str">
        <f t="shared" si="21"/>
        <v>August</v>
      </c>
      <c r="Y662" s="2">
        <v>44780</v>
      </c>
      <c r="Z662">
        <v>8</v>
      </c>
      <c r="AA662" t="b">
        <v>0</v>
      </c>
      <c r="AB662" s="2">
        <v>45801</v>
      </c>
      <c r="AC662">
        <v>36</v>
      </c>
      <c r="AD662">
        <v>88</v>
      </c>
      <c r="AE662">
        <v>12</v>
      </c>
      <c r="AF662">
        <v>1.5</v>
      </c>
      <c r="AG662">
        <v>0</v>
      </c>
      <c r="AH662" s="30">
        <v>1</v>
      </c>
      <c r="AI662">
        <v>1</v>
      </c>
      <c r="AJ662" t="s">
        <v>73</v>
      </c>
      <c r="AK662" t="s">
        <v>42</v>
      </c>
      <c r="AL662" s="29">
        <f>Table1[[#This Row],[membership_tenure_months]]*Table1[[#This Row],[final_price]]</f>
        <v>1800</v>
      </c>
    </row>
    <row r="663" spans="1:38" x14ac:dyDescent="0.35">
      <c r="A663">
        <v>24</v>
      </c>
      <c r="B663" t="s">
        <v>54</v>
      </c>
      <c r="C663">
        <v>3</v>
      </c>
      <c r="D663" t="s">
        <v>74</v>
      </c>
      <c r="E663" t="b">
        <v>1</v>
      </c>
      <c r="F663" s="1">
        <v>0.5</v>
      </c>
      <c r="G663" s="1">
        <v>0.58888888888888891</v>
      </c>
      <c r="H663">
        <v>128</v>
      </c>
      <c r="I663" t="b">
        <v>1</v>
      </c>
      <c r="J663" t="b">
        <v>0</v>
      </c>
      <c r="K663" t="b">
        <v>1</v>
      </c>
      <c r="L663" t="s">
        <v>75</v>
      </c>
      <c r="M663">
        <v>20</v>
      </c>
      <c r="N663" t="s">
        <v>37</v>
      </c>
      <c r="O663">
        <v>20</v>
      </c>
      <c r="P663" t="s">
        <v>51</v>
      </c>
      <c r="Q663">
        <v>0.1</v>
      </c>
      <c r="R663" s="29">
        <v>18</v>
      </c>
      <c r="S663" t="s">
        <v>56</v>
      </c>
      <c r="T663" t="s">
        <v>76</v>
      </c>
      <c r="U663">
        <v>37.774900000000002</v>
      </c>
      <c r="V663">
        <v>-122.4194</v>
      </c>
      <c r="W663">
        <f t="shared" si="20"/>
        <v>2023</v>
      </c>
      <c r="X663" t="str">
        <f t="shared" si="21"/>
        <v>September</v>
      </c>
      <c r="Y663" s="2">
        <v>45185</v>
      </c>
      <c r="Z663">
        <v>0</v>
      </c>
      <c r="AA663" t="b">
        <v>0</v>
      </c>
      <c r="AB663" s="2">
        <v>45824</v>
      </c>
      <c r="AC663">
        <v>23</v>
      </c>
      <c r="AD663">
        <v>65</v>
      </c>
      <c r="AE663">
        <v>12</v>
      </c>
      <c r="AF663">
        <v>2.1</v>
      </c>
      <c r="AG663">
        <v>2</v>
      </c>
      <c r="AH663" s="30">
        <v>1</v>
      </c>
      <c r="AI663">
        <v>0</v>
      </c>
      <c r="AJ663" t="s">
        <v>77</v>
      </c>
      <c r="AK663" t="s">
        <v>42</v>
      </c>
      <c r="AL663" s="29">
        <f>Table1[[#This Row],[membership_tenure_months]]*Table1[[#This Row],[final_price]]</f>
        <v>414</v>
      </c>
    </row>
    <row r="664" spans="1:38" x14ac:dyDescent="0.35">
      <c r="A664">
        <v>28</v>
      </c>
      <c r="B664" t="s">
        <v>43</v>
      </c>
      <c r="C664">
        <v>5</v>
      </c>
      <c r="D664" t="s">
        <v>171</v>
      </c>
      <c r="E664" t="b">
        <v>0</v>
      </c>
      <c r="F664" s="1">
        <v>0.62013888888888891</v>
      </c>
      <c r="G664" s="1">
        <v>0.70347222222222228</v>
      </c>
      <c r="H664">
        <v>120</v>
      </c>
      <c r="I664" t="b">
        <v>1</v>
      </c>
      <c r="J664" t="b">
        <v>0</v>
      </c>
      <c r="K664" t="b">
        <v>0</v>
      </c>
      <c r="L664" t="s">
        <v>80</v>
      </c>
      <c r="M664">
        <v>30</v>
      </c>
      <c r="N664" t="s">
        <v>37</v>
      </c>
      <c r="O664">
        <v>30</v>
      </c>
      <c r="P664" t="s">
        <v>46</v>
      </c>
      <c r="Q664">
        <v>0</v>
      </c>
      <c r="R664" s="29">
        <v>30</v>
      </c>
      <c r="S664" t="s">
        <v>47</v>
      </c>
      <c r="T664" t="s">
        <v>57</v>
      </c>
      <c r="U664">
        <v>33.836599999999997</v>
      </c>
      <c r="V664">
        <v>-117.9143</v>
      </c>
      <c r="W664">
        <f t="shared" si="20"/>
        <v>2024</v>
      </c>
      <c r="X664" t="str">
        <f t="shared" si="21"/>
        <v>October</v>
      </c>
      <c r="Y664" s="2">
        <v>45578</v>
      </c>
      <c r="Z664">
        <v>0</v>
      </c>
      <c r="AA664" t="b">
        <v>1</v>
      </c>
      <c r="AB664" s="2">
        <v>45846</v>
      </c>
      <c r="AC664">
        <v>10</v>
      </c>
      <c r="AD664">
        <v>43</v>
      </c>
      <c r="AE664">
        <v>20</v>
      </c>
      <c r="AF664">
        <v>2</v>
      </c>
      <c r="AG664">
        <v>0</v>
      </c>
      <c r="AH664" s="30">
        <v>0</v>
      </c>
      <c r="AI664">
        <v>0</v>
      </c>
      <c r="AJ664" t="s">
        <v>58</v>
      </c>
      <c r="AK664" t="s">
        <v>42</v>
      </c>
      <c r="AL664" s="29">
        <f>Table1[[#This Row],[membership_tenure_months]]*Table1[[#This Row],[final_price]]</f>
        <v>300</v>
      </c>
    </row>
    <row r="665" spans="1:38" x14ac:dyDescent="0.35">
      <c r="A665">
        <v>24</v>
      </c>
      <c r="B665" t="s">
        <v>34</v>
      </c>
      <c r="C665">
        <v>1</v>
      </c>
      <c r="D665" t="s">
        <v>94</v>
      </c>
      <c r="E665" t="b">
        <v>1</v>
      </c>
      <c r="F665" s="1">
        <v>0.62847222222222221</v>
      </c>
      <c r="G665" s="1">
        <v>0.72430555555555554</v>
      </c>
      <c r="H665">
        <v>138</v>
      </c>
      <c r="I665" t="b">
        <v>0</v>
      </c>
      <c r="J665" t="b">
        <v>0</v>
      </c>
      <c r="K665" t="b">
        <v>0</v>
      </c>
      <c r="L665" t="s">
        <v>80</v>
      </c>
      <c r="M665">
        <v>50</v>
      </c>
      <c r="N665" t="s">
        <v>82</v>
      </c>
      <c r="O665">
        <v>37.5</v>
      </c>
      <c r="P665" t="s">
        <v>46</v>
      </c>
      <c r="Q665">
        <v>0</v>
      </c>
      <c r="R665" s="29">
        <v>37.5</v>
      </c>
      <c r="S665" t="s">
        <v>39</v>
      </c>
      <c r="T665" t="s">
        <v>83</v>
      </c>
      <c r="U665">
        <v>33.770099999999999</v>
      </c>
      <c r="V665">
        <v>-118.19370000000001</v>
      </c>
      <c r="W665">
        <f t="shared" si="20"/>
        <v>2025</v>
      </c>
      <c r="X665" t="str">
        <f t="shared" si="21"/>
        <v>March</v>
      </c>
      <c r="Y665" s="2">
        <v>45722</v>
      </c>
      <c r="Z665">
        <v>0</v>
      </c>
      <c r="AA665" t="b">
        <v>1</v>
      </c>
      <c r="AB665" s="2">
        <v>45854</v>
      </c>
      <c r="AC665">
        <v>5</v>
      </c>
      <c r="AD665">
        <v>35</v>
      </c>
      <c r="AE665">
        <v>4</v>
      </c>
      <c r="AF665">
        <v>2.2999999999999998</v>
      </c>
      <c r="AG665">
        <v>0</v>
      </c>
      <c r="AH665" s="30">
        <v>0</v>
      </c>
      <c r="AI665">
        <v>0</v>
      </c>
      <c r="AJ665" t="s">
        <v>84</v>
      </c>
      <c r="AK665" t="s">
        <v>42</v>
      </c>
      <c r="AL665" s="29">
        <f>Table1[[#This Row],[membership_tenure_months]]*Table1[[#This Row],[final_price]]</f>
        <v>187.5</v>
      </c>
    </row>
    <row r="666" spans="1:38" x14ac:dyDescent="0.35">
      <c r="A666">
        <v>45</v>
      </c>
      <c r="B666" t="s">
        <v>43</v>
      </c>
      <c r="C666">
        <v>2</v>
      </c>
      <c r="D666" t="s">
        <v>79</v>
      </c>
      <c r="E666" t="b">
        <v>1</v>
      </c>
      <c r="F666" s="1">
        <v>0.66597222222222219</v>
      </c>
      <c r="G666" s="1">
        <v>0.78194444444444444</v>
      </c>
      <c r="H666">
        <v>167</v>
      </c>
      <c r="I666" t="b">
        <v>0</v>
      </c>
      <c r="J666" t="b">
        <v>1</v>
      </c>
      <c r="K666" t="b">
        <v>1</v>
      </c>
      <c r="L666" t="s">
        <v>80</v>
      </c>
      <c r="M666">
        <v>30</v>
      </c>
      <c r="N666" t="s">
        <v>37</v>
      </c>
      <c r="O666">
        <v>30</v>
      </c>
      <c r="P666" t="s">
        <v>93</v>
      </c>
      <c r="Q666">
        <v>0.15</v>
      </c>
      <c r="R666" s="29">
        <v>25.5</v>
      </c>
      <c r="S666" t="s">
        <v>47</v>
      </c>
      <c r="T666" t="s">
        <v>76</v>
      </c>
      <c r="U666">
        <v>37.774900000000002</v>
      </c>
      <c r="V666">
        <v>-122.4194</v>
      </c>
      <c r="W666">
        <f t="shared" si="20"/>
        <v>2025</v>
      </c>
      <c r="X666" t="str">
        <f t="shared" si="21"/>
        <v>January</v>
      </c>
      <c r="Y666" s="2">
        <v>45668</v>
      </c>
      <c r="Z666">
        <v>7</v>
      </c>
      <c r="AA666" t="b">
        <v>0</v>
      </c>
      <c r="AB666" s="2">
        <v>45851</v>
      </c>
      <c r="AC666">
        <v>7</v>
      </c>
      <c r="AD666">
        <v>38</v>
      </c>
      <c r="AE666">
        <v>8</v>
      </c>
      <c r="AF666">
        <v>2.8</v>
      </c>
      <c r="AG666">
        <v>4.5</v>
      </c>
      <c r="AH666" s="30">
        <v>0</v>
      </c>
      <c r="AI666">
        <v>0</v>
      </c>
      <c r="AJ666" t="s">
        <v>77</v>
      </c>
      <c r="AK666" t="s">
        <v>42</v>
      </c>
      <c r="AL666" s="29">
        <f>Table1[[#This Row],[membership_tenure_months]]*Table1[[#This Row],[final_price]]</f>
        <v>178.5</v>
      </c>
    </row>
    <row r="667" spans="1:38" x14ac:dyDescent="0.35">
      <c r="A667">
        <v>20</v>
      </c>
      <c r="B667" t="s">
        <v>43</v>
      </c>
      <c r="C667">
        <v>1</v>
      </c>
      <c r="D667" t="s">
        <v>90</v>
      </c>
      <c r="E667" t="b">
        <v>0</v>
      </c>
      <c r="F667" s="1">
        <v>0.37152777777777779</v>
      </c>
      <c r="G667" s="1">
        <v>0.43263888888888891</v>
      </c>
      <c r="H667">
        <v>88</v>
      </c>
      <c r="I667" t="b">
        <v>1</v>
      </c>
      <c r="J667" t="b">
        <v>1</v>
      </c>
      <c r="K667" t="b">
        <v>1</v>
      </c>
      <c r="L667" t="s">
        <v>80</v>
      </c>
      <c r="M667">
        <v>30</v>
      </c>
      <c r="N667" t="s">
        <v>37</v>
      </c>
      <c r="O667">
        <v>30</v>
      </c>
      <c r="P667" t="s">
        <v>46</v>
      </c>
      <c r="Q667">
        <v>0</v>
      </c>
      <c r="R667" s="29">
        <v>30</v>
      </c>
      <c r="S667" t="s">
        <v>47</v>
      </c>
      <c r="T667" t="s">
        <v>76</v>
      </c>
      <c r="U667">
        <v>37.774900000000002</v>
      </c>
      <c r="V667">
        <v>-122.4194</v>
      </c>
      <c r="W667">
        <f t="shared" si="20"/>
        <v>2024</v>
      </c>
      <c r="X667" t="str">
        <f t="shared" si="21"/>
        <v>October</v>
      </c>
      <c r="Y667" s="2">
        <v>45569</v>
      </c>
      <c r="Z667">
        <v>3</v>
      </c>
      <c r="AA667" t="b">
        <v>1</v>
      </c>
      <c r="AB667" s="2">
        <v>45846</v>
      </c>
      <c r="AC667">
        <v>10</v>
      </c>
      <c r="AD667">
        <v>43</v>
      </c>
      <c r="AE667">
        <v>4</v>
      </c>
      <c r="AF667">
        <v>1.5</v>
      </c>
      <c r="AG667">
        <v>0</v>
      </c>
      <c r="AH667" s="30">
        <v>0</v>
      </c>
      <c r="AI667">
        <v>0</v>
      </c>
      <c r="AJ667" t="s">
        <v>77</v>
      </c>
      <c r="AK667" t="s">
        <v>42</v>
      </c>
      <c r="AL667" s="29">
        <f>Table1[[#This Row],[membership_tenure_months]]*Table1[[#This Row],[final_price]]</f>
        <v>300</v>
      </c>
    </row>
    <row r="668" spans="1:38" x14ac:dyDescent="0.35">
      <c r="A668">
        <v>44</v>
      </c>
      <c r="B668" t="s">
        <v>34</v>
      </c>
      <c r="C668">
        <v>2</v>
      </c>
      <c r="D668" t="s">
        <v>89</v>
      </c>
      <c r="E668" t="b">
        <v>1</v>
      </c>
      <c r="F668" s="1">
        <v>0.35347222222222224</v>
      </c>
      <c r="G668" s="1">
        <v>0.38819444444444445</v>
      </c>
      <c r="H668">
        <v>50</v>
      </c>
      <c r="I668" t="b">
        <v>0</v>
      </c>
      <c r="J668" t="b">
        <v>1</v>
      </c>
      <c r="K668" t="b">
        <v>0</v>
      </c>
      <c r="L668" t="s">
        <v>36</v>
      </c>
      <c r="M668">
        <v>50</v>
      </c>
      <c r="N668" t="s">
        <v>37</v>
      </c>
      <c r="O668">
        <v>50</v>
      </c>
      <c r="P668" t="s">
        <v>51</v>
      </c>
      <c r="Q668">
        <v>0.1</v>
      </c>
      <c r="R668" s="29">
        <v>45</v>
      </c>
      <c r="S668" t="s">
        <v>39</v>
      </c>
      <c r="T668" t="s">
        <v>61</v>
      </c>
      <c r="U668">
        <v>38.581600000000002</v>
      </c>
      <c r="V668">
        <v>-121.4944</v>
      </c>
      <c r="W668">
        <f t="shared" si="20"/>
        <v>2025</v>
      </c>
      <c r="X668" t="str">
        <f t="shared" si="21"/>
        <v>January</v>
      </c>
      <c r="Y668" s="2">
        <v>45659</v>
      </c>
      <c r="Z668">
        <v>4</v>
      </c>
      <c r="AA668" t="b">
        <v>1</v>
      </c>
      <c r="AB668" s="2">
        <v>45851</v>
      </c>
      <c r="AC668">
        <v>7</v>
      </c>
      <c r="AD668">
        <v>38</v>
      </c>
      <c r="AE668">
        <v>8</v>
      </c>
      <c r="AF668">
        <v>0.8</v>
      </c>
      <c r="AG668">
        <v>5</v>
      </c>
      <c r="AH668" s="30">
        <v>0</v>
      </c>
      <c r="AI668">
        <v>0</v>
      </c>
      <c r="AJ668" t="s">
        <v>62</v>
      </c>
      <c r="AK668" t="s">
        <v>42</v>
      </c>
      <c r="AL668" s="29">
        <f>Table1[[#This Row],[membership_tenure_months]]*Table1[[#This Row],[final_price]]</f>
        <v>315</v>
      </c>
    </row>
    <row r="669" spans="1:38" x14ac:dyDescent="0.35">
      <c r="A669">
        <v>37</v>
      </c>
      <c r="B669" t="s">
        <v>34</v>
      </c>
      <c r="C669">
        <v>1</v>
      </c>
      <c r="D669" t="s">
        <v>63</v>
      </c>
      <c r="E669" t="b">
        <v>1</v>
      </c>
      <c r="F669" s="1">
        <v>0.66319444444444442</v>
      </c>
      <c r="G669" s="1">
        <v>0.68958333333333333</v>
      </c>
      <c r="H669">
        <v>38</v>
      </c>
      <c r="I669" t="b">
        <v>0</v>
      </c>
      <c r="J669" t="b">
        <v>0</v>
      </c>
      <c r="K669" t="b">
        <v>0</v>
      </c>
      <c r="L669" t="s">
        <v>60</v>
      </c>
      <c r="M669">
        <v>50</v>
      </c>
      <c r="N669" t="s">
        <v>37</v>
      </c>
      <c r="O669">
        <v>50</v>
      </c>
      <c r="P669" t="s">
        <v>46</v>
      </c>
      <c r="Q669">
        <v>0</v>
      </c>
      <c r="R669" s="29">
        <v>50</v>
      </c>
      <c r="S669" t="s">
        <v>39</v>
      </c>
      <c r="T669" t="s">
        <v>40</v>
      </c>
      <c r="U669">
        <v>37.338200000000001</v>
      </c>
      <c r="V669">
        <v>-121.88630000000001</v>
      </c>
      <c r="W669">
        <f t="shared" si="20"/>
        <v>2024</v>
      </c>
      <c r="X669" t="str">
        <f t="shared" si="21"/>
        <v>December</v>
      </c>
      <c r="Y669" s="2">
        <v>45632</v>
      </c>
      <c r="Z669">
        <v>0</v>
      </c>
      <c r="AA669" t="b">
        <v>1</v>
      </c>
      <c r="AB669" s="2">
        <v>45849</v>
      </c>
      <c r="AC669">
        <v>8</v>
      </c>
      <c r="AD669">
        <v>40</v>
      </c>
      <c r="AE669">
        <v>4</v>
      </c>
      <c r="AF669">
        <v>0.6</v>
      </c>
      <c r="AG669">
        <v>0</v>
      </c>
      <c r="AH669" s="30">
        <v>0</v>
      </c>
      <c r="AI669">
        <v>1</v>
      </c>
      <c r="AJ669" t="s">
        <v>41</v>
      </c>
      <c r="AK669" t="s">
        <v>42</v>
      </c>
      <c r="AL669" s="29">
        <f>Table1[[#This Row],[membership_tenure_months]]*Table1[[#This Row],[final_price]]</f>
        <v>400</v>
      </c>
    </row>
    <row r="670" spans="1:38" x14ac:dyDescent="0.35">
      <c r="A670">
        <v>14</v>
      </c>
      <c r="B670" t="s">
        <v>34</v>
      </c>
      <c r="C670">
        <v>3</v>
      </c>
      <c r="D670" t="s">
        <v>109</v>
      </c>
      <c r="E670" t="b">
        <v>0</v>
      </c>
      <c r="F670" s="1">
        <v>0.58958333333333335</v>
      </c>
      <c r="G670" s="1">
        <v>0.69027777777777777</v>
      </c>
      <c r="H670">
        <v>145</v>
      </c>
      <c r="I670" t="b">
        <v>0</v>
      </c>
      <c r="J670" t="b">
        <v>1</v>
      </c>
      <c r="K670" t="b">
        <v>0</v>
      </c>
      <c r="L670" t="s">
        <v>36</v>
      </c>
      <c r="M670">
        <v>50</v>
      </c>
      <c r="N670" t="s">
        <v>97</v>
      </c>
      <c r="O670">
        <v>45</v>
      </c>
      <c r="P670" t="s">
        <v>93</v>
      </c>
      <c r="Q670">
        <v>0.15</v>
      </c>
      <c r="R670" s="29">
        <v>38.25</v>
      </c>
      <c r="S670" t="s">
        <v>39</v>
      </c>
      <c r="T670" t="s">
        <v>72</v>
      </c>
      <c r="U670">
        <v>35.3733</v>
      </c>
      <c r="V670">
        <v>-119.0187</v>
      </c>
      <c r="W670">
        <f t="shared" si="20"/>
        <v>2024</v>
      </c>
      <c r="X670" t="str">
        <f t="shared" si="21"/>
        <v>August</v>
      </c>
      <c r="Y670" s="2">
        <v>45527</v>
      </c>
      <c r="Z670">
        <v>2</v>
      </c>
      <c r="AA670" t="b">
        <v>1</v>
      </c>
      <c r="AB670" s="2">
        <v>45843</v>
      </c>
      <c r="AC670">
        <v>12</v>
      </c>
      <c r="AD670">
        <v>46</v>
      </c>
      <c r="AE670">
        <v>12</v>
      </c>
      <c r="AF670">
        <v>2.4</v>
      </c>
      <c r="AG670">
        <v>6.75</v>
      </c>
      <c r="AH670" s="30">
        <v>0</v>
      </c>
      <c r="AI670">
        <v>0</v>
      </c>
      <c r="AJ670" t="s">
        <v>73</v>
      </c>
      <c r="AK670" t="s">
        <v>42</v>
      </c>
      <c r="AL670" s="29">
        <f>Table1[[#This Row],[membership_tenure_months]]*Table1[[#This Row],[final_price]]</f>
        <v>459</v>
      </c>
    </row>
    <row r="671" spans="1:38" x14ac:dyDescent="0.35">
      <c r="A671">
        <v>20</v>
      </c>
      <c r="B671" t="s">
        <v>54</v>
      </c>
      <c r="C671">
        <v>5</v>
      </c>
      <c r="D671" t="s">
        <v>88</v>
      </c>
      <c r="E671" t="b">
        <v>1</v>
      </c>
      <c r="F671" s="1">
        <v>0.5444444444444444</v>
      </c>
      <c r="G671" s="1">
        <v>0.56736111111111109</v>
      </c>
      <c r="H671">
        <v>33</v>
      </c>
      <c r="I671" t="b">
        <v>1</v>
      </c>
      <c r="J671" t="b">
        <v>1</v>
      </c>
      <c r="K671" t="b">
        <v>1</v>
      </c>
      <c r="L671" t="s">
        <v>45</v>
      </c>
      <c r="M671">
        <v>20</v>
      </c>
      <c r="N671" t="s">
        <v>37</v>
      </c>
      <c r="O671">
        <v>20</v>
      </c>
      <c r="P671" t="s">
        <v>38</v>
      </c>
      <c r="Q671">
        <v>0.05</v>
      </c>
      <c r="R671" s="29">
        <v>19</v>
      </c>
      <c r="S671" t="s">
        <v>56</v>
      </c>
      <c r="T671" t="s">
        <v>64</v>
      </c>
      <c r="U671">
        <v>34.052199999999999</v>
      </c>
      <c r="V671">
        <v>-118.2437</v>
      </c>
      <c r="W671">
        <f t="shared" si="20"/>
        <v>2024</v>
      </c>
      <c r="X671" t="str">
        <f t="shared" si="21"/>
        <v>December</v>
      </c>
      <c r="Y671" s="2">
        <v>45646</v>
      </c>
      <c r="Z671">
        <v>1</v>
      </c>
      <c r="AA671" t="b">
        <v>0</v>
      </c>
      <c r="AB671" s="2">
        <v>45850</v>
      </c>
      <c r="AC671">
        <v>8</v>
      </c>
      <c r="AD671">
        <v>39</v>
      </c>
      <c r="AE671">
        <v>20</v>
      </c>
      <c r="AF671">
        <v>0.6</v>
      </c>
      <c r="AG671">
        <v>1</v>
      </c>
      <c r="AH671" s="30">
        <v>0</v>
      </c>
      <c r="AI671">
        <v>0</v>
      </c>
      <c r="AJ671" t="s">
        <v>65</v>
      </c>
      <c r="AK671" t="s">
        <v>42</v>
      </c>
      <c r="AL671" s="29">
        <f>Table1[[#This Row],[membership_tenure_months]]*Table1[[#This Row],[final_price]]</f>
        <v>152</v>
      </c>
    </row>
    <row r="672" spans="1:38" x14ac:dyDescent="0.35">
      <c r="A672">
        <v>36</v>
      </c>
      <c r="B672" t="s">
        <v>43</v>
      </c>
      <c r="C672">
        <v>3</v>
      </c>
      <c r="D672" t="s">
        <v>74</v>
      </c>
      <c r="E672" t="b">
        <v>0</v>
      </c>
      <c r="F672" s="1">
        <v>0.36249999999999999</v>
      </c>
      <c r="G672" s="1">
        <v>0.47986111111111113</v>
      </c>
      <c r="H672">
        <v>169</v>
      </c>
      <c r="I672" t="b">
        <v>1</v>
      </c>
      <c r="J672" t="b">
        <v>1</v>
      </c>
      <c r="K672" t="b">
        <v>1</v>
      </c>
      <c r="L672" t="s">
        <v>80</v>
      </c>
      <c r="M672">
        <v>30</v>
      </c>
      <c r="N672" t="s">
        <v>37</v>
      </c>
      <c r="O672">
        <v>30</v>
      </c>
      <c r="P672" t="s">
        <v>46</v>
      </c>
      <c r="Q672">
        <v>0</v>
      </c>
      <c r="R672" s="29">
        <v>30</v>
      </c>
      <c r="S672" t="s">
        <v>47</v>
      </c>
      <c r="T672" t="s">
        <v>69</v>
      </c>
      <c r="U672">
        <v>32.715699999999998</v>
      </c>
      <c r="V672">
        <v>-117.1611</v>
      </c>
      <c r="W672">
        <f t="shared" si="20"/>
        <v>2022</v>
      </c>
      <c r="X672" t="str">
        <f t="shared" si="21"/>
        <v>November</v>
      </c>
      <c r="Y672" s="2">
        <v>44875</v>
      </c>
      <c r="Z672">
        <v>7</v>
      </c>
      <c r="AA672" t="b">
        <v>0</v>
      </c>
      <c r="AB672" s="2">
        <v>45807</v>
      </c>
      <c r="AC672">
        <v>33</v>
      </c>
      <c r="AD672">
        <v>82</v>
      </c>
      <c r="AE672">
        <v>12</v>
      </c>
      <c r="AF672">
        <v>2.8</v>
      </c>
      <c r="AG672">
        <v>0</v>
      </c>
      <c r="AH672" s="30">
        <v>1</v>
      </c>
      <c r="AI672">
        <v>0</v>
      </c>
      <c r="AJ672" t="s">
        <v>70</v>
      </c>
      <c r="AK672" t="s">
        <v>42</v>
      </c>
      <c r="AL672" s="29">
        <f>Table1[[#This Row],[membership_tenure_months]]*Table1[[#This Row],[final_price]]</f>
        <v>990</v>
      </c>
    </row>
    <row r="673" spans="1:38" x14ac:dyDescent="0.35">
      <c r="A673">
        <v>36</v>
      </c>
      <c r="B673" t="s">
        <v>43</v>
      </c>
      <c r="C673">
        <v>3</v>
      </c>
      <c r="D673" t="s">
        <v>74</v>
      </c>
      <c r="E673" t="b">
        <v>0</v>
      </c>
      <c r="F673" s="1">
        <v>0.36249999999999999</v>
      </c>
      <c r="G673" s="1">
        <v>0.47986111111111113</v>
      </c>
      <c r="H673">
        <v>169</v>
      </c>
      <c r="I673" t="b">
        <v>1</v>
      </c>
      <c r="J673" t="b">
        <v>1</v>
      </c>
      <c r="K673" t="b">
        <v>1</v>
      </c>
      <c r="L673" t="s">
        <v>80</v>
      </c>
      <c r="M673">
        <v>30</v>
      </c>
      <c r="N673" t="s">
        <v>37</v>
      </c>
      <c r="O673">
        <v>30</v>
      </c>
      <c r="P673" t="s">
        <v>46</v>
      </c>
      <c r="Q673">
        <v>0</v>
      </c>
      <c r="R673" s="29">
        <v>30</v>
      </c>
      <c r="S673" t="s">
        <v>47</v>
      </c>
      <c r="T673" t="s">
        <v>69</v>
      </c>
      <c r="U673">
        <v>32.715699999999998</v>
      </c>
      <c r="V673">
        <v>-117.1611</v>
      </c>
      <c r="W673">
        <f t="shared" si="20"/>
        <v>2025</v>
      </c>
      <c r="X673" t="str">
        <f t="shared" si="21"/>
        <v>March</v>
      </c>
      <c r="Y673" s="2">
        <v>45745</v>
      </c>
      <c r="Z673">
        <v>6</v>
      </c>
      <c r="AA673" t="b">
        <v>0</v>
      </c>
      <c r="AB673" s="2">
        <v>45856</v>
      </c>
      <c r="AC673">
        <v>5</v>
      </c>
      <c r="AD673">
        <v>33</v>
      </c>
      <c r="AE673">
        <v>12</v>
      </c>
      <c r="AF673">
        <v>2.8</v>
      </c>
      <c r="AG673">
        <v>0</v>
      </c>
      <c r="AH673" s="30">
        <v>0</v>
      </c>
      <c r="AI673">
        <v>0</v>
      </c>
      <c r="AJ673" t="s">
        <v>70</v>
      </c>
      <c r="AK673" t="s">
        <v>42</v>
      </c>
      <c r="AL673" s="29">
        <f>Table1[[#This Row],[membership_tenure_months]]*Table1[[#This Row],[final_price]]</f>
        <v>150</v>
      </c>
    </row>
    <row r="674" spans="1:38" x14ac:dyDescent="0.35">
      <c r="A674">
        <v>29</v>
      </c>
      <c r="B674" t="s">
        <v>43</v>
      </c>
      <c r="C674">
        <v>1</v>
      </c>
      <c r="D674" t="s">
        <v>86</v>
      </c>
      <c r="E674" t="b">
        <v>1</v>
      </c>
      <c r="F674" s="1">
        <v>0.43402777777777779</v>
      </c>
      <c r="G674" s="1">
        <v>0.50277777777777777</v>
      </c>
      <c r="H674">
        <v>99</v>
      </c>
      <c r="I674" t="b">
        <v>1</v>
      </c>
      <c r="J674" t="b">
        <v>1</v>
      </c>
      <c r="K674" t="b">
        <v>0</v>
      </c>
      <c r="L674" t="s">
        <v>36</v>
      </c>
      <c r="M674">
        <v>30</v>
      </c>
      <c r="N674" t="s">
        <v>37</v>
      </c>
      <c r="O674">
        <v>30</v>
      </c>
      <c r="P674" t="s">
        <v>46</v>
      </c>
      <c r="Q674">
        <v>0</v>
      </c>
      <c r="R674" s="29">
        <v>30</v>
      </c>
      <c r="S674" t="s">
        <v>47</v>
      </c>
      <c r="T674" t="s">
        <v>57</v>
      </c>
      <c r="U674">
        <v>33.836599999999997</v>
      </c>
      <c r="V674">
        <v>-117.9143</v>
      </c>
      <c r="W674">
        <f t="shared" si="20"/>
        <v>2023</v>
      </c>
      <c r="X674" t="str">
        <f t="shared" si="21"/>
        <v>December</v>
      </c>
      <c r="Y674" s="2">
        <v>45272</v>
      </c>
      <c r="Z674">
        <v>7</v>
      </c>
      <c r="AA674" t="b">
        <v>0</v>
      </c>
      <c r="AB674" s="2">
        <v>45829</v>
      </c>
      <c r="AC674">
        <v>20</v>
      </c>
      <c r="AD674">
        <v>60</v>
      </c>
      <c r="AE674">
        <v>4</v>
      </c>
      <c r="AF674">
        <v>1.6</v>
      </c>
      <c r="AG674">
        <v>0</v>
      </c>
      <c r="AH674" s="30">
        <v>0</v>
      </c>
      <c r="AI674">
        <v>0</v>
      </c>
      <c r="AJ674" t="s">
        <v>58</v>
      </c>
      <c r="AK674" t="s">
        <v>42</v>
      </c>
      <c r="AL674" s="29">
        <f>Table1[[#This Row],[membership_tenure_months]]*Table1[[#This Row],[final_price]]</f>
        <v>600</v>
      </c>
    </row>
    <row r="675" spans="1:38" x14ac:dyDescent="0.35">
      <c r="A675">
        <v>29</v>
      </c>
      <c r="B675" t="s">
        <v>54</v>
      </c>
      <c r="C675">
        <v>1</v>
      </c>
      <c r="D675" t="s">
        <v>86</v>
      </c>
      <c r="E675" t="b">
        <v>0</v>
      </c>
      <c r="F675" s="1">
        <v>0.86319444444444449</v>
      </c>
      <c r="G675" s="1">
        <v>0.9145833333333333</v>
      </c>
      <c r="H675">
        <v>74</v>
      </c>
      <c r="I675" t="b">
        <v>0</v>
      </c>
      <c r="J675" t="b">
        <v>1</v>
      </c>
      <c r="K675" t="b">
        <v>1</v>
      </c>
      <c r="L675" t="s">
        <v>36</v>
      </c>
      <c r="M675">
        <v>20</v>
      </c>
      <c r="N675" t="s">
        <v>82</v>
      </c>
      <c r="O675">
        <v>15</v>
      </c>
      <c r="P675" t="s">
        <v>38</v>
      </c>
      <c r="Q675">
        <v>0.05</v>
      </c>
      <c r="R675" s="29">
        <v>14.25</v>
      </c>
      <c r="S675" t="s">
        <v>56</v>
      </c>
      <c r="T675" t="s">
        <v>72</v>
      </c>
      <c r="U675">
        <v>35.3733</v>
      </c>
      <c r="V675">
        <v>-119.0187</v>
      </c>
      <c r="W675">
        <f t="shared" si="20"/>
        <v>2024</v>
      </c>
      <c r="X675" t="str">
        <f t="shared" si="21"/>
        <v>April</v>
      </c>
      <c r="Y675" s="2">
        <v>45393</v>
      </c>
      <c r="Z675">
        <v>7</v>
      </c>
      <c r="AA675" t="b">
        <v>0</v>
      </c>
      <c r="AB675" s="2">
        <v>45836</v>
      </c>
      <c r="AC675">
        <v>16</v>
      </c>
      <c r="AD675">
        <v>53</v>
      </c>
      <c r="AE675">
        <v>4</v>
      </c>
      <c r="AF675">
        <v>1.2</v>
      </c>
      <c r="AG675">
        <v>0.75</v>
      </c>
      <c r="AH675" s="30">
        <v>0</v>
      </c>
      <c r="AI675">
        <v>0</v>
      </c>
      <c r="AJ675" t="s">
        <v>73</v>
      </c>
      <c r="AK675" t="s">
        <v>42</v>
      </c>
      <c r="AL675" s="29">
        <f>Table1[[#This Row],[membership_tenure_months]]*Table1[[#This Row],[final_price]]</f>
        <v>228</v>
      </c>
    </row>
    <row r="676" spans="1:38" x14ac:dyDescent="0.35">
      <c r="A676">
        <v>27</v>
      </c>
      <c r="B676" t="s">
        <v>43</v>
      </c>
      <c r="C676">
        <v>1</v>
      </c>
      <c r="D676" t="s">
        <v>116</v>
      </c>
      <c r="E676" t="b">
        <v>1</v>
      </c>
      <c r="F676" s="1">
        <v>0.76527777777777772</v>
      </c>
      <c r="G676" s="1">
        <v>0.88888888888888884</v>
      </c>
      <c r="H676">
        <v>178</v>
      </c>
      <c r="I676" t="b">
        <v>1</v>
      </c>
      <c r="J676" t="b">
        <v>0</v>
      </c>
      <c r="K676" t="b">
        <v>1</v>
      </c>
      <c r="L676" t="s">
        <v>36</v>
      </c>
      <c r="M676">
        <v>30</v>
      </c>
      <c r="N676" t="s">
        <v>82</v>
      </c>
      <c r="O676">
        <v>22.5</v>
      </c>
      <c r="P676" t="s">
        <v>38</v>
      </c>
      <c r="Q676">
        <v>0.05</v>
      </c>
      <c r="R676" s="29">
        <v>21.375</v>
      </c>
      <c r="S676" t="s">
        <v>47</v>
      </c>
      <c r="T676" t="s">
        <v>64</v>
      </c>
      <c r="U676">
        <v>34.052199999999999</v>
      </c>
      <c r="V676">
        <v>-118.2437</v>
      </c>
      <c r="W676">
        <f t="shared" si="20"/>
        <v>2022</v>
      </c>
      <c r="X676" t="str">
        <f t="shared" si="21"/>
        <v>August</v>
      </c>
      <c r="Y676" s="2">
        <v>44784</v>
      </c>
      <c r="Z676">
        <v>0</v>
      </c>
      <c r="AA676" t="b">
        <v>0</v>
      </c>
      <c r="AB676" s="2">
        <v>45802</v>
      </c>
      <c r="AC676">
        <v>36</v>
      </c>
      <c r="AD676">
        <v>87</v>
      </c>
      <c r="AE676">
        <v>4</v>
      </c>
      <c r="AF676">
        <v>3</v>
      </c>
      <c r="AG676">
        <v>1.1200000000000001</v>
      </c>
      <c r="AH676" s="30">
        <v>1</v>
      </c>
      <c r="AI676">
        <v>0</v>
      </c>
      <c r="AJ676" t="s">
        <v>65</v>
      </c>
      <c r="AK676" t="s">
        <v>42</v>
      </c>
      <c r="AL676" s="29">
        <f>Table1[[#This Row],[membership_tenure_months]]*Table1[[#This Row],[final_price]]</f>
        <v>769.5</v>
      </c>
    </row>
    <row r="677" spans="1:38" x14ac:dyDescent="0.35">
      <c r="A677">
        <v>33</v>
      </c>
      <c r="B677" t="s">
        <v>34</v>
      </c>
      <c r="C677">
        <v>5</v>
      </c>
      <c r="D677" t="s">
        <v>169</v>
      </c>
      <c r="E677" t="b">
        <v>1</v>
      </c>
      <c r="F677" s="1">
        <v>0.51458333333333328</v>
      </c>
      <c r="G677" s="1">
        <v>0.59930555555555554</v>
      </c>
      <c r="H677">
        <v>122</v>
      </c>
      <c r="I677" t="b">
        <v>1</v>
      </c>
      <c r="J677" t="b">
        <v>0</v>
      </c>
      <c r="K677" t="b">
        <v>1</v>
      </c>
      <c r="L677" t="s">
        <v>80</v>
      </c>
      <c r="M677">
        <v>50</v>
      </c>
      <c r="N677" t="s">
        <v>82</v>
      </c>
      <c r="O677">
        <v>37.5</v>
      </c>
      <c r="P677" t="s">
        <v>46</v>
      </c>
      <c r="Q677">
        <v>0</v>
      </c>
      <c r="R677" s="29">
        <v>37.5</v>
      </c>
      <c r="S677" t="s">
        <v>39</v>
      </c>
      <c r="T677" t="s">
        <v>64</v>
      </c>
      <c r="U677">
        <v>34.052199999999999</v>
      </c>
      <c r="V677">
        <v>-118.2437</v>
      </c>
      <c r="W677">
        <f t="shared" si="20"/>
        <v>2025</v>
      </c>
      <c r="X677" t="str">
        <f t="shared" si="21"/>
        <v>February</v>
      </c>
      <c r="Y677" s="2">
        <v>45711</v>
      </c>
      <c r="Z677">
        <v>0</v>
      </c>
      <c r="AA677" t="b">
        <v>1</v>
      </c>
      <c r="AB677" s="2">
        <v>45854</v>
      </c>
      <c r="AC677">
        <v>6</v>
      </c>
      <c r="AD677">
        <v>35</v>
      </c>
      <c r="AE677">
        <v>20</v>
      </c>
      <c r="AF677">
        <v>2</v>
      </c>
      <c r="AG677">
        <v>0</v>
      </c>
      <c r="AH677" s="30">
        <v>0</v>
      </c>
      <c r="AI677">
        <v>0</v>
      </c>
      <c r="AJ677" t="s">
        <v>65</v>
      </c>
      <c r="AK677" t="s">
        <v>42</v>
      </c>
      <c r="AL677" s="29">
        <f>Table1[[#This Row],[membership_tenure_months]]*Table1[[#This Row],[final_price]]</f>
        <v>225</v>
      </c>
    </row>
    <row r="678" spans="1:38" x14ac:dyDescent="0.35">
      <c r="A678">
        <v>44</v>
      </c>
      <c r="B678" t="s">
        <v>54</v>
      </c>
      <c r="C678">
        <v>1</v>
      </c>
      <c r="D678" t="s">
        <v>81</v>
      </c>
      <c r="E678" t="b">
        <v>0</v>
      </c>
      <c r="F678" s="1">
        <v>0.86319444444444449</v>
      </c>
      <c r="G678" s="1">
        <v>0.95694444444444449</v>
      </c>
      <c r="H678">
        <v>135</v>
      </c>
      <c r="I678" t="b">
        <v>1</v>
      </c>
      <c r="J678" t="b">
        <v>0</v>
      </c>
      <c r="K678" t="b">
        <v>0</v>
      </c>
      <c r="L678" t="s">
        <v>80</v>
      </c>
      <c r="M678">
        <v>20</v>
      </c>
      <c r="N678" t="s">
        <v>37</v>
      </c>
      <c r="O678">
        <v>20</v>
      </c>
      <c r="P678" t="s">
        <v>46</v>
      </c>
      <c r="Q678">
        <v>0</v>
      </c>
      <c r="R678" s="29">
        <v>20</v>
      </c>
      <c r="S678" t="s">
        <v>56</v>
      </c>
      <c r="T678" t="s">
        <v>61</v>
      </c>
      <c r="U678">
        <v>38.581600000000002</v>
      </c>
      <c r="V678">
        <v>-121.4944</v>
      </c>
      <c r="W678">
        <f t="shared" si="20"/>
        <v>2024</v>
      </c>
      <c r="X678" t="str">
        <f t="shared" si="21"/>
        <v>April</v>
      </c>
      <c r="Y678" s="2">
        <v>45407</v>
      </c>
      <c r="Z678">
        <v>0</v>
      </c>
      <c r="AA678" t="b">
        <v>0</v>
      </c>
      <c r="AB678" s="2">
        <v>45837</v>
      </c>
      <c r="AC678">
        <v>16</v>
      </c>
      <c r="AD678">
        <v>52</v>
      </c>
      <c r="AE678">
        <v>4</v>
      </c>
      <c r="AF678">
        <v>2.2000000000000002</v>
      </c>
      <c r="AG678">
        <v>0</v>
      </c>
      <c r="AH678" s="30">
        <v>0</v>
      </c>
      <c r="AI678">
        <v>0</v>
      </c>
      <c r="AJ678" t="s">
        <v>62</v>
      </c>
      <c r="AK678" t="s">
        <v>42</v>
      </c>
      <c r="AL678" s="29">
        <f>Table1[[#This Row],[membership_tenure_months]]*Table1[[#This Row],[final_price]]</f>
        <v>320</v>
      </c>
    </row>
    <row r="679" spans="1:38" x14ac:dyDescent="0.35">
      <c r="A679">
        <v>14</v>
      </c>
      <c r="B679" t="s">
        <v>43</v>
      </c>
      <c r="C679">
        <v>3</v>
      </c>
      <c r="D679" t="s">
        <v>157</v>
      </c>
      <c r="E679" t="b">
        <v>0</v>
      </c>
      <c r="F679" s="1">
        <v>0.35347222222222224</v>
      </c>
      <c r="G679" s="1">
        <v>0.44097222222222221</v>
      </c>
      <c r="H679">
        <v>126</v>
      </c>
      <c r="I679" t="b">
        <v>0</v>
      </c>
      <c r="J679" t="b">
        <v>0</v>
      </c>
      <c r="K679" t="b">
        <v>0</v>
      </c>
      <c r="L679" t="s">
        <v>45</v>
      </c>
      <c r="M679">
        <v>30</v>
      </c>
      <c r="N679" t="s">
        <v>37</v>
      </c>
      <c r="O679">
        <v>30</v>
      </c>
      <c r="P679" t="s">
        <v>46</v>
      </c>
      <c r="Q679">
        <v>0</v>
      </c>
      <c r="R679" s="29">
        <v>30</v>
      </c>
      <c r="S679" t="s">
        <v>47</v>
      </c>
      <c r="T679" t="s">
        <v>57</v>
      </c>
      <c r="U679">
        <v>33.836599999999997</v>
      </c>
      <c r="V679">
        <v>-117.9143</v>
      </c>
      <c r="W679">
        <f t="shared" si="20"/>
        <v>2022</v>
      </c>
      <c r="X679" t="str">
        <f t="shared" si="21"/>
        <v>August</v>
      </c>
      <c r="Y679" s="2">
        <v>44798</v>
      </c>
      <c r="Z679">
        <v>0</v>
      </c>
      <c r="AA679" t="b">
        <v>0</v>
      </c>
      <c r="AB679" s="2">
        <v>45802</v>
      </c>
      <c r="AC679">
        <v>36</v>
      </c>
      <c r="AD679">
        <v>87</v>
      </c>
      <c r="AE679">
        <v>12</v>
      </c>
      <c r="AF679">
        <v>2.1</v>
      </c>
      <c r="AG679">
        <v>0</v>
      </c>
      <c r="AH679" s="30">
        <v>1</v>
      </c>
      <c r="AI679">
        <v>0</v>
      </c>
      <c r="AJ679" t="s">
        <v>58</v>
      </c>
      <c r="AK679" t="s">
        <v>42</v>
      </c>
      <c r="AL679" s="29">
        <f>Table1[[#This Row],[membership_tenure_months]]*Table1[[#This Row],[final_price]]</f>
        <v>1080</v>
      </c>
    </row>
    <row r="680" spans="1:38" x14ac:dyDescent="0.35">
      <c r="A680">
        <v>13</v>
      </c>
      <c r="B680" t="s">
        <v>34</v>
      </c>
      <c r="C680">
        <v>5</v>
      </c>
      <c r="D680" t="s">
        <v>96</v>
      </c>
      <c r="E680" t="b">
        <v>0</v>
      </c>
      <c r="F680" s="1">
        <v>0.40763888888888888</v>
      </c>
      <c r="G680" s="1">
        <v>0.51111111111111107</v>
      </c>
      <c r="H680">
        <v>149</v>
      </c>
      <c r="I680" t="b">
        <v>0</v>
      </c>
      <c r="J680" t="b">
        <v>1</v>
      </c>
      <c r="K680" t="b">
        <v>0</v>
      </c>
      <c r="L680" t="s">
        <v>45</v>
      </c>
      <c r="M680">
        <v>50</v>
      </c>
      <c r="N680" t="s">
        <v>37</v>
      </c>
      <c r="O680">
        <v>50</v>
      </c>
      <c r="P680" t="s">
        <v>46</v>
      </c>
      <c r="Q680">
        <v>0</v>
      </c>
      <c r="R680" s="29">
        <v>50</v>
      </c>
      <c r="S680" t="s">
        <v>39</v>
      </c>
      <c r="T680" t="s">
        <v>57</v>
      </c>
      <c r="U680">
        <v>33.836599999999997</v>
      </c>
      <c r="V680">
        <v>-117.9143</v>
      </c>
      <c r="W680">
        <f t="shared" si="20"/>
        <v>2022</v>
      </c>
      <c r="X680" t="str">
        <f t="shared" si="21"/>
        <v>December</v>
      </c>
      <c r="Y680" s="2">
        <v>44909</v>
      </c>
      <c r="Z680">
        <v>5</v>
      </c>
      <c r="AA680" t="b">
        <v>0</v>
      </c>
      <c r="AB680" s="2">
        <v>45809</v>
      </c>
      <c r="AC680">
        <v>32</v>
      </c>
      <c r="AD680">
        <v>80</v>
      </c>
      <c r="AE680">
        <v>20</v>
      </c>
      <c r="AF680">
        <v>2.5</v>
      </c>
      <c r="AG680">
        <v>0</v>
      </c>
      <c r="AH680" s="30">
        <v>1</v>
      </c>
      <c r="AI680">
        <v>1</v>
      </c>
      <c r="AJ680" t="s">
        <v>58</v>
      </c>
      <c r="AK680" t="s">
        <v>42</v>
      </c>
      <c r="AL680" s="29">
        <f>Table1[[#This Row],[membership_tenure_months]]*Table1[[#This Row],[final_price]]</f>
        <v>1600</v>
      </c>
    </row>
    <row r="681" spans="1:38" x14ac:dyDescent="0.35">
      <c r="A681">
        <v>33</v>
      </c>
      <c r="B681" t="s">
        <v>34</v>
      </c>
      <c r="C681">
        <v>3</v>
      </c>
      <c r="D681" t="s">
        <v>110</v>
      </c>
      <c r="E681" t="b">
        <v>0</v>
      </c>
      <c r="F681" s="1">
        <v>0.40694444444444444</v>
      </c>
      <c r="G681" s="1">
        <v>0.51180555555555551</v>
      </c>
      <c r="H681">
        <v>151</v>
      </c>
      <c r="I681" t="b">
        <v>0</v>
      </c>
      <c r="J681" t="b">
        <v>0</v>
      </c>
      <c r="K681" t="b">
        <v>0</v>
      </c>
      <c r="L681" t="s">
        <v>36</v>
      </c>
      <c r="M681">
        <v>50</v>
      </c>
      <c r="N681" t="s">
        <v>97</v>
      </c>
      <c r="O681">
        <v>45</v>
      </c>
      <c r="P681" t="s">
        <v>46</v>
      </c>
      <c r="Q681">
        <v>0</v>
      </c>
      <c r="R681" s="29">
        <v>45</v>
      </c>
      <c r="S681" t="s">
        <v>39</v>
      </c>
      <c r="T681" t="s">
        <v>72</v>
      </c>
      <c r="U681">
        <v>35.3733</v>
      </c>
      <c r="V681">
        <v>-119.0187</v>
      </c>
      <c r="W681">
        <f t="shared" si="20"/>
        <v>2023</v>
      </c>
      <c r="X681" t="str">
        <f t="shared" si="21"/>
        <v>February</v>
      </c>
      <c r="Y681" s="2">
        <v>44960</v>
      </c>
      <c r="Z681">
        <v>0</v>
      </c>
      <c r="AA681" t="b">
        <v>0</v>
      </c>
      <c r="AB681" s="2">
        <v>45811</v>
      </c>
      <c r="AC681">
        <v>30</v>
      </c>
      <c r="AD681">
        <v>78</v>
      </c>
      <c r="AE681">
        <v>12</v>
      </c>
      <c r="AF681">
        <v>2.5</v>
      </c>
      <c r="AG681">
        <v>0</v>
      </c>
      <c r="AH681" s="30">
        <v>1</v>
      </c>
      <c r="AI681">
        <v>0</v>
      </c>
      <c r="AJ681" t="s">
        <v>73</v>
      </c>
      <c r="AK681" t="s">
        <v>42</v>
      </c>
      <c r="AL681" s="29">
        <f>Table1[[#This Row],[membership_tenure_months]]*Table1[[#This Row],[final_price]]</f>
        <v>1350</v>
      </c>
    </row>
    <row r="682" spans="1:38" x14ac:dyDescent="0.35">
      <c r="A682">
        <v>19</v>
      </c>
      <c r="B682" t="s">
        <v>54</v>
      </c>
      <c r="C682">
        <v>1</v>
      </c>
      <c r="D682" t="s">
        <v>63</v>
      </c>
      <c r="E682" t="b">
        <v>0</v>
      </c>
      <c r="F682" s="1">
        <v>0.47847222222222224</v>
      </c>
      <c r="G682" s="1">
        <v>0.60138888888888886</v>
      </c>
      <c r="H682">
        <v>177</v>
      </c>
      <c r="I682" t="b">
        <v>1</v>
      </c>
      <c r="J682" t="b">
        <v>1</v>
      </c>
      <c r="K682" t="b">
        <v>0</v>
      </c>
      <c r="L682" t="s">
        <v>36</v>
      </c>
      <c r="M682">
        <v>20</v>
      </c>
      <c r="N682" t="s">
        <v>82</v>
      </c>
      <c r="O682">
        <v>15</v>
      </c>
      <c r="P682" t="s">
        <v>38</v>
      </c>
      <c r="Q682">
        <v>0.05</v>
      </c>
      <c r="R682" s="29">
        <v>14.25</v>
      </c>
      <c r="S682" t="s">
        <v>56</v>
      </c>
      <c r="T682" t="s">
        <v>83</v>
      </c>
      <c r="U682">
        <v>33.770099999999999</v>
      </c>
      <c r="V682">
        <v>-118.19370000000001</v>
      </c>
      <c r="W682">
        <f t="shared" si="20"/>
        <v>2024</v>
      </c>
      <c r="X682" t="str">
        <f t="shared" si="21"/>
        <v>September</v>
      </c>
      <c r="Y682" s="2">
        <v>45556</v>
      </c>
      <c r="Z682">
        <v>3</v>
      </c>
      <c r="AA682" t="b">
        <v>1</v>
      </c>
      <c r="AB682" s="2">
        <v>45845</v>
      </c>
      <c r="AC682">
        <v>11</v>
      </c>
      <c r="AD682">
        <v>44</v>
      </c>
      <c r="AE682">
        <v>4</v>
      </c>
      <c r="AF682">
        <v>3</v>
      </c>
      <c r="AG682">
        <v>0.75</v>
      </c>
      <c r="AH682" s="30">
        <v>0</v>
      </c>
      <c r="AI682">
        <v>0</v>
      </c>
      <c r="AJ682" t="s">
        <v>84</v>
      </c>
      <c r="AK682" t="s">
        <v>42</v>
      </c>
      <c r="AL682" s="29">
        <f>Table1[[#This Row],[membership_tenure_months]]*Table1[[#This Row],[final_price]]</f>
        <v>156.75</v>
      </c>
    </row>
    <row r="683" spans="1:38" x14ac:dyDescent="0.35">
      <c r="A683">
        <v>36</v>
      </c>
      <c r="B683" t="s">
        <v>34</v>
      </c>
      <c r="C683">
        <v>1</v>
      </c>
      <c r="D683" t="s">
        <v>114</v>
      </c>
      <c r="E683" t="b">
        <v>1</v>
      </c>
      <c r="F683" s="1">
        <v>0.49722222222222223</v>
      </c>
      <c r="G683" s="1">
        <v>0.54027777777777775</v>
      </c>
      <c r="H683">
        <v>62</v>
      </c>
      <c r="I683" t="b">
        <v>1</v>
      </c>
      <c r="J683" t="b">
        <v>1</v>
      </c>
      <c r="K683" t="b">
        <v>1</v>
      </c>
      <c r="L683" t="s">
        <v>80</v>
      </c>
      <c r="M683">
        <v>50</v>
      </c>
      <c r="N683" t="s">
        <v>37</v>
      </c>
      <c r="O683">
        <v>50</v>
      </c>
      <c r="P683" t="s">
        <v>46</v>
      </c>
      <c r="Q683">
        <v>0</v>
      </c>
      <c r="R683" s="29">
        <v>50</v>
      </c>
      <c r="S683" t="s">
        <v>39</v>
      </c>
      <c r="T683" t="s">
        <v>69</v>
      </c>
      <c r="U683">
        <v>32.715699999999998</v>
      </c>
      <c r="V683">
        <v>-117.1611</v>
      </c>
      <c r="W683">
        <f t="shared" si="20"/>
        <v>2024</v>
      </c>
      <c r="X683" t="str">
        <f t="shared" si="21"/>
        <v>December</v>
      </c>
      <c r="Y683" s="2">
        <v>45649</v>
      </c>
      <c r="Z683">
        <v>1</v>
      </c>
      <c r="AA683" t="b">
        <v>1</v>
      </c>
      <c r="AB683" s="2">
        <v>45850</v>
      </c>
      <c r="AC683">
        <v>8</v>
      </c>
      <c r="AD683">
        <v>39</v>
      </c>
      <c r="AE683">
        <v>4</v>
      </c>
      <c r="AF683">
        <v>1</v>
      </c>
      <c r="AG683">
        <v>0</v>
      </c>
      <c r="AH683" s="30">
        <v>0</v>
      </c>
      <c r="AI683">
        <v>1</v>
      </c>
      <c r="AJ683" t="s">
        <v>70</v>
      </c>
      <c r="AK683" t="s">
        <v>42</v>
      </c>
      <c r="AL683" s="29">
        <f>Table1[[#This Row],[membership_tenure_months]]*Table1[[#This Row],[final_price]]</f>
        <v>400</v>
      </c>
    </row>
    <row r="684" spans="1:38" x14ac:dyDescent="0.35">
      <c r="A684">
        <v>36</v>
      </c>
      <c r="B684" t="s">
        <v>66</v>
      </c>
      <c r="C684">
        <v>4</v>
      </c>
      <c r="D684" t="s">
        <v>180</v>
      </c>
      <c r="E684" t="b">
        <v>0</v>
      </c>
      <c r="F684" s="1">
        <v>0.52222222222222225</v>
      </c>
      <c r="G684" s="1">
        <v>0.54305555555555551</v>
      </c>
      <c r="H684">
        <v>30</v>
      </c>
      <c r="I684" t="b">
        <v>0</v>
      </c>
      <c r="J684" t="b">
        <v>0</v>
      </c>
      <c r="K684" t="b">
        <v>0</v>
      </c>
      <c r="L684" t="s">
        <v>80</v>
      </c>
      <c r="M684">
        <v>70</v>
      </c>
      <c r="N684" t="s">
        <v>37</v>
      </c>
      <c r="O684">
        <v>70</v>
      </c>
      <c r="P684" t="s">
        <v>93</v>
      </c>
      <c r="Q684">
        <v>0.15</v>
      </c>
      <c r="R684" s="29">
        <v>59.5</v>
      </c>
      <c r="S684" t="s">
        <v>68</v>
      </c>
      <c r="T684" t="s">
        <v>48</v>
      </c>
      <c r="U684">
        <v>36.7378</v>
      </c>
      <c r="V684">
        <v>-119.7871</v>
      </c>
      <c r="W684">
        <f t="shared" si="20"/>
        <v>2023</v>
      </c>
      <c r="X684" t="str">
        <f t="shared" si="21"/>
        <v>July</v>
      </c>
      <c r="Y684" s="2">
        <v>45118</v>
      </c>
      <c r="Z684">
        <v>0</v>
      </c>
      <c r="AA684" t="b">
        <v>1</v>
      </c>
      <c r="AB684" s="2">
        <v>45820</v>
      </c>
      <c r="AC684">
        <v>25</v>
      </c>
      <c r="AD684">
        <v>69</v>
      </c>
      <c r="AE684">
        <v>16</v>
      </c>
      <c r="AF684">
        <v>0.5</v>
      </c>
      <c r="AG684">
        <v>10.5</v>
      </c>
      <c r="AH684" s="30">
        <v>1</v>
      </c>
      <c r="AI684">
        <v>1</v>
      </c>
      <c r="AJ684" t="s">
        <v>49</v>
      </c>
      <c r="AK684" t="s">
        <v>42</v>
      </c>
      <c r="AL684" s="29">
        <f>Table1[[#This Row],[membership_tenure_months]]*Table1[[#This Row],[final_price]]</f>
        <v>1487.5</v>
      </c>
    </row>
    <row r="685" spans="1:38" x14ac:dyDescent="0.35">
      <c r="A685">
        <v>47</v>
      </c>
      <c r="B685" t="s">
        <v>34</v>
      </c>
      <c r="C685">
        <v>2</v>
      </c>
      <c r="D685" t="s">
        <v>103</v>
      </c>
      <c r="E685" t="b">
        <v>1</v>
      </c>
      <c r="F685" s="1">
        <v>0.63124999999999998</v>
      </c>
      <c r="G685" s="1">
        <v>0.6791666666666667</v>
      </c>
      <c r="H685">
        <v>69</v>
      </c>
      <c r="I685" t="b">
        <v>1</v>
      </c>
      <c r="J685" t="b">
        <v>1</v>
      </c>
      <c r="K685" t="b">
        <v>1</v>
      </c>
      <c r="L685" t="s">
        <v>60</v>
      </c>
      <c r="M685">
        <v>50</v>
      </c>
      <c r="N685" t="s">
        <v>82</v>
      </c>
      <c r="O685">
        <v>37.5</v>
      </c>
      <c r="P685" t="s">
        <v>38</v>
      </c>
      <c r="Q685">
        <v>0.05</v>
      </c>
      <c r="R685" s="29">
        <v>35.625</v>
      </c>
      <c r="S685" t="s">
        <v>39</v>
      </c>
      <c r="T685" t="s">
        <v>64</v>
      </c>
      <c r="U685">
        <v>34.052199999999999</v>
      </c>
      <c r="V685">
        <v>-118.2437</v>
      </c>
      <c r="W685">
        <f t="shared" si="20"/>
        <v>2022</v>
      </c>
      <c r="X685" t="str">
        <f t="shared" si="21"/>
        <v>October</v>
      </c>
      <c r="Y685" s="2">
        <v>44841</v>
      </c>
      <c r="Z685">
        <v>5</v>
      </c>
      <c r="AA685" t="b">
        <v>1</v>
      </c>
      <c r="AB685" s="2">
        <v>45805</v>
      </c>
      <c r="AC685">
        <v>34</v>
      </c>
      <c r="AD685">
        <v>84</v>
      </c>
      <c r="AE685">
        <v>8</v>
      </c>
      <c r="AF685">
        <v>1.2</v>
      </c>
      <c r="AG685">
        <v>1.88</v>
      </c>
      <c r="AH685" s="30">
        <v>1</v>
      </c>
      <c r="AI685">
        <v>0</v>
      </c>
      <c r="AJ685" t="s">
        <v>65</v>
      </c>
      <c r="AK685" t="s">
        <v>42</v>
      </c>
      <c r="AL685" s="29">
        <f>Table1[[#This Row],[membership_tenure_months]]*Table1[[#This Row],[final_price]]</f>
        <v>1211.25</v>
      </c>
    </row>
    <row r="686" spans="1:38" x14ac:dyDescent="0.35">
      <c r="A686">
        <v>37</v>
      </c>
      <c r="B686" t="s">
        <v>34</v>
      </c>
      <c r="C686">
        <v>3</v>
      </c>
      <c r="D686" t="s">
        <v>101</v>
      </c>
      <c r="E686" t="b">
        <v>0</v>
      </c>
      <c r="F686" s="1">
        <v>0.74513888888888891</v>
      </c>
      <c r="G686" s="1">
        <v>0.84305555555555556</v>
      </c>
      <c r="H686">
        <v>141</v>
      </c>
      <c r="I686" t="b">
        <v>0</v>
      </c>
      <c r="J686" t="b">
        <v>0</v>
      </c>
      <c r="K686" t="b">
        <v>1</v>
      </c>
      <c r="L686" t="s">
        <v>45</v>
      </c>
      <c r="M686">
        <v>50</v>
      </c>
      <c r="N686" t="s">
        <v>82</v>
      </c>
      <c r="O686">
        <v>37.5</v>
      </c>
      <c r="P686" t="s">
        <v>51</v>
      </c>
      <c r="Q686">
        <v>0.1</v>
      </c>
      <c r="R686" s="29">
        <v>33.75</v>
      </c>
      <c r="S686" t="s">
        <v>39</v>
      </c>
      <c r="T686" t="s">
        <v>83</v>
      </c>
      <c r="U686">
        <v>33.770099999999999</v>
      </c>
      <c r="V686">
        <v>-118.19370000000001</v>
      </c>
      <c r="W686">
        <f t="shared" si="20"/>
        <v>2023</v>
      </c>
      <c r="X686" t="str">
        <f t="shared" si="21"/>
        <v>November</v>
      </c>
      <c r="Y686" s="2">
        <v>45238</v>
      </c>
      <c r="Z686">
        <v>0</v>
      </c>
      <c r="AA686" t="b">
        <v>1</v>
      </c>
      <c r="AB686" s="2">
        <v>45827</v>
      </c>
      <c r="AC686">
        <v>21</v>
      </c>
      <c r="AD686">
        <v>62</v>
      </c>
      <c r="AE686">
        <v>12</v>
      </c>
      <c r="AF686">
        <v>2.4</v>
      </c>
      <c r="AG686">
        <v>3.75</v>
      </c>
      <c r="AH686" s="30">
        <v>1</v>
      </c>
      <c r="AI686">
        <v>0</v>
      </c>
      <c r="AJ686" t="s">
        <v>84</v>
      </c>
      <c r="AK686" t="s">
        <v>42</v>
      </c>
      <c r="AL686" s="29">
        <f>Table1[[#This Row],[membership_tenure_months]]*Table1[[#This Row],[final_price]]</f>
        <v>708.75</v>
      </c>
    </row>
    <row r="687" spans="1:38" x14ac:dyDescent="0.35">
      <c r="A687">
        <v>36</v>
      </c>
      <c r="B687" t="s">
        <v>43</v>
      </c>
      <c r="C687">
        <v>5</v>
      </c>
      <c r="D687" t="s">
        <v>139</v>
      </c>
      <c r="E687" t="b">
        <v>0</v>
      </c>
      <c r="F687" s="1">
        <v>0.87291666666666667</v>
      </c>
      <c r="G687" s="1">
        <v>0.92708333333333337</v>
      </c>
      <c r="H687">
        <v>78</v>
      </c>
      <c r="I687" t="b">
        <v>1</v>
      </c>
      <c r="J687" t="b">
        <v>1</v>
      </c>
      <c r="K687" t="b">
        <v>0</v>
      </c>
      <c r="L687" t="s">
        <v>45</v>
      </c>
      <c r="M687">
        <v>30</v>
      </c>
      <c r="N687" t="s">
        <v>37</v>
      </c>
      <c r="O687">
        <v>30</v>
      </c>
      <c r="P687" t="s">
        <v>93</v>
      </c>
      <c r="Q687">
        <v>0.15</v>
      </c>
      <c r="R687" s="29">
        <v>25.5</v>
      </c>
      <c r="S687" t="s">
        <v>47</v>
      </c>
      <c r="T687" t="s">
        <v>61</v>
      </c>
      <c r="U687">
        <v>38.581600000000002</v>
      </c>
      <c r="V687">
        <v>-121.4944</v>
      </c>
      <c r="W687">
        <f t="shared" si="20"/>
        <v>2023</v>
      </c>
      <c r="X687" t="str">
        <f t="shared" si="21"/>
        <v>October</v>
      </c>
      <c r="Y687" s="2">
        <v>45222</v>
      </c>
      <c r="Z687">
        <v>5</v>
      </c>
      <c r="AA687" t="b">
        <v>0</v>
      </c>
      <c r="AB687" s="2">
        <v>45826</v>
      </c>
      <c r="AC687">
        <v>22</v>
      </c>
      <c r="AD687">
        <v>63</v>
      </c>
      <c r="AE687">
        <v>20</v>
      </c>
      <c r="AF687">
        <v>1.3</v>
      </c>
      <c r="AG687">
        <v>4.5</v>
      </c>
      <c r="AH687" s="30">
        <v>1</v>
      </c>
      <c r="AI687">
        <v>0</v>
      </c>
      <c r="AJ687" t="s">
        <v>62</v>
      </c>
      <c r="AK687" t="s">
        <v>42</v>
      </c>
      <c r="AL687" s="29">
        <f>Table1[[#This Row],[membership_tenure_months]]*Table1[[#This Row],[final_price]]</f>
        <v>561</v>
      </c>
    </row>
    <row r="688" spans="1:38" x14ac:dyDescent="0.35">
      <c r="A688">
        <v>13</v>
      </c>
      <c r="B688" t="s">
        <v>43</v>
      </c>
      <c r="C688">
        <v>1</v>
      </c>
      <c r="D688" t="s">
        <v>94</v>
      </c>
      <c r="E688" t="b">
        <v>0</v>
      </c>
      <c r="F688" s="1">
        <v>0.67361111111111116</v>
      </c>
      <c r="G688" s="1">
        <v>0.69444444444444442</v>
      </c>
      <c r="H688">
        <v>30</v>
      </c>
      <c r="I688" t="b">
        <v>1</v>
      </c>
      <c r="J688" t="b">
        <v>0</v>
      </c>
      <c r="K688" t="b">
        <v>0</v>
      </c>
      <c r="L688" t="s">
        <v>80</v>
      </c>
      <c r="M688">
        <v>30</v>
      </c>
      <c r="N688" t="s">
        <v>82</v>
      </c>
      <c r="O688">
        <v>22.5</v>
      </c>
      <c r="P688" t="s">
        <v>38</v>
      </c>
      <c r="Q688">
        <v>0.05</v>
      </c>
      <c r="R688" s="29">
        <v>21.375</v>
      </c>
      <c r="S688" t="s">
        <v>47</v>
      </c>
      <c r="T688" t="s">
        <v>69</v>
      </c>
      <c r="U688">
        <v>32.715699999999998</v>
      </c>
      <c r="V688">
        <v>-117.1611</v>
      </c>
      <c r="W688">
        <f t="shared" si="20"/>
        <v>2024</v>
      </c>
      <c r="X688" t="str">
        <f t="shared" si="21"/>
        <v>August</v>
      </c>
      <c r="Y688" s="2">
        <v>45532</v>
      </c>
      <c r="Z688">
        <v>0</v>
      </c>
      <c r="AA688" t="b">
        <v>0</v>
      </c>
      <c r="AB688" s="2">
        <v>45844</v>
      </c>
      <c r="AC688">
        <v>12</v>
      </c>
      <c r="AD688">
        <v>45</v>
      </c>
      <c r="AE688">
        <v>4</v>
      </c>
      <c r="AF688">
        <v>0.5</v>
      </c>
      <c r="AG688">
        <v>1.1200000000000001</v>
      </c>
      <c r="AH688" s="30">
        <v>0</v>
      </c>
      <c r="AI688">
        <v>0</v>
      </c>
      <c r="AJ688" t="s">
        <v>70</v>
      </c>
      <c r="AK688" t="s">
        <v>42</v>
      </c>
      <c r="AL688" s="29">
        <f>Table1[[#This Row],[membership_tenure_months]]*Table1[[#This Row],[final_price]]</f>
        <v>256.5</v>
      </c>
    </row>
    <row r="689" spans="1:38" x14ac:dyDescent="0.35">
      <c r="A689">
        <v>41</v>
      </c>
      <c r="B689" t="s">
        <v>54</v>
      </c>
      <c r="C689">
        <v>4</v>
      </c>
      <c r="D689" t="s">
        <v>181</v>
      </c>
      <c r="E689" t="b">
        <v>1</v>
      </c>
      <c r="F689" s="1">
        <v>0.42291666666666666</v>
      </c>
      <c r="G689" s="1">
        <v>0.45624999999999999</v>
      </c>
      <c r="H689">
        <v>48</v>
      </c>
      <c r="I689" t="b">
        <v>1</v>
      </c>
      <c r="J689" t="b">
        <v>0</v>
      </c>
      <c r="K689" t="b">
        <v>0</v>
      </c>
      <c r="L689" t="s">
        <v>80</v>
      </c>
      <c r="M689">
        <v>20</v>
      </c>
      <c r="N689" t="s">
        <v>37</v>
      </c>
      <c r="O689">
        <v>20</v>
      </c>
      <c r="P689" t="s">
        <v>38</v>
      </c>
      <c r="Q689">
        <v>0.05</v>
      </c>
      <c r="R689" s="29">
        <v>19</v>
      </c>
      <c r="S689" t="s">
        <v>56</v>
      </c>
      <c r="T689" t="s">
        <v>57</v>
      </c>
      <c r="U689">
        <v>33.836599999999997</v>
      </c>
      <c r="V689">
        <v>-117.9143</v>
      </c>
      <c r="W689">
        <f t="shared" si="20"/>
        <v>2023</v>
      </c>
      <c r="X689" t="str">
        <f t="shared" si="21"/>
        <v>March</v>
      </c>
      <c r="Y689" s="2">
        <v>45011</v>
      </c>
      <c r="Z689">
        <v>0</v>
      </c>
      <c r="AA689" t="b">
        <v>0</v>
      </c>
      <c r="AB689" s="2">
        <v>45814</v>
      </c>
      <c r="AC689">
        <v>29</v>
      </c>
      <c r="AD689">
        <v>75</v>
      </c>
      <c r="AE689">
        <v>16</v>
      </c>
      <c r="AF689">
        <v>0.8</v>
      </c>
      <c r="AG689">
        <v>1</v>
      </c>
      <c r="AH689" s="30">
        <v>1</v>
      </c>
      <c r="AI689">
        <v>0</v>
      </c>
      <c r="AJ689" t="s">
        <v>58</v>
      </c>
      <c r="AK689" t="s">
        <v>42</v>
      </c>
      <c r="AL689" s="29">
        <f>Table1[[#This Row],[membership_tenure_months]]*Table1[[#This Row],[final_price]]</f>
        <v>551</v>
      </c>
    </row>
    <row r="690" spans="1:38" x14ac:dyDescent="0.35">
      <c r="A690">
        <v>30</v>
      </c>
      <c r="B690" t="s">
        <v>54</v>
      </c>
      <c r="C690">
        <v>5</v>
      </c>
      <c r="D690" t="s">
        <v>91</v>
      </c>
      <c r="E690" t="b">
        <v>0</v>
      </c>
      <c r="F690" s="1">
        <v>0.72847222222222219</v>
      </c>
      <c r="G690" s="1">
        <v>0.76736111111111116</v>
      </c>
      <c r="H690">
        <v>56</v>
      </c>
      <c r="I690" t="b">
        <v>0</v>
      </c>
      <c r="J690" t="b">
        <v>1</v>
      </c>
      <c r="K690" t="b">
        <v>0</v>
      </c>
      <c r="L690" t="s">
        <v>45</v>
      </c>
      <c r="M690">
        <v>20</v>
      </c>
      <c r="N690" t="s">
        <v>37</v>
      </c>
      <c r="O690">
        <v>20</v>
      </c>
      <c r="P690" t="s">
        <v>93</v>
      </c>
      <c r="Q690">
        <v>0.15</v>
      </c>
      <c r="R690" s="29">
        <v>17</v>
      </c>
      <c r="S690" t="s">
        <v>56</v>
      </c>
      <c r="T690" t="s">
        <v>48</v>
      </c>
      <c r="U690">
        <v>36.7378</v>
      </c>
      <c r="V690">
        <v>-119.7871</v>
      </c>
      <c r="W690">
        <f t="shared" si="20"/>
        <v>2024</v>
      </c>
      <c r="X690" t="str">
        <f t="shared" si="21"/>
        <v>December</v>
      </c>
      <c r="Y690" s="2">
        <v>45631</v>
      </c>
      <c r="Z690">
        <v>6</v>
      </c>
      <c r="AA690" t="b">
        <v>0</v>
      </c>
      <c r="AB690" s="2">
        <v>45849</v>
      </c>
      <c r="AC690">
        <v>8</v>
      </c>
      <c r="AD690">
        <v>40</v>
      </c>
      <c r="AE690">
        <v>20</v>
      </c>
      <c r="AF690">
        <v>0.9</v>
      </c>
      <c r="AG690">
        <v>3</v>
      </c>
      <c r="AH690" s="30">
        <v>0</v>
      </c>
      <c r="AI690">
        <v>0</v>
      </c>
      <c r="AJ690" t="s">
        <v>49</v>
      </c>
      <c r="AK690" t="s">
        <v>42</v>
      </c>
      <c r="AL690" s="29">
        <f>Table1[[#This Row],[membership_tenure_months]]*Table1[[#This Row],[final_price]]</f>
        <v>136</v>
      </c>
    </row>
    <row r="691" spans="1:38" x14ac:dyDescent="0.35">
      <c r="A691">
        <v>30</v>
      </c>
      <c r="B691" t="s">
        <v>66</v>
      </c>
      <c r="C691">
        <v>3</v>
      </c>
      <c r="D691" t="s">
        <v>119</v>
      </c>
      <c r="E691" t="b">
        <v>1</v>
      </c>
      <c r="F691" s="1">
        <v>0.54166666666666663</v>
      </c>
      <c r="G691" s="1">
        <v>0.65486111111111112</v>
      </c>
      <c r="H691">
        <v>163</v>
      </c>
      <c r="I691" t="b">
        <v>1</v>
      </c>
      <c r="J691" t="b">
        <v>1</v>
      </c>
      <c r="K691" t="b">
        <v>1</v>
      </c>
      <c r="L691" t="s">
        <v>60</v>
      </c>
      <c r="M691">
        <v>70</v>
      </c>
      <c r="N691" t="s">
        <v>82</v>
      </c>
      <c r="O691">
        <v>52.5</v>
      </c>
      <c r="P691" t="s">
        <v>38</v>
      </c>
      <c r="Q691">
        <v>0.05</v>
      </c>
      <c r="R691" s="29">
        <v>49.875</v>
      </c>
      <c r="S691" t="s">
        <v>68</v>
      </c>
      <c r="T691" t="s">
        <v>76</v>
      </c>
      <c r="U691">
        <v>37.774900000000002</v>
      </c>
      <c r="V691">
        <v>-122.4194</v>
      </c>
      <c r="W691">
        <f t="shared" si="20"/>
        <v>2024</v>
      </c>
      <c r="X691" t="str">
        <f t="shared" si="21"/>
        <v>July</v>
      </c>
      <c r="Y691" s="2">
        <v>45486</v>
      </c>
      <c r="Z691">
        <v>4</v>
      </c>
      <c r="AA691" t="b">
        <v>1</v>
      </c>
      <c r="AB691" s="2">
        <v>45841</v>
      </c>
      <c r="AC691">
        <v>13</v>
      </c>
      <c r="AD691">
        <v>48</v>
      </c>
      <c r="AE691">
        <v>12</v>
      </c>
      <c r="AF691">
        <v>2.7</v>
      </c>
      <c r="AG691">
        <v>2.62</v>
      </c>
      <c r="AH691" s="30">
        <v>0</v>
      </c>
      <c r="AI691">
        <v>1</v>
      </c>
      <c r="AJ691" t="s">
        <v>77</v>
      </c>
      <c r="AK691" t="s">
        <v>42</v>
      </c>
      <c r="AL691" s="29">
        <f>Table1[[#This Row],[membership_tenure_months]]*Table1[[#This Row],[final_price]]</f>
        <v>648.375</v>
      </c>
    </row>
    <row r="692" spans="1:38" x14ac:dyDescent="0.35">
      <c r="A692">
        <v>17</v>
      </c>
      <c r="B692" t="s">
        <v>34</v>
      </c>
      <c r="C692">
        <v>2</v>
      </c>
      <c r="D692" t="s">
        <v>160</v>
      </c>
      <c r="E692" t="b">
        <v>1</v>
      </c>
      <c r="F692" s="1">
        <v>0.35</v>
      </c>
      <c r="G692" s="1">
        <v>0.41458333333333336</v>
      </c>
      <c r="H692">
        <v>93</v>
      </c>
      <c r="I692" t="b">
        <v>0</v>
      </c>
      <c r="J692" t="b">
        <v>0</v>
      </c>
      <c r="K692" t="b">
        <v>0</v>
      </c>
      <c r="L692" t="s">
        <v>45</v>
      </c>
      <c r="M692">
        <v>50</v>
      </c>
      <c r="N692" t="s">
        <v>37</v>
      </c>
      <c r="O692">
        <v>50</v>
      </c>
      <c r="P692" t="s">
        <v>46</v>
      </c>
      <c r="Q692">
        <v>0</v>
      </c>
      <c r="R692" s="29">
        <v>50</v>
      </c>
      <c r="S692" t="s">
        <v>39</v>
      </c>
      <c r="T692" t="s">
        <v>72</v>
      </c>
      <c r="U692">
        <v>35.3733</v>
      </c>
      <c r="V692">
        <v>-119.0187</v>
      </c>
      <c r="W692">
        <f t="shared" si="20"/>
        <v>2024</v>
      </c>
      <c r="X692" t="str">
        <f t="shared" si="21"/>
        <v>March</v>
      </c>
      <c r="Y692" s="2">
        <v>45377</v>
      </c>
      <c r="Z692">
        <v>0</v>
      </c>
      <c r="AA692" t="b">
        <v>1</v>
      </c>
      <c r="AB692" s="2">
        <v>45835</v>
      </c>
      <c r="AC692">
        <v>17</v>
      </c>
      <c r="AD692">
        <v>54</v>
      </c>
      <c r="AE692">
        <v>8</v>
      </c>
      <c r="AF692">
        <v>1.6</v>
      </c>
      <c r="AG692">
        <v>0</v>
      </c>
      <c r="AH692" s="30">
        <v>0</v>
      </c>
      <c r="AI692">
        <v>1</v>
      </c>
      <c r="AJ692" t="s">
        <v>73</v>
      </c>
      <c r="AK692" t="s">
        <v>42</v>
      </c>
      <c r="AL692" s="29">
        <f>Table1[[#This Row],[membership_tenure_months]]*Table1[[#This Row],[final_price]]</f>
        <v>850</v>
      </c>
    </row>
    <row r="693" spans="1:38" x14ac:dyDescent="0.35">
      <c r="A693">
        <v>20</v>
      </c>
      <c r="B693" t="s">
        <v>34</v>
      </c>
      <c r="C693">
        <v>2</v>
      </c>
      <c r="D693" t="s">
        <v>107</v>
      </c>
      <c r="E693" t="b">
        <v>1</v>
      </c>
      <c r="F693" s="1">
        <v>0.73958333333333337</v>
      </c>
      <c r="G693" s="1">
        <v>0.80555555555555558</v>
      </c>
      <c r="H693">
        <v>95</v>
      </c>
      <c r="I693" t="b">
        <v>1</v>
      </c>
      <c r="J693" t="b">
        <v>0</v>
      </c>
      <c r="K693" t="b">
        <v>1</v>
      </c>
      <c r="L693" t="s">
        <v>60</v>
      </c>
      <c r="M693">
        <v>50</v>
      </c>
      <c r="N693" t="s">
        <v>82</v>
      </c>
      <c r="O693">
        <v>37.5</v>
      </c>
      <c r="P693" t="s">
        <v>46</v>
      </c>
      <c r="Q693">
        <v>0</v>
      </c>
      <c r="R693" s="29">
        <v>37.5</v>
      </c>
      <c r="S693" t="s">
        <v>39</v>
      </c>
      <c r="T693" t="s">
        <v>48</v>
      </c>
      <c r="U693">
        <v>36.7378</v>
      </c>
      <c r="V693">
        <v>-119.7871</v>
      </c>
      <c r="W693">
        <f t="shared" si="20"/>
        <v>2023</v>
      </c>
      <c r="X693" t="str">
        <f t="shared" si="21"/>
        <v>December</v>
      </c>
      <c r="Y693" s="2">
        <v>45290</v>
      </c>
      <c r="Z693">
        <v>0</v>
      </c>
      <c r="AA693" t="b">
        <v>1</v>
      </c>
      <c r="AB693" s="2">
        <v>45830</v>
      </c>
      <c r="AC693">
        <v>20</v>
      </c>
      <c r="AD693">
        <v>59</v>
      </c>
      <c r="AE693">
        <v>8</v>
      </c>
      <c r="AF693">
        <v>1.6</v>
      </c>
      <c r="AG693">
        <v>0</v>
      </c>
      <c r="AH693" s="30">
        <v>0</v>
      </c>
      <c r="AI693">
        <v>0</v>
      </c>
      <c r="AJ693" t="s">
        <v>49</v>
      </c>
      <c r="AK693" t="s">
        <v>42</v>
      </c>
      <c r="AL693" s="29">
        <f>Table1[[#This Row],[membership_tenure_months]]*Table1[[#This Row],[final_price]]</f>
        <v>750</v>
      </c>
    </row>
    <row r="694" spans="1:38" x14ac:dyDescent="0.35">
      <c r="A694">
        <v>18</v>
      </c>
      <c r="B694" t="s">
        <v>54</v>
      </c>
      <c r="C694">
        <v>2</v>
      </c>
      <c r="D694" t="s">
        <v>92</v>
      </c>
      <c r="E694" t="b">
        <v>0</v>
      </c>
      <c r="F694" s="1">
        <v>0.76041666666666663</v>
      </c>
      <c r="G694" s="1">
        <v>0.87430555555555556</v>
      </c>
      <c r="H694">
        <v>164</v>
      </c>
      <c r="I694" t="b">
        <v>0</v>
      </c>
      <c r="J694" t="b">
        <v>0</v>
      </c>
      <c r="K694" t="b">
        <v>0</v>
      </c>
      <c r="L694" t="s">
        <v>45</v>
      </c>
      <c r="M694">
        <v>20</v>
      </c>
      <c r="N694" t="s">
        <v>82</v>
      </c>
      <c r="O694">
        <v>15</v>
      </c>
      <c r="P694" t="s">
        <v>93</v>
      </c>
      <c r="Q694">
        <v>0.15</v>
      </c>
      <c r="R694" s="29">
        <v>12.75</v>
      </c>
      <c r="S694" t="s">
        <v>56</v>
      </c>
      <c r="T694" t="s">
        <v>61</v>
      </c>
      <c r="U694">
        <v>38.581600000000002</v>
      </c>
      <c r="V694">
        <v>-121.4944</v>
      </c>
      <c r="W694">
        <f t="shared" si="20"/>
        <v>2024</v>
      </c>
      <c r="X694" t="str">
        <f t="shared" si="21"/>
        <v>October</v>
      </c>
      <c r="Y694" s="2">
        <v>45572</v>
      </c>
      <c r="Z694">
        <v>0</v>
      </c>
      <c r="AA694" t="b">
        <v>1</v>
      </c>
      <c r="AB694" s="2">
        <v>45846</v>
      </c>
      <c r="AC694">
        <v>10</v>
      </c>
      <c r="AD694">
        <v>43</v>
      </c>
      <c r="AE694">
        <v>8</v>
      </c>
      <c r="AF694">
        <v>2.7</v>
      </c>
      <c r="AG694">
        <v>2.25</v>
      </c>
      <c r="AH694" s="30">
        <v>0</v>
      </c>
      <c r="AI694">
        <v>0</v>
      </c>
      <c r="AJ694" t="s">
        <v>62</v>
      </c>
      <c r="AK694" t="s">
        <v>42</v>
      </c>
      <c r="AL694" s="29">
        <f>Table1[[#This Row],[membership_tenure_months]]*Table1[[#This Row],[final_price]]</f>
        <v>127.5</v>
      </c>
    </row>
    <row r="695" spans="1:38" x14ac:dyDescent="0.35">
      <c r="A695">
        <v>25</v>
      </c>
      <c r="B695" t="s">
        <v>34</v>
      </c>
      <c r="C695">
        <v>5</v>
      </c>
      <c r="D695" t="s">
        <v>169</v>
      </c>
      <c r="E695" t="b">
        <v>0</v>
      </c>
      <c r="F695" s="1">
        <v>0.67569444444444449</v>
      </c>
      <c r="G695" s="1">
        <v>0.78125</v>
      </c>
      <c r="H695">
        <v>152</v>
      </c>
      <c r="I695" t="b">
        <v>0</v>
      </c>
      <c r="J695" t="b">
        <v>0</v>
      </c>
      <c r="K695" t="b">
        <v>0</v>
      </c>
      <c r="L695" t="s">
        <v>45</v>
      </c>
      <c r="M695">
        <v>50</v>
      </c>
      <c r="N695" t="s">
        <v>97</v>
      </c>
      <c r="O695">
        <v>45</v>
      </c>
      <c r="P695" t="s">
        <v>38</v>
      </c>
      <c r="Q695">
        <v>0.05</v>
      </c>
      <c r="R695" s="29">
        <v>42.75</v>
      </c>
      <c r="S695" t="s">
        <v>39</v>
      </c>
      <c r="T695" t="s">
        <v>64</v>
      </c>
      <c r="U695">
        <v>34.052199999999999</v>
      </c>
      <c r="V695">
        <v>-118.2437</v>
      </c>
      <c r="W695">
        <f t="shared" si="20"/>
        <v>2025</v>
      </c>
      <c r="X695" t="str">
        <f t="shared" si="21"/>
        <v>February</v>
      </c>
      <c r="Y695" s="2">
        <v>45708</v>
      </c>
      <c r="Z695">
        <v>0</v>
      </c>
      <c r="AA695" t="b">
        <v>1</v>
      </c>
      <c r="AB695" s="2">
        <v>45854</v>
      </c>
      <c r="AC695">
        <v>6</v>
      </c>
      <c r="AD695">
        <v>35</v>
      </c>
      <c r="AE695">
        <v>20</v>
      </c>
      <c r="AF695">
        <v>2.5</v>
      </c>
      <c r="AG695">
        <v>2.25</v>
      </c>
      <c r="AH695" s="30">
        <v>0</v>
      </c>
      <c r="AI695">
        <v>0</v>
      </c>
      <c r="AJ695" t="s">
        <v>65</v>
      </c>
      <c r="AK695" t="s">
        <v>42</v>
      </c>
      <c r="AL695" s="29">
        <f>Table1[[#This Row],[membership_tenure_months]]*Table1[[#This Row],[final_price]]</f>
        <v>256.5</v>
      </c>
    </row>
    <row r="696" spans="1:38" x14ac:dyDescent="0.35">
      <c r="A696">
        <v>23</v>
      </c>
      <c r="B696" t="s">
        <v>34</v>
      </c>
      <c r="C696">
        <v>2</v>
      </c>
      <c r="D696" t="s">
        <v>127</v>
      </c>
      <c r="E696" t="b">
        <v>1</v>
      </c>
      <c r="F696" s="1">
        <v>0.61250000000000004</v>
      </c>
      <c r="G696" s="1">
        <v>0.7055555555555556</v>
      </c>
      <c r="H696">
        <v>134</v>
      </c>
      <c r="I696" t="b">
        <v>1</v>
      </c>
      <c r="J696" t="b">
        <v>1</v>
      </c>
      <c r="K696" t="b">
        <v>0</v>
      </c>
      <c r="L696" t="s">
        <v>80</v>
      </c>
      <c r="M696">
        <v>50</v>
      </c>
      <c r="N696" t="s">
        <v>37</v>
      </c>
      <c r="O696">
        <v>50</v>
      </c>
      <c r="P696" t="s">
        <v>38</v>
      </c>
      <c r="Q696">
        <v>0.05</v>
      </c>
      <c r="R696" s="29">
        <v>47.5</v>
      </c>
      <c r="S696" t="s">
        <v>39</v>
      </c>
      <c r="T696" t="s">
        <v>76</v>
      </c>
      <c r="U696">
        <v>37.774900000000002</v>
      </c>
      <c r="V696">
        <v>-122.4194</v>
      </c>
      <c r="W696">
        <f t="shared" si="20"/>
        <v>2023</v>
      </c>
      <c r="X696" t="str">
        <f t="shared" si="21"/>
        <v>September</v>
      </c>
      <c r="Y696" s="2">
        <v>45180</v>
      </c>
      <c r="Z696">
        <v>6</v>
      </c>
      <c r="AA696" t="b">
        <v>1</v>
      </c>
      <c r="AB696" s="2">
        <v>45824</v>
      </c>
      <c r="AC696">
        <v>23</v>
      </c>
      <c r="AD696">
        <v>65</v>
      </c>
      <c r="AE696">
        <v>8</v>
      </c>
      <c r="AF696">
        <v>2.2000000000000002</v>
      </c>
      <c r="AG696">
        <v>2.5</v>
      </c>
      <c r="AH696" s="30">
        <v>1</v>
      </c>
      <c r="AI696">
        <v>1</v>
      </c>
      <c r="AJ696" t="s">
        <v>77</v>
      </c>
      <c r="AK696" t="s">
        <v>42</v>
      </c>
      <c r="AL696" s="29">
        <f>Table1[[#This Row],[membership_tenure_months]]*Table1[[#This Row],[final_price]]</f>
        <v>1092.5</v>
      </c>
    </row>
    <row r="697" spans="1:38" x14ac:dyDescent="0.35">
      <c r="A697">
        <v>23</v>
      </c>
      <c r="B697" t="s">
        <v>66</v>
      </c>
      <c r="C697">
        <v>3</v>
      </c>
      <c r="D697" t="s">
        <v>99</v>
      </c>
      <c r="E697" t="b">
        <v>0</v>
      </c>
      <c r="F697" s="1">
        <v>0.5708333333333333</v>
      </c>
      <c r="G697" s="1">
        <v>0.60624999999999996</v>
      </c>
      <c r="H697">
        <v>51</v>
      </c>
      <c r="I697" t="b">
        <v>0</v>
      </c>
      <c r="J697" t="b">
        <v>0</v>
      </c>
      <c r="K697" t="b">
        <v>1</v>
      </c>
      <c r="L697" t="s">
        <v>36</v>
      </c>
      <c r="M697">
        <v>70</v>
      </c>
      <c r="N697" t="s">
        <v>37</v>
      </c>
      <c r="O697">
        <v>70</v>
      </c>
      <c r="P697" t="s">
        <v>38</v>
      </c>
      <c r="Q697">
        <v>0.05</v>
      </c>
      <c r="R697" s="29">
        <v>66.5</v>
      </c>
      <c r="S697" t="s">
        <v>68</v>
      </c>
      <c r="T697" t="s">
        <v>83</v>
      </c>
      <c r="U697">
        <v>33.770099999999999</v>
      </c>
      <c r="V697">
        <v>-118.19370000000001</v>
      </c>
      <c r="W697">
        <f t="shared" si="20"/>
        <v>2024</v>
      </c>
      <c r="X697" t="str">
        <f t="shared" si="21"/>
        <v>August</v>
      </c>
      <c r="Y697" s="2">
        <v>45523</v>
      </c>
      <c r="Z697">
        <v>0</v>
      </c>
      <c r="AA697" t="b">
        <v>1</v>
      </c>
      <c r="AB697" s="2">
        <v>45843</v>
      </c>
      <c r="AC697">
        <v>12</v>
      </c>
      <c r="AD697">
        <v>46</v>
      </c>
      <c r="AE697">
        <v>12</v>
      </c>
      <c r="AF697">
        <v>0.8</v>
      </c>
      <c r="AG697">
        <v>3.5</v>
      </c>
      <c r="AH697" s="30">
        <v>0</v>
      </c>
      <c r="AI697">
        <v>1</v>
      </c>
      <c r="AJ697" t="s">
        <v>84</v>
      </c>
      <c r="AK697" t="s">
        <v>42</v>
      </c>
      <c r="AL697" s="29">
        <f>Table1[[#This Row],[membership_tenure_months]]*Table1[[#This Row],[final_price]]</f>
        <v>798</v>
      </c>
    </row>
    <row r="698" spans="1:38" x14ac:dyDescent="0.35">
      <c r="A698">
        <v>20</v>
      </c>
      <c r="B698" t="s">
        <v>43</v>
      </c>
      <c r="C698">
        <v>1</v>
      </c>
      <c r="D698" t="s">
        <v>90</v>
      </c>
      <c r="E698" t="b">
        <v>0</v>
      </c>
      <c r="F698" s="1">
        <v>0.37152777777777779</v>
      </c>
      <c r="G698" s="1">
        <v>0.43263888888888891</v>
      </c>
      <c r="H698">
        <v>88</v>
      </c>
      <c r="I698" t="b">
        <v>1</v>
      </c>
      <c r="J698" t="b">
        <v>1</v>
      </c>
      <c r="K698" t="b">
        <v>1</v>
      </c>
      <c r="L698" t="s">
        <v>80</v>
      </c>
      <c r="M698">
        <v>30</v>
      </c>
      <c r="N698" t="s">
        <v>37</v>
      </c>
      <c r="O698">
        <v>30</v>
      </c>
      <c r="P698" t="s">
        <v>46</v>
      </c>
      <c r="Q698">
        <v>0</v>
      </c>
      <c r="R698" s="29">
        <v>30</v>
      </c>
      <c r="S698" t="s">
        <v>47</v>
      </c>
      <c r="T698" t="s">
        <v>76</v>
      </c>
      <c r="U698">
        <v>37.774900000000002</v>
      </c>
      <c r="V698">
        <v>-122.4194</v>
      </c>
      <c r="W698">
        <f t="shared" si="20"/>
        <v>2023</v>
      </c>
      <c r="X698" t="str">
        <f t="shared" si="21"/>
        <v>October</v>
      </c>
      <c r="Y698" s="2">
        <v>45211</v>
      </c>
      <c r="Z698">
        <v>4</v>
      </c>
      <c r="AA698" t="b">
        <v>1</v>
      </c>
      <c r="AB698" s="2">
        <v>45826</v>
      </c>
      <c r="AC698">
        <v>22</v>
      </c>
      <c r="AD698">
        <v>63</v>
      </c>
      <c r="AE698">
        <v>4</v>
      </c>
      <c r="AF698">
        <v>1.5</v>
      </c>
      <c r="AG698">
        <v>0</v>
      </c>
      <c r="AH698" s="30">
        <v>1</v>
      </c>
      <c r="AI698">
        <v>0</v>
      </c>
      <c r="AJ698" t="s">
        <v>77</v>
      </c>
      <c r="AK698" t="s">
        <v>42</v>
      </c>
      <c r="AL698" s="29">
        <f>Table1[[#This Row],[membership_tenure_months]]*Table1[[#This Row],[final_price]]</f>
        <v>660</v>
      </c>
    </row>
    <row r="699" spans="1:38" x14ac:dyDescent="0.35">
      <c r="A699">
        <v>24</v>
      </c>
      <c r="B699" t="s">
        <v>34</v>
      </c>
      <c r="C699">
        <v>1</v>
      </c>
      <c r="D699" t="s">
        <v>86</v>
      </c>
      <c r="E699" t="b">
        <v>1</v>
      </c>
      <c r="F699" s="1">
        <v>0.37361111111111112</v>
      </c>
      <c r="G699" s="1">
        <v>0.49513888888888891</v>
      </c>
      <c r="H699">
        <v>175</v>
      </c>
      <c r="I699" t="b">
        <v>0</v>
      </c>
      <c r="J699" t="b">
        <v>1</v>
      </c>
      <c r="K699" t="b">
        <v>1</v>
      </c>
      <c r="L699" t="s">
        <v>36</v>
      </c>
      <c r="M699">
        <v>50</v>
      </c>
      <c r="N699" t="s">
        <v>82</v>
      </c>
      <c r="O699">
        <v>37.5</v>
      </c>
      <c r="P699" t="s">
        <v>46</v>
      </c>
      <c r="Q699">
        <v>0</v>
      </c>
      <c r="R699" s="29">
        <v>37.5</v>
      </c>
      <c r="S699" t="s">
        <v>39</v>
      </c>
      <c r="T699" t="s">
        <v>83</v>
      </c>
      <c r="U699">
        <v>33.770099999999999</v>
      </c>
      <c r="V699">
        <v>-118.19370000000001</v>
      </c>
      <c r="W699">
        <f t="shared" si="20"/>
        <v>2025</v>
      </c>
      <c r="X699" t="str">
        <f t="shared" si="21"/>
        <v>January</v>
      </c>
      <c r="Y699" s="2">
        <v>45666</v>
      </c>
      <c r="Z699">
        <v>4</v>
      </c>
      <c r="AA699" t="b">
        <v>1</v>
      </c>
      <c r="AB699" s="2">
        <v>45851</v>
      </c>
      <c r="AC699">
        <v>7</v>
      </c>
      <c r="AD699">
        <v>38</v>
      </c>
      <c r="AE699">
        <v>4</v>
      </c>
      <c r="AF699">
        <v>2.9</v>
      </c>
      <c r="AG699">
        <v>0</v>
      </c>
      <c r="AH699" s="30">
        <v>0</v>
      </c>
      <c r="AI699">
        <v>0</v>
      </c>
      <c r="AJ699" t="s">
        <v>84</v>
      </c>
      <c r="AK699" t="s">
        <v>42</v>
      </c>
      <c r="AL699" s="29">
        <f>Table1[[#This Row],[membership_tenure_months]]*Table1[[#This Row],[final_price]]</f>
        <v>262.5</v>
      </c>
    </row>
    <row r="700" spans="1:38" x14ac:dyDescent="0.35">
      <c r="A700">
        <v>16</v>
      </c>
      <c r="B700" t="s">
        <v>34</v>
      </c>
      <c r="C700">
        <v>4</v>
      </c>
      <c r="D700" t="s">
        <v>178</v>
      </c>
      <c r="E700" t="b">
        <v>1</v>
      </c>
      <c r="F700" s="1">
        <v>0.68125000000000002</v>
      </c>
      <c r="G700" s="1">
        <v>0.73472222222222228</v>
      </c>
      <c r="H700">
        <v>77</v>
      </c>
      <c r="I700" t="b">
        <v>0</v>
      </c>
      <c r="J700" t="b">
        <v>1</v>
      </c>
      <c r="K700" t="b">
        <v>0</v>
      </c>
      <c r="L700" t="s">
        <v>80</v>
      </c>
      <c r="M700">
        <v>50</v>
      </c>
      <c r="N700" t="s">
        <v>37</v>
      </c>
      <c r="O700">
        <v>50</v>
      </c>
      <c r="P700" t="s">
        <v>51</v>
      </c>
      <c r="Q700">
        <v>0.1</v>
      </c>
      <c r="R700" s="29">
        <v>45</v>
      </c>
      <c r="S700" t="s">
        <v>39</v>
      </c>
      <c r="T700" t="s">
        <v>69</v>
      </c>
      <c r="U700">
        <v>32.715699999999998</v>
      </c>
      <c r="V700">
        <v>-117.1611</v>
      </c>
      <c r="W700">
        <f t="shared" si="20"/>
        <v>2024</v>
      </c>
      <c r="X700" t="str">
        <f t="shared" si="21"/>
        <v>January</v>
      </c>
      <c r="Y700" s="2">
        <v>45318</v>
      </c>
      <c r="Z700">
        <v>1</v>
      </c>
      <c r="AA700" t="b">
        <v>1</v>
      </c>
      <c r="AB700" s="2">
        <v>45832</v>
      </c>
      <c r="AC700">
        <v>19</v>
      </c>
      <c r="AD700">
        <v>57</v>
      </c>
      <c r="AE700">
        <v>16</v>
      </c>
      <c r="AF700">
        <v>1.3</v>
      </c>
      <c r="AG700">
        <v>5</v>
      </c>
      <c r="AH700" s="30">
        <v>0</v>
      </c>
      <c r="AI700">
        <v>0</v>
      </c>
      <c r="AJ700" t="s">
        <v>70</v>
      </c>
      <c r="AK700" t="s">
        <v>42</v>
      </c>
      <c r="AL700" s="29">
        <f>Table1[[#This Row],[membership_tenure_months]]*Table1[[#This Row],[final_price]]</f>
        <v>855</v>
      </c>
    </row>
    <row r="701" spans="1:38" x14ac:dyDescent="0.35">
      <c r="A701">
        <v>33</v>
      </c>
      <c r="B701" t="s">
        <v>34</v>
      </c>
      <c r="C701">
        <v>2</v>
      </c>
      <c r="D701" t="s">
        <v>122</v>
      </c>
      <c r="E701" t="b">
        <v>1</v>
      </c>
      <c r="F701" s="1">
        <v>0.67777777777777781</v>
      </c>
      <c r="G701" s="1">
        <v>0.75208333333333333</v>
      </c>
      <c r="H701">
        <v>107</v>
      </c>
      <c r="I701" t="b">
        <v>1</v>
      </c>
      <c r="J701" t="b">
        <v>1</v>
      </c>
      <c r="K701" t="b">
        <v>0</v>
      </c>
      <c r="L701" t="s">
        <v>36</v>
      </c>
      <c r="M701">
        <v>50</v>
      </c>
      <c r="N701" t="s">
        <v>37</v>
      </c>
      <c r="O701">
        <v>50</v>
      </c>
      <c r="P701" t="s">
        <v>46</v>
      </c>
      <c r="Q701">
        <v>0</v>
      </c>
      <c r="R701" s="29">
        <v>50</v>
      </c>
      <c r="S701" t="s">
        <v>39</v>
      </c>
      <c r="T701" t="s">
        <v>40</v>
      </c>
      <c r="U701">
        <v>37.338200000000001</v>
      </c>
      <c r="V701">
        <v>-121.88630000000001</v>
      </c>
      <c r="W701">
        <f t="shared" si="20"/>
        <v>2023</v>
      </c>
      <c r="X701" t="str">
        <f t="shared" si="21"/>
        <v>December</v>
      </c>
      <c r="Y701" s="2">
        <v>45263</v>
      </c>
      <c r="Z701">
        <v>7</v>
      </c>
      <c r="AA701" t="b">
        <v>1</v>
      </c>
      <c r="AB701" s="2">
        <v>45829</v>
      </c>
      <c r="AC701">
        <v>20</v>
      </c>
      <c r="AD701">
        <v>60</v>
      </c>
      <c r="AE701">
        <v>8</v>
      </c>
      <c r="AF701">
        <v>1.8</v>
      </c>
      <c r="AG701">
        <v>0</v>
      </c>
      <c r="AH701" s="30">
        <v>0</v>
      </c>
      <c r="AI701">
        <v>1</v>
      </c>
      <c r="AJ701" t="s">
        <v>41</v>
      </c>
      <c r="AK701" t="s">
        <v>42</v>
      </c>
      <c r="AL701" s="29">
        <f>Table1[[#This Row],[membership_tenure_months]]*Table1[[#This Row],[final_price]]</f>
        <v>1000</v>
      </c>
    </row>
    <row r="702" spans="1:38" x14ac:dyDescent="0.35">
      <c r="A702">
        <v>36</v>
      </c>
      <c r="B702" t="s">
        <v>54</v>
      </c>
      <c r="C702">
        <v>3</v>
      </c>
      <c r="D702" t="s">
        <v>136</v>
      </c>
      <c r="E702" t="b">
        <v>0</v>
      </c>
      <c r="F702" s="1">
        <v>0.41736111111111113</v>
      </c>
      <c r="G702" s="1">
        <v>0.50763888888888886</v>
      </c>
      <c r="H702">
        <v>130</v>
      </c>
      <c r="I702" t="b">
        <v>0</v>
      </c>
      <c r="J702" t="b">
        <v>1</v>
      </c>
      <c r="K702" t="b">
        <v>1</v>
      </c>
      <c r="L702" t="s">
        <v>80</v>
      </c>
      <c r="M702">
        <v>20</v>
      </c>
      <c r="N702" t="s">
        <v>37</v>
      </c>
      <c r="O702">
        <v>20</v>
      </c>
      <c r="P702" t="s">
        <v>46</v>
      </c>
      <c r="Q702">
        <v>0</v>
      </c>
      <c r="R702" s="29">
        <v>20</v>
      </c>
      <c r="S702" t="s">
        <v>56</v>
      </c>
      <c r="T702" t="s">
        <v>61</v>
      </c>
      <c r="U702">
        <v>38.581600000000002</v>
      </c>
      <c r="V702">
        <v>-121.4944</v>
      </c>
      <c r="W702">
        <f t="shared" si="20"/>
        <v>2025</v>
      </c>
      <c r="X702" t="str">
        <f t="shared" si="21"/>
        <v>April</v>
      </c>
      <c r="Y702" s="2">
        <v>45775</v>
      </c>
      <c r="Z702">
        <v>1</v>
      </c>
      <c r="AA702" t="b">
        <v>0</v>
      </c>
      <c r="AB702" s="2">
        <v>45857</v>
      </c>
      <c r="AC702">
        <v>4</v>
      </c>
      <c r="AD702">
        <v>32</v>
      </c>
      <c r="AE702">
        <v>12</v>
      </c>
      <c r="AF702">
        <v>2.2000000000000002</v>
      </c>
      <c r="AG702">
        <v>0</v>
      </c>
      <c r="AH702" s="30">
        <v>0</v>
      </c>
      <c r="AI702">
        <v>0</v>
      </c>
      <c r="AJ702" t="s">
        <v>62</v>
      </c>
      <c r="AK702" t="s">
        <v>42</v>
      </c>
      <c r="AL702" s="29">
        <f>Table1[[#This Row],[membership_tenure_months]]*Table1[[#This Row],[final_price]]</f>
        <v>80</v>
      </c>
    </row>
    <row r="703" spans="1:38" x14ac:dyDescent="0.35">
      <c r="A703">
        <v>33</v>
      </c>
      <c r="B703" t="s">
        <v>54</v>
      </c>
      <c r="C703">
        <v>2</v>
      </c>
      <c r="D703" t="s">
        <v>107</v>
      </c>
      <c r="E703" t="b">
        <v>1</v>
      </c>
      <c r="F703" s="1">
        <v>0.85069444444444442</v>
      </c>
      <c r="G703" s="1">
        <v>0.96944444444444444</v>
      </c>
      <c r="H703">
        <v>171</v>
      </c>
      <c r="I703" t="b">
        <v>1</v>
      </c>
      <c r="J703" t="b">
        <v>0</v>
      </c>
      <c r="K703" t="b">
        <v>0</v>
      </c>
      <c r="L703" t="s">
        <v>80</v>
      </c>
      <c r="M703">
        <v>20</v>
      </c>
      <c r="N703" t="s">
        <v>37</v>
      </c>
      <c r="O703">
        <v>20</v>
      </c>
      <c r="P703" t="s">
        <v>51</v>
      </c>
      <c r="Q703">
        <v>0.1</v>
      </c>
      <c r="R703" s="29">
        <v>18</v>
      </c>
      <c r="S703" t="s">
        <v>56</v>
      </c>
      <c r="T703" t="s">
        <v>57</v>
      </c>
      <c r="U703">
        <v>33.836599999999997</v>
      </c>
      <c r="V703">
        <v>-117.9143</v>
      </c>
      <c r="W703">
        <f t="shared" si="20"/>
        <v>2024</v>
      </c>
      <c r="X703" t="str">
        <f t="shared" si="21"/>
        <v>June</v>
      </c>
      <c r="Y703" s="2">
        <v>45472</v>
      </c>
      <c r="Z703">
        <v>0</v>
      </c>
      <c r="AA703" t="b">
        <v>0</v>
      </c>
      <c r="AB703" s="2">
        <v>45840</v>
      </c>
      <c r="AC703">
        <v>14</v>
      </c>
      <c r="AD703">
        <v>49</v>
      </c>
      <c r="AE703">
        <v>8</v>
      </c>
      <c r="AF703">
        <v>2.8</v>
      </c>
      <c r="AG703">
        <v>2</v>
      </c>
      <c r="AH703" s="30">
        <v>0</v>
      </c>
      <c r="AI703">
        <v>0</v>
      </c>
      <c r="AJ703" t="s">
        <v>58</v>
      </c>
      <c r="AK703" t="s">
        <v>42</v>
      </c>
      <c r="AL703" s="29">
        <f>Table1[[#This Row],[membership_tenure_months]]*Table1[[#This Row],[final_price]]</f>
        <v>252</v>
      </c>
    </row>
    <row r="704" spans="1:38" x14ac:dyDescent="0.35">
      <c r="A704">
        <v>19</v>
      </c>
      <c r="B704" t="s">
        <v>34</v>
      </c>
      <c r="C704">
        <v>2</v>
      </c>
      <c r="D704" t="s">
        <v>55</v>
      </c>
      <c r="E704" t="b">
        <v>1</v>
      </c>
      <c r="F704" s="1">
        <v>0.58402777777777781</v>
      </c>
      <c r="G704" s="1">
        <v>0.66388888888888886</v>
      </c>
      <c r="H704">
        <v>115</v>
      </c>
      <c r="I704" t="b">
        <v>0</v>
      </c>
      <c r="J704" t="b">
        <v>0</v>
      </c>
      <c r="K704" t="b">
        <v>0</v>
      </c>
      <c r="L704" t="s">
        <v>80</v>
      </c>
      <c r="M704">
        <v>50</v>
      </c>
      <c r="N704" t="s">
        <v>37</v>
      </c>
      <c r="O704">
        <v>50</v>
      </c>
      <c r="P704" t="s">
        <v>46</v>
      </c>
      <c r="Q704">
        <v>0</v>
      </c>
      <c r="R704" s="29">
        <v>50</v>
      </c>
      <c r="S704" t="s">
        <v>39</v>
      </c>
      <c r="T704" t="s">
        <v>64</v>
      </c>
      <c r="U704">
        <v>34.052199999999999</v>
      </c>
      <c r="V704">
        <v>-118.2437</v>
      </c>
      <c r="W704">
        <f t="shared" si="20"/>
        <v>2025</v>
      </c>
      <c r="X704" t="str">
        <f t="shared" si="21"/>
        <v>January</v>
      </c>
      <c r="Y704" s="2">
        <v>45687</v>
      </c>
      <c r="Z704">
        <v>0</v>
      </c>
      <c r="AA704" t="b">
        <v>1</v>
      </c>
      <c r="AB704" s="2">
        <v>45852</v>
      </c>
      <c r="AC704">
        <v>7</v>
      </c>
      <c r="AD704">
        <v>37</v>
      </c>
      <c r="AE704">
        <v>8</v>
      </c>
      <c r="AF704">
        <v>1.9</v>
      </c>
      <c r="AG704">
        <v>0</v>
      </c>
      <c r="AH704" s="30">
        <v>0</v>
      </c>
      <c r="AI704">
        <v>1</v>
      </c>
      <c r="AJ704" t="s">
        <v>65</v>
      </c>
      <c r="AK704" t="s">
        <v>42</v>
      </c>
      <c r="AL704" s="29">
        <f>Table1[[#This Row],[membership_tenure_months]]*Table1[[#This Row],[final_price]]</f>
        <v>350</v>
      </c>
    </row>
    <row r="705" spans="1:38" x14ac:dyDescent="0.35">
      <c r="A705">
        <v>24</v>
      </c>
      <c r="B705" t="s">
        <v>43</v>
      </c>
      <c r="C705">
        <v>1</v>
      </c>
      <c r="D705" t="s">
        <v>116</v>
      </c>
      <c r="E705" t="b">
        <v>0</v>
      </c>
      <c r="F705" s="1">
        <v>0.54513888888888884</v>
      </c>
      <c r="G705" s="1">
        <v>0.64513888888888893</v>
      </c>
      <c r="H705">
        <v>144</v>
      </c>
      <c r="I705" t="b">
        <v>0</v>
      </c>
      <c r="J705" t="b">
        <v>1</v>
      </c>
      <c r="K705" t="b">
        <v>1</v>
      </c>
      <c r="L705" t="s">
        <v>45</v>
      </c>
      <c r="M705">
        <v>30</v>
      </c>
      <c r="N705" t="s">
        <v>37</v>
      </c>
      <c r="O705">
        <v>30</v>
      </c>
      <c r="P705" t="s">
        <v>46</v>
      </c>
      <c r="Q705">
        <v>0</v>
      </c>
      <c r="R705" s="29">
        <v>30</v>
      </c>
      <c r="S705" t="s">
        <v>47</v>
      </c>
      <c r="T705" t="s">
        <v>76</v>
      </c>
      <c r="U705">
        <v>37.774900000000002</v>
      </c>
      <c r="V705">
        <v>-122.4194</v>
      </c>
      <c r="W705">
        <f t="shared" si="20"/>
        <v>2025</v>
      </c>
      <c r="X705" t="str">
        <f t="shared" si="21"/>
        <v>April</v>
      </c>
      <c r="Y705" s="2">
        <v>45763</v>
      </c>
      <c r="Z705">
        <v>3</v>
      </c>
      <c r="AA705" t="b">
        <v>1</v>
      </c>
      <c r="AB705" s="2">
        <v>45857</v>
      </c>
      <c r="AC705">
        <v>4</v>
      </c>
      <c r="AD705">
        <v>32</v>
      </c>
      <c r="AE705">
        <v>4</v>
      </c>
      <c r="AF705">
        <v>2.4</v>
      </c>
      <c r="AG705">
        <v>0</v>
      </c>
      <c r="AH705" s="30">
        <v>0</v>
      </c>
      <c r="AI705">
        <v>0</v>
      </c>
      <c r="AJ705" t="s">
        <v>77</v>
      </c>
      <c r="AK705" t="s">
        <v>42</v>
      </c>
      <c r="AL705" s="29">
        <f>Table1[[#This Row],[membership_tenure_months]]*Table1[[#This Row],[final_price]]</f>
        <v>120</v>
      </c>
    </row>
    <row r="706" spans="1:38" x14ac:dyDescent="0.35">
      <c r="A706">
        <v>41</v>
      </c>
      <c r="B706" t="s">
        <v>34</v>
      </c>
      <c r="C706">
        <v>1</v>
      </c>
      <c r="D706" t="s">
        <v>94</v>
      </c>
      <c r="E706" t="b">
        <v>1</v>
      </c>
      <c r="F706" s="1">
        <v>0.40694444444444444</v>
      </c>
      <c r="G706" s="1">
        <v>0.46527777777777779</v>
      </c>
      <c r="H706">
        <v>84</v>
      </c>
      <c r="I706" t="b">
        <v>1</v>
      </c>
      <c r="J706" t="b">
        <v>1</v>
      </c>
      <c r="K706" t="b">
        <v>0</v>
      </c>
      <c r="L706" t="s">
        <v>80</v>
      </c>
      <c r="M706">
        <v>50</v>
      </c>
      <c r="N706" t="s">
        <v>97</v>
      </c>
      <c r="O706">
        <v>45</v>
      </c>
      <c r="P706" t="s">
        <v>46</v>
      </c>
      <c r="Q706">
        <v>0</v>
      </c>
      <c r="R706" s="29">
        <v>45</v>
      </c>
      <c r="S706" t="s">
        <v>39</v>
      </c>
      <c r="T706" t="s">
        <v>83</v>
      </c>
      <c r="U706">
        <v>33.770099999999999</v>
      </c>
      <c r="V706">
        <v>-118.19370000000001</v>
      </c>
      <c r="W706">
        <f t="shared" ref="W706:W769" si="22">YEAR(Y:Y)</f>
        <v>2022</v>
      </c>
      <c r="X706" t="str">
        <f t="shared" ref="X706:X769" si="23">TEXT(Y:Y,"MMMM")</f>
        <v>August</v>
      </c>
      <c r="Y706" s="2">
        <v>44776</v>
      </c>
      <c r="Z706">
        <v>4</v>
      </c>
      <c r="AA706" t="b">
        <v>1</v>
      </c>
      <c r="AB706" s="2">
        <v>45801</v>
      </c>
      <c r="AC706">
        <v>36</v>
      </c>
      <c r="AD706">
        <v>88</v>
      </c>
      <c r="AE706">
        <v>4</v>
      </c>
      <c r="AF706">
        <v>1.4</v>
      </c>
      <c r="AG706">
        <v>0</v>
      </c>
      <c r="AH706" s="30">
        <v>1</v>
      </c>
      <c r="AI706">
        <v>0</v>
      </c>
      <c r="AJ706" t="s">
        <v>84</v>
      </c>
      <c r="AK706" t="s">
        <v>42</v>
      </c>
      <c r="AL706" s="29">
        <f>Table1[[#This Row],[membership_tenure_months]]*Table1[[#This Row],[final_price]]</f>
        <v>1620</v>
      </c>
    </row>
    <row r="707" spans="1:38" x14ac:dyDescent="0.35">
      <c r="A707">
        <v>29</v>
      </c>
      <c r="B707" t="s">
        <v>34</v>
      </c>
      <c r="C707">
        <v>2</v>
      </c>
      <c r="D707" t="s">
        <v>92</v>
      </c>
      <c r="E707" t="b">
        <v>0</v>
      </c>
      <c r="F707" s="1">
        <v>0.86944444444444446</v>
      </c>
      <c r="G707" s="1">
        <v>0.94444444444444442</v>
      </c>
      <c r="H707">
        <v>108</v>
      </c>
      <c r="I707" t="b">
        <v>0</v>
      </c>
      <c r="J707" t="b">
        <v>1</v>
      </c>
      <c r="K707" t="b">
        <v>0</v>
      </c>
      <c r="L707" t="s">
        <v>45</v>
      </c>
      <c r="M707">
        <v>50</v>
      </c>
      <c r="N707" t="s">
        <v>37</v>
      </c>
      <c r="O707">
        <v>50</v>
      </c>
      <c r="P707" t="s">
        <v>38</v>
      </c>
      <c r="Q707">
        <v>0.05</v>
      </c>
      <c r="R707" s="29">
        <v>47.5</v>
      </c>
      <c r="S707" t="s">
        <v>39</v>
      </c>
      <c r="T707" t="s">
        <v>76</v>
      </c>
      <c r="U707">
        <v>37.774900000000002</v>
      </c>
      <c r="V707">
        <v>-122.4194</v>
      </c>
      <c r="W707">
        <f t="shared" si="22"/>
        <v>2024</v>
      </c>
      <c r="X707" t="str">
        <f t="shared" si="23"/>
        <v>July</v>
      </c>
      <c r="Y707" s="2">
        <v>45487</v>
      </c>
      <c r="Z707">
        <v>5</v>
      </c>
      <c r="AA707" t="b">
        <v>1</v>
      </c>
      <c r="AB707" s="2">
        <v>45841</v>
      </c>
      <c r="AC707">
        <v>13</v>
      </c>
      <c r="AD707">
        <v>48</v>
      </c>
      <c r="AE707">
        <v>8</v>
      </c>
      <c r="AF707">
        <v>1.8</v>
      </c>
      <c r="AG707">
        <v>2.5</v>
      </c>
      <c r="AH707" s="30">
        <v>0</v>
      </c>
      <c r="AI707">
        <v>1</v>
      </c>
      <c r="AJ707" t="s">
        <v>77</v>
      </c>
      <c r="AK707" t="s">
        <v>42</v>
      </c>
      <c r="AL707" s="29">
        <f>Table1[[#This Row],[membership_tenure_months]]*Table1[[#This Row],[final_price]]</f>
        <v>617.5</v>
      </c>
    </row>
    <row r="708" spans="1:38" x14ac:dyDescent="0.35">
      <c r="A708">
        <v>43</v>
      </c>
      <c r="B708" t="s">
        <v>43</v>
      </c>
      <c r="C708">
        <v>3</v>
      </c>
      <c r="D708" t="s">
        <v>141</v>
      </c>
      <c r="E708" t="b">
        <v>0</v>
      </c>
      <c r="F708" s="1">
        <v>0.77569444444444446</v>
      </c>
      <c r="G708" s="1">
        <v>0.84375</v>
      </c>
      <c r="H708">
        <v>98</v>
      </c>
      <c r="I708" t="b">
        <v>0</v>
      </c>
      <c r="J708" t="b">
        <v>1</v>
      </c>
      <c r="K708" t="b">
        <v>1</v>
      </c>
      <c r="L708" t="s">
        <v>80</v>
      </c>
      <c r="M708">
        <v>30</v>
      </c>
      <c r="N708" t="s">
        <v>97</v>
      </c>
      <c r="O708">
        <v>27</v>
      </c>
      <c r="P708" t="s">
        <v>51</v>
      </c>
      <c r="Q708">
        <v>0.1</v>
      </c>
      <c r="R708" s="29">
        <v>24.3</v>
      </c>
      <c r="S708" t="s">
        <v>47</v>
      </c>
      <c r="T708" t="s">
        <v>48</v>
      </c>
      <c r="U708">
        <v>36.7378</v>
      </c>
      <c r="V708">
        <v>-119.7871</v>
      </c>
      <c r="W708">
        <f t="shared" si="22"/>
        <v>2023</v>
      </c>
      <c r="X708" t="str">
        <f t="shared" si="23"/>
        <v>February</v>
      </c>
      <c r="Y708" s="2">
        <v>44968</v>
      </c>
      <c r="Z708">
        <v>7</v>
      </c>
      <c r="AA708" t="b">
        <v>1</v>
      </c>
      <c r="AB708" s="2">
        <v>45812</v>
      </c>
      <c r="AC708">
        <v>30</v>
      </c>
      <c r="AD708">
        <v>77</v>
      </c>
      <c r="AE708">
        <v>12</v>
      </c>
      <c r="AF708">
        <v>1.6</v>
      </c>
      <c r="AG708">
        <v>2.7</v>
      </c>
      <c r="AH708" s="30">
        <v>1</v>
      </c>
      <c r="AI708">
        <v>0</v>
      </c>
      <c r="AJ708" t="s">
        <v>49</v>
      </c>
      <c r="AK708" t="s">
        <v>42</v>
      </c>
      <c r="AL708" s="29">
        <f>Table1[[#This Row],[membership_tenure_months]]*Table1[[#This Row],[final_price]]</f>
        <v>729</v>
      </c>
    </row>
    <row r="709" spans="1:38" x14ac:dyDescent="0.35">
      <c r="A709">
        <v>28</v>
      </c>
      <c r="B709" t="s">
        <v>34</v>
      </c>
      <c r="C709">
        <v>4</v>
      </c>
      <c r="D709" t="s">
        <v>118</v>
      </c>
      <c r="E709" t="b">
        <v>0</v>
      </c>
      <c r="F709" s="1">
        <v>0.68958333333333333</v>
      </c>
      <c r="G709" s="1">
        <v>0.71597222222222223</v>
      </c>
      <c r="H709">
        <v>38</v>
      </c>
      <c r="I709" t="b">
        <v>0</v>
      </c>
      <c r="J709" t="b">
        <v>0</v>
      </c>
      <c r="K709" t="b">
        <v>1</v>
      </c>
      <c r="L709" t="s">
        <v>36</v>
      </c>
      <c r="M709">
        <v>50</v>
      </c>
      <c r="N709" t="s">
        <v>82</v>
      </c>
      <c r="O709">
        <v>37.5</v>
      </c>
      <c r="P709" t="s">
        <v>38</v>
      </c>
      <c r="Q709">
        <v>0.05</v>
      </c>
      <c r="R709" s="29">
        <v>35.625</v>
      </c>
      <c r="S709" t="s">
        <v>39</v>
      </c>
      <c r="T709" t="s">
        <v>69</v>
      </c>
      <c r="U709">
        <v>32.715699999999998</v>
      </c>
      <c r="V709">
        <v>-117.1611</v>
      </c>
      <c r="W709">
        <f t="shared" si="22"/>
        <v>2024</v>
      </c>
      <c r="X709" t="str">
        <f t="shared" si="23"/>
        <v>September</v>
      </c>
      <c r="Y709" s="2">
        <v>45559</v>
      </c>
      <c r="Z709">
        <v>0</v>
      </c>
      <c r="AA709" t="b">
        <v>0</v>
      </c>
      <c r="AB709" s="2">
        <v>45845</v>
      </c>
      <c r="AC709">
        <v>11</v>
      </c>
      <c r="AD709">
        <v>44</v>
      </c>
      <c r="AE709">
        <v>16</v>
      </c>
      <c r="AF709">
        <v>0.6</v>
      </c>
      <c r="AG709">
        <v>1.88</v>
      </c>
      <c r="AH709" s="30">
        <v>0</v>
      </c>
      <c r="AI709">
        <v>0</v>
      </c>
      <c r="AJ709" t="s">
        <v>70</v>
      </c>
      <c r="AK709" t="s">
        <v>42</v>
      </c>
      <c r="AL709" s="29">
        <f>Table1[[#This Row],[membership_tenure_months]]*Table1[[#This Row],[final_price]]</f>
        <v>391.875</v>
      </c>
    </row>
    <row r="710" spans="1:38" x14ac:dyDescent="0.35">
      <c r="A710">
        <v>44</v>
      </c>
      <c r="B710" t="s">
        <v>34</v>
      </c>
      <c r="C710">
        <v>2</v>
      </c>
      <c r="D710" t="s">
        <v>120</v>
      </c>
      <c r="E710" t="b">
        <v>1</v>
      </c>
      <c r="F710" s="1">
        <v>0.71736111111111112</v>
      </c>
      <c r="G710" s="1">
        <v>0.76041666666666663</v>
      </c>
      <c r="H710">
        <v>62</v>
      </c>
      <c r="I710" t="b">
        <v>0</v>
      </c>
      <c r="J710" t="b">
        <v>0</v>
      </c>
      <c r="K710" t="b">
        <v>1</v>
      </c>
      <c r="L710" t="s">
        <v>36</v>
      </c>
      <c r="M710">
        <v>50</v>
      </c>
      <c r="N710" t="s">
        <v>82</v>
      </c>
      <c r="O710">
        <v>37.5</v>
      </c>
      <c r="P710" t="s">
        <v>51</v>
      </c>
      <c r="Q710">
        <v>0.1</v>
      </c>
      <c r="R710" s="29">
        <v>33.75</v>
      </c>
      <c r="S710" t="s">
        <v>39</v>
      </c>
      <c r="T710" t="s">
        <v>52</v>
      </c>
      <c r="U710">
        <v>37.804400000000001</v>
      </c>
      <c r="V710">
        <v>-122.27119999999999</v>
      </c>
      <c r="W710">
        <f t="shared" si="22"/>
        <v>2023</v>
      </c>
      <c r="X710" t="str">
        <f t="shared" si="23"/>
        <v>June</v>
      </c>
      <c r="Y710" s="2">
        <v>45105</v>
      </c>
      <c r="Z710">
        <v>0</v>
      </c>
      <c r="AA710" t="b">
        <v>1</v>
      </c>
      <c r="AB710" s="2">
        <v>45820</v>
      </c>
      <c r="AC710">
        <v>26</v>
      </c>
      <c r="AD710">
        <v>69</v>
      </c>
      <c r="AE710">
        <v>8</v>
      </c>
      <c r="AF710">
        <v>1</v>
      </c>
      <c r="AG710">
        <v>3.75</v>
      </c>
      <c r="AH710" s="30">
        <v>1</v>
      </c>
      <c r="AI710">
        <v>0</v>
      </c>
      <c r="AJ710" t="s">
        <v>53</v>
      </c>
      <c r="AK710" t="s">
        <v>42</v>
      </c>
      <c r="AL710" s="29">
        <f>Table1[[#This Row],[membership_tenure_months]]*Table1[[#This Row],[final_price]]</f>
        <v>877.5</v>
      </c>
    </row>
    <row r="711" spans="1:38" x14ac:dyDescent="0.35">
      <c r="A711">
        <v>31</v>
      </c>
      <c r="B711" t="s">
        <v>34</v>
      </c>
      <c r="C711">
        <v>3</v>
      </c>
      <c r="D711" t="s">
        <v>105</v>
      </c>
      <c r="E711" t="b">
        <v>0</v>
      </c>
      <c r="F711" s="1">
        <v>0.42638888888888887</v>
      </c>
      <c r="G711" s="1">
        <v>0.55069444444444449</v>
      </c>
      <c r="H711">
        <v>179</v>
      </c>
      <c r="I711" t="b">
        <v>0</v>
      </c>
      <c r="J711" t="b">
        <v>1</v>
      </c>
      <c r="K711" t="b">
        <v>1</v>
      </c>
      <c r="L711" t="s">
        <v>45</v>
      </c>
      <c r="M711">
        <v>50</v>
      </c>
      <c r="N711" t="s">
        <v>82</v>
      </c>
      <c r="O711">
        <v>37.5</v>
      </c>
      <c r="P711" t="s">
        <v>46</v>
      </c>
      <c r="Q711">
        <v>0</v>
      </c>
      <c r="R711" s="29">
        <v>37.5</v>
      </c>
      <c r="S711" t="s">
        <v>39</v>
      </c>
      <c r="T711" t="s">
        <v>57</v>
      </c>
      <c r="U711">
        <v>33.836599999999997</v>
      </c>
      <c r="V711">
        <v>-117.9143</v>
      </c>
      <c r="W711">
        <f t="shared" si="22"/>
        <v>2023</v>
      </c>
      <c r="X711" t="str">
        <f t="shared" si="23"/>
        <v>April</v>
      </c>
      <c r="Y711" s="2">
        <v>45021</v>
      </c>
      <c r="Z711">
        <v>2</v>
      </c>
      <c r="AA711" t="b">
        <v>1</v>
      </c>
      <c r="AB711" s="2">
        <v>45815</v>
      </c>
      <c r="AC711">
        <v>28</v>
      </c>
      <c r="AD711">
        <v>74</v>
      </c>
      <c r="AE711">
        <v>12</v>
      </c>
      <c r="AF711">
        <v>3</v>
      </c>
      <c r="AG711">
        <v>0</v>
      </c>
      <c r="AH711" s="30">
        <v>1</v>
      </c>
      <c r="AI711">
        <v>0</v>
      </c>
      <c r="AJ711" t="s">
        <v>58</v>
      </c>
      <c r="AK711" t="s">
        <v>42</v>
      </c>
      <c r="AL711" s="29">
        <f>Table1[[#This Row],[membership_tenure_months]]*Table1[[#This Row],[final_price]]</f>
        <v>1050</v>
      </c>
    </row>
    <row r="712" spans="1:38" x14ac:dyDescent="0.35">
      <c r="A712">
        <v>17</v>
      </c>
      <c r="B712" t="s">
        <v>43</v>
      </c>
      <c r="C712">
        <v>1</v>
      </c>
      <c r="D712" t="s">
        <v>116</v>
      </c>
      <c r="E712" t="b">
        <v>1</v>
      </c>
      <c r="F712" s="1">
        <v>0.79513888888888884</v>
      </c>
      <c r="G712" s="1">
        <v>0.91319444444444442</v>
      </c>
      <c r="H712">
        <v>170</v>
      </c>
      <c r="I712" t="b">
        <v>1</v>
      </c>
      <c r="J712" t="b">
        <v>1</v>
      </c>
      <c r="K712" t="b">
        <v>0</v>
      </c>
      <c r="L712" t="s">
        <v>80</v>
      </c>
      <c r="M712">
        <v>30</v>
      </c>
      <c r="N712" t="s">
        <v>37</v>
      </c>
      <c r="O712">
        <v>30</v>
      </c>
      <c r="P712" t="s">
        <v>46</v>
      </c>
      <c r="Q712">
        <v>0</v>
      </c>
      <c r="R712" s="29">
        <v>30</v>
      </c>
      <c r="S712" t="s">
        <v>47</v>
      </c>
      <c r="T712" t="s">
        <v>61</v>
      </c>
      <c r="U712">
        <v>38.581600000000002</v>
      </c>
      <c r="V712">
        <v>-121.4944</v>
      </c>
      <c r="W712">
        <f t="shared" si="22"/>
        <v>2023</v>
      </c>
      <c r="X712" t="str">
        <f t="shared" si="23"/>
        <v>September</v>
      </c>
      <c r="Y712" s="2">
        <v>45196</v>
      </c>
      <c r="Z712">
        <v>3</v>
      </c>
      <c r="AA712" t="b">
        <v>1</v>
      </c>
      <c r="AB712" s="2">
        <v>45825</v>
      </c>
      <c r="AC712">
        <v>23</v>
      </c>
      <c r="AD712">
        <v>64</v>
      </c>
      <c r="AE712">
        <v>4</v>
      </c>
      <c r="AF712">
        <v>2.8</v>
      </c>
      <c r="AG712">
        <v>0</v>
      </c>
      <c r="AH712" s="30">
        <v>1</v>
      </c>
      <c r="AI712">
        <v>0</v>
      </c>
      <c r="AJ712" t="s">
        <v>62</v>
      </c>
      <c r="AK712" t="s">
        <v>42</v>
      </c>
      <c r="AL712" s="29">
        <f>Table1[[#This Row],[membership_tenure_months]]*Table1[[#This Row],[final_price]]</f>
        <v>690</v>
      </c>
    </row>
    <row r="713" spans="1:38" x14ac:dyDescent="0.35">
      <c r="A713">
        <v>26</v>
      </c>
      <c r="B713" t="s">
        <v>54</v>
      </c>
      <c r="C713">
        <v>5</v>
      </c>
      <c r="D713" t="s">
        <v>96</v>
      </c>
      <c r="E713" t="b">
        <v>0</v>
      </c>
      <c r="F713" s="1">
        <v>0.82708333333333328</v>
      </c>
      <c r="G713" s="1">
        <v>0.89097222222222228</v>
      </c>
      <c r="H713">
        <v>92</v>
      </c>
      <c r="I713" t="b">
        <v>1</v>
      </c>
      <c r="J713" t="b">
        <v>1</v>
      </c>
      <c r="K713" t="b">
        <v>1</v>
      </c>
      <c r="L713" t="s">
        <v>36</v>
      </c>
      <c r="M713">
        <v>20</v>
      </c>
      <c r="N713" t="s">
        <v>37</v>
      </c>
      <c r="O713">
        <v>20</v>
      </c>
      <c r="P713" t="s">
        <v>51</v>
      </c>
      <c r="Q713">
        <v>0.1</v>
      </c>
      <c r="R713" s="29">
        <v>18</v>
      </c>
      <c r="S713" t="s">
        <v>56</v>
      </c>
      <c r="T713" t="s">
        <v>76</v>
      </c>
      <c r="U713">
        <v>37.774900000000002</v>
      </c>
      <c r="V713">
        <v>-122.4194</v>
      </c>
      <c r="W713">
        <f t="shared" si="22"/>
        <v>2024</v>
      </c>
      <c r="X713" t="str">
        <f t="shared" si="23"/>
        <v>February</v>
      </c>
      <c r="Y713" s="2">
        <v>45328</v>
      </c>
      <c r="Z713">
        <v>1</v>
      </c>
      <c r="AA713" t="b">
        <v>1</v>
      </c>
      <c r="AB713" s="2">
        <v>45832</v>
      </c>
      <c r="AC713">
        <v>18</v>
      </c>
      <c r="AD713">
        <v>57</v>
      </c>
      <c r="AE713">
        <v>20</v>
      </c>
      <c r="AF713">
        <v>1.5</v>
      </c>
      <c r="AG713">
        <v>2</v>
      </c>
      <c r="AH713" s="30">
        <v>0</v>
      </c>
      <c r="AI713">
        <v>0</v>
      </c>
      <c r="AJ713" t="s">
        <v>77</v>
      </c>
      <c r="AK713" t="s">
        <v>42</v>
      </c>
      <c r="AL713" s="29">
        <f>Table1[[#This Row],[membership_tenure_months]]*Table1[[#This Row],[final_price]]</f>
        <v>324</v>
      </c>
    </row>
    <row r="714" spans="1:38" x14ac:dyDescent="0.35">
      <c r="A714">
        <v>48</v>
      </c>
      <c r="B714" t="s">
        <v>43</v>
      </c>
      <c r="C714">
        <v>4</v>
      </c>
      <c r="D714" t="s">
        <v>180</v>
      </c>
      <c r="E714" t="b">
        <v>0</v>
      </c>
      <c r="F714" s="1">
        <v>0.56458333333333333</v>
      </c>
      <c r="G714" s="1">
        <v>0.58888888888888891</v>
      </c>
      <c r="H714">
        <v>35</v>
      </c>
      <c r="I714" t="b">
        <v>1</v>
      </c>
      <c r="J714" t="b">
        <v>0</v>
      </c>
      <c r="K714" t="b">
        <v>0</v>
      </c>
      <c r="L714" t="s">
        <v>80</v>
      </c>
      <c r="M714">
        <v>30</v>
      </c>
      <c r="N714" t="s">
        <v>37</v>
      </c>
      <c r="O714">
        <v>30</v>
      </c>
      <c r="P714" t="s">
        <v>51</v>
      </c>
      <c r="Q714">
        <v>0.1</v>
      </c>
      <c r="R714" s="29">
        <v>27</v>
      </c>
      <c r="S714" t="s">
        <v>47</v>
      </c>
      <c r="T714" t="s">
        <v>52</v>
      </c>
      <c r="U714">
        <v>37.804400000000001</v>
      </c>
      <c r="V714">
        <v>-122.27119999999999</v>
      </c>
      <c r="W714">
        <f t="shared" si="22"/>
        <v>2024</v>
      </c>
      <c r="X714" t="str">
        <f t="shared" si="23"/>
        <v>April</v>
      </c>
      <c r="Y714" s="2">
        <v>45392</v>
      </c>
      <c r="Z714">
        <v>0</v>
      </c>
      <c r="AA714" t="b">
        <v>0</v>
      </c>
      <c r="AB714" s="2">
        <v>45836</v>
      </c>
      <c r="AC714">
        <v>16</v>
      </c>
      <c r="AD714">
        <v>53</v>
      </c>
      <c r="AE714">
        <v>16</v>
      </c>
      <c r="AF714">
        <v>0.6</v>
      </c>
      <c r="AG714">
        <v>3</v>
      </c>
      <c r="AH714" s="30">
        <v>0</v>
      </c>
      <c r="AI714">
        <v>0</v>
      </c>
      <c r="AJ714" t="s">
        <v>53</v>
      </c>
      <c r="AK714" t="s">
        <v>42</v>
      </c>
      <c r="AL714" s="29">
        <f>Table1[[#This Row],[membership_tenure_months]]*Table1[[#This Row],[final_price]]</f>
        <v>432</v>
      </c>
    </row>
    <row r="715" spans="1:38" x14ac:dyDescent="0.35">
      <c r="A715">
        <v>39</v>
      </c>
      <c r="B715" t="s">
        <v>43</v>
      </c>
      <c r="C715">
        <v>4</v>
      </c>
      <c r="D715" t="s">
        <v>182</v>
      </c>
      <c r="E715" t="b">
        <v>0</v>
      </c>
      <c r="F715" s="1">
        <v>0.58125000000000004</v>
      </c>
      <c r="G715" s="1">
        <v>0.65347222222222223</v>
      </c>
      <c r="H715">
        <v>104</v>
      </c>
      <c r="I715" t="b">
        <v>1</v>
      </c>
      <c r="J715" t="b">
        <v>1</v>
      </c>
      <c r="K715" t="b">
        <v>1</v>
      </c>
      <c r="L715" t="s">
        <v>80</v>
      </c>
      <c r="M715">
        <v>30</v>
      </c>
      <c r="N715" t="s">
        <v>37</v>
      </c>
      <c r="O715">
        <v>30</v>
      </c>
      <c r="P715" t="s">
        <v>46</v>
      </c>
      <c r="Q715">
        <v>0</v>
      </c>
      <c r="R715" s="29">
        <v>30</v>
      </c>
      <c r="S715" t="s">
        <v>47</v>
      </c>
      <c r="T715" t="s">
        <v>69</v>
      </c>
      <c r="U715">
        <v>32.715699999999998</v>
      </c>
      <c r="V715">
        <v>-117.1611</v>
      </c>
      <c r="W715">
        <f t="shared" si="22"/>
        <v>2024</v>
      </c>
      <c r="X715" t="str">
        <f t="shared" si="23"/>
        <v>June</v>
      </c>
      <c r="Y715" s="2">
        <v>45459</v>
      </c>
      <c r="Z715">
        <v>6</v>
      </c>
      <c r="AA715" t="b">
        <v>0</v>
      </c>
      <c r="AB715" s="2">
        <v>45840</v>
      </c>
      <c r="AC715">
        <v>14</v>
      </c>
      <c r="AD715">
        <v>49</v>
      </c>
      <c r="AE715">
        <v>16</v>
      </c>
      <c r="AF715">
        <v>1.7</v>
      </c>
      <c r="AG715">
        <v>0</v>
      </c>
      <c r="AH715" s="30">
        <v>0</v>
      </c>
      <c r="AI715">
        <v>0</v>
      </c>
      <c r="AJ715" t="s">
        <v>70</v>
      </c>
      <c r="AK715" t="s">
        <v>42</v>
      </c>
      <c r="AL715" s="29">
        <f>Table1[[#This Row],[membership_tenure_months]]*Table1[[#This Row],[final_price]]</f>
        <v>420</v>
      </c>
    </row>
    <row r="716" spans="1:38" x14ac:dyDescent="0.35">
      <c r="A716">
        <v>18</v>
      </c>
      <c r="B716" t="s">
        <v>66</v>
      </c>
      <c r="C716">
        <v>3</v>
      </c>
      <c r="D716" t="s">
        <v>125</v>
      </c>
      <c r="E716" t="b">
        <v>1</v>
      </c>
      <c r="F716" s="1">
        <v>0.77986111111111112</v>
      </c>
      <c r="G716" s="1">
        <v>0.87916666666666665</v>
      </c>
      <c r="H716">
        <v>143</v>
      </c>
      <c r="I716" t="b">
        <v>1</v>
      </c>
      <c r="J716" t="b">
        <v>0</v>
      </c>
      <c r="K716" t="b">
        <v>1</v>
      </c>
      <c r="L716" t="s">
        <v>80</v>
      </c>
      <c r="M716">
        <v>70</v>
      </c>
      <c r="N716" t="s">
        <v>37</v>
      </c>
      <c r="O716">
        <v>70</v>
      </c>
      <c r="P716" t="s">
        <v>51</v>
      </c>
      <c r="Q716">
        <v>0.1</v>
      </c>
      <c r="R716" s="29">
        <v>63</v>
      </c>
      <c r="S716" t="s">
        <v>68</v>
      </c>
      <c r="T716" t="s">
        <v>83</v>
      </c>
      <c r="U716">
        <v>33.770099999999999</v>
      </c>
      <c r="V716">
        <v>-118.19370000000001</v>
      </c>
      <c r="W716">
        <f t="shared" si="22"/>
        <v>2022</v>
      </c>
      <c r="X716" t="str">
        <f t="shared" si="23"/>
        <v>October</v>
      </c>
      <c r="Y716" s="2">
        <v>44841</v>
      </c>
      <c r="Z716">
        <v>0</v>
      </c>
      <c r="AA716" t="b">
        <v>1</v>
      </c>
      <c r="AB716" s="2">
        <v>45805</v>
      </c>
      <c r="AC716">
        <v>34</v>
      </c>
      <c r="AD716">
        <v>84</v>
      </c>
      <c r="AE716">
        <v>12</v>
      </c>
      <c r="AF716">
        <v>2.4</v>
      </c>
      <c r="AG716">
        <v>7</v>
      </c>
      <c r="AH716" s="30">
        <v>1</v>
      </c>
      <c r="AI716">
        <v>1</v>
      </c>
      <c r="AJ716" t="s">
        <v>84</v>
      </c>
      <c r="AK716" t="s">
        <v>42</v>
      </c>
      <c r="AL716" s="29">
        <f>Table1[[#This Row],[membership_tenure_months]]*Table1[[#This Row],[final_price]]</f>
        <v>2142</v>
      </c>
    </row>
    <row r="717" spans="1:38" x14ac:dyDescent="0.35">
      <c r="A717">
        <v>34</v>
      </c>
      <c r="B717" t="s">
        <v>34</v>
      </c>
      <c r="C717">
        <v>4</v>
      </c>
      <c r="D717" t="s">
        <v>170</v>
      </c>
      <c r="E717" t="b">
        <v>0</v>
      </c>
      <c r="F717" s="1">
        <v>0.53194444444444444</v>
      </c>
      <c r="G717" s="1">
        <v>0.57986111111111116</v>
      </c>
      <c r="H717">
        <v>69</v>
      </c>
      <c r="I717" t="b">
        <v>0</v>
      </c>
      <c r="J717" t="b">
        <v>0</v>
      </c>
      <c r="K717" t="b">
        <v>0</v>
      </c>
      <c r="L717" t="s">
        <v>45</v>
      </c>
      <c r="M717">
        <v>50</v>
      </c>
      <c r="N717" t="s">
        <v>37</v>
      </c>
      <c r="O717">
        <v>50</v>
      </c>
      <c r="P717" t="s">
        <v>93</v>
      </c>
      <c r="Q717">
        <v>0.15</v>
      </c>
      <c r="R717" s="29">
        <v>42.5</v>
      </c>
      <c r="S717" t="s">
        <v>39</v>
      </c>
      <c r="T717" t="s">
        <v>64</v>
      </c>
      <c r="U717">
        <v>34.052199999999999</v>
      </c>
      <c r="V717">
        <v>-118.2437</v>
      </c>
      <c r="W717">
        <f t="shared" si="22"/>
        <v>2023</v>
      </c>
      <c r="X717" t="str">
        <f t="shared" si="23"/>
        <v>January</v>
      </c>
      <c r="Y717" s="2">
        <v>44946</v>
      </c>
      <c r="Z717">
        <v>0</v>
      </c>
      <c r="AA717" t="b">
        <v>1</v>
      </c>
      <c r="AB717" s="2">
        <v>45811</v>
      </c>
      <c r="AC717">
        <v>31</v>
      </c>
      <c r="AD717">
        <v>78</v>
      </c>
      <c r="AE717">
        <v>16</v>
      </c>
      <c r="AF717">
        <v>1.2</v>
      </c>
      <c r="AG717">
        <v>7.5</v>
      </c>
      <c r="AH717" s="30">
        <v>1</v>
      </c>
      <c r="AI717">
        <v>0</v>
      </c>
      <c r="AJ717" t="s">
        <v>65</v>
      </c>
      <c r="AK717" t="s">
        <v>42</v>
      </c>
      <c r="AL717" s="29">
        <f>Table1[[#This Row],[membership_tenure_months]]*Table1[[#This Row],[final_price]]</f>
        <v>1317.5</v>
      </c>
    </row>
    <row r="718" spans="1:38" x14ac:dyDescent="0.35">
      <c r="A718">
        <v>27</v>
      </c>
      <c r="B718" t="s">
        <v>34</v>
      </c>
      <c r="C718">
        <v>3</v>
      </c>
      <c r="D718" t="s">
        <v>74</v>
      </c>
      <c r="E718" t="b">
        <v>0</v>
      </c>
      <c r="F718" s="1">
        <v>0.49305555555555558</v>
      </c>
      <c r="G718" s="1">
        <v>0.53749999999999998</v>
      </c>
      <c r="H718">
        <v>64</v>
      </c>
      <c r="I718" t="b">
        <v>0</v>
      </c>
      <c r="J718" t="b">
        <v>0</v>
      </c>
      <c r="K718" t="b">
        <v>0</v>
      </c>
      <c r="L718" t="s">
        <v>45</v>
      </c>
      <c r="M718">
        <v>50</v>
      </c>
      <c r="N718" t="s">
        <v>82</v>
      </c>
      <c r="O718">
        <v>37.5</v>
      </c>
      <c r="P718" t="s">
        <v>38</v>
      </c>
      <c r="Q718">
        <v>0.05</v>
      </c>
      <c r="R718" s="29">
        <v>35.625</v>
      </c>
      <c r="S718" t="s">
        <v>39</v>
      </c>
      <c r="T718" t="s">
        <v>64</v>
      </c>
      <c r="U718">
        <v>34.052199999999999</v>
      </c>
      <c r="V718">
        <v>-118.2437</v>
      </c>
      <c r="W718">
        <f t="shared" si="22"/>
        <v>2022</v>
      </c>
      <c r="X718" t="str">
        <f t="shared" si="23"/>
        <v>August</v>
      </c>
      <c r="Y718" s="2">
        <v>44803</v>
      </c>
      <c r="Z718">
        <v>0</v>
      </c>
      <c r="AA718" t="b">
        <v>1</v>
      </c>
      <c r="AB718" s="2">
        <v>45803</v>
      </c>
      <c r="AC718">
        <v>36</v>
      </c>
      <c r="AD718">
        <v>86</v>
      </c>
      <c r="AE718">
        <v>12</v>
      </c>
      <c r="AF718">
        <v>1.1000000000000001</v>
      </c>
      <c r="AG718">
        <v>1.88</v>
      </c>
      <c r="AH718" s="30">
        <v>1</v>
      </c>
      <c r="AI718">
        <v>0</v>
      </c>
      <c r="AJ718" t="s">
        <v>65</v>
      </c>
      <c r="AK718" t="s">
        <v>42</v>
      </c>
      <c r="AL718" s="29">
        <f>Table1[[#This Row],[membership_tenure_months]]*Table1[[#This Row],[final_price]]</f>
        <v>1282.5</v>
      </c>
    </row>
    <row r="719" spans="1:38" x14ac:dyDescent="0.35">
      <c r="A719">
        <v>16</v>
      </c>
      <c r="B719" t="s">
        <v>54</v>
      </c>
      <c r="C719">
        <v>3</v>
      </c>
      <c r="D719" t="s">
        <v>109</v>
      </c>
      <c r="E719" t="b">
        <v>0</v>
      </c>
      <c r="F719" s="1">
        <v>0.63541666666666663</v>
      </c>
      <c r="G719" s="1">
        <v>0.65694444444444444</v>
      </c>
      <c r="H719">
        <v>31</v>
      </c>
      <c r="I719" t="b">
        <v>1</v>
      </c>
      <c r="J719" t="b">
        <v>1</v>
      </c>
      <c r="K719" t="b">
        <v>0</v>
      </c>
      <c r="L719" t="s">
        <v>80</v>
      </c>
      <c r="M719">
        <v>20</v>
      </c>
      <c r="N719" t="s">
        <v>37</v>
      </c>
      <c r="O719">
        <v>20</v>
      </c>
      <c r="P719" t="s">
        <v>38</v>
      </c>
      <c r="Q719">
        <v>0.05</v>
      </c>
      <c r="R719" s="29">
        <v>19</v>
      </c>
      <c r="S719" t="s">
        <v>56</v>
      </c>
      <c r="T719" t="s">
        <v>64</v>
      </c>
      <c r="U719">
        <v>34.052199999999999</v>
      </c>
      <c r="V719">
        <v>-118.2437</v>
      </c>
      <c r="W719">
        <f t="shared" si="22"/>
        <v>2025</v>
      </c>
      <c r="X719" t="str">
        <f t="shared" si="23"/>
        <v>February</v>
      </c>
      <c r="Y719" s="2">
        <v>45698</v>
      </c>
      <c r="Z719">
        <v>3</v>
      </c>
      <c r="AA719" t="b">
        <v>1</v>
      </c>
      <c r="AB719" s="2">
        <v>45853</v>
      </c>
      <c r="AC719">
        <v>6</v>
      </c>
      <c r="AD719">
        <v>36</v>
      </c>
      <c r="AE719">
        <v>12</v>
      </c>
      <c r="AF719">
        <v>0.5</v>
      </c>
      <c r="AG719">
        <v>1</v>
      </c>
      <c r="AH719" s="30">
        <v>0</v>
      </c>
      <c r="AI719">
        <v>0</v>
      </c>
      <c r="AJ719" t="s">
        <v>65</v>
      </c>
      <c r="AK719" t="s">
        <v>42</v>
      </c>
      <c r="AL719" s="29">
        <f>Table1[[#This Row],[membership_tenure_months]]*Table1[[#This Row],[final_price]]</f>
        <v>114</v>
      </c>
    </row>
    <row r="720" spans="1:38" x14ac:dyDescent="0.35">
      <c r="A720">
        <v>23</v>
      </c>
      <c r="B720" t="s">
        <v>66</v>
      </c>
      <c r="C720">
        <v>3</v>
      </c>
      <c r="D720" t="s">
        <v>99</v>
      </c>
      <c r="E720" t="b">
        <v>0</v>
      </c>
      <c r="F720" s="1">
        <v>0.5708333333333333</v>
      </c>
      <c r="G720" s="1">
        <v>0.60624999999999996</v>
      </c>
      <c r="H720">
        <v>51</v>
      </c>
      <c r="I720" t="b">
        <v>0</v>
      </c>
      <c r="J720" t="b">
        <v>0</v>
      </c>
      <c r="K720" t="b">
        <v>1</v>
      </c>
      <c r="L720" t="s">
        <v>36</v>
      </c>
      <c r="M720">
        <v>70</v>
      </c>
      <c r="N720" t="s">
        <v>37</v>
      </c>
      <c r="O720">
        <v>70</v>
      </c>
      <c r="P720" t="s">
        <v>38</v>
      </c>
      <c r="Q720">
        <v>0.05</v>
      </c>
      <c r="R720" s="29">
        <v>66.5</v>
      </c>
      <c r="S720" t="s">
        <v>68</v>
      </c>
      <c r="T720" t="s">
        <v>83</v>
      </c>
      <c r="U720">
        <v>33.770099999999999</v>
      </c>
      <c r="V720">
        <v>-118.19370000000001</v>
      </c>
      <c r="W720">
        <f t="shared" si="22"/>
        <v>2023</v>
      </c>
      <c r="X720" t="str">
        <f t="shared" si="23"/>
        <v>May</v>
      </c>
      <c r="Y720" s="2">
        <v>45052</v>
      </c>
      <c r="Z720">
        <v>0</v>
      </c>
      <c r="AA720" t="b">
        <v>1</v>
      </c>
      <c r="AB720" s="2">
        <v>45817</v>
      </c>
      <c r="AC720">
        <v>27</v>
      </c>
      <c r="AD720">
        <v>72</v>
      </c>
      <c r="AE720">
        <v>12</v>
      </c>
      <c r="AF720">
        <v>0.8</v>
      </c>
      <c r="AG720">
        <v>3.5</v>
      </c>
      <c r="AH720" s="30">
        <v>1</v>
      </c>
      <c r="AI720">
        <v>1</v>
      </c>
      <c r="AJ720" t="s">
        <v>84</v>
      </c>
      <c r="AK720" t="s">
        <v>42</v>
      </c>
      <c r="AL720" s="29">
        <f>Table1[[#This Row],[membership_tenure_months]]*Table1[[#This Row],[final_price]]</f>
        <v>1795.5</v>
      </c>
    </row>
    <row r="721" spans="1:38" x14ac:dyDescent="0.35">
      <c r="A721">
        <v>32</v>
      </c>
      <c r="B721" t="s">
        <v>34</v>
      </c>
      <c r="C721">
        <v>2</v>
      </c>
      <c r="D721" t="s">
        <v>158</v>
      </c>
      <c r="E721" t="b">
        <v>1</v>
      </c>
      <c r="F721" s="1">
        <v>0.71111111111111114</v>
      </c>
      <c r="G721" s="1">
        <v>0.82361111111111107</v>
      </c>
      <c r="H721">
        <v>162</v>
      </c>
      <c r="I721" t="b">
        <v>0</v>
      </c>
      <c r="J721" t="b">
        <v>1</v>
      </c>
      <c r="K721" t="b">
        <v>0</v>
      </c>
      <c r="L721" t="s">
        <v>80</v>
      </c>
      <c r="M721">
        <v>50</v>
      </c>
      <c r="N721" t="s">
        <v>37</v>
      </c>
      <c r="O721">
        <v>50</v>
      </c>
      <c r="P721" t="s">
        <v>93</v>
      </c>
      <c r="Q721">
        <v>0.15</v>
      </c>
      <c r="R721" s="29">
        <v>42.5</v>
      </c>
      <c r="S721" t="s">
        <v>39</v>
      </c>
      <c r="T721" t="s">
        <v>72</v>
      </c>
      <c r="U721">
        <v>35.3733</v>
      </c>
      <c r="V721">
        <v>-119.0187</v>
      </c>
      <c r="W721">
        <f t="shared" si="22"/>
        <v>2022</v>
      </c>
      <c r="X721" t="str">
        <f t="shared" si="23"/>
        <v>September</v>
      </c>
      <c r="Y721" s="2">
        <v>44831</v>
      </c>
      <c r="Z721">
        <v>3</v>
      </c>
      <c r="AA721" t="b">
        <v>0</v>
      </c>
      <c r="AB721" s="2">
        <v>45804</v>
      </c>
      <c r="AC721">
        <v>35</v>
      </c>
      <c r="AD721">
        <v>85</v>
      </c>
      <c r="AE721">
        <v>8</v>
      </c>
      <c r="AF721">
        <v>2.7</v>
      </c>
      <c r="AG721">
        <v>7.5</v>
      </c>
      <c r="AH721" s="30">
        <v>1</v>
      </c>
      <c r="AI721">
        <v>0</v>
      </c>
      <c r="AJ721" t="s">
        <v>73</v>
      </c>
      <c r="AK721" t="s">
        <v>42</v>
      </c>
      <c r="AL721" s="29">
        <f>Table1[[#This Row],[membership_tenure_months]]*Table1[[#This Row],[final_price]]</f>
        <v>1487.5</v>
      </c>
    </row>
    <row r="722" spans="1:38" x14ac:dyDescent="0.35">
      <c r="A722">
        <v>16</v>
      </c>
      <c r="B722" t="s">
        <v>54</v>
      </c>
      <c r="C722">
        <v>1</v>
      </c>
      <c r="D722" t="s">
        <v>116</v>
      </c>
      <c r="E722" t="b">
        <v>1</v>
      </c>
      <c r="F722" s="1">
        <v>0.83472222222222225</v>
      </c>
      <c r="G722" s="1">
        <v>0.94236111111111109</v>
      </c>
      <c r="H722">
        <v>155</v>
      </c>
      <c r="I722" t="b">
        <v>0</v>
      </c>
      <c r="J722" t="b">
        <v>1</v>
      </c>
      <c r="K722" t="b">
        <v>0</v>
      </c>
      <c r="L722" t="s">
        <v>36</v>
      </c>
      <c r="M722">
        <v>20</v>
      </c>
      <c r="N722" t="s">
        <v>37</v>
      </c>
      <c r="O722">
        <v>20</v>
      </c>
      <c r="P722" t="s">
        <v>38</v>
      </c>
      <c r="Q722">
        <v>0.05</v>
      </c>
      <c r="R722" s="29">
        <v>19</v>
      </c>
      <c r="S722" t="s">
        <v>56</v>
      </c>
      <c r="T722" t="s">
        <v>48</v>
      </c>
      <c r="U722">
        <v>36.7378</v>
      </c>
      <c r="V722">
        <v>-119.7871</v>
      </c>
      <c r="W722">
        <f t="shared" si="22"/>
        <v>2024</v>
      </c>
      <c r="X722" t="str">
        <f t="shared" si="23"/>
        <v>December</v>
      </c>
      <c r="Y722" s="2">
        <v>45637</v>
      </c>
      <c r="Z722">
        <v>7</v>
      </c>
      <c r="AA722" t="b">
        <v>0</v>
      </c>
      <c r="AB722" s="2">
        <v>45850</v>
      </c>
      <c r="AC722">
        <v>8</v>
      </c>
      <c r="AD722">
        <v>39</v>
      </c>
      <c r="AE722">
        <v>4</v>
      </c>
      <c r="AF722">
        <v>2.6</v>
      </c>
      <c r="AG722">
        <v>1</v>
      </c>
      <c r="AH722" s="30">
        <v>0</v>
      </c>
      <c r="AI722">
        <v>0</v>
      </c>
      <c r="AJ722" t="s">
        <v>49</v>
      </c>
      <c r="AK722" t="s">
        <v>42</v>
      </c>
      <c r="AL722" s="29">
        <f>Table1[[#This Row],[membership_tenure_months]]*Table1[[#This Row],[final_price]]</f>
        <v>152</v>
      </c>
    </row>
    <row r="723" spans="1:38" x14ac:dyDescent="0.35">
      <c r="A723">
        <v>34</v>
      </c>
      <c r="B723" t="s">
        <v>43</v>
      </c>
      <c r="C723">
        <v>1</v>
      </c>
      <c r="D723" t="s">
        <v>63</v>
      </c>
      <c r="E723" t="b">
        <v>1</v>
      </c>
      <c r="F723" s="1">
        <v>0.38472222222222224</v>
      </c>
      <c r="G723" s="1">
        <v>0.49444444444444446</v>
      </c>
      <c r="H723">
        <v>158</v>
      </c>
      <c r="I723" t="b">
        <v>0</v>
      </c>
      <c r="J723" t="b">
        <v>1</v>
      </c>
      <c r="K723" t="b">
        <v>0</v>
      </c>
      <c r="L723" t="s">
        <v>36</v>
      </c>
      <c r="M723">
        <v>30</v>
      </c>
      <c r="N723" t="s">
        <v>82</v>
      </c>
      <c r="O723">
        <v>22.5</v>
      </c>
      <c r="P723" t="s">
        <v>46</v>
      </c>
      <c r="Q723">
        <v>0</v>
      </c>
      <c r="R723" s="29">
        <v>22.5</v>
      </c>
      <c r="S723" t="s">
        <v>47</v>
      </c>
      <c r="T723" t="s">
        <v>57</v>
      </c>
      <c r="U723">
        <v>33.836599999999997</v>
      </c>
      <c r="V723">
        <v>-117.9143</v>
      </c>
      <c r="W723">
        <f t="shared" si="22"/>
        <v>2025</v>
      </c>
      <c r="X723" t="str">
        <f t="shared" si="23"/>
        <v>April</v>
      </c>
      <c r="Y723" s="2">
        <v>45760</v>
      </c>
      <c r="Z723">
        <v>3</v>
      </c>
      <c r="AA723" t="b">
        <v>0</v>
      </c>
      <c r="AB723" s="2">
        <v>45857</v>
      </c>
      <c r="AC723">
        <v>4</v>
      </c>
      <c r="AD723">
        <v>32</v>
      </c>
      <c r="AE723">
        <v>4</v>
      </c>
      <c r="AF723">
        <v>2.6</v>
      </c>
      <c r="AG723">
        <v>0</v>
      </c>
      <c r="AH723" s="30">
        <v>0</v>
      </c>
      <c r="AI723">
        <v>0</v>
      </c>
      <c r="AJ723" t="s">
        <v>58</v>
      </c>
      <c r="AK723" t="s">
        <v>42</v>
      </c>
      <c r="AL723" s="29">
        <f>Table1[[#This Row],[membership_tenure_months]]*Table1[[#This Row],[final_price]]</f>
        <v>90</v>
      </c>
    </row>
    <row r="724" spans="1:38" x14ac:dyDescent="0.35">
      <c r="A724">
        <v>20</v>
      </c>
      <c r="B724" t="s">
        <v>66</v>
      </c>
      <c r="C724">
        <v>2</v>
      </c>
      <c r="D724" t="s">
        <v>135</v>
      </c>
      <c r="E724" t="b">
        <v>1</v>
      </c>
      <c r="F724" s="1">
        <v>0.39305555555555555</v>
      </c>
      <c r="G724" s="1">
        <v>0.44097222222222221</v>
      </c>
      <c r="H724">
        <v>69</v>
      </c>
      <c r="I724" t="b">
        <v>0</v>
      </c>
      <c r="J724" t="b">
        <v>0</v>
      </c>
      <c r="K724" t="b">
        <v>0</v>
      </c>
      <c r="L724" t="s">
        <v>60</v>
      </c>
      <c r="M724">
        <v>70</v>
      </c>
      <c r="N724" t="s">
        <v>37</v>
      </c>
      <c r="O724">
        <v>70</v>
      </c>
      <c r="P724" t="s">
        <v>46</v>
      </c>
      <c r="Q724">
        <v>0</v>
      </c>
      <c r="R724" s="29">
        <v>70</v>
      </c>
      <c r="S724" t="s">
        <v>68</v>
      </c>
      <c r="T724" t="s">
        <v>69</v>
      </c>
      <c r="U724">
        <v>32.715699999999998</v>
      </c>
      <c r="V724">
        <v>-117.1611</v>
      </c>
      <c r="W724">
        <f t="shared" si="22"/>
        <v>2023</v>
      </c>
      <c r="X724" t="str">
        <f t="shared" si="23"/>
        <v>April</v>
      </c>
      <c r="Y724" s="2">
        <v>45041</v>
      </c>
      <c r="Z724">
        <v>0</v>
      </c>
      <c r="AA724" t="b">
        <v>1</v>
      </c>
      <c r="AB724" s="2">
        <v>45816</v>
      </c>
      <c r="AC724">
        <v>28</v>
      </c>
      <c r="AD724">
        <v>73</v>
      </c>
      <c r="AE724">
        <v>8</v>
      </c>
      <c r="AF724">
        <v>1.2</v>
      </c>
      <c r="AG724">
        <v>0</v>
      </c>
      <c r="AH724" s="30">
        <v>1</v>
      </c>
      <c r="AI724">
        <v>1</v>
      </c>
      <c r="AJ724" t="s">
        <v>70</v>
      </c>
      <c r="AK724" t="s">
        <v>42</v>
      </c>
      <c r="AL724" s="29">
        <f>Table1[[#This Row],[membership_tenure_months]]*Table1[[#This Row],[final_price]]</f>
        <v>1960</v>
      </c>
    </row>
    <row r="725" spans="1:38" x14ac:dyDescent="0.35">
      <c r="A725">
        <v>28</v>
      </c>
      <c r="B725" t="s">
        <v>43</v>
      </c>
      <c r="C725">
        <v>3</v>
      </c>
      <c r="D725" t="s">
        <v>74</v>
      </c>
      <c r="E725" t="b">
        <v>0</v>
      </c>
      <c r="F725" s="1">
        <v>0.83263888888888893</v>
      </c>
      <c r="G725" s="1">
        <v>0.86111111111111116</v>
      </c>
      <c r="H725">
        <v>41</v>
      </c>
      <c r="I725" t="b">
        <v>0</v>
      </c>
      <c r="J725" t="b">
        <v>1</v>
      </c>
      <c r="K725" t="b">
        <v>0</v>
      </c>
      <c r="L725" t="s">
        <v>36</v>
      </c>
      <c r="M725">
        <v>30</v>
      </c>
      <c r="N725" t="s">
        <v>82</v>
      </c>
      <c r="O725">
        <v>22.5</v>
      </c>
      <c r="P725" t="s">
        <v>38</v>
      </c>
      <c r="Q725">
        <v>0.05</v>
      </c>
      <c r="R725" s="29">
        <v>21.375</v>
      </c>
      <c r="S725" t="s">
        <v>47</v>
      </c>
      <c r="T725" t="s">
        <v>57</v>
      </c>
      <c r="U725">
        <v>33.836599999999997</v>
      </c>
      <c r="V725">
        <v>-117.9143</v>
      </c>
      <c r="W725">
        <f t="shared" si="22"/>
        <v>2023</v>
      </c>
      <c r="X725" t="str">
        <f t="shared" si="23"/>
        <v>October</v>
      </c>
      <c r="Y725" s="2">
        <v>45219</v>
      </c>
      <c r="Z725">
        <v>3</v>
      </c>
      <c r="AA725" t="b">
        <v>0</v>
      </c>
      <c r="AB725" s="2">
        <v>45826</v>
      </c>
      <c r="AC725">
        <v>22</v>
      </c>
      <c r="AD725">
        <v>63</v>
      </c>
      <c r="AE725">
        <v>12</v>
      </c>
      <c r="AF725">
        <v>0.7</v>
      </c>
      <c r="AG725">
        <v>1.1200000000000001</v>
      </c>
      <c r="AH725" s="30">
        <v>1</v>
      </c>
      <c r="AI725">
        <v>0</v>
      </c>
      <c r="AJ725" t="s">
        <v>58</v>
      </c>
      <c r="AK725" t="s">
        <v>42</v>
      </c>
      <c r="AL725" s="29">
        <f>Table1[[#This Row],[membership_tenure_months]]*Table1[[#This Row],[final_price]]</f>
        <v>470.25</v>
      </c>
    </row>
    <row r="726" spans="1:38" x14ac:dyDescent="0.35">
      <c r="A726">
        <v>29</v>
      </c>
      <c r="B726" t="s">
        <v>34</v>
      </c>
      <c r="C726">
        <v>5</v>
      </c>
      <c r="D726" t="s">
        <v>137</v>
      </c>
      <c r="E726" t="b">
        <v>1</v>
      </c>
      <c r="F726" s="1">
        <v>0.40138888888888891</v>
      </c>
      <c r="G726" s="1">
        <v>0.44374999999999998</v>
      </c>
      <c r="H726">
        <v>61</v>
      </c>
      <c r="I726" t="b">
        <v>0</v>
      </c>
      <c r="J726" t="b">
        <v>0</v>
      </c>
      <c r="K726" t="b">
        <v>1</v>
      </c>
      <c r="L726" t="s">
        <v>80</v>
      </c>
      <c r="M726">
        <v>50</v>
      </c>
      <c r="N726" t="s">
        <v>82</v>
      </c>
      <c r="O726">
        <v>37.5</v>
      </c>
      <c r="P726" t="s">
        <v>93</v>
      </c>
      <c r="Q726">
        <v>0.15</v>
      </c>
      <c r="R726" s="29">
        <v>31.875</v>
      </c>
      <c r="S726" t="s">
        <v>39</v>
      </c>
      <c r="T726" t="s">
        <v>64</v>
      </c>
      <c r="U726">
        <v>34.052199999999999</v>
      </c>
      <c r="V726">
        <v>-118.2437</v>
      </c>
      <c r="W726">
        <f t="shared" si="22"/>
        <v>2023</v>
      </c>
      <c r="X726" t="str">
        <f t="shared" si="23"/>
        <v>January</v>
      </c>
      <c r="Y726" s="2">
        <v>44934</v>
      </c>
      <c r="Z726">
        <v>0</v>
      </c>
      <c r="AA726" t="b">
        <v>1</v>
      </c>
      <c r="AB726" s="2">
        <v>45810</v>
      </c>
      <c r="AC726">
        <v>31</v>
      </c>
      <c r="AD726">
        <v>79</v>
      </c>
      <c r="AE726">
        <v>20</v>
      </c>
      <c r="AF726">
        <v>1</v>
      </c>
      <c r="AG726">
        <v>5.62</v>
      </c>
      <c r="AH726" s="30">
        <v>1</v>
      </c>
      <c r="AI726">
        <v>0</v>
      </c>
      <c r="AJ726" t="s">
        <v>65</v>
      </c>
      <c r="AK726" t="s">
        <v>42</v>
      </c>
      <c r="AL726" s="29">
        <f>Table1[[#This Row],[membership_tenure_months]]*Table1[[#This Row],[final_price]]</f>
        <v>988.125</v>
      </c>
    </row>
    <row r="727" spans="1:38" x14ac:dyDescent="0.35">
      <c r="A727">
        <v>38</v>
      </c>
      <c r="B727" t="s">
        <v>54</v>
      </c>
      <c r="C727">
        <v>1</v>
      </c>
      <c r="D727" t="s">
        <v>90</v>
      </c>
      <c r="E727" t="b">
        <v>0</v>
      </c>
      <c r="F727" s="1">
        <v>0.59166666666666667</v>
      </c>
      <c r="G727" s="1">
        <v>0.62430555555555556</v>
      </c>
      <c r="H727">
        <v>47</v>
      </c>
      <c r="I727" t="b">
        <v>0</v>
      </c>
      <c r="J727" t="b">
        <v>0</v>
      </c>
      <c r="K727" t="b">
        <v>0</v>
      </c>
      <c r="L727" t="s">
        <v>60</v>
      </c>
      <c r="M727">
        <v>20</v>
      </c>
      <c r="N727" t="s">
        <v>37</v>
      </c>
      <c r="O727">
        <v>20</v>
      </c>
      <c r="P727" t="s">
        <v>46</v>
      </c>
      <c r="Q727">
        <v>0</v>
      </c>
      <c r="R727" s="29">
        <v>20</v>
      </c>
      <c r="S727" t="s">
        <v>56</v>
      </c>
      <c r="T727" t="s">
        <v>61</v>
      </c>
      <c r="U727">
        <v>38.581600000000002</v>
      </c>
      <c r="V727">
        <v>-121.4944</v>
      </c>
      <c r="W727">
        <f t="shared" si="22"/>
        <v>2025</v>
      </c>
      <c r="X727" t="str">
        <f t="shared" si="23"/>
        <v>January</v>
      </c>
      <c r="Y727" s="2">
        <v>45682</v>
      </c>
      <c r="Z727">
        <v>0</v>
      </c>
      <c r="AA727" t="b">
        <v>0</v>
      </c>
      <c r="AB727" s="2">
        <v>45852</v>
      </c>
      <c r="AC727">
        <v>7</v>
      </c>
      <c r="AD727">
        <v>37</v>
      </c>
      <c r="AE727">
        <v>4</v>
      </c>
      <c r="AF727">
        <v>0.8</v>
      </c>
      <c r="AG727">
        <v>0</v>
      </c>
      <c r="AH727" s="30">
        <v>0</v>
      </c>
      <c r="AI727">
        <v>0</v>
      </c>
      <c r="AJ727" t="s">
        <v>62</v>
      </c>
      <c r="AK727" t="s">
        <v>42</v>
      </c>
      <c r="AL727" s="29">
        <f>Table1[[#This Row],[membership_tenure_months]]*Table1[[#This Row],[final_price]]</f>
        <v>140</v>
      </c>
    </row>
    <row r="728" spans="1:38" x14ac:dyDescent="0.35">
      <c r="A728">
        <v>22</v>
      </c>
      <c r="B728" t="s">
        <v>43</v>
      </c>
      <c r="C728">
        <v>3</v>
      </c>
      <c r="D728" t="s">
        <v>101</v>
      </c>
      <c r="E728" t="b">
        <v>0</v>
      </c>
      <c r="F728" s="1">
        <v>0.44513888888888886</v>
      </c>
      <c r="G728" s="1">
        <v>0.48472222222222222</v>
      </c>
      <c r="H728">
        <v>57</v>
      </c>
      <c r="I728" t="b">
        <v>1</v>
      </c>
      <c r="J728" t="b">
        <v>1</v>
      </c>
      <c r="K728" t="b">
        <v>1</v>
      </c>
      <c r="L728" t="s">
        <v>80</v>
      </c>
      <c r="M728">
        <v>30</v>
      </c>
      <c r="N728" t="s">
        <v>37</v>
      </c>
      <c r="O728">
        <v>30</v>
      </c>
      <c r="P728" t="s">
        <v>93</v>
      </c>
      <c r="Q728">
        <v>0.15</v>
      </c>
      <c r="R728" s="29">
        <v>25.5</v>
      </c>
      <c r="S728" t="s">
        <v>47</v>
      </c>
      <c r="T728" t="s">
        <v>64</v>
      </c>
      <c r="U728">
        <v>34.052199999999999</v>
      </c>
      <c r="V728">
        <v>-118.2437</v>
      </c>
      <c r="W728">
        <f t="shared" si="22"/>
        <v>2023</v>
      </c>
      <c r="X728" t="str">
        <f t="shared" si="23"/>
        <v>February</v>
      </c>
      <c r="Y728" s="2">
        <v>44984</v>
      </c>
      <c r="Z728">
        <v>2</v>
      </c>
      <c r="AA728" t="b">
        <v>0</v>
      </c>
      <c r="AB728" s="2">
        <v>45813</v>
      </c>
      <c r="AC728">
        <v>30</v>
      </c>
      <c r="AD728">
        <v>76</v>
      </c>
      <c r="AE728">
        <v>12</v>
      </c>
      <c r="AF728">
        <v>1</v>
      </c>
      <c r="AG728">
        <v>4.5</v>
      </c>
      <c r="AH728" s="30">
        <v>1</v>
      </c>
      <c r="AI728">
        <v>0</v>
      </c>
      <c r="AJ728" t="s">
        <v>65</v>
      </c>
      <c r="AK728" t="s">
        <v>42</v>
      </c>
      <c r="AL728" s="29">
        <f>Table1[[#This Row],[membership_tenure_months]]*Table1[[#This Row],[final_price]]</f>
        <v>765</v>
      </c>
    </row>
    <row r="729" spans="1:38" x14ac:dyDescent="0.35">
      <c r="A729">
        <v>26</v>
      </c>
      <c r="B729" t="s">
        <v>43</v>
      </c>
      <c r="C729">
        <v>3</v>
      </c>
      <c r="D729" t="s">
        <v>148</v>
      </c>
      <c r="E729" t="b">
        <v>1</v>
      </c>
      <c r="F729" s="1">
        <v>0.55833333333333335</v>
      </c>
      <c r="G729" s="1">
        <v>0.66180555555555554</v>
      </c>
      <c r="H729">
        <v>149</v>
      </c>
      <c r="I729" t="b">
        <v>1</v>
      </c>
      <c r="J729" t="b">
        <v>1</v>
      </c>
      <c r="K729" t="b">
        <v>0</v>
      </c>
      <c r="L729" t="s">
        <v>80</v>
      </c>
      <c r="M729">
        <v>30</v>
      </c>
      <c r="N729" t="s">
        <v>82</v>
      </c>
      <c r="O729">
        <v>22.5</v>
      </c>
      <c r="P729" t="s">
        <v>51</v>
      </c>
      <c r="Q729">
        <v>0.1</v>
      </c>
      <c r="R729" s="29">
        <v>20.25</v>
      </c>
      <c r="S729" t="s">
        <v>47</v>
      </c>
      <c r="T729" t="s">
        <v>64</v>
      </c>
      <c r="U729">
        <v>34.052199999999999</v>
      </c>
      <c r="V729">
        <v>-118.2437</v>
      </c>
      <c r="W729">
        <f t="shared" si="22"/>
        <v>2024</v>
      </c>
      <c r="X729" t="str">
        <f t="shared" si="23"/>
        <v>November</v>
      </c>
      <c r="Y729" s="2">
        <v>45616</v>
      </c>
      <c r="Z729">
        <v>8</v>
      </c>
      <c r="AA729" t="b">
        <v>1</v>
      </c>
      <c r="AB729" s="2">
        <v>45848</v>
      </c>
      <c r="AC729">
        <v>9</v>
      </c>
      <c r="AD729">
        <v>41</v>
      </c>
      <c r="AE729">
        <v>12</v>
      </c>
      <c r="AF729">
        <v>2.5</v>
      </c>
      <c r="AG729">
        <v>2.25</v>
      </c>
      <c r="AH729" s="30">
        <v>0</v>
      </c>
      <c r="AI729">
        <v>0</v>
      </c>
      <c r="AJ729" t="s">
        <v>65</v>
      </c>
      <c r="AK729" t="s">
        <v>42</v>
      </c>
      <c r="AL729" s="29">
        <f>Table1[[#This Row],[membership_tenure_months]]*Table1[[#This Row],[final_price]]</f>
        <v>182.25</v>
      </c>
    </row>
    <row r="730" spans="1:38" x14ac:dyDescent="0.35">
      <c r="A730">
        <v>24</v>
      </c>
      <c r="B730" t="s">
        <v>43</v>
      </c>
      <c r="C730">
        <v>3</v>
      </c>
      <c r="D730" t="s">
        <v>174</v>
      </c>
      <c r="E730" t="b">
        <v>0</v>
      </c>
      <c r="F730" s="1">
        <v>0.3840277777777778</v>
      </c>
      <c r="G730" s="1">
        <v>0.48402777777777778</v>
      </c>
      <c r="H730">
        <v>144</v>
      </c>
      <c r="I730" t="b">
        <v>0</v>
      </c>
      <c r="J730" t="b">
        <v>0</v>
      </c>
      <c r="K730" t="b">
        <v>0</v>
      </c>
      <c r="L730" t="s">
        <v>80</v>
      </c>
      <c r="M730">
        <v>30</v>
      </c>
      <c r="N730" t="s">
        <v>97</v>
      </c>
      <c r="O730">
        <v>27</v>
      </c>
      <c r="P730" t="s">
        <v>51</v>
      </c>
      <c r="Q730">
        <v>0.1</v>
      </c>
      <c r="R730" s="29">
        <v>24.3</v>
      </c>
      <c r="S730" t="s">
        <v>47</v>
      </c>
      <c r="T730" t="s">
        <v>76</v>
      </c>
      <c r="U730">
        <v>37.774900000000002</v>
      </c>
      <c r="V730">
        <v>-122.4194</v>
      </c>
      <c r="W730">
        <f t="shared" si="22"/>
        <v>2024</v>
      </c>
      <c r="X730" t="str">
        <f t="shared" si="23"/>
        <v>December</v>
      </c>
      <c r="Y730" s="2">
        <v>45656</v>
      </c>
      <c r="Z730">
        <v>0</v>
      </c>
      <c r="AA730" t="b">
        <v>0</v>
      </c>
      <c r="AB730" s="2">
        <v>45851</v>
      </c>
      <c r="AC730">
        <v>8</v>
      </c>
      <c r="AD730">
        <v>38</v>
      </c>
      <c r="AE730">
        <v>12</v>
      </c>
      <c r="AF730">
        <v>2.4</v>
      </c>
      <c r="AG730">
        <v>2.7</v>
      </c>
      <c r="AH730" s="30">
        <v>0</v>
      </c>
      <c r="AI730">
        <v>0</v>
      </c>
      <c r="AJ730" t="s">
        <v>77</v>
      </c>
      <c r="AK730" t="s">
        <v>42</v>
      </c>
      <c r="AL730" s="29">
        <f>Table1[[#This Row],[membership_tenure_months]]*Table1[[#This Row],[final_price]]</f>
        <v>194.4</v>
      </c>
    </row>
    <row r="731" spans="1:38" x14ac:dyDescent="0.35">
      <c r="A731">
        <v>17</v>
      </c>
      <c r="B731" t="s">
        <v>43</v>
      </c>
      <c r="C731">
        <v>3</v>
      </c>
      <c r="D731" t="s">
        <v>101</v>
      </c>
      <c r="E731" t="b">
        <v>0</v>
      </c>
      <c r="F731" s="1">
        <v>0.75138888888888888</v>
      </c>
      <c r="G731" s="1">
        <v>0.8256944444444444</v>
      </c>
      <c r="H731">
        <v>107</v>
      </c>
      <c r="I731" t="b">
        <v>0</v>
      </c>
      <c r="J731" t="b">
        <v>0</v>
      </c>
      <c r="K731" t="b">
        <v>1</v>
      </c>
      <c r="L731" t="s">
        <v>80</v>
      </c>
      <c r="M731">
        <v>30</v>
      </c>
      <c r="N731" t="s">
        <v>37</v>
      </c>
      <c r="O731">
        <v>30</v>
      </c>
      <c r="P731" t="s">
        <v>93</v>
      </c>
      <c r="Q731">
        <v>0.15</v>
      </c>
      <c r="R731" s="29">
        <v>25.5</v>
      </c>
      <c r="S731" t="s">
        <v>47</v>
      </c>
      <c r="T731" t="s">
        <v>57</v>
      </c>
      <c r="U731">
        <v>33.836599999999997</v>
      </c>
      <c r="V731">
        <v>-117.9143</v>
      </c>
      <c r="W731">
        <f t="shared" si="22"/>
        <v>2024</v>
      </c>
      <c r="X731" t="str">
        <f t="shared" si="23"/>
        <v>December</v>
      </c>
      <c r="Y731" s="2">
        <v>45656</v>
      </c>
      <c r="Z731">
        <v>0</v>
      </c>
      <c r="AA731" t="b">
        <v>0</v>
      </c>
      <c r="AB731" s="2">
        <v>45851</v>
      </c>
      <c r="AC731">
        <v>8</v>
      </c>
      <c r="AD731">
        <v>38</v>
      </c>
      <c r="AE731">
        <v>12</v>
      </c>
      <c r="AF731">
        <v>1.8</v>
      </c>
      <c r="AG731">
        <v>4.5</v>
      </c>
      <c r="AH731" s="30">
        <v>0</v>
      </c>
      <c r="AI731">
        <v>0</v>
      </c>
      <c r="AJ731" t="s">
        <v>58</v>
      </c>
      <c r="AK731" t="s">
        <v>42</v>
      </c>
      <c r="AL731" s="29">
        <f>Table1[[#This Row],[membership_tenure_months]]*Table1[[#This Row],[final_price]]</f>
        <v>204</v>
      </c>
    </row>
    <row r="732" spans="1:38" x14ac:dyDescent="0.35">
      <c r="A732">
        <v>15</v>
      </c>
      <c r="B732" t="s">
        <v>34</v>
      </c>
      <c r="C732">
        <v>1</v>
      </c>
      <c r="D732" t="s">
        <v>94</v>
      </c>
      <c r="E732" t="b">
        <v>1</v>
      </c>
      <c r="F732" s="1">
        <v>0.79583333333333328</v>
      </c>
      <c r="G732" s="1">
        <v>0.88680555555555551</v>
      </c>
      <c r="H732">
        <v>131</v>
      </c>
      <c r="I732" t="b">
        <v>1</v>
      </c>
      <c r="J732" t="b">
        <v>1</v>
      </c>
      <c r="K732" t="b">
        <v>0</v>
      </c>
      <c r="L732" t="s">
        <v>75</v>
      </c>
      <c r="M732">
        <v>50</v>
      </c>
      <c r="N732" t="s">
        <v>37</v>
      </c>
      <c r="O732">
        <v>50</v>
      </c>
      <c r="P732" t="s">
        <v>93</v>
      </c>
      <c r="Q732">
        <v>0.15</v>
      </c>
      <c r="R732" s="29">
        <v>42.5</v>
      </c>
      <c r="S732" t="s">
        <v>39</v>
      </c>
      <c r="T732" t="s">
        <v>64</v>
      </c>
      <c r="U732">
        <v>34.052199999999999</v>
      </c>
      <c r="V732">
        <v>-118.2437</v>
      </c>
      <c r="W732">
        <f t="shared" si="22"/>
        <v>2023</v>
      </c>
      <c r="X732" t="str">
        <f t="shared" si="23"/>
        <v>February</v>
      </c>
      <c r="Y732" s="2">
        <v>44963</v>
      </c>
      <c r="Z732">
        <v>6</v>
      </c>
      <c r="AA732" t="b">
        <v>0</v>
      </c>
      <c r="AB732" s="2">
        <v>45812</v>
      </c>
      <c r="AC732">
        <v>30</v>
      </c>
      <c r="AD732">
        <v>77</v>
      </c>
      <c r="AE732">
        <v>4</v>
      </c>
      <c r="AF732">
        <v>2.2000000000000002</v>
      </c>
      <c r="AG732">
        <v>7.5</v>
      </c>
      <c r="AH732" s="30">
        <v>1</v>
      </c>
      <c r="AI732">
        <v>0</v>
      </c>
      <c r="AJ732" t="s">
        <v>65</v>
      </c>
      <c r="AK732" t="s">
        <v>42</v>
      </c>
      <c r="AL732" s="29">
        <f>Table1[[#This Row],[membership_tenure_months]]*Table1[[#This Row],[final_price]]</f>
        <v>1275</v>
      </c>
    </row>
    <row r="733" spans="1:38" x14ac:dyDescent="0.35">
      <c r="A733">
        <v>22</v>
      </c>
      <c r="B733" t="s">
        <v>34</v>
      </c>
      <c r="C733">
        <v>2</v>
      </c>
      <c r="D733" t="s">
        <v>98</v>
      </c>
      <c r="E733" t="b">
        <v>0</v>
      </c>
      <c r="F733" s="1">
        <v>0.59166666666666667</v>
      </c>
      <c r="G733" s="1">
        <v>0.69652777777777775</v>
      </c>
      <c r="H733">
        <v>151</v>
      </c>
      <c r="I733" t="b">
        <v>1</v>
      </c>
      <c r="J733" t="b">
        <v>1</v>
      </c>
      <c r="K733" t="b">
        <v>1</v>
      </c>
      <c r="L733" t="s">
        <v>45</v>
      </c>
      <c r="M733">
        <v>50</v>
      </c>
      <c r="N733" t="s">
        <v>37</v>
      </c>
      <c r="O733">
        <v>50</v>
      </c>
      <c r="P733" t="s">
        <v>46</v>
      </c>
      <c r="Q733">
        <v>0</v>
      </c>
      <c r="R733" s="29">
        <v>50</v>
      </c>
      <c r="S733" t="s">
        <v>39</v>
      </c>
      <c r="T733" t="s">
        <v>64</v>
      </c>
      <c r="U733">
        <v>34.052199999999999</v>
      </c>
      <c r="V733">
        <v>-118.2437</v>
      </c>
      <c r="W733">
        <f t="shared" si="22"/>
        <v>2023</v>
      </c>
      <c r="X733" t="str">
        <f t="shared" si="23"/>
        <v>July</v>
      </c>
      <c r="Y733" s="2">
        <v>45122</v>
      </c>
      <c r="Z733">
        <v>6</v>
      </c>
      <c r="AA733" t="b">
        <v>1</v>
      </c>
      <c r="AB733" s="2">
        <v>45821</v>
      </c>
      <c r="AC733">
        <v>25</v>
      </c>
      <c r="AD733">
        <v>68</v>
      </c>
      <c r="AE733">
        <v>8</v>
      </c>
      <c r="AF733">
        <v>2.5</v>
      </c>
      <c r="AG733">
        <v>0</v>
      </c>
      <c r="AH733" s="30">
        <v>1</v>
      </c>
      <c r="AI733">
        <v>1</v>
      </c>
      <c r="AJ733" t="s">
        <v>65</v>
      </c>
      <c r="AK733" t="s">
        <v>42</v>
      </c>
      <c r="AL733" s="29">
        <f>Table1[[#This Row],[membership_tenure_months]]*Table1[[#This Row],[final_price]]</f>
        <v>1250</v>
      </c>
    </row>
    <row r="734" spans="1:38" x14ac:dyDescent="0.35">
      <c r="A734">
        <v>35</v>
      </c>
      <c r="B734" t="s">
        <v>43</v>
      </c>
      <c r="C734">
        <v>1</v>
      </c>
      <c r="D734" t="s">
        <v>90</v>
      </c>
      <c r="E734" t="b">
        <v>0</v>
      </c>
      <c r="F734" s="1">
        <v>0.67986111111111114</v>
      </c>
      <c r="G734" s="1">
        <v>0.80069444444444449</v>
      </c>
      <c r="H734">
        <v>174</v>
      </c>
      <c r="I734" t="b">
        <v>1</v>
      </c>
      <c r="J734" t="b">
        <v>0</v>
      </c>
      <c r="K734" t="b">
        <v>0</v>
      </c>
      <c r="L734" t="s">
        <v>80</v>
      </c>
      <c r="M734">
        <v>30</v>
      </c>
      <c r="N734" t="s">
        <v>37</v>
      </c>
      <c r="O734">
        <v>30</v>
      </c>
      <c r="P734" t="s">
        <v>38</v>
      </c>
      <c r="Q734">
        <v>0.05</v>
      </c>
      <c r="R734" s="29">
        <v>28.5</v>
      </c>
      <c r="S734" t="s">
        <v>47</v>
      </c>
      <c r="T734" t="s">
        <v>52</v>
      </c>
      <c r="U734">
        <v>37.804400000000001</v>
      </c>
      <c r="V734">
        <v>-122.27119999999999</v>
      </c>
      <c r="W734">
        <f t="shared" si="22"/>
        <v>2023</v>
      </c>
      <c r="X734" t="str">
        <f t="shared" si="23"/>
        <v>December</v>
      </c>
      <c r="Y734" s="2">
        <v>45273</v>
      </c>
      <c r="Z734">
        <v>0</v>
      </c>
      <c r="AA734" t="b">
        <v>0</v>
      </c>
      <c r="AB734" s="2">
        <v>45829</v>
      </c>
      <c r="AC734">
        <v>20</v>
      </c>
      <c r="AD734">
        <v>60</v>
      </c>
      <c r="AE734">
        <v>4</v>
      </c>
      <c r="AF734">
        <v>2.9</v>
      </c>
      <c r="AG734">
        <v>1.5</v>
      </c>
      <c r="AH734" s="30">
        <v>0</v>
      </c>
      <c r="AI734">
        <v>0</v>
      </c>
      <c r="AJ734" t="s">
        <v>53</v>
      </c>
      <c r="AK734" t="s">
        <v>42</v>
      </c>
      <c r="AL734" s="29">
        <f>Table1[[#This Row],[membership_tenure_months]]*Table1[[#This Row],[final_price]]</f>
        <v>570</v>
      </c>
    </row>
    <row r="735" spans="1:38" x14ac:dyDescent="0.35">
      <c r="A735">
        <v>18</v>
      </c>
      <c r="B735" t="s">
        <v>43</v>
      </c>
      <c r="C735">
        <v>2</v>
      </c>
      <c r="D735" t="s">
        <v>55</v>
      </c>
      <c r="E735" t="b">
        <v>1</v>
      </c>
      <c r="F735" s="1">
        <v>0.43472222222222223</v>
      </c>
      <c r="G735" s="1">
        <v>0.50902777777777775</v>
      </c>
      <c r="H735">
        <v>107</v>
      </c>
      <c r="I735" t="b">
        <v>1</v>
      </c>
      <c r="J735" t="b">
        <v>0</v>
      </c>
      <c r="K735" t="b">
        <v>1</v>
      </c>
      <c r="L735" t="s">
        <v>80</v>
      </c>
      <c r="M735">
        <v>30</v>
      </c>
      <c r="N735" t="s">
        <v>37</v>
      </c>
      <c r="O735">
        <v>30</v>
      </c>
      <c r="P735" t="s">
        <v>51</v>
      </c>
      <c r="Q735">
        <v>0.1</v>
      </c>
      <c r="R735" s="29">
        <v>27</v>
      </c>
      <c r="S735" t="s">
        <v>47</v>
      </c>
      <c r="T735" t="s">
        <v>83</v>
      </c>
      <c r="U735">
        <v>33.770099999999999</v>
      </c>
      <c r="V735">
        <v>-118.19370000000001</v>
      </c>
      <c r="W735">
        <f t="shared" si="22"/>
        <v>2024</v>
      </c>
      <c r="X735" t="str">
        <f t="shared" si="23"/>
        <v>June</v>
      </c>
      <c r="Y735" s="2">
        <v>45448</v>
      </c>
      <c r="Z735">
        <v>0</v>
      </c>
      <c r="AA735" t="b">
        <v>1</v>
      </c>
      <c r="AB735" s="2">
        <v>45839</v>
      </c>
      <c r="AC735">
        <v>14</v>
      </c>
      <c r="AD735">
        <v>50</v>
      </c>
      <c r="AE735">
        <v>8</v>
      </c>
      <c r="AF735">
        <v>1.8</v>
      </c>
      <c r="AG735">
        <v>3</v>
      </c>
      <c r="AH735" s="30">
        <v>0</v>
      </c>
      <c r="AI735">
        <v>0</v>
      </c>
      <c r="AJ735" t="s">
        <v>84</v>
      </c>
      <c r="AK735" t="s">
        <v>42</v>
      </c>
      <c r="AL735" s="29">
        <f>Table1[[#This Row],[membership_tenure_months]]*Table1[[#This Row],[final_price]]</f>
        <v>378</v>
      </c>
    </row>
    <row r="736" spans="1:38" x14ac:dyDescent="0.35">
      <c r="A736">
        <v>46</v>
      </c>
      <c r="B736" t="s">
        <v>34</v>
      </c>
      <c r="C736">
        <v>5</v>
      </c>
      <c r="D736" t="s">
        <v>171</v>
      </c>
      <c r="E736" t="b">
        <v>1</v>
      </c>
      <c r="F736" s="1">
        <v>0.40347222222222223</v>
      </c>
      <c r="G736" s="1">
        <v>0.52638888888888891</v>
      </c>
      <c r="H736">
        <v>177</v>
      </c>
      <c r="I736" t="b">
        <v>1</v>
      </c>
      <c r="J736" t="b">
        <v>1</v>
      </c>
      <c r="K736" t="b">
        <v>1</v>
      </c>
      <c r="L736" t="s">
        <v>60</v>
      </c>
      <c r="M736">
        <v>50</v>
      </c>
      <c r="N736" t="s">
        <v>37</v>
      </c>
      <c r="O736">
        <v>50</v>
      </c>
      <c r="P736" t="s">
        <v>51</v>
      </c>
      <c r="Q736">
        <v>0.1</v>
      </c>
      <c r="R736" s="29">
        <v>45</v>
      </c>
      <c r="S736" t="s">
        <v>39</v>
      </c>
      <c r="T736" t="s">
        <v>52</v>
      </c>
      <c r="U736">
        <v>37.804400000000001</v>
      </c>
      <c r="V736">
        <v>-122.27119999999999</v>
      </c>
      <c r="W736">
        <f t="shared" si="22"/>
        <v>2022</v>
      </c>
      <c r="X736" t="str">
        <f t="shared" si="23"/>
        <v>December</v>
      </c>
      <c r="Y736" s="2">
        <v>44896</v>
      </c>
      <c r="Z736">
        <v>6</v>
      </c>
      <c r="AA736" t="b">
        <v>1</v>
      </c>
      <c r="AB736" s="2">
        <v>45808</v>
      </c>
      <c r="AC736">
        <v>32</v>
      </c>
      <c r="AD736">
        <v>81</v>
      </c>
      <c r="AE736">
        <v>20</v>
      </c>
      <c r="AF736">
        <v>3</v>
      </c>
      <c r="AG736">
        <v>5</v>
      </c>
      <c r="AH736" s="30">
        <v>1</v>
      </c>
      <c r="AI736">
        <v>0</v>
      </c>
      <c r="AJ736" t="s">
        <v>53</v>
      </c>
      <c r="AK736" t="s">
        <v>42</v>
      </c>
      <c r="AL736" s="29">
        <f>Table1[[#This Row],[membership_tenure_months]]*Table1[[#This Row],[final_price]]</f>
        <v>1440</v>
      </c>
    </row>
    <row r="737" spans="1:38" x14ac:dyDescent="0.35">
      <c r="A737">
        <v>44</v>
      </c>
      <c r="B737" t="s">
        <v>34</v>
      </c>
      <c r="C737">
        <v>4</v>
      </c>
      <c r="D737" t="s">
        <v>124</v>
      </c>
      <c r="E737" t="b">
        <v>1</v>
      </c>
      <c r="F737" s="1">
        <v>0.79791666666666672</v>
      </c>
      <c r="G737" s="1">
        <v>0.91319444444444442</v>
      </c>
      <c r="H737">
        <v>166</v>
      </c>
      <c r="I737" t="b">
        <v>1</v>
      </c>
      <c r="J737" t="b">
        <v>0</v>
      </c>
      <c r="K737" t="b">
        <v>1</v>
      </c>
      <c r="L737" t="s">
        <v>80</v>
      </c>
      <c r="M737">
        <v>50</v>
      </c>
      <c r="N737" t="s">
        <v>37</v>
      </c>
      <c r="O737">
        <v>50</v>
      </c>
      <c r="P737" t="s">
        <v>51</v>
      </c>
      <c r="Q737">
        <v>0.1</v>
      </c>
      <c r="R737" s="29">
        <v>45</v>
      </c>
      <c r="S737" t="s">
        <v>39</v>
      </c>
      <c r="T737" t="s">
        <v>40</v>
      </c>
      <c r="U737">
        <v>37.338200000000001</v>
      </c>
      <c r="V737">
        <v>-121.88630000000001</v>
      </c>
      <c r="W737">
        <f t="shared" si="22"/>
        <v>2024</v>
      </c>
      <c r="X737" t="str">
        <f t="shared" si="23"/>
        <v>May</v>
      </c>
      <c r="Y737" s="2">
        <v>45413</v>
      </c>
      <c r="Z737">
        <v>0</v>
      </c>
      <c r="AA737" t="b">
        <v>1</v>
      </c>
      <c r="AB737" s="2">
        <v>45837</v>
      </c>
      <c r="AC737">
        <v>15</v>
      </c>
      <c r="AD737">
        <v>52</v>
      </c>
      <c r="AE737">
        <v>16</v>
      </c>
      <c r="AF737">
        <v>2.8</v>
      </c>
      <c r="AG737">
        <v>5</v>
      </c>
      <c r="AH737" s="30">
        <v>0</v>
      </c>
      <c r="AI737">
        <v>0</v>
      </c>
      <c r="AJ737" t="s">
        <v>41</v>
      </c>
      <c r="AK737" t="s">
        <v>42</v>
      </c>
      <c r="AL737" s="29">
        <f>Table1[[#This Row],[membership_tenure_months]]*Table1[[#This Row],[final_price]]</f>
        <v>675</v>
      </c>
    </row>
    <row r="738" spans="1:38" x14ac:dyDescent="0.35">
      <c r="A738">
        <v>21</v>
      </c>
      <c r="B738" t="s">
        <v>34</v>
      </c>
      <c r="C738">
        <v>3</v>
      </c>
      <c r="D738" t="s">
        <v>143</v>
      </c>
      <c r="E738" t="b">
        <v>1</v>
      </c>
      <c r="F738" s="1">
        <v>0.84375</v>
      </c>
      <c r="G738" s="1">
        <v>0.9</v>
      </c>
      <c r="H738">
        <v>81</v>
      </c>
      <c r="I738" t="b">
        <v>1</v>
      </c>
      <c r="J738" t="b">
        <v>0</v>
      </c>
      <c r="K738" t="b">
        <v>1</v>
      </c>
      <c r="L738" t="s">
        <v>36</v>
      </c>
      <c r="M738">
        <v>50</v>
      </c>
      <c r="N738" t="s">
        <v>82</v>
      </c>
      <c r="O738">
        <v>37.5</v>
      </c>
      <c r="P738" t="s">
        <v>93</v>
      </c>
      <c r="Q738">
        <v>0.15</v>
      </c>
      <c r="R738" s="29">
        <v>31.875</v>
      </c>
      <c r="S738" t="s">
        <v>39</v>
      </c>
      <c r="T738" t="s">
        <v>48</v>
      </c>
      <c r="U738">
        <v>36.7378</v>
      </c>
      <c r="V738">
        <v>-119.7871</v>
      </c>
      <c r="W738">
        <f t="shared" si="22"/>
        <v>2023</v>
      </c>
      <c r="X738" t="str">
        <f t="shared" si="23"/>
        <v>February</v>
      </c>
      <c r="Y738" s="2">
        <v>44961</v>
      </c>
      <c r="Z738">
        <v>0</v>
      </c>
      <c r="AA738" t="b">
        <v>1</v>
      </c>
      <c r="AB738" s="2">
        <v>45812</v>
      </c>
      <c r="AC738">
        <v>30</v>
      </c>
      <c r="AD738">
        <v>77</v>
      </c>
      <c r="AE738">
        <v>12</v>
      </c>
      <c r="AF738">
        <v>1.4</v>
      </c>
      <c r="AG738">
        <v>5.62</v>
      </c>
      <c r="AH738" s="30">
        <v>1</v>
      </c>
      <c r="AI738">
        <v>0</v>
      </c>
      <c r="AJ738" t="s">
        <v>49</v>
      </c>
      <c r="AK738" t="s">
        <v>42</v>
      </c>
      <c r="AL738" s="29">
        <f>Table1[[#This Row],[membership_tenure_months]]*Table1[[#This Row],[final_price]]</f>
        <v>956.25</v>
      </c>
    </row>
    <row r="739" spans="1:38" x14ac:dyDescent="0.35">
      <c r="A739">
        <v>17</v>
      </c>
      <c r="B739" t="s">
        <v>66</v>
      </c>
      <c r="C739">
        <v>1</v>
      </c>
      <c r="D739" t="s">
        <v>116</v>
      </c>
      <c r="E739" t="b">
        <v>0</v>
      </c>
      <c r="F739" s="1">
        <v>0.74861111111111112</v>
      </c>
      <c r="G739" s="1">
        <v>0.83611111111111114</v>
      </c>
      <c r="H739">
        <v>126</v>
      </c>
      <c r="I739" t="b">
        <v>0</v>
      </c>
      <c r="J739" t="b">
        <v>1</v>
      </c>
      <c r="K739" t="b">
        <v>0</v>
      </c>
      <c r="L739" t="s">
        <v>60</v>
      </c>
      <c r="M739">
        <v>70</v>
      </c>
      <c r="N739" t="s">
        <v>37</v>
      </c>
      <c r="O739">
        <v>70</v>
      </c>
      <c r="P739" t="s">
        <v>46</v>
      </c>
      <c r="Q739">
        <v>0</v>
      </c>
      <c r="R739" s="29">
        <v>70</v>
      </c>
      <c r="S739" t="s">
        <v>68</v>
      </c>
      <c r="T739" t="s">
        <v>40</v>
      </c>
      <c r="U739">
        <v>37.338200000000001</v>
      </c>
      <c r="V739">
        <v>-121.88630000000001</v>
      </c>
      <c r="W739">
        <f t="shared" si="22"/>
        <v>2024</v>
      </c>
      <c r="X739" t="str">
        <f t="shared" si="23"/>
        <v>March</v>
      </c>
      <c r="Y739" s="2">
        <v>45363</v>
      </c>
      <c r="Z739">
        <v>4</v>
      </c>
      <c r="AA739" t="b">
        <v>1</v>
      </c>
      <c r="AB739" s="2">
        <v>45834</v>
      </c>
      <c r="AC739">
        <v>17</v>
      </c>
      <c r="AD739">
        <v>55</v>
      </c>
      <c r="AE739">
        <v>4</v>
      </c>
      <c r="AF739">
        <v>2.1</v>
      </c>
      <c r="AG739">
        <v>0</v>
      </c>
      <c r="AH739" s="30">
        <v>0</v>
      </c>
      <c r="AI739">
        <v>1</v>
      </c>
      <c r="AJ739" t="s">
        <v>41</v>
      </c>
      <c r="AK739" t="s">
        <v>42</v>
      </c>
      <c r="AL739" s="29">
        <f>Table1[[#This Row],[membership_tenure_months]]*Table1[[#This Row],[final_price]]</f>
        <v>1190</v>
      </c>
    </row>
    <row r="740" spans="1:38" x14ac:dyDescent="0.35">
      <c r="A740">
        <v>32</v>
      </c>
      <c r="B740" t="s">
        <v>34</v>
      </c>
      <c r="C740">
        <v>2</v>
      </c>
      <c r="D740" t="s">
        <v>158</v>
      </c>
      <c r="E740" t="b">
        <v>1</v>
      </c>
      <c r="F740" s="1">
        <v>0.71111111111111114</v>
      </c>
      <c r="G740" s="1">
        <v>0.82361111111111107</v>
      </c>
      <c r="H740">
        <v>162</v>
      </c>
      <c r="I740" t="b">
        <v>0</v>
      </c>
      <c r="J740" t="b">
        <v>1</v>
      </c>
      <c r="K740" t="b">
        <v>0</v>
      </c>
      <c r="L740" t="s">
        <v>80</v>
      </c>
      <c r="M740">
        <v>50</v>
      </c>
      <c r="N740" t="s">
        <v>37</v>
      </c>
      <c r="O740">
        <v>50</v>
      </c>
      <c r="P740" t="s">
        <v>93</v>
      </c>
      <c r="Q740">
        <v>0.15</v>
      </c>
      <c r="R740" s="29">
        <v>42.5</v>
      </c>
      <c r="S740" t="s">
        <v>39</v>
      </c>
      <c r="T740" t="s">
        <v>72</v>
      </c>
      <c r="U740">
        <v>35.3733</v>
      </c>
      <c r="V740">
        <v>-119.0187</v>
      </c>
      <c r="W740">
        <f t="shared" si="22"/>
        <v>2024</v>
      </c>
      <c r="X740" t="str">
        <f t="shared" si="23"/>
        <v>May</v>
      </c>
      <c r="Y740" s="2">
        <v>45429</v>
      </c>
      <c r="Z740">
        <v>5</v>
      </c>
      <c r="AA740" t="b">
        <v>1</v>
      </c>
      <c r="AB740" s="2">
        <v>45838</v>
      </c>
      <c r="AC740">
        <v>15</v>
      </c>
      <c r="AD740">
        <v>51</v>
      </c>
      <c r="AE740">
        <v>8</v>
      </c>
      <c r="AF740">
        <v>2.7</v>
      </c>
      <c r="AG740">
        <v>7.5</v>
      </c>
      <c r="AH740" s="30">
        <v>0</v>
      </c>
      <c r="AI740">
        <v>0</v>
      </c>
      <c r="AJ740" t="s">
        <v>73</v>
      </c>
      <c r="AK740" t="s">
        <v>42</v>
      </c>
      <c r="AL740" s="29">
        <f>Table1[[#This Row],[membership_tenure_months]]*Table1[[#This Row],[final_price]]</f>
        <v>637.5</v>
      </c>
    </row>
    <row r="741" spans="1:38" x14ac:dyDescent="0.35">
      <c r="A741">
        <v>39</v>
      </c>
      <c r="B741" t="s">
        <v>43</v>
      </c>
      <c r="C741">
        <v>3</v>
      </c>
      <c r="D741" t="s">
        <v>133</v>
      </c>
      <c r="E741" t="b">
        <v>0</v>
      </c>
      <c r="F741" s="1">
        <v>0.70208333333333328</v>
      </c>
      <c r="G741" s="1">
        <v>0.77500000000000002</v>
      </c>
      <c r="H741">
        <v>105</v>
      </c>
      <c r="I741" t="b">
        <v>0</v>
      </c>
      <c r="J741" t="b">
        <v>0</v>
      </c>
      <c r="K741" t="b">
        <v>1</v>
      </c>
      <c r="L741" t="s">
        <v>80</v>
      </c>
      <c r="M741">
        <v>30</v>
      </c>
      <c r="N741" t="s">
        <v>82</v>
      </c>
      <c r="O741">
        <v>22.5</v>
      </c>
      <c r="P741" t="s">
        <v>46</v>
      </c>
      <c r="Q741">
        <v>0</v>
      </c>
      <c r="R741" s="29">
        <v>22.5</v>
      </c>
      <c r="S741" t="s">
        <v>47</v>
      </c>
      <c r="T741" t="s">
        <v>57</v>
      </c>
      <c r="U741">
        <v>33.836599999999997</v>
      </c>
      <c r="V741">
        <v>-117.9143</v>
      </c>
      <c r="W741">
        <f t="shared" si="22"/>
        <v>2024</v>
      </c>
      <c r="X741" t="str">
        <f t="shared" si="23"/>
        <v>February</v>
      </c>
      <c r="Y741" s="2">
        <v>45338</v>
      </c>
      <c r="Z741">
        <v>0</v>
      </c>
      <c r="AA741" t="b">
        <v>1</v>
      </c>
      <c r="AB741" s="2">
        <v>45833</v>
      </c>
      <c r="AC741">
        <v>18</v>
      </c>
      <c r="AD741">
        <v>56</v>
      </c>
      <c r="AE741">
        <v>12</v>
      </c>
      <c r="AF741">
        <v>1.8</v>
      </c>
      <c r="AG741">
        <v>0</v>
      </c>
      <c r="AH741" s="30">
        <v>0</v>
      </c>
      <c r="AI741">
        <v>0</v>
      </c>
      <c r="AJ741" t="s">
        <v>58</v>
      </c>
      <c r="AK741" t="s">
        <v>42</v>
      </c>
      <c r="AL741" s="29">
        <f>Table1[[#This Row],[membership_tenure_months]]*Table1[[#This Row],[final_price]]</f>
        <v>405</v>
      </c>
    </row>
    <row r="742" spans="1:38" x14ac:dyDescent="0.35">
      <c r="A742">
        <v>39</v>
      </c>
      <c r="B742" t="s">
        <v>43</v>
      </c>
      <c r="C742">
        <v>2</v>
      </c>
      <c r="D742" t="s">
        <v>149</v>
      </c>
      <c r="E742" t="b">
        <v>0</v>
      </c>
      <c r="F742" s="1">
        <v>0.74791666666666667</v>
      </c>
      <c r="G742" s="1">
        <v>0.82291666666666663</v>
      </c>
      <c r="H742">
        <v>108</v>
      </c>
      <c r="I742" t="b">
        <v>1</v>
      </c>
      <c r="J742" t="b">
        <v>1</v>
      </c>
      <c r="K742" t="b">
        <v>1</v>
      </c>
      <c r="L742" t="s">
        <v>45</v>
      </c>
      <c r="M742">
        <v>30</v>
      </c>
      <c r="N742" t="s">
        <v>37</v>
      </c>
      <c r="O742">
        <v>30</v>
      </c>
      <c r="P742" t="s">
        <v>46</v>
      </c>
      <c r="Q742">
        <v>0</v>
      </c>
      <c r="R742" s="29">
        <v>30</v>
      </c>
      <c r="S742" t="s">
        <v>47</v>
      </c>
      <c r="T742" t="s">
        <v>52</v>
      </c>
      <c r="U742">
        <v>37.804400000000001</v>
      </c>
      <c r="V742">
        <v>-122.27119999999999</v>
      </c>
      <c r="W742">
        <f t="shared" si="22"/>
        <v>2024</v>
      </c>
      <c r="X742" t="str">
        <f t="shared" si="23"/>
        <v>August</v>
      </c>
      <c r="Y742" s="2">
        <v>45510</v>
      </c>
      <c r="Z742">
        <v>8</v>
      </c>
      <c r="AA742" t="b">
        <v>0</v>
      </c>
      <c r="AB742" s="2">
        <v>45842</v>
      </c>
      <c r="AC742">
        <v>12</v>
      </c>
      <c r="AD742">
        <v>47</v>
      </c>
      <c r="AE742">
        <v>8</v>
      </c>
      <c r="AF742">
        <v>1.8</v>
      </c>
      <c r="AG742">
        <v>0</v>
      </c>
      <c r="AH742" s="30">
        <v>0</v>
      </c>
      <c r="AI742">
        <v>0</v>
      </c>
      <c r="AJ742" t="s">
        <v>53</v>
      </c>
      <c r="AK742" t="s">
        <v>42</v>
      </c>
      <c r="AL742" s="29">
        <f>Table1[[#This Row],[membership_tenure_months]]*Table1[[#This Row],[final_price]]</f>
        <v>360</v>
      </c>
    </row>
    <row r="743" spans="1:38" x14ac:dyDescent="0.35">
      <c r="A743">
        <v>19</v>
      </c>
      <c r="B743" t="s">
        <v>34</v>
      </c>
      <c r="C743">
        <v>3</v>
      </c>
      <c r="D743" t="s">
        <v>144</v>
      </c>
      <c r="E743" t="b">
        <v>0</v>
      </c>
      <c r="F743" s="1">
        <v>0.73819444444444449</v>
      </c>
      <c r="G743" s="1">
        <v>0.77361111111111114</v>
      </c>
      <c r="H743">
        <v>51</v>
      </c>
      <c r="I743" t="b">
        <v>0</v>
      </c>
      <c r="J743" t="b">
        <v>1</v>
      </c>
      <c r="K743" t="b">
        <v>1</v>
      </c>
      <c r="L743" t="s">
        <v>80</v>
      </c>
      <c r="M743">
        <v>50</v>
      </c>
      <c r="N743" t="s">
        <v>82</v>
      </c>
      <c r="O743">
        <v>37.5</v>
      </c>
      <c r="P743" t="s">
        <v>38</v>
      </c>
      <c r="Q743">
        <v>0.05</v>
      </c>
      <c r="R743" s="29">
        <v>35.625</v>
      </c>
      <c r="S743" t="s">
        <v>39</v>
      </c>
      <c r="T743" t="s">
        <v>40</v>
      </c>
      <c r="U743">
        <v>37.338200000000001</v>
      </c>
      <c r="V743">
        <v>-121.88630000000001</v>
      </c>
      <c r="W743">
        <f t="shared" si="22"/>
        <v>2023</v>
      </c>
      <c r="X743" t="str">
        <f t="shared" si="23"/>
        <v>April</v>
      </c>
      <c r="Y743" s="2">
        <v>45034</v>
      </c>
      <c r="Z743">
        <v>6</v>
      </c>
      <c r="AA743" t="b">
        <v>0</v>
      </c>
      <c r="AB743" s="2">
        <v>45816</v>
      </c>
      <c r="AC743">
        <v>28</v>
      </c>
      <c r="AD743">
        <v>73</v>
      </c>
      <c r="AE743">
        <v>12</v>
      </c>
      <c r="AF743">
        <v>0.8</v>
      </c>
      <c r="AG743">
        <v>1.88</v>
      </c>
      <c r="AH743" s="30">
        <v>1</v>
      </c>
      <c r="AI743">
        <v>0</v>
      </c>
      <c r="AJ743" t="s">
        <v>41</v>
      </c>
      <c r="AK743" t="s">
        <v>42</v>
      </c>
      <c r="AL743" s="29">
        <f>Table1[[#This Row],[membership_tenure_months]]*Table1[[#This Row],[final_price]]</f>
        <v>997.5</v>
      </c>
    </row>
    <row r="744" spans="1:38" x14ac:dyDescent="0.35">
      <c r="A744">
        <v>14</v>
      </c>
      <c r="B744" t="s">
        <v>34</v>
      </c>
      <c r="C744">
        <v>2</v>
      </c>
      <c r="D744" t="s">
        <v>92</v>
      </c>
      <c r="E744" t="b">
        <v>1</v>
      </c>
      <c r="F744" s="1">
        <v>0.57291666666666663</v>
      </c>
      <c r="G744" s="1">
        <v>0.68472222222222223</v>
      </c>
      <c r="H744">
        <v>161</v>
      </c>
      <c r="I744" t="b">
        <v>0</v>
      </c>
      <c r="J744" t="b">
        <v>0</v>
      </c>
      <c r="K744" t="b">
        <v>0</v>
      </c>
      <c r="L744" t="s">
        <v>36</v>
      </c>
      <c r="M744">
        <v>50</v>
      </c>
      <c r="N744" t="s">
        <v>82</v>
      </c>
      <c r="O744">
        <v>37.5</v>
      </c>
      <c r="P744" t="s">
        <v>46</v>
      </c>
      <c r="Q744">
        <v>0</v>
      </c>
      <c r="R744" s="29">
        <v>37.5</v>
      </c>
      <c r="S744" t="s">
        <v>39</v>
      </c>
      <c r="T744" t="s">
        <v>61</v>
      </c>
      <c r="U744">
        <v>38.581600000000002</v>
      </c>
      <c r="V744">
        <v>-121.4944</v>
      </c>
      <c r="W744">
        <f t="shared" si="22"/>
        <v>2024</v>
      </c>
      <c r="X744" t="str">
        <f t="shared" si="23"/>
        <v>January</v>
      </c>
      <c r="Y744" s="2">
        <v>45295</v>
      </c>
      <c r="Z744">
        <v>0</v>
      </c>
      <c r="AA744" t="b">
        <v>1</v>
      </c>
      <c r="AB744" s="2">
        <v>45830</v>
      </c>
      <c r="AC744">
        <v>19</v>
      </c>
      <c r="AD744">
        <v>59</v>
      </c>
      <c r="AE744">
        <v>8</v>
      </c>
      <c r="AF744">
        <v>2.7</v>
      </c>
      <c r="AG744">
        <v>0</v>
      </c>
      <c r="AH744" s="30">
        <v>0</v>
      </c>
      <c r="AI744">
        <v>0</v>
      </c>
      <c r="AJ744" t="s">
        <v>62</v>
      </c>
      <c r="AK744" t="s">
        <v>42</v>
      </c>
      <c r="AL744" s="29">
        <f>Table1[[#This Row],[membership_tenure_months]]*Table1[[#This Row],[final_price]]</f>
        <v>712.5</v>
      </c>
    </row>
    <row r="745" spans="1:38" x14ac:dyDescent="0.35">
      <c r="A745">
        <v>33</v>
      </c>
      <c r="B745" t="s">
        <v>43</v>
      </c>
      <c r="C745">
        <v>3</v>
      </c>
      <c r="D745" t="s">
        <v>101</v>
      </c>
      <c r="E745" t="b">
        <v>0</v>
      </c>
      <c r="F745" s="1">
        <v>0.3659722222222222</v>
      </c>
      <c r="G745" s="1">
        <v>0.41111111111111109</v>
      </c>
      <c r="H745">
        <v>65</v>
      </c>
      <c r="I745" t="b">
        <v>0</v>
      </c>
      <c r="J745" t="b">
        <v>0</v>
      </c>
      <c r="K745" t="b">
        <v>1</v>
      </c>
      <c r="L745" t="s">
        <v>60</v>
      </c>
      <c r="M745">
        <v>30</v>
      </c>
      <c r="N745" t="s">
        <v>37</v>
      </c>
      <c r="O745">
        <v>30</v>
      </c>
      <c r="P745" t="s">
        <v>38</v>
      </c>
      <c r="Q745">
        <v>0.05</v>
      </c>
      <c r="R745" s="29">
        <v>28.5</v>
      </c>
      <c r="S745" t="s">
        <v>47</v>
      </c>
      <c r="T745" t="s">
        <v>48</v>
      </c>
      <c r="U745">
        <v>36.7378</v>
      </c>
      <c r="V745">
        <v>-119.7871</v>
      </c>
      <c r="W745">
        <f t="shared" si="22"/>
        <v>2024</v>
      </c>
      <c r="X745" t="str">
        <f t="shared" si="23"/>
        <v>October</v>
      </c>
      <c r="Y745" s="2">
        <v>45583</v>
      </c>
      <c r="Z745">
        <v>0</v>
      </c>
      <c r="AA745" t="b">
        <v>0</v>
      </c>
      <c r="AB745" s="2">
        <v>45847</v>
      </c>
      <c r="AC745">
        <v>10</v>
      </c>
      <c r="AD745">
        <v>42</v>
      </c>
      <c r="AE745">
        <v>12</v>
      </c>
      <c r="AF745">
        <v>1.1000000000000001</v>
      </c>
      <c r="AG745">
        <v>1.5</v>
      </c>
      <c r="AH745" s="30">
        <v>0</v>
      </c>
      <c r="AI745">
        <v>0</v>
      </c>
      <c r="AJ745" t="s">
        <v>49</v>
      </c>
      <c r="AK745" t="s">
        <v>42</v>
      </c>
      <c r="AL745" s="29">
        <f>Table1[[#This Row],[membership_tenure_months]]*Table1[[#This Row],[final_price]]</f>
        <v>285</v>
      </c>
    </row>
    <row r="746" spans="1:38" x14ac:dyDescent="0.35">
      <c r="A746">
        <v>14</v>
      </c>
      <c r="B746" t="s">
        <v>34</v>
      </c>
      <c r="C746">
        <v>5</v>
      </c>
      <c r="D746" t="s">
        <v>169</v>
      </c>
      <c r="E746" t="b">
        <v>1</v>
      </c>
      <c r="F746" s="1">
        <v>0.84930555555555554</v>
      </c>
      <c r="G746" s="1">
        <v>0.89583333333333337</v>
      </c>
      <c r="H746">
        <v>67</v>
      </c>
      <c r="I746" t="b">
        <v>1</v>
      </c>
      <c r="J746" t="b">
        <v>1</v>
      </c>
      <c r="K746" t="b">
        <v>1</v>
      </c>
      <c r="L746" t="s">
        <v>36</v>
      </c>
      <c r="M746">
        <v>50</v>
      </c>
      <c r="N746" t="s">
        <v>82</v>
      </c>
      <c r="O746">
        <v>37.5</v>
      </c>
      <c r="P746" t="s">
        <v>46</v>
      </c>
      <c r="Q746">
        <v>0</v>
      </c>
      <c r="R746" s="29">
        <v>37.5</v>
      </c>
      <c r="S746" t="s">
        <v>39</v>
      </c>
      <c r="T746" t="s">
        <v>52</v>
      </c>
      <c r="U746">
        <v>37.804400000000001</v>
      </c>
      <c r="V746">
        <v>-122.27119999999999</v>
      </c>
      <c r="W746">
        <f t="shared" si="22"/>
        <v>2022</v>
      </c>
      <c r="X746" t="str">
        <f t="shared" si="23"/>
        <v>November</v>
      </c>
      <c r="Y746" s="2">
        <v>44872</v>
      </c>
      <c r="Z746">
        <v>3</v>
      </c>
      <c r="AA746" t="b">
        <v>1</v>
      </c>
      <c r="AB746" s="2">
        <v>45807</v>
      </c>
      <c r="AC746">
        <v>33</v>
      </c>
      <c r="AD746">
        <v>82</v>
      </c>
      <c r="AE746">
        <v>20</v>
      </c>
      <c r="AF746">
        <v>1.1000000000000001</v>
      </c>
      <c r="AG746">
        <v>0</v>
      </c>
      <c r="AH746" s="30">
        <v>1</v>
      </c>
      <c r="AI746">
        <v>0</v>
      </c>
      <c r="AJ746" t="s">
        <v>53</v>
      </c>
      <c r="AK746" t="s">
        <v>42</v>
      </c>
      <c r="AL746" s="29">
        <f>Table1[[#This Row],[membership_tenure_months]]*Table1[[#This Row],[final_price]]</f>
        <v>1237.5</v>
      </c>
    </row>
    <row r="747" spans="1:38" x14ac:dyDescent="0.35">
      <c r="A747">
        <v>17</v>
      </c>
      <c r="B747" t="s">
        <v>43</v>
      </c>
      <c r="C747">
        <v>1</v>
      </c>
      <c r="D747" t="s">
        <v>81</v>
      </c>
      <c r="E747" t="b">
        <v>0</v>
      </c>
      <c r="F747" s="1">
        <v>0.4375</v>
      </c>
      <c r="G747" s="1">
        <v>0.56041666666666667</v>
      </c>
      <c r="H747">
        <v>177</v>
      </c>
      <c r="I747" t="b">
        <v>1</v>
      </c>
      <c r="J747" t="b">
        <v>1</v>
      </c>
      <c r="K747" t="b">
        <v>1</v>
      </c>
      <c r="L747" t="s">
        <v>36</v>
      </c>
      <c r="M747">
        <v>30</v>
      </c>
      <c r="N747" t="s">
        <v>37</v>
      </c>
      <c r="O747">
        <v>30</v>
      </c>
      <c r="P747" t="s">
        <v>93</v>
      </c>
      <c r="Q747">
        <v>0.15</v>
      </c>
      <c r="R747" s="29">
        <v>25.5</v>
      </c>
      <c r="S747" t="s">
        <v>47</v>
      </c>
      <c r="T747" t="s">
        <v>83</v>
      </c>
      <c r="U747">
        <v>33.770099999999999</v>
      </c>
      <c r="V747">
        <v>-118.19370000000001</v>
      </c>
      <c r="W747">
        <f t="shared" si="22"/>
        <v>2024</v>
      </c>
      <c r="X747" t="str">
        <f t="shared" si="23"/>
        <v>May</v>
      </c>
      <c r="Y747" s="2">
        <v>45422</v>
      </c>
      <c r="Z747">
        <v>3</v>
      </c>
      <c r="AA747" t="b">
        <v>1</v>
      </c>
      <c r="AB747" s="2">
        <v>45837</v>
      </c>
      <c r="AC747">
        <v>15</v>
      </c>
      <c r="AD747">
        <v>52</v>
      </c>
      <c r="AE747">
        <v>4</v>
      </c>
      <c r="AF747">
        <v>3</v>
      </c>
      <c r="AG747">
        <v>4.5</v>
      </c>
      <c r="AH747" s="30">
        <v>0</v>
      </c>
      <c r="AI747">
        <v>0</v>
      </c>
      <c r="AJ747" t="s">
        <v>84</v>
      </c>
      <c r="AK747" t="s">
        <v>42</v>
      </c>
      <c r="AL747" s="29">
        <f>Table1[[#This Row],[membership_tenure_months]]*Table1[[#This Row],[final_price]]</f>
        <v>382.5</v>
      </c>
    </row>
    <row r="748" spans="1:38" x14ac:dyDescent="0.35">
      <c r="A748">
        <v>35</v>
      </c>
      <c r="B748" t="s">
        <v>43</v>
      </c>
      <c r="C748">
        <v>2</v>
      </c>
      <c r="D748" t="s">
        <v>145</v>
      </c>
      <c r="E748" t="b">
        <v>0</v>
      </c>
      <c r="F748" s="1">
        <v>0.77916666666666667</v>
      </c>
      <c r="G748" s="1">
        <v>0.90347222222222223</v>
      </c>
      <c r="H748">
        <v>179</v>
      </c>
      <c r="I748" t="b">
        <v>0</v>
      </c>
      <c r="J748" t="b">
        <v>1</v>
      </c>
      <c r="K748" t="b">
        <v>1</v>
      </c>
      <c r="L748" t="s">
        <v>36</v>
      </c>
      <c r="M748">
        <v>30</v>
      </c>
      <c r="N748" t="s">
        <v>37</v>
      </c>
      <c r="O748">
        <v>30</v>
      </c>
      <c r="P748" t="s">
        <v>46</v>
      </c>
      <c r="Q748">
        <v>0</v>
      </c>
      <c r="R748" s="29">
        <v>30</v>
      </c>
      <c r="S748" t="s">
        <v>47</v>
      </c>
      <c r="T748" t="s">
        <v>61</v>
      </c>
      <c r="U748">
        <v>38.581600000000002</v>
      </c>
      <c r="V748">
        <v>-121.4944</v>
      </c>
      <c r="W748">
        <f t="shared" si="22"/>
        <v>2023</v>
      </c>
      <c r="X748" t="str">
        <f t="shared" si="23"/>
        <v>November</v>
      </c>
      <c r="Y748" s="2">
        <v>45252</v>
      </c>
      <c r="Z748">
        <v>6</v>
      </c>
      <c r="AA748" t="b">
        <v>0</v>
      </c>
      <c r="AB748" s="2">
        <v>45828</v>
      </c>
      <c r="AC748">
        <v>21</v>
      </c>
      <c r="AD748">
        <v>61</v>
      </c>
      <c r="AE748">
        <v>8</v>
      </c>
      <c r="AF748">
        <v>3</v>
      </c>
      <c r="AG748">
        <v>0</v>
      </c>
      <c r="AH748" s="30">
        <v>1</v>
      </c>
      <c r="AI748">
        <v>0</v>
      </c>
      <c r="AJ748" t="s">
        <v>62</v>
      </c>
      <c r="AK748" t="s">
        <v>42</v>
      </c>
      <c r="AL748" s="29">
        <f>Table1[[#This Row],[membership_tenure_months]]*Table1[[#This Row],[final_price]]</f>
        <v>630</v>
      </c>
    </row>
    <row r="749" spans="1:38" x14ac:dyDescent="0.35">
      <c r="A749">
        <v>14</v>
      </c>
      <c r="B749" t="s">
        <v>54</v>
      </c>
      <c r="C749">
        <v>2</v>
      </c>
      <c r="D749" t="s">
        <v>113</v>
      </c>
      <c r="E749" t="b">
        <v>0</v>
      </c>
      <c r="F749" s="1">
        <v>0.42291666666666666</v>
      </c>
      <c r="G749" s="1">
        <v>0.46875</v>
      </c>
      <c r="H749">
        <v>66</v>
      </c>
      <c r="I749" t="b">
        <v>0</v>
      </c>
      <c r="J749" t="b">
        <v>1</v>
      </c>
      <c r="K749" t="b">
        <v>1</v>
      </c>
      <c r="L749" t="s">
        <v>80</v>
      </c>
      <c r="M749">
        <v>20</v>
      </c>
      <c r="N749" t="s">
        <v>37</v>
      </c>
      <c r="O749">
        <v>20</v>
      </c>
      <c r="P749" t="s">
        <v>46</v>
      </c>
      <c r="Q749">
        <v>0</v>
      </c>
      <c r="R749" s="29">
        <v>20</v>
      </c>
      <c r="S749" t="s">
        <v>56</v>
      </c>
      <c r="T749" t="s">
        <v>76</v>
      </c>
      <c r="U749">
        <v>37.774900000000002</v>
      </c>
      <c r="V749">
        <v>-122.4194</v>
      </c>
      <c r="W749">
        <f t="shared" si="22"/>
        <v>2022</v>
      </c>
      <c r="X749" t="str">
        <f t="shared" si="23"/>
        <v>October</v>
      </c>
      <c r="Y749" s="2">
        <v>44865</v>
      </c>
      <c r="Z749">
        <v>7</v>
      </c>
      <c r="AA749" t="b">
        <v>1</v>
      </c>
      <c r="AB749" s="2">
        <v>45806</v>
      </c>
      <c r="AC749">
        <v>34</v>
      </c>
      <c r="AD749">
        <v>83</v>
      </c>
      <c r="AE749">
        <v>8</v>
      </c>
      <c r="AF749">
        <v>1.1000000000000001</v>
      </c>
      <c r="AG749">
        <v>0</v>
      </c>
      <c r="AH749" s="30">
        <v>1</v>
      </c>
      <c r="AI749">
        <v>0</v>
      </c>
      <c r="AJ749" t="s">
        <v>77</v>
      </c>
      <c r="AK749" t="s">
        <v>42</v>
      </c>
      <c r="AL749" s="29">
        <f>Table1[[#This Row],[membership_tenure_months]]*Table1[[#This Row],[final_price]]</f>
        <v>680</v>
      </c>
    </row>
    <row r="750" spans="1:38" x14ac:dyDescent="0.35">
      <c r="A750">
        <v>26</v>
      </c>
      <c r="B750" t="s">
        <v>54</v>
      </c>
      <c r="C750">
        <v>5</v>
      </c>
      <c r="D750" t="s">
        <v>85</v>
      </c>
      <c r="E750" t="b">
        <v>0</v>
      </c>
      <c r="F750" s="1">
        <v>0.75069444444444444</v>
      </c>
      <c r="G750" s="1">
        <v>0.77986111111111112</v>
      </c>
      <c r="H750">
        <v>42</v>
      </c>
      <c r="I750" t="b">
        <v>1</v>
      </c>
      <c r="J750" t="b">
        <v>0</v>
      </c>
      <c r="K750" t="b">
        <v>0</v>
      </c>
      <c r="L750" t="s">
        <v>36</v>
      </c>
      <c r="M750">
        <v>20</v>
      </c>
      <c r="N750" t="s">
        <v>82</v>
      </c>
      <c r="O750">
        <v>15</v>
      </c>
      <c r="P750" t="s">
        <v>46</v>
      </c>
      <c r="Q750">
        <v>0</v>
      </c>
      <c r="R750" s="29">
        <v>15</v>
      </c>
      <c r="S750" t="s">
        <v>56</v>
      </c>
      <c r="T750" t="s">
        <v>83</v>
      </c>
      <c r="U750">
        <v>33.770099999999999</v>
      </c>
      <c r="V750">
        <v>-118.19370000000001</v>
      </c>
      <c r="W750">
        <f t="shared" si="22"/>
        <v>2023</v>
      </c>
      <c r="X750" t="str">
        <f t="shared" si="23"/>
        <v>August</v>
      </c>
      <c r="Y750" s="2">
        <v>45166</v>
      </c>
      <c r="Z750">
        <v>0</v>
      </c>
      <c r="AA750" t="b">
        <v>0</v>
      </c>
      <c r="AB750" s="2">
        <v>45823</v>
      </c>
      <c r="AC750">
        <v>24</v>
      </c>
      <c r="AD750">
        <v>66</v>
      </c>
      <c r="AE750">
        <v>20</v>
      </c>
      <c r="AF750">
        <v>0.7</v>
      </c>
      <c r="AG750">
        <v>0</v>
      </c>
      <c r="AH750" s="30">
        <v>1</v>
      </c>
      <c r="AI750">
        <v>0</v>
      </c>
      <c r="AJ750" t="s">
        <v>84</v>
      </c>
      <c r="AK750" t="s">
        <v>42</v>
      </c>
      <c r="AL750" s="29">
        <f>Table1[[#This Row],[membership_tenure_months]]*Table1[[#This Row],[final_price]]</f>
        <v>360</v>
      </c>
    </row>
    <row r="751" spans="1:38" x14ac:dyDescent="0.35">
      <c r="A751">
        <v>41</v>
      </c>
      <c r="B751" t="s">
        <v>43</v>
      </c>
      <c r="C751">
        <v>3</v>
      </c>
      <c r="D751" t="s">
        <v>101</v>
      </c>
      <c r="E751" t="b">
        <v>0</v>
      </c>
      <c r="F751" s="1">
        <v>0.41388888888888886</v>
      </c>
      <c r="G751" s="1">
        <v>0.48541666666666666</v>
      </c>
      <c r="H751">
        <v>103</v>
      </c>
      <c r="I751" t="b">
        <v>0</v>
      </c>
      <c r="J751" t="b">
        <v>1</v>
      </c>
      <c r="K751" t="b">
        <v>1</v>
      </c>
      <c r="L751" t="s">
        <v>60</v>
      </c>
      <c r="M751">
        <v>30</v>
      </c>
      <c r="N751" t="s">
        <v>37</v>
      </c>
      <c r="O751">
        <v>30</v>
      </c>
      <c r="P751" t="s">
        <v>93</v>
      </c>
      <c r="Q751">
        <v>0.15</v>
      </c>
      <c r="R751" s="29">
        <v>25.5</v>
      </c>
      <c r="S751" t="s">
        <v>47</v>
      </c>
      <c r="T751" t="s">
        <v>83</v>
      </c>
      <c r="U751">
        <v>33.770099999999999</v>
      </c>
      <c r="V751">
        <v>-118.19370000000001</v>
      </c>
      <c r="W751">
        <f t="shared" si="22"/>
        <v>2025</v>
      </c>
      <c r="X751" t="str">
        <f t="shared" si="23"/>
        <v>February</v>
      </c>
      <c r="Y751" s="2">
        <v>45706</v>
      </c>
      <c r="Z751">
        <v>6</v>
      </c>
      <c r="AA751" t="b">
        <v>0</v>
      </c>
      <c r="AB751" s="2">
        <v>45853</v>
      </c>
      <c r="AC751">
        <v>6</v>
      </c>
      <c r="AD751">
        <v>36</v>
      </c>
      <c r="AE751">
        <v>12</v>
      </c>
      <c r="AF751">
        <v>1.7</v>
      </c>
      <c r="AG751">
        <v>4.5</v>
      </c>
      <c r="AH751" s="30">
        <v>0</v>
      </c>
      <c r="AI751">
        <v>0</v>
      </c>
      <c r="AJ751" t="s">
        <v>84</v>
      </c>
      <c r="AK751" t="s">
        <v>42</v>
      </c>
      <c r="AL751" s="29">
        <f>Table1[[#This Row],[membership_tenure_months]]*Table1[[#This Row],[final_price]]</f>
        <v>153</v>
      </c>
    </row>
    <row r="752" spans="1:38" x14ac:dyDescent="0.35">
      <c r="A752">
        <v>39</v>
      </c>
      <c r="B752" t="s">
        <v>54</v>
      </c>
      <c r="C752">
        <v>2</v>
      </c>
      <c r="D752" t="s">
        <v>55</v>
      </c>
      <c r="E752" t="b">
        <v>1</v>
      </c>
      <c r="F752" s="1">
        <v>0.3888888888888889</v>
      </c>
      <c r="G752" s="1">
        <v>0.41111111111111109</v>
      </c>
      <c r="H752">
        <v>32</v>
      </c>
      <c r="I752" t="b">
        <v>1</v>
      </c>
      <c r="J752" t="b">
        <v>0</v>
      </c>
      <c r="K752" t="b">
        <v>0</v>
      </c>
      <c r="L752" t="s">
        <v>36</v>
      </c>
      <c r="M752">
        <v>20</v>
      </c>
      <c r="N752" t="s">
        <v>82</v>
      </c>
      <c r="O752">
        <v>15</v>
      </c>
      <c r="P752" t="s">
        <v>51</v>
      </c>
      <c r="Q752">
        <v>0.1</v>
      </c>
      <c r="R752" s="29">
        <v>13.5</v>
      </c>
      <c r="S752" t="s">
        <v>56</v>
      </c>
      <c r="T752" t="s">
        <v>69</v>
      </c>
      <c r="U752">
        <v>32.715699999999998</v>
      </c>
      <c r="V752">
        <v>-117.1611</v>
      </c>
      <c r="W752">
        <f t="shared" si="22"/>
        <v>2022</v>
      </c>
      <c r="X752" t="str">
        <f t="shared" si="23"/>
        <v>September</v>
      </c>
      <c r="Y752" s="2">
        <v>44830</v>
      </c>
      <c r="Z752">
        <v>0</v>
      </c>
      <c r="AA752" t="b">
        <v>0</v>
      </c>
      <c r="AB752" s="2">
        <v>45804</v>
      </c>
      <c r="AC752">
        <v>35</v>
      </c>
      <c r="AD752">
        <v>85</v>
      </c>
      <c r="AE752">
        <v>8</v>
      </c>
      <c r="AF752">
        <v>0.5</v>
      </c>
      <c r="AG752">
        <v>1.5</v>
      </c>
      <c r="AH752" s="30">
        <v>1</v>
      </c>
      <c r="AI752">
        <v>0</v>
      </c>
      <c r="AJ752" t="s">
        <v>70</v>
      </c>
      <c r="AK752" t="s">
        <v>42</v>
      </c>
      <c r="AL752" s="29">
        <f>Table1[[#This Row],[membership_tenure_months]]*Table1[[#This Row],[final_price]]</f>
        <v>472.5</v>
      </c>
    </row>
    <row r="753" spans="1:38" x14ac:dyDescent="0.35">
      <c r="A753">
        <v>17</v>
      </c>
      <c r="B753" t="s">
        <v>43</v>
      </c>
      <c r="C753">
        <v>2</v>
      </c>
      <c r="D753" t="s">
        <v>98</v>
      </c>
      <c r="E753" t="b">
        <v>0</v>
      </c>
      <c r="F753" s="1">
        <v>0.70763888888888893</v>
      </c>
      <c r="G753" s="1">
        <v>0.81041666666666667</v>
      </c>
      <c r="H753">
        <v>148</v>
      </c>
      <c r="I753" t="b">
        <v>0</v>
      </c>
      <c r="J753" t="b">
        <v>0</v>
      </c>
      <c r="K753" t="b">
        <v>1</v>
      </c>
      <c r="L753" t="s">
        <v>36</v>
      </c>
      <c r="M753">
        <v>30</v>
      </c>
      <c r="N753" t="s">
        <v>37</v>
      </c>
      <c r="O753">
        <v>30</v>
      </c>
      <c r="P753" t="s">
        <v>51</v>
      </c>
      <c r="Q753">
        <v>0.1</v>
      </c>
      <c r="R753" s="29">
        <v>27</v>
      </c>
      <c r="S753" t="s">
        <v>47</v>
      </c>
      <c r="T753" t="s">
        <v>83</v>
      </c>
      <c r="U753">
        <v>33.770099999999999</v>
      </c>
      <c r="V753">
        <v>-118.19370000000001</v>
      </c>
      <c r="W753">
        <f t="shared" si="22"/>
        <v>2023</v>
      </c>
      <c r="X753" t="str">
        <f t="shared" si="23"/>
        <v>August</v>
      </c>
      <c r="Y753" s="2">
        <v>45162</v>
      </c>
      <c r="Z753">
        <v>0</v>
      </c>
      <c r="AA753" t="b">
        <v>0</v>
      </c>
      <c r="AB753" s="2">
        <v>45823</v>
      </c>
      <c r="AC753">
        <v>24</v>
      </c>
      <c r="AD753">
        <v>66</v>
      </c>
      <c r="AE753">
        <v>8</v>
      </c>
      <c r="AF753">
        <v>2.5</v>
      </c>
      <c r="AG753">
        <v>3</v>
      </c>
      <c r="AH753" s="30">
        <v>1</v>
      </c>
      <c r="AI753">
        <v>0</v>
      </c>
      <c r="AJ753" t="s">
        <v>84</v>
      </c>
      <c r="AK753" t="s">
        <v>42</v>
      </c>
      <c r="AL753" s="29">
        <f>Table1[[#This Row],[membership_tenure_months]]*Table1[[#This Row],[final_price]]</f>
        <v>648</v>
      </c>
    </row>
    <row r="754" spans="1:38" x14ac:dyDescent="0.35">
      <c r="A754">
        <v>29</v>
      </c>
      <c r="B754" t="s">
        <v>34</v>
      </c>
      <c r="C754">
        <v>5</v>
      </c>
      <c r="D754" t="s">
        <v>137</v>
      </c>
      <c r="E754" t="b">
        <v>1</v>
      </c>
      <c r="F754" s="1">
        <v>0.40138888888888891</v>
      </c>
      <c r="G754" s="1">
        <v>0.44374999999999998</v>
      </c>
      <c r="H754">
        <v>61</v>
      </c>
      <c r="I754" t="b">
        <v>0</v>
      </c>
      <c r="J754" t="b">
        <v>0</v>
      </c>
      <c r="K754" t="b">
        <v>1</v>
      </c>
      <c r="L754" t="s">
        <v>80</v>
      </c>
      <c r="M754">
        <v>50</v>
      </c>
      <c r="N754" t="s">
        <v>82</v>
      </c>
      <c r="O754">
        <v>37.5</v>
      </c>
      <c r="P754" t="s">
        <v>93</v>
      </c>
      <c r="Q754">
        <v>0.15</v>
      </c>
      <c r="R754" s="29">
        <v>31.875</v>
      </c>
      <c r="S754" t="s">
        <v>39</v>
      </c>
      <c r="T754" t="s">
        <v>64</v>
      </c>
      <c r="U754">
        <v>34.052199999999999</v>
      </c>
      <c r="V754">
        <v>-118.2437</v>
      </c>
      <c r="W754">
        <f t="shared" si="22"/>
        <v>2024</v>
      </c>
      <c r="X754" t="str">
        <f t="shared" si="23"/>
        <v>July</v>
      </c>
      <c r="Y754" s="2">
        <v>45474</v>
      </c>
      <c r="Z754">
        <v>0</v>
      </c>
      <c r="AA754" t="b">
        <v>1</v>
      </c>
      <c r="AB754" s="2">
        <v>45840</v>
      </c>
      <c r="AC754">
        <v>13</v>
      </c>
      <c r="AD754">
        <v>49</v>
      </c>
      <c r="AE754">
        <v>20</v>
      </c>
      <c r="AF754">
        <v>1</v>
      </c>
      <c r="AG754">
        <v>5.62</v>
      </c>
      <c r="AH754" s="30">
        <v>0</v>
      </c>
      <c r="AI754">
        <v>0</v>
      </c>
      <c r="AJ754" t="s">
        <v>65</v>
      </c>
      <c r="AK754" t="s">
        <v>42</v>
      </c>
      <c r="AL754" s="29">
        <f>Table1[[#This Row],[membership_tenure_months]]*Table1[[#This Row],[final_price]]</f>
        <v>414.375</v>
      </c>
    </row>
    <row r="755" spans="1:38" x14ac:dyDescent="0.35">
      <c r="A755">
        <v>44</v>
      </c>
      <c r="B755" t="s">
        <v>54</v>
      </c>
      <c r="C755">
        <v>4</v>
      </c>
      <c r="D755" t="s">
        <v>175</v>
      </c>
      <c r="E755" t="b">
        <v>0</v>
      </c>
      <c r="F755" s="1">
        <v>0.46527777777777779</v>
      </c>
      <c r="G755" s="1">
        <v>0.48888888888888887</v>
      </c>
      <c r="H755">
        <v>34</v>
      </c>
      <c r="I755" t="b">
        <v>0</v>
      </c>
      <c r="J755" t="b">
        <v>0</v>
      </c>
      <c r="K755" t="b">
        <v>1</v>
      </c>
      <c r="L755" t="s">
        <v>45</v>
      </c>
      <c r="M755">
        <v>20</v>
      </c>
      <c r="N755" t="s">
        <v>82</v>
      </c>
      <c r="O755">
        <v>15</v>
      </c>
      <c r="P755" t="s">
        <v>46</v>
      </c>
      <c r="Q755">
        <v>0</v>
      </c>
      <c r="R755" s="29">
        <v>15</v>
      </c>
      <c r="S755" t="s">
        <v>56</v>
      </c>
      <c r="T755" t="s">
        <v>40</v>
      </c>
      <c r="U755">
        <v>37.338200000000001</v>
      </c>
      <c r="V755">
        <v>-121.88630000000001</v>
      </c>
      <c r="W755">
        <f t="shared" si="22"/>
        <v>2025</v>
      </c>
      <c r="X755" t="str">
        <f t="shared" si="23"/>
        <v>January</v>
      </c>
      <c r="Y755" s="2">
        <v>45682</v>
      </c>
      <c r="Z755">
        <v>0</v>
      </c>
      <c r="AA755" t="b">
        <v>1</v>
      </c>
      <c r="AB755" s="2">
        <v>45852</v>
      </c>
      <c r="AC755">
        <v>7</v>
      </c>
      <c r="AD755">
        <v>37</v>
      </c>
      <c r="AE755">
        <v>16</v>
      </c>
      <c r="AF755">
        <v>0.6</v>
      </c>
      <c r="AG755">
        <v>0</v>
      </c>
      <c r="AH755" s="30">
        <v>0</v>
      </c>
      <c r="AI755">
        <v>0</v>
      </c>
      <c r="AJ755" t="s">
        <v>41</v>
      </c>
      <c r="AK755" t="s">
        <v>42</v>
      </c>
      <c r="AL755" s="29">
        <f>Table1[[#This Row],[membership_tenure_months]]*Table1[[#This Row],[final_price]]</f>
        <v>105</v>
      </c>
    </row>
    <row r="756" spans="1:38" x14ac:dyDescent="0.35">
      <c r="A756">
        <v>33</v>
      </c>
      <c r="B756" t="s">
        <v>43</v>
      </c>
      <c r="C756">
        <v>1</v>
      </c>
      <c r="D756" t="s">
        <v>63</v>
      </c>
      <c r="E756" t="b">
        <v>0</v>
      </c>
      <c r="F756" s="1">
        <v>0.68680555555555556</v>
      </c>
      <c r="G756" s="1">
        <v>0.71319444444444446</v>
      </c>
      <c r="H756">
        <v>38</v>
      </c>
      <c r="I756" t="b">
        <v>0</v>
      </c>
      <c r="J756" t="b">
        <v>1</v>
      </c>
      <c r="K756" t="b">
        <v>0</v>
      </c>
      <c r="L756" t="s">
        <v>60</v>
      </c>
      <c r="M756">
        <v>30</v>
      </c>
      <c r="N756" t="s">
        <v>37</v>
      </c>
      <c r="O756">
        <v>30</v>
      </c>
      <c r="P756" t="s">
        <v>38</v>
      </c>
      <c r="Q756">
        <v>0.05</v>
      </c>
      <c r="R756" s="29">
        <v>28.5</v>
      </c>
      <c r="S756" t="s">
        <v>47</v>
      </c>
      <c r="T756" t="s">
        <v>83</v>
      </c>
      <c r="U756">
        <v>33.770099999999999</v>
      </c>
      <c r="V756">
        <v>-118.19370000000001</v>
      </c>
      <c r="W756">
        <f t="shared" si="22"/>
        <v>2023</v>
      </c>
      <c r="X756" t="str">
        <f t="shared" si="23"/>
        <v>February</v>
      </c>
      <c r="Y756" s="2">
        <v>44985</v>
      </c>
      <c r="Z756">
        <v>3</v>
      </c>
      <c r="AA756" t="b">
        <v>0</v>
      </c>
      <c r="AB756" s="2">
        <v>45813</v>
      </c>
      <c r="AC756">
        <v>30</v>
      </c>
      <c r="AD756">
        <v>76</v>
      </c>
      <c r="AE756">
        <v>4</v>
      </c>
      <c r="AF756">
        <v>0.6</v>
      </c>
      <c r="AG756">
        <v>1.5</v>
      </c>
      <c r="AH756" s="30">
        <v>1</v>
      </c>
      <c r="AI756">
        <v>0</v>
      </c>
      <c r="AJ756" t="s">
        <v>84</v>
      </c>
      <c r="AK756" t="s">
        <v>42</v>
      </c>
      <c r="AL756" s="29">
        <f>Table1[[#This Row],[membership_tenure_months]]*Table1[[#This Row],[final_price]]</f>
        <v>855</v>
      </c>
    </row>
    <row r="757" spans="1:38" x14ac:dyDescent="0.35">
      <c r="A757">
        <v>33</v>
      </c>
      <c r="B757" t="s">
        <v>34</v>
      </c>
      <c r="C757">
        <v>5</v>
      </c>
      <c r="D757" t="s">
        <v>167</v>
      </c>
      <c r="E757" t="b">
        <v>1</v>
      </c>
      <c r="F757" s="1">
        <v>0.43680555555555556</v>
      </c>
      <c r="G757" s="1">
        <v>0.47083333333333333</v>
      </c>
      <c r="H757">
        <v>49</v>
      </c>
      <c r="I757" t="b">
        <v>1</v>
      </c>
      <c r="J757" t="b">
        <v>1</v>
      </c>
      <c r="K757" t="b">
        <v>0</v>
      </c>
      <c r="L757" t="s">
        <v>36</v>
      </c>
      <c r="M757">
        <v>50</v>
      </c>
      <c r="N757" t="s">
        <v>37</v>
      </c>
      <c r="O757">
        <v>50</v>
      </c>
      <c r="P757" t="s">
        <v>38</v>
      </c>
      <c r="Q757">
        <v>0.05</v>
      </c>
      <c r="R757" s="29">
        <v>47.5</v>
      </c>
      <c r="S757" t="s">
        <v>39</v>
      </c>
      <c r="T757" t="s">
        <v>52</v>
      </c>
      <c r="U757">
        <v>37.804400000000001</v>
      </c>
      <c r="V757">
        <v>-122.27119999999999</v>
      </c>
      <c r="W757">
        <f t="shared" si="22"/>
        <v>2023</v>
      </c>
      <c r="X757" t="str">
        <f t="shared" si="23"/>
        <v>September</v>
      </c>
      <c r="Y757" s="2">
        <v>45170</v>
      </c>
      <c r="Z757">
        <v>4</v>
      </c>
      <c r="AA757" t="b">
        <v>1</v>
      </c>
      <c r="AB757" s="2">
        <v>45823</v>
      </c>
      <c r="AC757">
        <v>23</v>
      </c>
      <c r="AD757">
        <v>66</v>
      </c>
      <c r="AE757">
        <v>20</v>
      </c>
      <c r="AF757">
        <v>0.8</v>
      </c>
      <c r="AG757">
        <v>2.5</v>
      </c>
      <c r="AH757" s="30">
        <v>1</v>
      </c>
      <c r="AI757">
        <v>1</v>
      </c>
      <c r="AJ757" t="s">
        <v>53</v>
      </c>
      <c r="AK757" t="s">
        <v>42</v>
      </c>
      <c r="AL757" s="29">
        <f>Table1[[#This Row],[membership_tenure_months]]*Table1[[#This Row],[final_price]]</f>
        <v>1092.5</v>
      </c>
    </row>
    <row r="758" spans="1:38" x14ac:dyDescent="0.35">
      <c r="A758">
        <v>48</v>
      </c>
      <c r="B758" t="s">
        <v>34</v>
      </c>
      <c r="C758">
        <v>3</v>
      </c>
      <c r="D758" t="s">
        <v>121</v>
      </c>
      <c r="E758" t="b">
        <v>1</v>
      </c>
      <c r="F758" s="1">
        <v>0.35625000000000001</v>
      </c>
      <c r="G758" s="1">
        <v>0.42569444444444443</v>
      </c>
      <c r="H758">
        <v>100</v>
      </c>
      <c r="I758" t="b">
        <v>1</v>
      </c>
      <c r="J758" t="b">
        <v>1</v>
      </c>
      <c r="K758" t="b">
        <v>1</v>
      </c>
      <c r="L758" t="s">
        <v>36</v>
      </c>
      <c r="M758">
        <v>50</v>
      </c>
      <c r="N758" t="s">
        <v>37</v>
      </c>
      <c r="O758">
        <v>50</v>
      </c>
      <c r="P758" t="s">
        <v>93</v>
      </c>
      <c r="Q758">
        <v>0.15</v>
      </c>
      <c r="R758" s="29">
        <v>42.5</v>
      </c>
      <c r="S758" t="s">
        <v>39</v>
      </c>
      <c r="T758" t="s">
        <v>61</v>
      </c>
      <c r="U758">
        <v>38.581600000000002</v>
      </c>
      <c r="V758">
        <v>-121.4944</v>
      </c>
      <c r="W758">
        <f t="shared" si="22"/>
        <v>2023</v>
      </c>
      <c r="X758" t="str">
        <f t="shared" si="23"/>
        <v>December</v>
      </c>
      <c r="Y758" s="2">
        <v>45262</v>
      </c>
      <c r="Z758">
        <v>1</v>
      </c>
      <c r="AA758" t="b">
        <v>0</v>
      </c>
      <c r="AB758" s="2">
        <v>45828</v>
      </c>
      <c r="AC758">
        <v>20</v>
      </c>
      <c r="AD758">
        <v>61</v>
      </c>
      <c r="AE758">
        <v>12</v>
      </c>
      <c r="AF758">
        <v>1.7</v>
      </c>
      <c r="AG758">
        <v>7.5</v>
      </c>
      <c r="AH758" s="30">
        <v>1</v>
      </c>
      <c r="AI758">
        <v>0</v>
      </c>
      <c r="AJ758" t="s">
        <v>62</v>
      </c>
      <c r="AK758" t="s">
        <v>42</v>
      </c>
      <c r="AL758" s="29">
        <f>Table1[[#This Row],[membership_tenure_months]]*Table1[[#This Row],[final_price]]</f>
        <v>850</v>
      </c>
    </row>
    <row r="759" spans="1:38" x14ac:dyDescent="0.35">
      <c r="A759">
        <v>36</v>
      </c>
      <c r="B759" t="s">
        <v>43</v>
      </c>
      <c r="C759">
        <v>3</v>
      </c>
      <c r="D759" t="s">
        <v>128</v>
      </c>
      <c r="E759" t="b">
        <v>1</v>
      </c>
      <c r="F759" s="1">
        <v>0.73124999999999996</v>
      </c>
      <c r="G759" s="1">
        <v>0.80277777777777781</v>
      </c>
      <c r="H759">
        <v>103</v>
      </c>
      <c r="I759" t="b">
        <v>0</v>
      </c>
      <c r="J759" t="b">
        <v>0</v>
      </c>
      <c r="K759" t="b">
        <v>1</v>
      </c>
      <c r="L759" t="s">
        <v>80</v>
      </c>
      <c r="M759">
        <v>30</v>
      </c>
      <c r="N759" t="s">
        <v>82</v>
      </c>
      <c r="O759">
        <v>22.5</v>
      </c>
      <c r="P759" t="s">
        <v>38</v>
      </c>
      <c r="Q759">
        <v>0.05</v>
      </c>
      <c r="R759" s="29">
        <v>21.375</v>
      </c>
      <c r="S759" t="s">
        <v>47</v>
      </c>
      <c r="T759" t="s">
        <v>72</v>
      </c>
      <c r="U759">
        <v>35.3733</v>
      </c>
      <c r="V759">
        <v>-119.0187</v>
      </c>
      <c r="W759">
        <f t="shared" si="22"/>
        <v>2022</v>
      </c>
      <c r="X759" t="str">
        <f t="shared" si="23"/>
        <v>November</v>
      </c>
      <c r="Y759" s="2">
        <v>44879</v>
      </c>
      <c r="Z759">
        <v>0</v>
      </c>
      <c r="AA759" t="b">
        <v>0</v>
      </c>
      <c r="AB759" s="2">
        <v>45807</v>
      </c>
      <c r="AC759">
        <v>33</v>
      </c>
      <c r="AD759">
        <v>82</v>
      </c>
      <c r="AE759">
        <v>12</v>
      </c>
      <c r="AF759">
        <v>1.7</v>
      </c>
      <c r="AG759">
        <v>1.1200000000000001</v>
      </c>
      <c r="AH759" s="30">
        <v>1</v>
      </c>
      <c r="AI759">
        <v>0</v>
      </c>
      <c r="AJ759" t="s">
        <v>73</v>
      </c>
      <c r="AK759" t="s">
        <v>42</v>
      </c>
      <c r="AL759" s="29">
        <f>Table1[[#This Row],[membership_tenure_months]]*Table1[[#This Row],[final_price]]</f>
        <v>705.375</v>
      </c>
    </row>
    <row r="760" spans="1:38" x14ac:dyDescent="0.35">
      <c r="A760">
        <v>29</v>
      </c>
      <c r="B760" t="s">
        <v>34</v>
      </c>
      <c r="C760">
        <v>2</v>
      </c>
      <c r="D760" t="s">
        <v>115</v>
      </c>
      <c r="E760" t="b">
        <v>0</v>
      </c>
      <c r="F760" s="1">
        <v>0.61458333333333337</v>
      </c>
      <c r="G760" s="1">
        <v>0.69652777777777775</v>
      </c>
      <c r="H760">
        <v>118</v>
      </c>
      <c r="I760" t="b">
        <v>1</v>
      </c>
      <c r="J760" t="b">
        <v>1</v>
      </c>
      <c r="K760" t="b">
        <v>1</v>
      </c>
      <c r="L760" t="s">
        <v>36</v>
      </c>
      <c r="M760">
        <v>50</v>
      </c>
      <c r="N760" t="s">
        <v>82</v>
      </c>
      <c r="O760">
        <v>37.5</v>
      </c>
      <c r="P760" t="s">
        <v>46</v>
      </c>
      <c r="Q760">
        <v>0</v>
      </c>
      <c r="R760" s="29">
        <v>37.5</v>
      </c>
      <c r="S760" t="s">
        <v>39</v>
      </c>
      <c r="T760" t="s">
        <v>52</v>
      </c>
      <c r="U760">
        <v>37.804400000000001</v>
      </c>
      <c r="V760">
        <v>-122.27119999999999</v>
      </c>
      <c r="W760">
        <f t="shared" si="22"/>
        <v>2023</v>
      </c>
      <c r="X760" t="str">
        <f t="shared" si="23"/>
        <v>March</v>
      </c>
      <c r="Y760" s="2">
        <v>44991</v>
      </c>
      <c r="Z760">
        <v>1</v>
      </c>
      <c r="AA760" t="b">
        <v>0</v>
      </c>
      <c r="AB760" s="2">
        <v>45813</v>
      </c>
      <c r="AC760">
        <v>29</v>
      </c>
      <c r="AD760">
        <v>76</v>
      </c>
      <c r="AE760">
        <v>8</v>
      </c>
      <c r="AF760">
        <v>2</v>
      </c>
      <c r="AG760">
        <v>0</v>
      </c>
      <c r="AH760" s="30">
        <v>1</v>
      </c>
      <c r="AI760">
        <v>0</v>
      </c>
      <c r="AJ760" t="s">
        <v>53</v>
      </c>
      <c r="AK760" t="s">
        <v>42</v>
      </c>
      <c r="AL760" s="29">
        <f>Table1[[#This Row],[membership_tenure_months]]*Table1[[#This Row],[final_price]]</f>
        <v>1087.5</v>
      </c>
    </row>
    <row r="761" spans="1:38" x14ac:dyDescent="0.35">
      <c r="A761">
        <v>29</v>
      </c>
      <c r="B761" t="s">
        <v>34</v>
      </c>
      <c r="C761">
        <v>2</v>
      </c>
      <c r="D761" t="s">
        <v>120</v>
      </c>
      <c r="E761" t="b">
        <v>1</v>
      </c>
      <c r="F761" s="1">
        <v>0.84375</v>
      </c>
      <c r="G761" s="1">
        <v>0.92013888888888884</v>
      </c>
      <c r="H761">
        <v>110</v>
      </c>
      <c r="I761" t="b">
        <v>0</v>
      </c>
      <c r="J761" t="b">
        <v>0</v>
      </c>
      <c r="K761" t="b">
        <v>1</v>
      </c>
      <c r="L761" t="s">
        <v>60</v>
      </c>
      <c r="M761">
        <v>50</v>
      </c>
      <c r="N761" t="s">
        <v>37</v>
      </c>
      <c r="O761">
        <v>50</v>
      </c>
      <c r="P761" t="s">
        <v>93</v>
      </c>
      <c r="Q761">
        <v>0.15</v>
      </c>
      <c r="R761" s="29">
        <v>42.5</v>
      </c>
      <c r="S761" t="s">
        <v>39</v>
      </c>
      <c r="T761" t="s">
        <v>48</v>
      </c>
      <c r="U761">
        <v>36.7378</v>
      </c>
      <c r="V761">
        <v>-119.7871</v>
      </c>
      <c r="W761">
        <f t="shared" si="22"/>
        <v>2025</v>
      </c>
      <c r="X761" t="str">
        <f t="shared" si="23"/>
        <v>January</v>
      </c>
      <c r="Y761" s="2">
        <v>45669</v>
      </c>
      <c r="Z761">
        <v>0</v>
      </c>
      <c r="AA761" t="b">
        <v>1</v>
      </c>
      <c r="AB761" s="2">
        <v>45851</v>
      </c>
      <c r="AC761">
        <v>7</v>
      </c>
      <c r="AD761">
        <v>38</v>
      </c>
      <c r="AE761">
        <v>8</v>
      </c>
      <c r="AF761">
        <v>1.8</v>
      </c>
      <c r="AG761">
        <v>7.5</v>
      </c>
      <c r="AH761" s="30">
        <v>0</v>
      </c>
      <c r="AI761">
        <v>0</v>
      </c>
      <c r="AJ761" t="s">
        <v>49</v>
      </c>
      <c r="AK761" t="s">
        <v>42</v>
      </c>
      <c r="AL761" s="29">
        <f>Table1[[#This Row],[membership_tenure_months]]*Table1[[#This Row],[final_price]]</f>
        <v>297.5</v>
      </c>
    </row>
    <row r="762" spans="1:38" x14ac:dyDescent="0.35">
      <c r="A762">
        <v>47</v>
      </c>
      <c r="B762" t="s">
        <v>34</v>
      </c>
      <c r="C762">
        <v>2</v>
      </c>
      <c r="D762" t="s">
        <v>142</v>
      </c>
      <c r="E762" t="b">
        <v>1</v>
      </c>
      <c r="F762" s="1">
        <v>0.36041666666666666</v>
      </c>
      <c r="G762" s="1">
        <v>0.40138888888888891</v>
      </c>
      <c r="H762">
        <v>59</v>
      </c>
      <c r="I762" t="b">
        <v>1</v>
      </c>
      <c r="J762" t="b">
        <v>1</v>
      </c>
      <c r="K762" t="b">
        <v>1</v>
      </c>
      <c r="L762" t="s">
        <v>75</v>
      </c>
      <c r="M762">
        <v>50</v>
      </c>
      <c r="N762" t="s">
        <v>82</v>
      </c>
      <c r="O762">
        <v>37.5</v>
      </c>
      <c r="P762" t="s">
        <v>51</v>
      </c>
      <c r="Q762">
        <v>0.1</v>
      </c>
      <c r="R762" s="29">
        <v>33.75</v>
      </c>
      <c r="S762" t="s">
        <v>39</v>
      </c>
      <c r="T762" t="s">
        <v>69</v>
      </c>
      <c r="U762">
        <v>32.715699999999998</v>
      </c>
      <c r="V762">
        <v>-117.1611</v>
      </c>
      <c r="W762">
        <f t="shared" si="22"/>
        <v>2024</v>
      </c>
      <c r="X762" t="str">
        <f t="shared" si="23"/>
        <v>July</v>
      </c>
      <c r="Y762" s="2">
        <v>45499</v>
      </c>
      <c r="Z762">
        <v>8</v>
      </c>
      <c r="AA762" t="b">
        <v>1</v>
      </c>
      <c r="AB762" s="2">
        <v>45842</v>
      </c>
      <c r="AC762">
        <v>13</v>
      </c>
      <c r="AD762">
        <v>47</v>
      </c>
      <c r="AE762">
        <v>8</v>
      </c>
      <c r="AF762">
        <v>1</v>
      </c>
      <c r="AG762">
        <v>3.75</v>
      </c>
      <c r="AH762" s="30">
        <v>0</v>
      </c>
      <c r="AI762">
        <v>0</v>
      </c>
      <c r="AJ762" t="s">
        <v>70</v>
      </c>
      <c r="AK762" t="s">
        <v>42</v>
      </c>
      <c r="AL762" s="29">
        <f>Table1[[#This Row],[membership_tenure_months]]*Table1[[#This Row],[final_price]]</f>
        <v>438.75</v>
      </c>
    </row>
    <row r="763" spans="1:38" x14ac:dyDescent="0.35">
      <c r="A763">
        <v>23</v>
      </c>
      <c r="B763" t="s">
        <v>34</v>
      </c>
      <c r="C763">
        <v>2</v>
      </c>
      <c r="D763" t="s">
        <v>145</v>
      </c>
      <c r="E763" t="b">
        <v>1</v>
      </c>
      <c r="F763" s="1">
        <v>0.73402777777777772</v>
      </c>
      <c r="G763" s="1">
        <v>0.83125000000000004</v>
      </c>
      <c r="H763">
        <v>140</v>
      </c>
      <c r="I763" t="b">
        <v>1</v>
      </c>
      <c r="J763" t="b">
        <v>1</v>
      </c>
      <c r="K763" t="b">
        <v>1</v>
      </c>
      <c r="L763" t="s">
        <v>75</v>
      </c>
      <c r="M763">
        <v>50</v>
      </c>
      <c r="N763" t="s">
        <v>82</v>
      </c>
      <c r="O763">
        <v>37.5</v>
      </c>
      <c r="P763" t="s">
        <v>38</v>
      </c>
      <c r="Q763">
        <v>0.05</v>
      </c>
      <c r="R763" s="29">
        <v>35.625</v>
      </c>
      <c r="S763" t="s">
        <v>39</v>
      </c>
      <c r="T763" t="s">
        <v>76</v>
      </c>
      <c r="U763">
        <v>37.774900000000002</v>
      </c>
      <c r="V763">
        <v>-122.4194</v>
      </c>
      <c r="W763">
        <f t="shared" si="22"/>
        <v>2024</v>
      </c>
      <c r="X763" t="str">
        <f t="shared" si="23"/>
        <v>October</v>
      </c>
      <c r="Y763" s="2">
        <v>45566</v>
      </c>
      <c r="Z763">
        <v>8</v>
      </c>
      <c r="AA763" t="b">
        <v>1</v>
      </c>
      <c r="AB763" s="2">
        <v>45846</v>
      </c>
      <c r="AC763">
        <v>10</v>
      </c>
      <c r="AD763">
        <v>43</v>
      </c>
      <c r="AE763">
        <v>8</v>
      </c>
      <c r="AF763">
        <v>2.2999999999999998</v>
      </c>
      <c r="AG763">
        <v>1.88</v>
      </c>
      <c r="AH763" s="30">
        <v>0</v>
      </c>
      <c r="AI763">
        <v>0</v>
      </c>
      <c r="AJ763" t="s">
        <v>77</v>
      </c>
      <c r="AK763" t="s">
        <v>42</v>
      </c>
      <c r="AL763" s="29">
        <f>Table1[[#This Row],[membership_tenure_months]]*Table1[[#This Row],[final_price]]</f>
        <v>356.25</v>
      </c>
    </row>
    <row r="764" spans="1:38" x14ac:dyDescent="0.35">
      <c r="A764">
        <v>40</v>
      </c>
      <c r="B764" t="s">
        <v>54</v>
      </c>
      <c r="C764">
        <v>1</v>
      </c>
      <c r="D764" t="s">
        <v>114</v>
      </c>
      <c r="E764" t="b">
        <v>0</v>
      </c>
      <c r="F764" s="1">
        <v>0.43611111111111112</v>
      </c>
      <c r="G764" s="1">
        <v>0.55902777777777779</v>
      </c>
      <c r="H764">
        <v>177</v>
      </c>
      <c r="I764" t="b">
        <v>0</v>
      </c>
      <c r="J764" t="b">
        <v>0</v>
      </c>
      <c r="K764" t="b">
        <v>1</v>
      </c>
      <c r="L764" t="s">
        <v>80</v>
      </c>
      <c r="M764">
        <v>20</v>
      </c>
      <c r="N764" t="s">
        <v>82</v>
      </c>
      <c r="O764">
        <v>15</v>
      </c>
      <c r="P764" t="s">
        <v>93</v>
      </c>
      <c r="Q764">
        <v>0.15</v>
      </c>
      <c r="R764" s="29">
        <v>12.75</v>
      </c>
      <c r="S764" t="s">
        <v>56</v>
      </c>
      <c r="T764" t="s">
        <v>76</v>
      </c>
      <c r="U764">
        <v>37.774900000000002</v>
      </c>
      <c r="V764">
        <v>-122.4194</v>
      </c>
      <c r="W764">
        <f t="shared" si="22"/>
        <v>2023</v>
      </c>
      <c r="X764" t="str">
        <f t="shared" si="23"/>
        <v>April</v>
      </c>
      <c r="Y764" s="2">
        <v>45038</v>
      </c>
      <c r="Z764">
        <v>0</v>
      </c>
      <c r="AA764" t="b">
        <v>0</v>
      </c>
      <c r="AB764" s="2">
        <v>45816</v>
      </c>
      <c r="AC764">
        <v>28</v>
      </c>
      <c r="AD764">
        <v>73</v>
      </c>
      <c r="AE764">
        <v>4</v>
      </c>
      <c r="AF764">
        <v>3</v>
      </c>
      <c r="AG764">
        <v>2.25</v>
      </c>
      <c r="AH764" s="30">
        <v>1</v>
      </c>
      <c r="AI764">
        <v>0</v>
      </c>
      <c r="AJ764" t="s">
        <v>77</v>
      </c>
      <c r="AK764" t="s">
        <v>42</v>
      </c>
      <c r="AL764" s="29">
        <f>Table1[[#This Row],[membership_tenure_months]]*Table1[[#This Row],[final_price]]</f>
        <v>357</v>
      </c>
    </row>
    <row r="765" spans="1:38" x14ac:dyDescent="0.35">
      <c r="A765">
        <v>37</v>
      </c>
      <c r="B765" t="s">
        <v>43</v>
      </c>
      <c r="C765">
        <v>4</v>
      </c>
      <c r="D765" t="s">
        <v>130</v>
      </c>
      <c r="E765" t="b">
        <v>1</v>
      </c>
      <c r="F765" s="1">
        <v>0.49375000000000002</v>
      </c>
      <c r="G765" s="1">
        <v>0.58125000000000004</v>
      </c>
      <c r="H765">
        <v>126</v>
      </c>
      <c r="I765" t="b">
        <v>1</v>
      </c>
      <c r="J765" t="b">
        <v>0</v>
      </c>
      <c r="K765" t="b">
        <v>0</v>
      </c>
      <c r="L765" t="s">
        <v>80</v>
      </c>
      <c r="M765">
        <v>30</v>
      </c>
      <c r="N765" t="s">
        <v>37</v>
      </c>
      <c r="O765">
        <v>30</v>
      </c>
      <c r="P765" t="s">
        <v>46</v>
      </c>
      <c r="Q765">
        <v>0</v>
      </c>
      <c r="R765" s="29">
        <v>30</v>
      </c>
      <c r="S765" t="s">
        <v>47</v>
      </c>
      <c r="T765" t="s">
        <v>69</v>
      </c>
      <c r="U765">
        <v>32.715699999999998</v>
      </c>
      <c r="V765">
        <v>-117.1611</v>
      </c>
      <c r="W765">
        <f t="shared" si="22"/>
        <v>2025</v>
      </c>
      <c r="X765" t="str">
        <f t="shared" si="23"/>
        <v>May</v>
      </c>
      <c r="Y765" s="2">
        <v>45795</v>
      </c>
      <c r="Z765">
        <v>0</v>
      </c>
      <c r="AA765" t="b">
        <v>1</v>
      </c>
      <c r="AB765" s="2">
        <v>45858</v>
      </c>
      <c r="AC765">
        <v>3</v>
      </c>
      <c r="AD765">
        <v>31</v>
      </c>
      <c r="AE765">
        <v>16</v>
      </c>
      <c r="AF765">
        <v>2.1</v>
      </c>
      <c r="AG765">
        <v>0</v>
      </c>
      <c r="AH765" s="30">
        <v>0</v>
      </c>
      <c r="AI765">
        <v>0</v>
      </c>
      <c r="AJ765" t="s">
        <v>70</v>
      </c>
      <c r="AK765" t="s">
        <v>42</v>
      </c>
      <c r="AL765" s="29">
        <f>Table1[[#This Row],[membership_tenure_months]]*Table1[[#This Row],[final_price]]</f>
        <v>90</v>
      </c>
    </row>
    <row r="766" spans="1:38" x14ac:dyDescent="0.35">
      <c r="A766">
        <v>22</v>
      </c>
      <c r="B766" t="s">
        <v>34</v>
      </c>
      <c r="C766">
        <v>3</v>
      </c>
      <c r="D766" t="s">
        <v>153</v>
      </c>
      <c r="E766" t="b">
        <v>1</v>
      </c>
      <c r="F766" s="1">
        <v>0.72847222222222219</v>
      </c>
      <c r="G766" s="1">
        <v>0.79583333333333328</v>
      </c>
      <c r="H766">
        <v>97</v>
      </c>
      <c r="I766" t="b">
        <v>1</v>
      </c>
      <c r="J766" t="b">
        <v>0</v>
      </c>
      <c r="K766" t="b">
        <v>0</v>
      </c>
      <c r="L766" t="s">
        <v>80</v>
      </c>
      <c r="M766">
        <v>50</v>
      </c>
      <c r="N766" t="s">
        <v>37</v>
      </c>
      <c r="O766">
        <v>50</v>
      </c>
      <c r="P766" t="s">
        <v>38</v>
      </c>
      <c r="Q766">
        <v>0.05</v>
      </c>
      <c r="R766" s="29">
        <v>47.5</v>
      </c>
      <c r="S766" t="s">
        <v>39</v>
      </c>
      <c r="T766" t="s">
        <v>83</v>
      </c>
      <c r="U766">
        <v>33.770099999999999</v>
      </c>
      <c r="V766">
        <v>-118.19370000000001</v>
      </c>
      <c r="W766">
        <f t="shared" si="22"/>
        <v>2023</v>
      </c>
      <c r="X766" t="str">
        <f t="shared" si="23"/>
        <v>October</v>
      </c>
      <c r="Y766" s="2">
        <v>45224</v>
      </c>
      <c r="Z766">
        <v>0</v>
      </c>
      <c r="AA766" t="b">
        <v>0</v>
      </c>
      <c r="AB766" s="2">
        <v>45826</v>
      </c>
      <c r="AC766">
        <v>22</v>
      </c>
      <c r="AD766">
        <v>63</v>
      </c>
      <c r="AE766">
        <v>12</v>
      </c>
      <c r="AF766">
        <v>1.6</v>
      </c>
      <c r="AG766">
        <v>2.5</v>
      </c>
      <c r="AH766" s="30">
        <v>1</v>
      </c>
      <c r="AI766">
        <v>1</v>
      </c>
      <c r="AJ766" t="s">
        <v>84</v>
      </c>
      <c r="AK766" t="s">
        <v>42</v>
      </c>
      <c r="AL766" s="29">
        <f>Table1[[#This Row],[membership_tenure_months]]*Table1[[#This Row],[final_price]]</f>
        <v>1045</v>
      </c>
    </row>
    <row r="767" spans="1:38" x14ac:dyDescent="0.35">
      <c r="A767">
        <v>44</v>
      </c>
      <c r="B767" t="s">
        <v>54</v>
      </c>
      <c r="C767">
        <v>4</v>
      </c>
      <c r="D767" t="s">
        <v>175</v>
      </c>
      <c r="E767" t="b">
        <v>0</v>
      </c>
      <c r="F767" s="1">
        <v>0.46527777777777779</v>
      </c>
      <c r="G767" s="1">
        <v>0.48888888888888887</v>
      </c>
      <c r="H767">
        <v>34</v>
      </c>
      <c r="I767" t="b">
        <v>0</v>
      </c>
      <c r="J767" t="b">
        <v>0</v>
      </c>
      <c r="K767" t="b">
        <v>1</v>
      </c>
      <c r="L767" t="s">
        <v>45</v>
      </c>
      <c r="M767">
        <v>20</v>
      </c>
      <c r="N767" t="s">
        <v>82</v>
      </c>
      <c r="O767">
        <v>15</v>
      </c>
      <c r="P767" t="s">
        <v>46</v>
      </c>
      <c r="Q767">
        <v>0</v>
      </c>
      <c r="R767" s="29">
        <v>15</v>
      </c>
      <c r="S767" t="s">
        <v>56</v>
      </c>
      <c r="T767" t="s">
        <v>40</v>
      </c>
      <c r="U767">
        <v>37.338200000000001</v>
      </c>
      <c r="V767">
        <v>-121.88630000000001</v>
      </c>
      <c r="W767">
        <f t="shared" si="22"/>
        <v>2023</v>
      </c>
      <c r="X767" t="str">
        <f t="shared" si="23"/>
        <v>April</v>
      </c>
      <c r="Y767" s="2">
        <v>45018</v>
      </c>
      <c r="Z767">
        <v>0</v>
      </c>
      <c r="AA767" t="b">
        <v>0</v>
      </c>
      <c r="AB767" s="2">
        <v>45815</v>
      </c>
      <c r="AC767">
        <v>28</v>
      </c>
      <c r="AD767">
        <v>74</v>
      </c>
      <c r="AE767">
        <v>16</v>
      </c>
      <c r="AF767">
        <v>0.6</v>
      </c>
      <c r="AG767">
        <v>0</v>
      </c>
      <c r="AH767" s="30">
        <v>1</v>
      </c>
      <c r="AI767">
        <v>0</v>
      </c>
      <c r="AJ767" t="s">
        <v>41</v>
      </c>
      <c r="AK767" t="s">
        <v>42</v>
      </c>
      <c r="AL767" s="29">
        <f>Table1[[#This Row],[membership_tenure_months]]*Table1[[#This Row],[final_price]]</f>
        <v>420</v>
      </c>
    </row>
    <row r="768" spans="1:38" x14ac:dyDescent="0.35">
      <c r="A768">
        <v>49</v>
      </c>
      <c r="B768" t="s">
        <v>54</v>
      </c>
      <c r="C768">
        <v>1</v>
      </c>
      <c r="D768" t="s">
        <v>90</v>
      </c>
      <c r="E768" t="b">
        <v>1</v>
      </c>
      <c r="F768" s="1">
        <v>0.75138888888888888</v>
      </c>
      <c r="G768" s="1">
        <v>0.78055555555555556</v>
      </c>
      <c r="H768">
        <v>42</v>
      </c>
      <c r="I768" t="b">
        <v>1</v>
      </c>
      <c r="J768" t="b">
        <v>0</v>
      </c>
      <c r="K768" t="b">
        <v>0</v>
      </c>
      <c r="L768" t="s">
        <v>45</v>
      </c>
      <c r="M768">
        <v>20</v>
      </c>
      <c r="N768" t="s">
        <v>37</v>
      </c>
      <c r="O768">
        <v>20</v>
      </c>
      <c r="P768" t="s">
        <v>93</v>
      </c>
      <c r="Q768">
        <v>0.15</v>
      </c>
      <c r="R768" s="29">
        <v>17</v>
      </c>
      <c r="S768" t="s">
        <v>56</v>
      </c>
      <c r="T768" t="s">
        <v>57</v>
      </c>
      <c r="U768">
        <v>33.836599999999997</v>
      </c>
      <c r="V768">
        <v>-117.9143</v>
      </c>
      <c r="W768">
        <f t="shared" si="22"/>
        <v>2022</v>
      </c>
      <c r="X768" t="str">
        <f t="shared" si="23"/>
        <v>December</v>
      </c>
      <c r="Y768" s="2">
        <v>44897</v>
      </c>
      <c r="Z768">
        <v>0</v>
      </c>
      <c r="AA768" t="b">
        <v>0</v>
      </c>
      <c r="AB768" s="2">
        <v>45808</v>
      </c>
      <c r="AC768">
        <v>32</v>
      </c>
      <c r="AD768">
        <v>81</v>
      </c>
      <c r="AE768">
        <v>4</v>
      </c>
      <c r="AF768">
        <v>0.7</v>
      </c>
      <c r="AG768">
        <v>3</v>
      </c>
      <c r="AH768" s="30">
        <v>1</v>
      </c>
      <c r="AI768">
        <v>0</v>
      </c>
      <c r="AJ768" t="s">
        <v>58</v>
      </c>
      <c r="AK768" t="s">
        <v>42</v>
      </c>
      <c r="AL768" s="29">
        <f>Table1[[#This Row],[membership_tenure_months]]*Table1[[#This Row],[final_price]]</f>
        <v>544</v>
      </c>
    </row>
    <row r="769" spans="1:38" x14ac:dyDescent="0.35">
      <c r="A769">
        <v>44</v>
      </c>
      <c r="B769" t="s">
        <v>54</v>
      </c>
      <c r="C769">
        <v>3</v>
      </c>
      <c r="D769" t="s">
        <v>159</v>
      </c>
      <c r="E769" t="b">
        <v>0</v>
      </c>
      <c r="F769" s="1">
        <v>0.43819444444444444</v>
      </c>
      <c r="G769" s="1">
        <v>0.51944444444444449</v>
      </c>
      <c r="H769">
        <v>117</v>
      </c>
      <c r="I769" t="b">
        <v>1</v>
      </c>
      <c r="J769" t="b">
        <v>1</v>
      </c>
      <c r="K769" t="b">
        <v>0</v>
      </c>
      <c r="L769" t="s">
        <v>80</v>
      </c>
      <c r="M769">
        <v>20</v>
      </c>
      <c r="N769" t="s">
        <v>37</v>
      </c>
      <c r="O769">
        <v>20</v>
      </c>
      <c r="P769" t="s">
        <v>93</v>
      </c>
      <c r="Q769">
        <v>0.15</v>
      </c>
      <c r="R769" s="29">
        <v>17</v>
      </c>
      <c r="S769" t="s">
        <v>56</v>
      </c>
      <c r="T769" t="s">
        <v>83</v>
      </c>
      <c r="U769">
        <v>33.770099999999999</v>
      </c>
      <c r="V769">
        <v>-118.19370000000001</v>
      </c>
      <c r="W769">
        <f t="shared" si="22"/>
        <v>2024</v>
      </c>
      <c r="X769" t="str">
        <f t="shared" si="23"/>
        <v>June</v>
      </c>
      <c r="Y769" s="2">
        <v>45466</v>
      </c>
      <c r="Z769">
        <v>6</v>
      </c>
      <c r="AA769" t="b">
        <v>1</v>
      </c>
      <c r="AB769" s="2">
        <v>45840</v>
      </c>
      <c r="AC769">
        <v>14</v>
      </c>
      <c r="AD769">
        <v>49</v>
      </c>
      <c r="AE769">
        <v>12</v>
      </c>
      <c r="AF769">
        <v>2</v>
      </c>
      <c r="AG769">
        <v>3</v>
      </c>
      <c r="AH769" s="30">
        <v>0</v>
      </c>
      <c r="AI769">
        <v>0</v>
      </c>
      <c r="AJ769" t="s">
        <v>84</v>
      </c>
      <c r="AK769" t="s">
        <v>42</v>
      </c>
      <c r="AL769" s="29">
        <f>Table1[[#This Row],[membership_tenure_months]]*Table1[[#This Row],[final_price]]</f>
        <v>238</v>
      </c>
    </row>
    <row r="770" spans="1:38" x14ac:dyDescent="0.35">
      <c r="A770">
        <v>13</v>
      </c>
      <c r="B770" t="s">
        <v>66</v>
      </c>
      <c r="C770">
        <v>2</v>
      </c>
      <c r="D770" t="s">
        <v>55</v>
      </c>
      <c r="E770" t="b">
        <v>1</v>
      </c>
      <c r="F770" s="1">
        <v>0.87222222222222223</v>
      </c>
      <c r="G770" s="1">
        <v>0.98333333333333328</v>
      </c>
      <c r="H770">
        <v>160</v>
      </c>
      <c r="I770" t="b">
        <v>1</v>
      </c>
      <c r="J770" t="b">
        <v>1</v>
      </c>
      <c r="K770" t="b">
        <v>0</v>
      </c>
      <c r="L770" t="s">
        <v>36</v>
      </c>
      <c r="M770">
        <v>70</v>
      </c>
      <c r="N770" t="s">
        <v>97</v>
      </c>
      <c r="O770">
        <v>63</v>
      </c>
      <c r="P770" t="s">
        <v>93</v>
      </c>
      <c r="Q770">
        <v>0.15</v>
      </c>
      <c r="R770" s="29">
        <v>53.55</v>
      </c>
      <c r="S770" t="s">
        <v>68</v>
      </c>
      <c r="T770" t="s">
        <v>61</v>
      </c>
      <c r="U770">
        <v>38.581600000000002</v>
      </c>
      <c r="V770">
        <v>-121.4944</v>
      </c>
      <c r="W770">
        <f t="shared" ref="W770:W833" si="24">YEAR(Y:Y)</f>
        <v>2023</v>
      </c>
      <c r="X770" t="str">
        <f t="shared" ref="X770:X833" si="25">TEXT(Y:Y,"MMMM")</f>
        <v>January</v>
      </c>
      <c r="Y770" s="2">
        <v>44956</v>
      </c>
      <c r="Z770">
        <v>2</v>
      </c>
      <c r="AA770" t="b">
        <v>1</v>
      </c>
      <c r="AB770" s="2">
        <v>45811</v>
      </c>
      <c r="AC770">
        <v>31</v>
      </c>
      <c r="AD770">
        <v>78</v>
      </c>
      <c r="AE770">
        <v>8</v>
      </c>
      <c r="AF770">
        <v>2.7</v>
      </c>
      <c r="AG770">
        <v>9.4499999999999993</v>
      </c>
      <c r="AH770" s="30">
        <v>1</v>
      </c>
      <c r="AI770">
        <v>1</v>
      </c>
      <c r="AJ770" t="s">
        <v>62</v>
      </c>
      <c r="AK770" t="s">
        <v>42</v>
      </c>
      <c r="AL770" s="29">
        <f>Table1[[#This Row],[membership_tenure_months]]*Table1[[#This Row],[final_price]]</f>
        <v>1660.05</v>
      </c>
    </row>
    <row r="771" spans="1:38" x14ac:dyDescent="0.35">
      <c r="A771">
        <v>23</v>
      </c>
      <c r="B771" t="s">
        <v>54</v>
      </c>
      <c r="C771">
        <v>4</v>
      </c>
      <c r="D771" t="s">
        <v>178</v>
      </c>
      <c r="E771" t="b">
        <v>1</v>
      </c>
      <c r="F771" s="1">
        <v>0.43263888888888891</v>
      </c>
      <c r="G771" s="1">
        <v>0.52013888888888893</v>
      </c>
      <c r="H771">
        <v>126</v>
      </c>
      <c r="I771" t="b">
        <v>1</v>
      </c>
      <c r="J771" t="b">
        <v>1</v>
      </c>
      <c r="K771" t="b">
        <v>0</v>
      </c>
      <c r="L771" t="s">
        <v>75</v>
      </c>
      <c r="M771">
        <v>20</v>
      </c>
      <c r="N771" t="s">
        <v>37</v>
      </c>
      <c r="O771">
        <v>20</v>
      </c>
      <c r="P771" t="s">
        <v>51</v>
      </c>
      <c r="Q771">
        <v>0.1</v>
      </c>
      <c r="R771" s="29">
        <v>18</v>
      </c>
      <c r="S771" t="s">
        <v>56</v>
      </c>
      <c r="T771" t="s">
        <v>69</v>
      </c>
      <c r="U771">
        <v>32.715699999999998</v>
      </c>
      <c r="V771">
        <v>-117.1611</v>
      </c>
      <c r="W771">
        <f t="shared" si="24"/>
        <v>2025</v>
      </c>
      <c r="X771" t="str">
        <f t="shared" si="25"/>
        <v>February</v>
      </c>
      <c r="Y771" s="2">
        <v>45713</v>
      </c>
      <c r="Z771">
        <v>6</v>
      </c>
      <c r="AA771" t="b">
        <v>0</v>
      </c>
      <c r="AB771" s="2">
        <v>45854</v>
      </c>
      <c r="AC771">
        <v>6</v>
      </c>
      <c r="AD771">
        <v>35</v>
      </c>
      <c r="AE771">
        <v>16</v>
      </c>
      <c r="AF771">
        <v>2.1</v>
      </c>
      <c r="AG771">
        <v>2</v>
      </c>
      <c r="AH771" s="30">
        <v>0</v>
      </c>
      <c r="AI771">
        <v>0</v>
      </c>
      <c r="AJ771" t="s">
        <v>70</v>
      </c>
      <c r="AK771" t="s">
        <v>42</v>
      </c>
      <c r="AL771" s="29">
        <f>Table1[[#This Row],[membership_tenure_months]]*Table1[[#This Row],[final_price]]</f>
        <v>108</v>
      </c>
    </row>
    <row r="772" spans="1:38" x14ac:dyDescent="0.35">
      <c r="A772">
        <v>16</v>
      </c>
      <c r="B772" t="s">
        <v>54</v>
      </c>
      <c r="C772">
        <v>3</v>
      </c>
      <c r="D772" t="s">
        <v>109</v>
      </c>
      <c r="E772" t="b">
        <v>0</v>
      </c>
      <c r="F772" s="1">
        <v>0.63541666666666663</v>
      </c>
      <c r="G772" s="1">
        <v>0.65694444444444444</v>
      </c>
      <c r="H772">
        <v>31</v>
      </c>
      <c r="I772" t="b">
        <v>1</v>
      </c>
      <c r="J772" t="b">
        <v>1</v>
      </c>
      <c r="K772" t="b">
        <v>0</v>
      </c>
      <c r="L772" t="s">
        <v>80</v>
      </c>
      <c r="M772">
        <v>20</v>
      </c>
      <c r="N772" t="s">
        <v>37</v>
      </c>
      <c r="O772">
        <v>20</v>
      </c>
      <c r="P772" t="s">
        <v>38</v>
      </c>
      <c r="Q772">
        <v>0.05</v>
      </c>
      <c r="R772" s="29">
        <v>19</v>
      </c>
      <c r="S772" t="s">
        <v>56</v>
      </c>
      <c r="T772" t="s">
        <v>64</v>
      </c>
      <c r="U772">
        <v>34.052199999999999</v>
      </c>
      <c r="V772">
        <v>-118.2437</v>
      </c>
      <c r="W772">
        <f t="shared" si="24"/>
        <v>2023</v>
      </c>
      <c r="X772" t="str">
        <f t="shared" si="25"/>
        <v>January</v>
      </c>
      <c r="Y772" s="2">
        <v>44929</v>
      </c>
      <c r="Z772">
        <v>7</v>
      </c>
      <c r="AA772" t="b">
        <v>0</v>
      </c>
      <c r="AB772" s="2">
        <v>45810</v>
      </c>
      <c r="AC772">
        <v>31</v>
      </c>
      <c r="AD772">
        <v>79</v>
      </c>
      <c r="AE772">
        <v>12</v>
      </c>
      <c r="AF772">
        <v>0.5</v>
      </c>
      <c r="AG772">
        <v>1</v>
      </c>
      <c r="AH772" s="30">
        <v>1</v>
      </c>
      <c r="AI772">
        <v>0</v>
      </c>
      <c r="AJ772" t="s">
        <v>65</v>
      </c>
      <c r="AK772" t="s">
        <v>42</v>
      </c>
      <c r="AL772" s="29">
        <f>Table1[[#This Row],[membership_tenure_months]]*Table1[[#This Row],[final_price]]</f>
        <v>589</v>
      </c>
    </row>
    <row r="773" spans="1:38" x14ac:dyDescent="0.35">
      <c r="A773">
        <v>49</v>
      </c>
      <c r="B773" t="s">
        <v>54</v>
      </c>
      <c r="C773">
        <v>3</v>
      </c>
      <c r="D773" t="s">
        <v>71</v>
      </c>
      <c r="E773" t="b">
        <v>1</v>
      </c>
      <c r="F773" s="1">
        <v>0.83402777777777781</v>
      </c>
      <c r="G773" s="1">
        <v>0.94027777777777777</v>
      </c>
      <c r="H773">
        <v>153</v>
      </c>
      <c r="I773" t="b">
        <v>0</v>
      </c>
      <c r="J773" t="b">
        <v>1</v>
      </c>
      <c r="K773" t="b">
        <v>0</v>
      </c>
      <c r="L773" t="s">
        <v>80</v>
      </c>
      <c r="M773">
        <v>20</v>
      </c>
      <c r="N773" t="s">
        <v>37</v>
      </c>
      <c r="O773">
        <v>20</v>
      </c>
      <c r="P773" t="s">
        <v>46</v>
      </c>
      <c r="Q773">
        <v>0</v>
      </c>
      <c r="R773" s="29">
        <v>20</v>
      </c>
      <c r="S773" t="s">
        <v>56</v>
      </c>
      <c r="T773" t="s">
        <v>52</v>
      </c>
      <c r="U773">
        <v>37.804400000000001</v>
      </c>
      <c r="V773">
        <v>-122.27119999999999</v>
      </c>
      <c r="W773">
        <f t="shared" si="24"/>
        <v>2025</v>
      </c>
      <c r="X773" t="str">
        <f t="shared" si="25"/>
        <v>February</v>
      </c>
      <c r="Y773" s="2">
        <v>45695</v>
      </c>
      <c r="Z773">
        <v>6</v>
      </c>
      <c r="AA773" t="b">
        <v>1</v>
      </c>
      <c r="AB773" s="2">
        <v>45853</v>
      </c>
      <c r="AC773">
        <v>6</v>
      </c>
      <c r="AD773">
        <v>36</v>
      </c>
      <c r="AE773">
        <v>12</v>
      </c>
      <c r="AF773">
        <v>2.6</v>
      </c>
      <c r="AG773">
        <v>0</v>
      </c>
      <c r="AH773" s="30">
        <v>0</v>
      </c>
      <c r="AI773">
        <v>0</v>
      </c>
      <c r="AJ773" t="s">
        <v>53</v>
      </c>
      <c r="AK773" t="s">
        <v>42</v>
      </c>
      <c r="AL773" s="29">
        <f>Table1[[#This Row],[membership_tenure_months]]*Table1[[#This Row],[final_price]]</f>
        <v>120</v>
      </c>
    </row>
    <row r="774" spans="1:38" x14ac:dyDescent="0.35">
      <c r="A774">
        <v>20</v>
      </c>
      <c r="B774" t="s">
        <v>34</v>
      </c>
      <c r="C774">
        <v>5</v>
      </c>
      <c r="D774" t="s">
        <v>146</v>
      </c>
      <c r="E774" t="b">
        <v>0</v>
      </c>
      <c r="F774" s="1">
        <v>0.84444444444444444</v>
      </c>
      <c r="G774" s="1">
        <v>0.91111111111111109</v>
      </c>
      <c r="H774">
        <v>96</v>
      </c>
      <c r="I774" t="b">
        <v>1</v>
      </c>
      <c r="J774" t="b">
        <v>1</v>
      </c>
      <c r="K774" t="b">
        <v>0</v>
      </c>
      <c r="L774" t="s">
        <v>36</v>
      </c>
      <c r="M774">
        <v>50</v>
      </c>
      <c r="N774" t="s">
        <v>37</v>
      </c>
      <c r="O774">
        <v>50</v>
      </c>
      <c r="P774" t="s">
        <v>46</v>
      </c>
      <c r="Q774">
        <v>0</v>
      </c>
      <c r="R774" s="29">
        <v>50</v>
      </c>
      <c r="S774" t="s">
        <v>39</v>
      </c>
      <c r="T774" t="s">
        <v>72</v>
      </c>
      <c r="U774">
        <v>35.3733</v>
      </c>
      <c r="V774">
        <v>-119.0187</v>
      </c>
      <c r="W774">
        <f t="shared" si="24"/>
        <v>2024</v>
      </c>
      <c r="X774" t="str">
        <f t="shared" si="25"/>
        <v>April</v>
      </c>
      <c r="Y774" s="2">
        <v>45407</v>
      </c>
      <c r="Z774">
        <v>8</v>
      </c>
      <c r="AA774" t="b">
        <v>1</v>
      </c>
      <c r="AB774" s="2">
        <v>45837</v>
      </c>
      <c r="AC774">
        <v>16</v>
      </c>
      <c r="AD774">
        <v>52</v>
      </c>
      <c r="AE774">
        <v>20</v>
      </c>
      <c r="AF774">
        <v>1.6</v>
      </c>
      <c r="AG774">
        <v>0</v>
      </c>
      <c r="AH774" s="30">
        <v>0</v>
      </c>
      <c r="AI774">
        <v>1</v>
      </c>
      <c r="AJ774" t="s">
        <v>73</v>
      </c>
      <c r="AK774" t="s">
        <v>42</v>
      </c>
      <c r="AL774" s="29">
        <f>Table1[[#This Row],[membership_tenure_months]]*Table1[[#This Row],[final_price]]</f>
        <v>800</v>
      </c>
    </row>
    <row r="775" spans="1:38" x14ac:dyDescent="0.35">
      <c r="A775">
        <v>38</v>
      </c>
      <c r="B775" t="s">
        <v>66</v>
      </c>
      <c r="C775">
        <v>1</v>
      </c>
      <c r="D775" t="s">
        <v>90</v>
      </c>
      <c r="E775" t="b">
        <v>1</v>
      </c>
      <c r="F775" s="1">
        <v>0.41736111111111113</v>
      </c>
      <c r="G775" s="1">
        <v>0.53333333333333333</v>
      </c>
      <c r="H775">
        <v>167</v>
      </c>
      <c r="I775" t="b">
        <v>1</v>
      </c>
      <c r="J775" t="b">
        <v>1</v>
      </c>
      <c r="K775" t="b">
        <v>1</v>
      </c>
      <c r="L775" t="s">
        <v>80</v>
      </c>
      <c r="M775">
        <v>70</v>
      </c>
      <c r="N775" t="s">
        <v>37</v>
      </c>
      <c r="O775">
        <v>70</v>
      </c>
      <c r="P775" t="s">
        <v>46</v>
      </c>
      <c r="Q775">
        <v>0</v>
      </c>
      <c r="R775" s="29">
        <v>70</v>
      </c>
      <c r="S775" t="s">
        <v>68</v>
      </c>
      <c r="T775" t="s">
        <v>48</v>
      </c>
      <c r="U775">
        <v>36.7378</v>
      </c>
      <c r="V775">
        <v>-119.7871</v>
      </c>
      <c r="W775">
        <f t="shared" si="24"/>
        <v>2023</v>
      </c>
      <c r="X775" t="str">
        <f t="shared" si="25"/>
        <v>February</v>
      </c>
      <c r="Y775" s="2">
        <v>44981</v>
      </c>
      <c r="Z775">
        <v>1</v>
      </c>
      <c r="AA775" t="b">
        <v>0</v>
      </c>
      <c r="AB775" s="2">
        <v>45813</v>
      </c>
      <c r="AC775">
        <v>30</v>
      </c>
      <c r="AD775">
        <v>76</v>
      </c>
      <c r="AE775">
        <v>4</v>
      </c>
      <c r="AF775">
        <v>2.8</v>
      </c>
      <c r="AG775">
        <v>0</v>
      </c>
      <c r="AH775" s="30">
        <v>1</v>
      </c>
      <c r="AI775">
        <v>1</v>
      </c>
      <c r="AJ775" t="s">
        <v>49</v>
      </c>
      <c r="AK775" t="s">
        <v>42</v>
      </c>
      <c r="AL775" s="29">
        <f>Table1[[#This Row],[membership_tenure_months]]*Table1[[#This Row],[final_price]]</f>
        <v>2100</v>
      </c>
    </row>
    <row r="776" spans="1:38" x14ac:dyDescent="0.35">
      <c r="A776">
        <v>20</v>
      </c>
      <c r="B776" t="s">
        <v>66</v>
      </c>
      <c r="C776">
        <v>2</v>
      </c>
      <c r="D776" t="s">
        <v>135</v>
      </c>
      <c r="E776" t="b">
        <v>1</v>
      </c>
      <c r="F776" s="1">
        <v>0.39305555555555555</v>
      </c>
      <c r="G776" s="1">
        <v>0.44097222222222221</v>
      </c>
      <c r="H776">
        <v>69</v>
      </c>
      <c r="I776" t="b">
        <v>0</v>
      </c>
      <c r="J776" t="b">
        <v>0</v>
      </c>
      <c r="K776" t="b">
        <v>0</v>
      </c>
      <c r="L776" t="s">
        <v>60</v>
      </c>
      <c r="M776">
        <v>70</v>
      </c>
      <c r="N776" t="s">
        <v>37</v>
      </c>
      <c r="O776">
        <v>70</v>
      </c>
      <c r="P776" t="s">
        <v>46</v>
      </c>
      <c r="Q776">
        <v>0</v>
      </c>
      <c r="R776" s="29">
        <v>70</v>
      </c>
      <c r="S776" t="s">
        <v>68</v>
      </c>
      <c r="T776" t="s">
        <v>69</v>
      </c>
      <c r="U776">
        <v>32.715699999999998</v>
      </c>
      <c r="V776">
        <v>-117.1611</v>
      </c>
      <c r="W776">
        <f t="shared" si="24"/>
        <v>2025</v>
      </c>
      <c r="X776" t="str">
        <f t="shared" si="25"/>
        <v>January</v>
      </c>
      <c r="Y776" s="2">
        <v>45671</v>
      </c>
      <c r="Z776">
        <v>0</v>
      </c>
      <c r="AA776" t="b">
        <v>1</v>
      </c>
      <c r="AB776" s="2">
        <v>45852</v>
      </c>
      <c r="AC776">
        <v>7</v>
      </c>
      <c r="AD776">
        <v>37</v>
      </c>
      <c r="AE776">
        <v>8</v>
      </c>
      <c r="AF776">
        <v>1.2</v>
      </c>
      <c r="AG776">
        <v>0</v>
      </c>
      <c r="AH776" s="30">
        <v>0</v>
      </c>
      <c r="AI776">
        <v>1</v>
      </c>
      <c r="AJ776" t="s">
        <v>70</v>
      </c>
      <c r="AK776" t="s">
        <v>42</v>
      </c>
      <c r="AL776" s="29">
        <f>Table1[[#This Row],[membership_tenure_months]]*Table1[[#This Row],[final_price]]</f>
        <v>490</v>
      </c>
    </row>
    <row r="777" spans="1:38" x14ac:dyDescent="0.35">
      <c r="A777">
        <v>33</v>
      </c>
      <c r="B777" t="s">
        <v>34</v>
      </c>
      <c r="C777">
        <v>3</v>
      </c>
      <c r="D777" t="s">
        <v>110</v>
      </c>
      <c r="E777" t="b">
        <v>0</v>
      </c>
      <c r="F777" s="1">
        <v>0.40694444444444444</v>
      </c>
      <c r="G777" s="1">
        <v>0.51180555555555551</v>
      </c>
      <c r="H777">
        <v>151</v>
      </c>
      <c r="I777" t="b">
        <v>0</v>
      </c>
      <c r="J777" t="b">
        <v>0</v>
      </c>
      <c r="K777" t="b">
        <v>0</v>
      </c>
      <c r="L777" t="s">
        <v>36</v>
      </c>
      <c r="M777">
        <v>50</v>
      </c>
      <c r="N777" t="s">
        <v>97</v>
      </c>
      <c r="O777">
        <v>45</v>
      </c>
      <c r="P777" t="s">
        <v>46</v>
      </c>
      <c r="Q777">
        <v>0</v>
      </c>
      <c r="R777" s="29">
        <v>45</v>
      </c>
      <c r="S777" t="s">
        <v>39</v>
      </c>
      <c r="T777" t="s">
        <v>72</v>
      </c>
      <c r="U777">
        <v>35.3733</v>
      </c>
      <c r="V777">
        <v>-119.0187</v>
      </c>
      <c r="W777">
        <f t="shared" si="24"/>
        <v>2024</v>
      </c>
      <c r="X777" t="str">
        <f t="shared" si="25"/>
        <v>October</v>
      </c>
      <c r="Y777" s="2">
        <v>45586</v>
      </c>
      <c r="Z777">
        <v>0</v>
      </c>
      <c r="AA777" t="b">
        <v>1</v>
      </c>
      <c r="AB777" s="2">
        <v>45847</v>
      </c>
      <c r="AC777">
        <v>10</v>
      </c>
      <c r="AD777">
        <v>42</v>
      </c>
      <c r="AE777">
        <v>12</v>
      </c>
      <c r="AF777">
        <v>2.5</v>
      </c>
      <c r="AG777">
        <v>0</v>
      </c>
      <c r="AH777" s="30">
        <v>0</v>
      </c>
      <c r="AI777">
        <v>0</v>
      </c>
      <c r="AJ777" t="s">
        <v>73</v>
      </c>
      <c r="AK777" t="s">
        <v>42</v>
      </c>
      <c r="AL777" s="29">
        <f>Table1[[#This Row],[membership_tenure_months]]*Table1[[#This Row],[final_price]]</f>
        <v>450</v>
      </c>
    </row>
    <row r="778" spans="1:38" x14ac:dyDescent="0.35">
      <c r="A778">
        <v>12</v>
      </c>
      <c r="B778" t="s">
        <v>43</v>
      </c>
      <c r="C778">
        <v>2</v>
      </c>
      <c r="D778" t="s">
        <v>55</v>
      </c>
      <c r="E778" t="b">
        <v>1</v>
      </c>
      <c r="F778" s="1">
        <v>0.40902777777777777</v>
      </c>
      <c r="G778" s="1">
        <v>0.47916666666666669</v>
      </c>
      <c r="H778">
        <v>101</v>
      </c>
      <c r="I778" t="b">
        <v>0</v>
      </c>
      <c r="J778" t="b">
        <v>1</v>
      </c>
      <c r="K778" t="b">
        <v>0</v>
      </c>
      <c r="L778" t="s">
        <v>80</v>
      </c>
      <c r="M778">
        <v>30</v>
      </c>
      <c r="N778" t="s">
        <v>82</v>
      </c>
      <c r="O778">
        <v>22.5</v>
      </c>
      <c r="P778" t="s">
        <v>46</v>
      </c>
      <c r="Q778">
        <v>0</v>
      </c>
      <c r="R778" s="29">
        <v>22.5</v>
      </c>
      <c r="S778" t="s">
        <v>47</v>
      </c>
      <c r="T778" t="s">
        <v>48</v>
      </c>
      <c r="U778">
        <v>36.7378</v>
      </c>
      <c r="V778">
        <v>-119.7871</v>
      </c>
      <c r="W778">
        <f t="shared" si="24"/>
        <v>2023</v>
      </c>
      <c r="X778" t="str">
        <f t="shared" si="25"/>
        <v>May</v>
      </c>
      <c r="Y778" s="2">
        <v>45061</v>
      </c>
      <c r="Z778">
        <v>3</v>
      </c>
      <c r="AA778" t="b">
        <v>0</v>
      </c>
      <c r="AB778" s="2">
        <v>45817</v>
      </c>
      <c r="AC778">
        <v>27</v>
      </c>
      <c r="AD778">
        <v>72</v>
      </c>
      <c r="AE778">
        <v>8</v>
      </c>
      <c r="AF778">
        <v>1.7</v>
      </c>
      <c r="AG778">
        <v>0</v>
      </c>
      <c r="AH778" s="30">
        <v>1</v>
      </c>
      <c r="AI778">
        <v>0</v>
      </c>
      <c r="AJ778" t="s">
        <v>49</v>
      </c>
      <c r="AK778" t="s">
        <v>42</v>
      </c>
      <c r="AL778" s="29">
        <f>Table1[[#This Row],[membership_tenure_months]]*Table1[[#This Row],[final_price]]</f>
        <v>607.5</v>
      </c>
    </row>
    <row r="779" spans="1:38" x14ac:dyDescent="0.35">
      <c r="A779">
        <v>20</v>
      </c>
      <c r="B779" t="s">
        <v>34</v>
      </c>
      <c r="C779">
        <v>2</v>
      </c>
      <c r="D779" t="s">
        <v>111</v>
      </c>
      <c r="E779" t="b">
        <v>1</v>
      </c>
      <c r="F779" s="1">
        <v>0.4909722222222222</v>
      </c>
      <c r="G779" s="1">
        <v>0.59027777777777779</v>
      </c>
      <c r="H779">
        <v>143</v>
      </c>
      <c r="I779" t="b">
        <v>1</v>
      </c>
      <c r="J779" t="b">
        <v>1</v>
      </c>
      <c r="K779" t="b">
        <v>1</v>
      </c>
      <c r="L779" t="s">
        <v>75</v>
      </c>
      <c r="M779">
        <v>50</v>
      </c>
      <c r="N779" t="s">
        <v>37</v>
      </c>
      <c r="O779">
        <v>50</v>
      </c>
      <c r="P779" t="s">
        <v>46</v>
      </c>
      <c r="Q779">
        <v>0</v>
      </c>
      <c r="R779" s="29">
        <v>50</v>
      </c>
      <c r="S779" t="s">
        <v>39</v>
      </c>
      <c r="T779" t="s">
        <v>69</v>
      </c>
      <c r="U779">
        <v>32.715699999999998</v>
      </c>
      <c r="V779">
        <v>-117.1611</v>
      </c>
      <c r="W779">
        <f t="shared" si="24"/>
        <v>2023</v>
      </c>
      <c r="X779" t="str">
        <f t="shared" si="25"/>
        <v>May</v>
      </c>
      <c r="Y779" s="2">
        <v>45064</v>
      </c>
      <c r="Z779">
        <v>6</v>
      </c>
      <c r="AA779" t="b">
        <v>1</v>
      </c>
      <c r="AB779" s="2">
        <v>45817</v>
      </c>
      <c r="AC779">
        <v>27</v>
      </c>
      <c r="AD779">
        <v>72</v>
      </c>
      <c r="AE779">
        <v>8</v>
      </c>
      <c r="AF779">
        <v>2.4</v>
      </c>
      <c r="AG779">
        <v>0</v>
      </c>
      <c r="AH779" s="30">
        <v>1</v>
      </c>
      <c r="AI779">
        <v>1</v>
      </c>
      <c r="AJ779" t="s">
        <v>70</v>
      </c>
      <c r="AK779" t="s">
        <v>42</v>
      </c>
      <c r="AL779" s="29">
        <f>Table1[[#This Row],[membership_tenure_months]]*Table1[[#This Row],[final_price]]</f>
        <v>1350</v>
      </c>
    </row>
    <row r="780" spans="1:38" x14ac:dyDescent="0.35">
      <c r="A780">
        <v>20</v>
      </c>
      <c r="B780" t="s">
        <v>43</v>
      </c>
      <c r="C780">
        <v>3</v>
      </c>
      <c r="D780" t="s">
        <v>125</v>
      </c>
      <c r="E780" t="b">
        <v>0</v>
      </c>
      <c r="F780" s="1">
        <v>0.64444444444444449</v>
      </c>
      <c r="G780" s="1">
        <v>0.74861111111111112</v>
      </c>
      <c r="H780">
        <v>150</v>
      </c>
      <c r="I780" t="b">
        <v>1</v>
      </c>
      <c r="J780" t="b">
        <v>0</v>
      </c>
      <c r="K780" t="b">
        <v>1</v>
      </c>
      <c r="L780" t="s">
        <v>80</v>
      </c>
      <c r="M780">
        <v>30</v>
      </c>
      <c r="N780" t="s">
        <v>97</v>
      </c>
      <c r="O780">
        <v>27</v>
      </c>
      <c r="P780" t="s">
        <v>93</v>
      </c>
      <c r="Q780">
        <v>0.15</v>
      </c>
      <c r="R780" s="29">
        <v>22.95</v>
      </c>
      <c r="S780" t="s">
        <v>47</v>
      </c>
      <c r="T780" t="s">
        <v>48</v>
      </c>
      <c r="U780">
        <v>36.7378</v>
      </c>
      <c r="V780">
        <v>-119.7871</v>
      </c>
      <c r="W780">
        <f t="shared" si="24"/>
        <v>2023</v>
      </c>
      <c r="X780" t="str">
        <f t="shared" si="25"/>
        <v>August</v>
      </c>
      <c r="Y780" s="2">
        <v>45148</v>
      </c>
      <c r="Z780">
        <v>0</v>
      </c>
      <c r="AA780" t="b">
        <v>0</v>
      </c>
      <c r="AB780" s="2">
        <v>45822</v>
      </c>
      <c r="AC780">
        <v>24</v>
      </c>
      <c r="AD780">
        <v>67</v>
      </c>
      <c r="AE780">
        <v>12</v>
      </c>
      <c r="AF780">
        <v>2.5</v>
      </c>
      <c r="AG780">
        <v>4.05</v>
      </c>
      <c r="AH780" s="30">
        <v>1</v>
      </c>
      <c r="AI780">
        <v>0</v>
      </c>
      <c r="AJ780" t="s">
        <v>49</v>
      </c>
      <c r="AK780" t="s">
        <v>42</v>
      </c>
      <c r="AL780" s="29">
        <f>Table1[[#This Row],[membership_tenure_months]]*Table1[[#This Row],[final_price]]</f>
        <v>550.79999999999995</v>
      </c>
    </row>
    <row r="781" spans="1:38" x14ac:dyDescent="0.35">
      <c r="A781">
        <v>41</v>
      </c>
      <c r="B781" t="s">
        <v>43</v>
      </c>
      <c r="C781">
        <v>3</v>
      </c>
      <c r="D781" t="s">
        <v>101</v>
      </c>
      <c r="E781" t="b">
        <v>0</v>
      </c>
      <c r="F781" s="1">
        <v>0.41388888888888886</v>
      </c>
      <c r="G781" s="1">
        <v>0.48541666666666666</v>
      </c>
      <c r="H781">
        <v>103</v>
      </c>
      <c r="I781" t="b">
        <v>0</v>
      </c>
      <c r="J781" t="b">
        <v>1</v>
      </c>
      <c r="K781" t="b">
        <v>1</v>
      </c>
      <c r="L781" t="s">
        <v>60</v>
      </c>
      <c r="M781">
        <v>30</v>
      </c>
      <c r="N781" t="s">
        <v>37</v>
      </c>
      <c r="O781">
        <v>30</v>
      </c>
      <c r="P781" t="s">
        <v>93</v>
      </c>
      <c r="Q781">
        <v>0.15</v>
      </c>
      <c r="R781" s="29">
        <v>25.5</v>
      </c>
      <c r="S781" t="s">
        <v>47</v>
      </c>
      <c r="T781" t="s">
        <v>83</v>
      </c>
      <c r="U781">
        <v>33.770099999999999</v>
      </c>
      <c r="V781">
        <v>-118.19370000000001</v>
      </c>
      <c r="W781">
        <f t="shared" si="24"/>
        <v>2023</v>
      </c>
      <c r="X781" t="str">
        <f t="shared" si="25"/>
        <v>June</v>
      </c>
      <c r="Y781" s="2">
        <v>45091</v>
      </c>
      <c r="Z781">
        <v>3</v>
      </c>
      <c r="AA781" t="b">
        <v>1</v>
      </c>
      <c r="AB781" s="2">
        <v>45819</v>
      </c>
      <c r="AC781">
        <v>26</v>
      </c>
      <c r="AD781">
        <v>70</v>
      </c>
      <c r="AE781">
        <v>12</v>
      </c>
      <c r="AF781">
        <v>1.7</v>
      </c>
      <c r="AG781">
        <v>4.5</v>
      </c>
      <c r="AH781" s="30">
        <v>1</v>
      </c>
      <c r="AI781">
        <v>0</v>
      </c>
      <c r="AJ781" t="s">
        <v>84</v>
      </c>
      <c r="AK781" t="s">
        <v>42</v>
      </c>
      <c r="AL781" s="29">
        <f>Table1[[#This Row],[membership_tenure_months]]*Table1[[#This Row],[final_price]]</f>
        <v>663</v>
      </c>
    </row>
    <row r="782" spans="1:38" x14ac:dyDescent="0.35">
      <c r="A782">
        <v>40</v>
      </c>
      <c r="B782" t="s">
        <v>34</v>
      </c>
      <c r="C782">
        <v>2</v>
      </c>
      <c r="D782" t="s">
        <v>35</v>
      </c>
      <c r="E782" t="b">
        <v>1</v>
      </c>
      <c r="F782" s="1">
        <v>0.78611111111111109</v>
      </c>
      <c r="G782" s="1">
        <v>0.8208333333333333</v>
      </c>
      <c r="H782">
        <v>50</v>
      </c>
      <c r="I782" t="b">
        <v>1</v>
      </c>
      <c r="J782" t="b">
        <v>0</v>
      </c>
      <c r="K782" t="b">
        <v>1</v>
      </c>
      <c r="L782" t="s">
        <v>36</v>
      </c>
      <c r="M782">
        <v>50</v>
      </c>
      <c r="N782" t="s">
        <v>82</v>
      </c>
      <c r="O782">
        <v>37.5</v>
      </c>
      <c r="P782" t="s">
        <v>46</v>
      </c>
      <c r="Q782">
        <v>0</v>
      </c>
      <c r="R782" s="29">
        <v>37.5</v>
      </c>
      <c r="S782" t="s">
        <v>39</v>
      </c>
      <c r="T782" t="s">
        <v>64</v>
      </c>
      <c r="U782">
        <v>34.052199999999999</v>
      </c>
      <c r="V782">
        <v>-118.2437</v>
      </c>
      <c r="W782">
        <f t="shared" si="24"/>
        <v>2023</v>
      </c>
      <c r="X782" t="str">
        <f t="shared" si="25"/>
        <v>November</v>
      </c>
      <c r="Y782" s="2">
        <v>45252</v>
      </c>
      <c r="Z782">
        <v>0</v>
      </c>
      <c r="AA782" t="b">
        <v>1</v>
      </c>
      <c r="AB782" s="2">
        <v>45828</v>
      </c>
      <c r="AC782">
        <v>21</v>
      </c>
      <c r="AD782">
        <v>61</v>
      </c>
      <c r="AE782">
        <v>8</v>
      </c>
      <c r="AF782">
        <v>0.8</v>
      </c>
      <c r="AG782">
        <v>0</v>
      </c>
      <c r="AH782" s="30">
        <v>1</v>
      </c>
      <c r="AI782">
        <v>0</v>
      </c>
      <c r="AJ782" t="s">
        <v>65</v>
      </c>
      <c r="AK782" t="s">
        <v>42</v>
      </c>
      <c r="AL782" s="29">
        <f>Table1[[#This Row],[membership_tenure_months]]*Table1[[#This Row],[final_price]]</f>
        <v>787.5</v>
      </c>
    </row>
    <row r="783" spans="1:38" x14ac:dyDescent="0.35">
      <c r="A783">
        <v>24</v>
      </c>
      <c r="B783" t="s">
        <v>43</v>
      </c>
      <c r="C783">
        <v>3</v>
      </c>
      <c r="D783" t="s">
        <v>174</v>
      </c>
      <c r="E783" t="b">
        <v>0</v>
      </c>
      <c r="F783" s="1">
        <v>0.3840277777777778</v>
      </c>
      <c r="G783" s="1">
        <v>0.48402777777777778</v>
      </c>
      <c r="H783">
        <v>144</v>
      </c>
      <c r="I783" t="b">
        <v>0</v>
      </c>
      <c r="J783" t="b">
        <v>0</v>
      </c>
      <c r="K783" t="b">
        <v>0</v>
      </c>
      <c r="L783" t="s">
        <v>80</v>
      </c>
      <c r="M783">
        <v>30</v>
      </c>
      <c r="N783" t="s">
        <v>97</v>
      </c>
      <c r="O783">
        <v>27</v>
      </c>
      <c r="P783" t="s">
        <v>51</v>
      </c>
      <c r="Q783">
        <v>0.1</v>
      </c>
      <c r="R783" s="29">
        <v>24.3</v>
      </c>
      <c r="S783" t="s">
        <v>47</v>
      </c>
      <c r="T783" t="s">
        <v>76</v>
      </c>
      <c r="U783">
        <v>37.774900000000002</v>
      </c>
      <c r="V783">
        <v>-122.4194</v>
      </c>
      <c r="W783">
        <f t="shared" si="24"/>
        <v>2024</v>
      </c>
      <c r="X783" t="str">
        <f t="shared" si="25"/>
        <v>September</v>
      </c>
      <c r="Y783" s="2">
        <v>45562</v>
      </c>
      <c r="Z783">
        <v>0</v>
      </c>
      <c r="AA783" t="b">
        <v>0</v>
      </c>
      <c r="AB783" s="2">
        <v>45845</v>
      </c>
      <c r="AC783">
        <v>11</v>
      </c>
      <c r="AD783">
        <v>44</v>
      </c>
      <c r="AE783">
        <v>12</v>
      </c>
      <c r="AF783">
        <v>2.4</v>
      </c>
      <c r="AG783">
        <v>2.7</v>
      </c>
      <c r="AH783" s="30">
        <v>0</v>
      </c>
      <c r="AI783">
        <v>0</v>
      </c>
      <c r="AJ783" t="s">
        <v>77</v>
      </c>
      <c r="AK783" t="s">
        <v>42</v>
      </c>
      <c r="AL783" s="29">
        <f>Table1[[#This Row],[membership_tenure_months]]*Table1[[#This Row],[final_price]]</f>
        <v>267.3</v>
      </c>
    </row>
    <row r="784" spans="1:38" x14ac:dyDescent="0.35">
      <c r="A784">
        <v>49</v>
      </c>
      <c r="B784" t="s">
        <v>43</v>
      </c>
      <c r="C784">
        <v>1</v>
      </c>
      <c r="D784" t="s">
        <v>114</v>
      </c>
      <c r="E784" t="b">
        <v>0</v>
      </c>
      <c r="F784" s="1">
        <v>0.47291666666666665</v>
      </c>
      <c r="G784" s="1">
        <v>0.53194444444444444</v>
      </c>
      <c r="H784">
        <v>85</v>
      </c>
      <c r="I784" t="b">
        <v>0</v>
      </c>
      <c r="J784" t="b">
        <v>0</v>
      </c>
      <c r="K784" t="b">
        <v>1</v>
      </c>
      <c r="L784" t="s">
        <v>36</v>
      </c>
      <c r="M784">
        <v>30</v>
      </c>
      <c r="N784" t="s">
        <v>82</v>
      </c>
      <c r="O784">
        <v>22.5</v>
      </c>
      <c r="P784" t="s">
        <v>46</v>
      </c>
      <c r="Q784">
        <v>0</v>
      </c>
      <c r="R784" s="29">
        <v>22.5</v>
      </c>
      <c r="S784" t="s">
        <v>47</v>
      </c>
      <c r="T784" t="s">
        <v>83</v>
      </c>
      <c r="U784">
        <v>33.770099999999999</v>
      </c>
      <c r="V784">
        <v>-118.19370000000001</v>
      </c>
      <c r="W784">
        <f t="shared" si="24"/>
        <v>2024</v>
      </c>
      <c r="X784" t="str">
        <f t="shared" si="25"/>
        <v>June</v>
      </c>
      <c r="Y784" s="2">
        <v>45462</v>
      </c>
      <c r="Z784">
        <v>0</v>
      </c>
      <c r="AA784" t="b">
        <v>0</v>
      </c>
      <c r="AB784" s="2">
        <v>45840</v>
      </c>
      <c r="AC784">
        <v>14</v>
      </c>
      <c r="AD784">
        <v>49</v>
      </c>
      <c r="AE784">
        <v>4</v>
      </c>
      <c r="AF784">
        <v>1.4</v>
      </c>
      <c r="AG784">
        <v>0</v>
      </c>
      <c r="AH784" s="30">
        <v>0</v>
      </c>
      <c r="AI784">
        <v>0</v>
      </c>
      <c r="AJ784" t="s">
        <v>84</v>
      </c>
      <c r="AK784" t="s">
        <v>42</v>
      </c>
      <c r="AL784" s="29">
        <f>Table1[[#This Row],[membership_tenure_months]]*Table1[[#This Row],[final_price]]</f>
        <v>315</v>
      </c>
    </row>
    <row r="785" spans="1:38" x14ac:dyDescent="0.35">
      <c r="A785">
        <v>43</v>
      </c>
      <c r="B785" t="s">
        <v>43</v>
      </c>
      <c r="C785">
        <v>1</v>
      </c>
      <c r="D785" t="s">
        <v>114</v>
      </c>
      <c r="E785" t="b">
        <v>0</v>
      </c>
      <c r="F785" s="1">
        <v>0.82152777777777775</v>
      </c>
      <c r="G785" s="1">
        <v>0.85</v>
      </c>
      <c r="H785">
        <v>41</v>
      </c>
      <c r="I785" t="b">
        <v>0</v>
      </c>
      <c r="J785" t="b">
        <v>1</v>
      </c>
      <c r="K785" t="b">
        <v>1</v>
      </c>
      <c r="L785" t="s">
        <v>80</v>
      </c>
      <c r="M785">
        <v>30</v>
      </c>
      <c r="N785" t="s">
        <v>37</v>
      </c>
      <c r="O785">
        <v>30</v>
      </c>
      <c r="P785" t="s">
        <v>51</v>
      </c>
      <c r="Q785">
        <v>0.1</v>
      </c>
      <c r="R785" s="29">
        <v>27</v>
      </c>
      <c r="S785" t="s">
        <v>47</v>
      </c>
      <c r="T785" t="s">
        <v>64</v>
      </c>
      <c r="U785">
        <v>34.052199999999999</v>
      </c>
      <c r="V785">
        <v>-118.2437</v>
      </c>
      <c r="W785">
        <f t="shared" si="24"/>
        <v>2024</v>
      </c>
      <c r="X785" t="str">
        <f t="shared" si="25"/>
        <v>December</v>
      </c>
      <c r="Y785" s="2">
        <v>45637</v>
      </c>
      <c r="Z785">
        <v>3</v>
      </c>
      <c r="AA785" t="b">
        <v>0</v>
      </c>
      <c r="AB785" s="2">
        <v>45850</v>
      </c>
      <c r="AC785">
        <v>8</v>
      </c>
      <c r="AD785">
        <v>39</v>
      </c>
      <c r="AE785">
        <v>4</v>
      </c>
      <c r="AF785">
        <v>0.7</v>
      </c>
      <c r="AG785">
        <v>3</v>
      </c>
      <c r="AH785" s="30">
        <v>0</v>
      </c>
      <c r="AI785">
        <v>0</v>
      </c>
      <c r="AJ785" t="s">
        <v>65</v>
      </c>
      <c r="AK785" t="s">
        <v>42</v>
      </c>
      <c r="AL785" s="29">
        <f>Table1[[#This Row],[membership_tenure_months]]*Table1[[#This Row],[final_price]]</f>
        <v>216</v>
      </c>
    </row>
    <row r="786" spans="1:38" x14ac:dyDescent="0.35">
      <c r="A786">
        <v>24</v>
      </c>
      <c r="B786" t="s">
        <v>54</v>
      </c>
      <c r="C786">
        <v>2</v>
      </c>
      <c r="D786" t="s">
        <v>55</v>
      </c>
      <c r="E786" t="b">
        <v>1</v>
      </c>
      <c r="F786" s="1">
        <v>0.48541666666666666</v>
      </c>
      <c r="G786" s="1">
        <v>0.55833333333333335</v>
      </c>
      <c r="H786">
        <v>105</v>
      </c>
      <c r="I786" t="b">
        <v>0</v>
      </c>
      <c r="J786" t="b">
        <v>0</v>
      </c>
      <c r="K786" t="b">
        <v>0</v>
      </c>
      <c r="L786" t="s">
        <v>60</v>
      </c>
      <c r="M786">
        <v>20</v>
      </c>
      <c r="N786" t="s">
        <v>37</v>
      </c>
      <c r="O786">
        <v>20</v>
      </c>
      <c r="P786" t="s">
        <v>93</v>
      </c>
      <c r="Q786">
        <v>0.15</v>
      </c>
      <c r="R786" s="29">
        <v>17</v>
      </c>
      <c r="S786" t="s">
        <v>56</v>
      </c>
      <c r="T786" t="s">
        <v>52</v>
      </c>
      <c r="U786">
        <v>37.804400000000001</v>
      </c>
      <c r="V786">
        <v>-122.27119999999999</v>
      </c>
      <c r="W786">
        <f t="shared" si="24"/>
        <v>2022</v>
      </c>
      <c r="X786" t="str">
        <f t="shared" si="25"/>
        <v>October</v>
      </c>
      <c r="Y786" s="2">
        <v>44863</v>
      </c>
      <c r="Z786">
        <v>0</v>
      </c>
      <c r="AA786" t="b">
        <v>0</v>
      </c>
      <c r="AB786" s="2">
        <v>45806</v>
      </c>
      <c r="AC786">
        <v>34</v>
      </c>
      <c r="AD786">
        <v>83</v>
      </c>
      <c r="AE786">
        <v>8</v>
      </c>
      <c r="AF786">
        <v>1.8</v>
      </c>
      <c r="AG786">
        <v>3</v>
      </c>
      <c r="AH786" s="30">
        <v>1</v>
      </c>
      <c r="AI786">
        <v>0</v>
      </c>
      <c r="AJ786" t="s">
        <v>53</v>
      </c>
      <c r="AK786" t="s">
        <v>42</v>
      </c>
      <c r="AL786" s="29">
        <f>Table1[[#This Row],[membership_tenure_months]]*Table1[[#This Row],[final_price]]</f>
        <v>578</v>
      </c>
    </row>
    <row r="787" spans="1:38" x14ac:dyDescent="0.35">
      <c r="A787">
        <v>19</v>
      </c>
      <c r="B787" t="s">
        <v>34</v>
      </c>
      <c r="C787">
        <v>5</v>
      </c>
      <c r="D787" t="s">
        <v>44</v>
      </c>
      <c r="E787" t="b">
        <v>1</v>
      </c>
      <c r="F787" s="1">
        <v>0.41180555555555554</v>
      </c>
      <c r="G787" s="1">
        <v>0.53402777777777777</v>
      </c>
      <c r="H787">
        <v>176</v>
      </c>
      <c r="I787" t="b">
        <v>0</v>
      </c>
      <c r="J787" t="b">
        <v>1</v>
      </c>
      <c r="K787" t="b">
        <v>1</v>
      </c>
      <c r="L787" t="s">
        <v>36</v>
      </c>
      <c r="M787">
        <v>50</v>
      </c>
      <c r="N787" t="s">
        <v>37</v>
      </c>
      <c r="O787">
        <v>50</v>
      </c>
      <c r="P787" t="s">
        <v>93</v>
      </c>
      <c r="Q787">
        <v>0.15</v>
      </c>
      <c r="R787" s="29">
        <v>42.5</v>
      </c>
      <c r="S787" t="s">
        <v>39</v>
      </c>
      <c r="T787" t="s">
        <v>61</v>
      </c>
      <c r="U787">
        <v>38.581600000000002</v>
      </c>
      <c r="V787">
        <v>-121.4944</v>
      </c>
      <c r="W787">
        <f t="shared" si="24"/>
        <v>2023</v>
      </c>
      <c r="X787" t="str">
        <f t="shared" si="25"/>
        <v>October</v>
      </c>
      <c r="Y787" s="2">
        <v>45209</v>
      </c>
      <c r="Z787">
        <v>2</v>
      </c>
      <c r="AA787" t="b">
        <v>1</v>
      </c>
      <c r="AB787" s="2">
        <v>45825</v>
      </c>
      <c r="AC787">
        <v>22</v>
      </c>
      <c r="AD787">
        <v>64</v>
      </c>
      <c r="AE787">
        <v>20</v>
      </c>
      <c r="AF787">
        <v>2.9</v>
      </c>
      <c r="AG787">
        <v>7.5</v>
      </c>
      <c r="AH787" s="30">
        <v>1</v>
      </c>
      <c r="AI787">
        <v>0</v>
      </c>
      <c r="AJ787" t="s">
        <v>62</v>
      </c>
      <c r="AK787" t="s">
        <v>42</v>
      </c>
      <c r="AL787" s="29">
        <f>Table1[[#This Row],[membership_tenure_months]]*Table1[[#This Row],[final_price]]</f>
        <v>935</v>
      </c>
    </row>
    <row r="788" spans="1:38" x14ac:dyDescent="0.35">
      <c r="A788">
        <v>26</v>
      </c>
      <c r="B788" t="s">
        <v>34</v>
      </c>
      <c r="C788">
        <v>3</v>
      </c>
      <c r="D788" t="s">
        <v>154</v>
      </c>
      <c r="E788" t="b">
        <v>0</v>
      </c>
      <c r="F788" s="1">
        <v>0.40138888888888891</v>
      </c>
      <c r="G788" s="1">
        <v>0.44791666666666669</v>
      </c>
      <c r="H788">
        <v>67</v>
      </c>
      <c r="I788" t="b">
        <v>0</v>
      </c>
      <c r="J788" t="b">
        <v>1</v>
      </c>
      <c r="K788" t="b">
        <v>1</v>
      </c>
      <c r="L788" t="s">
        <v>36</v>
      </c>
      <c r="M788">
        <v>50</v>
      </c>
      <c r="N788" t="s">
        <v>82</v>
      </c>
      <c r="O788">
        <v>37.5</v>
      </c>
      <c r="P788" t="s">
        <v>38</v>
      </c>
      <c r="Q788">
        <v>0.05</v>
      </c>
      <c r="R788" s="29">
        <v>35.625</v>
      </c>
      <c r="S788" t="s">
        <v>39</v>
      </c>
      <c r="T788" t="s">
        <v>69</v>
      </c>
      <c r="U788">
        <v>32.715699999999998</v>
      </c>
      <c r="V788">
        <v>-117.1611</v>
      </c>
      <c r="W788">
        <f t="shared" si="24"/>
        <v>2024</v>
      </c>
      <c r="X788" t="str">
        <f t="shared" si="25"/>
        <v>April</v>
      </c>
      <c r="Y788" s="2">
        <v>45404</v>
      </c>
      <c r="Z788">
        <v>3</v>
      </c>
      <c r="AA788" t="b">
        <v>1</v>
      </c>
      <c r="AB788" s="2">
        <v>45836</v>
      </c>
      <c r="AC788">
        <v>16</v>
      </c>
      <c r="AD788">
        <v>53</v>
      </c>
      <c r="AE788">
        <v>12</v>
      </c>
      <c r="AF788">
        <v>1.1000000000000001</v>
      </c>
      <c r="AG788">
        <v>1.88</v>
      </c>
      <c r="AH788" s="30">
        <v>0</v>
      </c>
      <c r="AI788">
        <v>0</v>
      </c>
      <c r="AJ788" t="s">
        <v>70</v>
      </c>
      <c r="AK788" t="s">
        <v>42</v>
      </c>
      <c r="AL788" s="29">
        <f>Table1[[#This Row],[membership_tenure_months]]*Table1[[#This Row],[final_price]]</f>
        <v>570</v>
      </c>
    </row>
    <row r="789" spans="1:38" x14ac:dyDescent="0.35">
      <c r="A789">
        <v>12</v>
      </c>
      <c r="B789" t="s">
        <v>54</v>
      </c>
      <c r="C789">
        <v>1</v>
      </c>
      <c r="D789" t="s">
        <v>90</v>
      </c>
      <c r="E789" t="b">
        <v>0</v>
      </c>
      <c r="F789" s="1">
        <v>0.65763888888888888</v>
      </c>
      <c r="G789" s="1">
        <v>0.68611111111111112</v>
      </c>
      <c r="H789">
        <v>41</v>
      </c>
      <c r="I789" t="b">
        <v>1</v>
      </c>
      <c r="J789" t="b">
        <v>1</v>
      </c>
      <c r="K789" t="b">
        <v>1</v>
      </c>
      <c r="L789" t="s">
        <v>45</v>
      </c>
      <c r="M789">
        <v>20</v>
      </c>
      <c r="N789" t="s">
        <v>37</v>
      </c>
      <c r="O789">
        <v>20</v>
      </c>
      <c r="P789" t="s">
        <v>46</v>
      </c>
      <c r="Q789">
        <v>0</v>
      </c>
      <c r="R789" s="29">
        <v>20</v>
      </c>
      <c r="S789" t="s">
        <v>56</v>
      </c>
      <c r="T789" t="s">
        <v>72</v>
      </c>
      <c r="U789">
        <v>35.3733</v>
      </c>
      <c r="V789">
        <v>-119.0187</v>
      </c>
      <c r="W789">
        <f t="shared" si="24"/>
        <v>2024</v>
      </c>
      <c r="X789" t="str">
        <f t="shared" si="25"/>
        <v>February</v>
      </c>
      <c r="Y789" s="2">
        <v>45338</v>
      </c>
      <c r="Z789">
        <v>1</v>
      </c>
      <c r="AA789" t="b">
        <v>0</v>
      </c>
      <c r="AB789" s="2">
        <v>45833</v>
      </c>
      <c r="AC789">
        <v>18</v>
      </c>
      <c r="AD789">
        <v>56</v>
      </c>
      <c r="AE789">
        <v>4</v>
      </c>
      <c r="AF789">
        <v>0.7</v>
      </c>
      <c r="AG789">
        <v>0</v>
      </c>
      <c r="AH789" s="30">
        <v>0</v>
      </c>
      <c r="AI789">
        <v>0</v>
      </c>
      <c r="AJ789" t="s">
        <v>73</v>
      </c>
      <c r="AK789" t="s">
        <v>42</v>
      </c>
      <c r="AL789" s="29">
        <f>Table1[[#This Row],[membership_tenure_months]]*Table1[[#This Row],[final_price]]</f>
        <v>360</v>
      </c>
    </row>
    <row r="790" spans="1:38" x14ac:dyDescent="0.35">
      <c r="A790">
        <v>13</v>
      </c>
      <c r="B790" t="s">
        <v>34</v>
      </c>
      <c r="C790">
        <v>5</v>
      </c>
      <c r="D790" t="s">
        <v>96</v>
      </c>
      <c r="E790" t="b">
        <v>0</v>
      </c>
      <c r="F790" s="1">
        <v>0.40763888888888888</v>
      </c>
      <c r="G790" s="1">
        <v>0.51111111111111107</v>
      </c>
      <c r="H790">
        <v>149</v>
      </c>
      <c r="I790" t="b">
        <v>0</v>
      </c>
      <c r="J790" t="b">
        <v>1</v>
      </c>
      <c r="K790" t="b">
        <v>0</v>
      </c>
      <c r="L790" t="s">
        <v>45</v>
      </c>
      <c r="M790">
        <v>50</v>
      </c>
      <c r="N790" t="s">
        <v>37</v>
      </c>
      <c r="O790">
        <v>50</v>
      </c>
      <c r="P790" t="s">
        <v>46</v>
      </c>
      <c r="Q790">
        <v>0</v>
      </c>
      <c r="R790" s="29">
        <v>50</v>
      </c>
      <c r="S790" t="s">
        <v>39</v>
      </c>
      <c r="T790" t="s">
        <v>57</v>
      </c>
      <c r="U790">
        <v>33.836599999999997</v>
      </c>
      <c r="V790">
        <v>-117.9143</v>
      </c>
      <c r="W790">
        <f t="shared" si="24"/>
        <v>2022</v>
      </c>
      <c r="X790" t="str">
        <f t="shared" si="25"/>
        <v>September</v>
      </c>
      <c r="Y790" s="2">
        <v>44822</v>
      </c>
      <c r="Z790">
        <v>4</v>
      </c>
      <c r="AA790" t="b">
        <v>1</v>
      </c>
      <c r="AB790" s="2">
        <v>45804</v>
      </c>
      <c r="AC790">
        <v>35</v>
      </c>
      <c r="AD790">
        <v>85</v>
      </c>
      <c r="AE790">
        <v>20</v>
      </c>
      <c r="AF790">
        <v>2.5</v>
      </c>
      <c r="AG790">
        <v>0</v>
      </c>
      <c r="AH790" s="30">
        <v>1</v>
      </c>
      <c r="AI790">
        <v>1</v>
      </c>
      <c r="AJ790" t="s">
        <v>58</v>
      </c>
      <c r="AK790" t="s">
        <v>42</v>
      </c>
      <c r="AL790" s="29">
        <f>Table1[[#This Row],[membership_tenure_months]]*Table1[[#This Row],[final_price]]</f>
        <v>1750</v>
      </c>
    </row>
    <row r="791" spans="1:38" x14ac:dyDescent="0.35">
      <c r="A791">
        <v>30</v>
      </c>
      <c r="B791" t="s">
        <v>43</v>
      </c>
      <c r="C791">
        <v>1</v>
      </c>
      <c r="D791" t="s">
        <v>63</v>
      </c>
      <c r="E791" t="b">
        <v>1</v>
      </c>
      <c r="F791" s="1">
        <v>0.35972222222222222</v>
      </c>
      <c r="G791" s="1">
        <v>0.42222222222222222</v>
      </c>
      <c r="H791">
        <v>90</v>
      </c>
      <c r="I791" t="b">
        <v>0</v>
      </c>
      <c r="J791" t="b">
        <v>1</v>
      </c>
      <c r="K791" t="b">
        <v>1</v>
      </c>
      <c r="L791" t="s">
        <v>75</v>
      </c>
      <c r="M791">
        <v>30</v>
      </c>
      <c r="N791" t="s">
        <v>37</v>
      </c>
      <c r="O791">
        <v>30</v>
      </c>
      <c r="P791" t="s">
        <v>46</v>
      </c>
      <c r="Q791">
        <v>0</v>
      </c>
      <c r="R791" s="29">
        <v>30</v>
      </c>
      <c r="S791" t="s">
        <v>47</v>
      </c>
      <c r="T791" t="s">
        <v>76</v>
      </c>
      <c r="U791">
        <v>37.774900000000002</v>
      </c>
      <c r="V791">
        <v>-122.4194</v>
      </c>
      <c r="W791">
        <f t="shared" si="24"/>
        <v>2025</v>
      </c>
      <c r="X791" t="str">
        <f t="shared" si="25"/>
        <v>January</v>
      </c>
      <c r="Y791" s="2">
        <v>45667</v>
      </c>
      <c r="Z791">
        <v>4</v>
      </c>
      <c r="AA791" t="b">
        <v>1</v>
      </c>
      <c r="AB791" s="2">
        <v>45851</v>
      </c>
      <c r="AC791">
        <v>7</v>
      </c>
      <c r="AD791">
        <v>38</v>
      </c>
      <c r="AE791">
        <v>4</v>
      </c>
      <c r="AF791">
        <v>1.5</v>
      </c>
      <c r="AG791">
        <v>0</v>
      </c>
      <c r="AH791" s="30">
        <v>0</v>
      </c>
      <c r="AI791">
        <v>0</v>
      </c>
      <c r="AJ791" t="s">
        <v>77</v>
      </c>
      <c r="AK791" t="s">
        <v>42</v>
      </c>
      <c r="AL791" s="29">
        <f>Table1[[#This Row],[membership_tenure_months]]*Table1[[#This Row],[final_price]]</f>
        <v>210</v>
      </c>
    </row>
    <row r="792" spans="1:38" x14ac:dyDescent="0.35">
      <c r="A792">
        <v>47</v>
      </c>
      <c r="B792" t="s">
        <v>54</v>
      </c>
      <c r="C792">
        <v>2</v>
      </c>
      <c r="D792" t="s">
        <v>55</v>
      </c>
      <c r="E792" t="b">
        <v>1</v>
      </c>
      <c r="F792" s="1">
        <v>0.79583333333333328</v>
      </c>
      <c r="G792" s="1">
        <v>0.82152777777777775</v>
      </c>
      <c r="H792">
        <v>37</v>
      </c>
      <c r="I792" t="b">
        <v>0</v>
      </c>
      <c r="J792" t="b">
        <v>1</v>
      </c>
      <c r="K792" t="b">
        <v>1</v>
      </c>
      <c r="L792" t="s">
        <v>45</v>
      </c>
      <c r="M792">
        <v>20</v>
      </c>
      <c r="N792" t="s">
        <v>37</v>
      </c>
      <c r="O792">
        <v>20</v>
      </c>
      <c r="P792" t="s">
        <v>46</v>
      </c>
      <c r="Q792">
        <v>0</v>
      </c>
      <c r="R792" s="29">
        <v>20</v>
      </c>
      <c r="S792" t="s">
        <v>56</v>
      </c>
      <c r="T792" t="s">
        <v>76</v>
      </c>
      <c r="U792">
        <v>37.774900000000002</v>
      </c>
      <c r="V792">
        <v>-122.4194</v>
      </c>
      <c r="W792">
        <f t="shared" si="24"/>
        <v>2023</v>
      </c>
      <c r="X792" t="str">
        <f t="shared" si="25"/>
        <v>October</v>
      </c>
      <c r="Y792" s="2">
        <v>45206</v>
      </c>
      <c r="Z792">
        <v>5</v>
      </c>
      <c r="AA792" t="b">
        <v>0</v>
      </c>
      <c r="AB792" s="2">
        <v>45825</v>
      </c>
      <c r="AC792">
        <v>22</v>
      </c>
      <c r="AD792">
        <v>64</v>
      </c>
      <c r="AE792">
        <v>8</v>
      </c>
      <c r="AF792">
        <v>0.6</v>
      </c>
      <c r="AG792">
        <v>0</v>
      </c>
      <c r="AH792" s="30">
        <v>1</v>
      </c>
      <c r="AI792">
        <v>0</v>
      </c>
      <c r="AJ792" t="s">
        <v>77</v>
      </c>
      <c r="AK792" t="s">
        <v>42</v>
      </c>
      <c r="AL792" s="29">
        <f>Table1[[#This Row],[membership_tenure_months]]*Table1[[#This Row],[final_price]]</f>
        <v>440</v>
      </c>
    </row>
    <row r="793" spans="1:38" x14ac:dyDescent="0.35">
      <c r="A793">
        <v>30</v>
      </c>
      <c r="B793" t="s">
        <v>54</v>
      </c>
      <c r="C793">
        <v>4</v>
      </c>
      <c r="D793" t="s">
        <v>176</v>
      </c>
      <c r="E793" t="b">
        <v>1</v>
      </c>
      <c r="F793" s="1">
        <v>0.38958333333333334</v>
      </c>
      <c r="G793" s="1">
        <v>0.47986111111111113</v>
      </c>
      <c r="H793">
        <v>130</v>
      </c>
      <c r="I793" t="b">
        <v>1</v>
      </c>
      <c r="J793" t="b">
        <v>1</v>
      </c>
      <c r="K793" t="b">
        <v>1</v>
      </c>
      <c r="L793" t="s">
        <v>60</v>
      </c>
      <c r="M793">
        <v>20</v>
      </c>
      <c r="N793" t="s">
        <v>37</v>
      </c>
      <c r="O793">
        <v>20</v>
      </c>
      <c r="P793" t="s">
        <v>93</v>
      </c>
      <c r="Q793">
        <v>0.15</v>
      </c>
      <c r="R793" s="29">
        <v>17</v>
      </c>
      <c r="S793" t="s">
        <v>56</v>
      </c>
      <c r="T793" t="s">
        <v>64</v>
      </c>
      <c r="U793">
        <v>34.052199999999999</v>
      </c>
      <c r="V793">
        <v>-118.2437</v>
      </c>
      <c r="W793">
        <f t="shared" si="24"/>
        <v>2024</v>
      </c>
      <c r="X793" t="str">
        <f t="shared" si="25"/>
        <v>January</v>
      </c>
      <c r="Y793" s="2">
        <v>45292</v>
      </c>
      <c r="Z793">
        <v>7</v>
      </c>
      <c r="AA793" t="b">
        <v>0</v>
      </c>
      <c r="AB793" s="2">
        <v>45830</v>
      </c>
      <c r="AC793">
        <v>19</v>
      </c>
      <c r="AD793">
        <v>59</v>
      </c>
      <c r="AE793">
        <v>16</v>
      </c>
      <c r="AF793">
        <v>2.2000000000000002</v>
      </c>
      <c r="AG793">
        <v>3</v>
      </c>
      <c r="AH793" s="30">
        <v>0</v>
      </c>
      <c r="AI793">
        <v>0</v>
      </c>
      <c r="AJ793" t="s">
        <v>65</v>
      </c>
      <c r="AK793" t="s">
        <v>42</v>
      </c>
      <c r="AL793" s="29">
        <f>Table1[[#This Row],[membership_tenure_months]]*Table1[[#This Row],[final_price]]</f>
        <v>323</v>
      </c>
    </row>
    <row r="794" spans="1:38" x14ac:dyDescent="0.35">
      <c r="A794">
        <v>19</v>
      </c>
      <c r="B794" t="s">
        <v>34</v>
      </c>
      <c r="C794">
        <v>1</v>
      </c>
      <c r="D794" t="s">
        <v>81</v>
      </c>
      <c r="E794" t="b">
        <v>1</v>
      </c>
      <c r="F794" s="1">
        <v>0.60416666666666663</v>
      </c>
      <c r="G794" s="1">
        <v>0.72847222222222219</v>
      </c>
      <c r="H794">
        <v>179</v>
      </c>
      <c r="I794" t="b">
        <v>0</v>
      </c>
      <c r="J794" t="b">
        <v>1</v>
      </c>
      <c r="K794" t="b">
        <v>1</v>
      </c>
      <c r="L794" t="s">
        <v>45</v>
      </c>
      <c r="M794">
        <v>50</v>
      </c>
      <c r="N794" t="s">
        <v>82</v>
      </c>
      <c r="O794">
        <v>37.5</v>
      </c>
      <c r="P794" t="s">
        <v>51</v>
      </c>
      <c r="Q794">
        <v>0.1</v>
      </c>
      <c r="R794" s="29">
        <v>33.75</v>
      </c>
      <c r="S794" t="s">
        <v>39</v>
      </c>
      <c r="T794" t="s">
        <v>40</v>
      </c>
      <c r="U794">
        <v>37.338200000000001</v>
      </c>
      <c r="V794">
        <v>-121.88630000000001</v>
      </c>
      <c r="W794">
        <f t="shared" si="24"/>
        <v>2023</v>
      </c>
      <c r="X794" t="str">
        <f t="shared" si="25"/>
        <v>September</v>
      </c>
      <c r="Y794" s="2">
        <v>45179</v>
      </c>
      <c r="Z794">
        <v>6</v>
      </c>
      <c r="AA794" t="b">
        <v>1</v>
      </c>
      <c r="AB794" s="2">
        <v>45824</v>
      </c>
      <c r="AC794">
        <v>23</v>
      </c>
      <c r="AD794">
        <v>65</v>
      </c>
      <c r="AE794">
        <v>4</v>
      </c>
      <c r="AF794">
        <v>3</v>
      </c>
      <c r="AG794">
        <v>3.75</v>
      </c>
      <c r="AH794" s="30">
        <v>1</v>
      </c>
      <c r="AI794">
        <v>0</v>
      </c>
      <c r="AJ794" t="s">
        <v>41</v>
      </c>
      <c r="AK794" t="s">
        <v>42</v>
      </c>
      <c r="AL794" s="29">
        <f>Table1[[#This Row],[membership_tenure_months]]*Table1[[#This Row],[final_price]]</f>
        <v>776.25</v>
      </c>
    </row>
    <row r="795" spans="1:38" x14ac:dyDescent="0.35">
      <c r="A795">
        <v>36</v>
      </c>
      <c r="B795" t="s">
        <v>34</v>
      </c>
      <c r="C795">
        <v>2</v>
      </c>
      <c r="D795" t="s">
        <v>142</v>
      </c>
      <c r="E795" t="b">
        <v>1</v>
      </c>
      <c r="F795" s="1">
        <v>0.38055555555555554</v>
      </c>
      <c r="G795" s="1">
        <v>0.47152777777777777</v>
      </c>
      <c r="H795">
        <v>131</v>
      </c>
      <c r="I795" t="b">
        <v>1</v>
      </c>
      <c r="J795" t="b">
        <v>1</v>
      </c>
      <c r="K795" t="b">
        <v>0</v>
      </c>
      <c r="L795" t="s">
        <v>80</v>
      </c>
      <c r="M795">
        <v>50</v>
      </c>
      <c r="N795" t="s">
        <v>37</v>
      </c>
      <c r="O795">
        <v>50</v>
      </c>
      <c r="P795" t="s">
        <v>93</v>
      </c>
      <c r="Q795">
        <v>0.15</v>
      </c>
      <c r="R795" s="29">
        <v>42.5</v>
      </c>
      <c r="S795" t="s">
        <v>39</v>
      </c>
      <c r="T795" t="s">
        <v>57</v>
      </c>
      <c r="U795">
        <v>33.836599999999997</v>
      </c>
      <c r="V795">
        <v>-117.9143</v>
      </c>
      <c r="W795">
        <f t="shared" si="24"/>
        <v>2025</v>
      </c>
      <c r="X795" t="str">
        <f t="shared" si="25"/>
        <v>June</v>
      </c>
      <c r="Y795" s="2">
        <v>45811</v>
      </c>
      <c r="Z795">
        <v>7</v>
      </c>
      <c r="AA795" t="b">
        <v>1</v>
      </c>
      <c r="AB795" s="2">
        <v>45859</v>
      </c>
      <c r="AC795">
        <v>2</v>
      </c>
      <c r="AD795">
        <v>30</v>
      </c>
      <c r="AE795">
        <v>8</v>
      </c>
      <c r="AF795">
        <v>2.2000000000000002</v>
      </c>
      <c r="AG795">
        <v>7.5</v>
      </c>
      <c r="AH795" s="30">
        <v>0</v>
      </c>
      <c r="AI795">
        <v>0</v>
      </c>
      <c r="AJ795" t="s">
        <v>58</v>
      </c>
      <c r="AK795" t="s">
        <v>42</v>
      </c>
      <c r="AL795" s="29">
        <f>Table1[[#This Row],[membership_tenure_months]]*Table1[[#This Row],[final_price]]</f>
        <v>85</v>
      </c>
    </row>
    <row r="796" spans="1:38" x14ac:dyDescent="0.35">
      <c r="A796">
        <v>43</v>
      </c>
      <c r="B796" t="s">
        <v>66</v>
      </c>
      <c r="C796">
        <v>3</v>
      </c>
      <c r="D796" t="s">
        <v>78</v>
      </c>
      <c r="E796" t="b">
        <v>1</v>
      </c>
      <c r="F796" s="1">
        <v>0.4284722222222222</v>
      </c>
      <c r="G796" s="1">
        <v>0.5</v>
      </c>
      <c r="H796">
        <v>103</v>
      </c>
      <c r="I796" t="b">
        <v>0</v>
      </c>
      <c r="J796" t="b">
        <v>1</v>
      </c>
      <c r="K796" t="b">
        <v>0</v>
      </c>
      <c r="L796" t="s">
        <v>80</v>
      </c>
      <c r="M796">
        <v>70</v>
      </c>
      <c r="N796" t="s">
        <v>82</v>
      </c>
      <c r="O796">
        <v>52.5</v>
      </c>
      <c r="P796" t="s">
        <v>46</v>
      </c>
      <c r="Q796">
        <v>0</v>
      </c>
      <c r="R796" s="29">
        <v>52.5</v>
      </c>
      <c r="S796" t="s">
        <v>68</v>
      </c>
      <c r="T796" t="s">
        <v>83</v>
      </c>
      <c r="U796">
        <v>33.770099999999999</v>
      </c>
      <c r="V796">
        <v>-118.19370000000001</v>
      </c>
      <c r="W796">
        <f t="shared" si="24"/>
        <v>2022</v>
      </c>
      <c r="X796" t="str">
        <f t="shared" si="25"/>
        <v>December</v>
      </c>
      <c r="Y796" s="2">
        <v>44902</v>
      </c>
      <c r="Z796">
        <v>1</v>
      </c>
      <c r="AA796" t="b">
        <v>1</v>
      </c>
      <c r="AB796" s="2">
        <v>45808</v>
      </c>
      <c r="AC796">
        <v>32</v>
      </c>
      <c r="AD796">
        <v>81</v>
      </c>
      <c r="AE796">
        <v>12</v>
      </c>
      <c r="AF796">
        <v>1.7</v>
      </c>
      <c r="AG796">
        <v>0</v>
      </c>
      <c r="AH796" s="30">
        <v>1</v>
      </c>
      <c r="AI796">
        <v>1</v>
      </c>
      <c r="AJ796" t="s">
        <v>84</v>
      </c>
      <c r="AK796" t="s">
        <v>42</v>
      </c>
      <c r="AL796" s="29">
        <f>Table1[[#This Row],[membership_tenure_months]]*Table1[[#This Row],[final_price]]</f>
        <v>1680</v>
      </c>
    </row>
    <row r="797" spans="1:38" x14ac:dyDescent="0.35">
      <c r="A797">
        <v>45</v>
      </c>
      <c r="B797" t="s">
        <v>66</v>
      </c>
      <c r="C797">
        <v>2</v>
      </c>
      <c r="D797" t="s">
        <v>89</v>
      </c>
      <c r="E797" t="b">
        <v>0</v>
      </c>
      <c r="F797" s="1">
        <v>0.37083333333333335</v>
      </c>
      <c r="G797" s="1">
        <v>0.42986111111111114</v>
      </c>
      <c r="H797">
        <v>85</v>
      </c>
      <c r="I797" t="b">
        <v>0</v>
      </c>
      <c r="J797" t="b">
        <v>1</v>
      </c>
      <c r="K797" t="b">
        <v>1</v>
      </c>
      <c r="L797" t="s">
        <v>80</v>
      </c>
      <c r="M797">
        <v>70</v>
      </c>
      <c r="N797" t="s">
        <v>82</v>
      </c>
      <c r="O797">
        <v>52.5</v>
      </c>
      <c r="P797" t="s">
        <v>38</v>
      </c>
      <c r="Q797">
        <v>0.05</v>
      </c>
      <c r="R797" s="29">
        <v>49.875</v>
      </c>
      <c r="S797" t="s">
        <v>68</v>
      </c>
      <c r="T797" t="s">
        <v>72</v>
      </c>
      <c r="U797">
        <v>35.3733</v>
      </c>
      <c r="V797">
        <v>-119.0187</v>
      </c>
      <c r="W797">
        <f t="shared" si="24"/>
        <v>2022</v>
      </c>
      <c r="X797" t="str">
        <f t="shared" si="25"/>
        <v>October</v>
      </c>
      <c r="Y797" s="2">
        <v>44838</v>
      </c>
      <c r="Z797">
        <v>3</v>
      </c>
      <c r="AA797" t="b">
        <v>1</v>
      </c>
      <c r="AB797" s="2">
        <v>45805</v>
      </c>
      <c r="AC797">
        <v>34</v>
      </c>
      <c r="AD797">
        <v>84</v>
      </c>
      <c r="AE797">
        <v>8</v>
      </c>
      <c r="AF797">
        <v>1.4</v>
      </c>
      <c r="AG797">
        <v>2.62</v>
      </c>
      <c r="AH797" s="30">
        <v>1</v>
      </c>
      <c r="AI797">
        <v>1</v>
      </c>
      <c r="AJ797" t="s">
        <v>73</v>
      </c>
      <c r="AK797" t="s">
        <v>42</v>
      </c>
      <c r="AL797" s="29">
        <f>Table1[[#This Row],[membership_tenure_months]]*Table1[[#This Row],[final_price]]</f>
        <v>1695.75</v>
      </c>
    </row>
    <row r="798" spans="1:38" x14ac:dyDescent="0.35">
      <c r="A798">
        <v>39</v>
      </c>
      <c r="B798" t="s">
        <v>34</v>
      </c>
      <c r="C798">
        <v>2</v>
      </c>
      <c r="D798" t="s">
        <v>142</v>
      </c>
      <c r="E798" t="b">
        <v>0</v>
      </c>
      <c r="F798" s="1">
        <v>0.60416666666666663</v>
      </c>
      <c r="G798" s="1">
        <v>0.67638888888888893</v>
      </c>
      <c r="H798">
        <v>104</v>
      </c>
      <c r="I798" t="b">
        <v>0</v>
      </c>
      <c r="J798" t="b">
        <v>1</v>
      </c>
      <c r="K798" t="b">
        <v>0</v>
      </c>
      <c r="L798" t="s">
        <v>80</v>
      </c>
      <c r="M798">
        <v>50</v>
      </c>
      <c r="N798" t="s">
        <v>97</v>
      </c>
      <c r="O798">
        <v>45</v>
      </c>
      <c r="P798" t="s">
        <v>51</v>
      </c>
      <c r="Q798">
        <v>0.1</v>
      </c>
      <c r="R798" s="29">
        <v>40.5</v>
      </c>
      <c r="S798" t="s">
        <v>39</v>
      </c>
      <c r="T798" t="s">
        <v>61</v>
      </c>
      <c r="U798">
        <v>38.581600000000002</v>
      </c>
      <c r="V798">
        <v>-121.4944</v>
      </c>
      <c r="W798">
        <f t="shared" si="24"/>
        <v>2023</v>
      </c>
      <c r="X798" t="str">
        <f t="shared" si="25"/>
        <v>October</v>
      </c>
      <c r="Y798" s="2">
        <v>45229</v>
      </c>
      <c r="Z798">
        <v>4</v>
      </c>
      <c r="AA798" t="b">
        <v>1</v>
      </c>
      <c r="AB798" s="2">
        <v>45827</v>
      </c>
      <c r="AC798">
        <v>22</v>
      </c>
      <c r="AD798">
        <v>62</v>
      </c>
      <c r="AE798">
        <v>8</v>
      </c>
      <c r="AF798">
        <v>1.7</v>
      </c>
      <c r="AG798">
        <v>4.5</v>
      </c>
      <c r="AH798" s="30">
        <v>1</v>
      </c>
      <c r="AI798">
        <v>0</v>
      </c>
      <c r="AJ798" t="s">
        <v>62</v>
      </c>
      <c r="AK798" t="s">
        <v>42</v>
      </c>
      <c r="AL798" s="29">
        <f>Table1[[#This Row],[membership_tenure_months]]*Table1[[#This Row],[final_price]]</f>
        <v>891</v>
      </c>
    </row>
    <row r="799" spans="1:38" x14ac:dyDescent="0.35">
      <c r="A799">
        <v>38</v>
      </c>
      <c r="B799" t="s">
        <v>34</v>
      </c>
      <c r="C799">
        <v>3</v>
      </c>
      <c r="D799" t="s">
        <v>125</v>
      </c>
      <c r="E799" t="b">
        <v>1</v>
      </c>
      <c r="F799" s="1">
        <v>0.34513888888888888</v>
      </c>
      <c r="G799" s="1">
        <v>0.44305555555555554</v>
      </c>
      <c r="H799">
        <v>141</v>
      </c>
      <c r="I799" t="b">
        <v>0</v>
      </c>
      <c r="J799" t="b">
        <v>0</v>
      </c>
      <c r="K799" t="b">
        <v>1</v>
      </c>
      <c r="L799" t="s">
        <v>45</v>
      </c>
      <c r="M799">
        <v>50</v>
      </c>
      <c r="N799" t="s">
        <v>82</v>
      </c>
      <c r="O799">
        <v>37.5</v>
      </c>
      <c r="P799" t="s">
        <v>46</v>
      </c>
      <c r="Q799">
        <v>0</v>
      </c>
      <c r="R799" s="29">
        <v>37.5</v>
      </c>
      <c r="S799" t="s">
        <v>39</v>
      </c>
      <c r="T799" t="s">
        <v>57</v>
      </c>
      <c r="U799">
        <v>33.836599999999997</v>
      </c>
      <c r="V799">
        <v>-117.9143</v>
      </c>
      <c r="W799">
        <f t="shared" si="24"/>
        <v>2023</v>
      </c>
      <c r="X799" t="str">
        <f t="shared" si="25"/>
        <v>June</v>
      </c>
      <c r="Y799" s="2">
        <v>45089</v>
      </c>
      <c r="Z799">
        <v>0</v>
      </c>
      <c r="AA799" t="b">
        <v>1</v>
      </c>
      <c r="AB799" s="2">
        <v>45819</v>
      </c>
      <c r="AC799">
        <v>26</v>
      </c>
      <c r="AD799">
        <v>70</v>
      </c>
      <c r="AE799">
        <v>12</v>
      </c>
      <c r="AF799">
        <v>2.4</v>
      </c>
      <c r="AG799">
        <v>0</v>
      </c>
      <c r="AH799" s="30">
        <v>1</v>
      </c>
      <c r="AI799">
        <v>0</v>
      </c>
      <c r="AJ799" t="s">
        <v>58</v>
      </c>
      <c r="AK799" t="s">
        <v>42</v>
      </c>
      <c r="AL799" s="29">
        <f>Table1[[#This Row],[membership_tenure_months]]*Table1[[#This Row],[final_price]]</f>
        <v>975</v>
      </c>
    </row>
    <row r="800" spans="1:38" x14ac:dyDescent="0.35">
      <c r="A800">
        <v>15</v>
      </c>
      <c r="B800" t="s">
        <v>54</v>
      </c>
      <c r="C800">
        <v>2</v>
      </c>
      <c r="D800" t="s">
        <v>111</v>
      </c>
      <c r="E800" t="b">
        <v>1</v>
      </c>
      <c r="F800" s="1">
        <v>0.59722222222222221</v>
      </c>
      <c r="G800" s="1">
        <v>0.70902777777777781</v>
      </c>
      <c r="H800">
        <v>161</v>
      </c>
      <c r="I800" t="b">
        <v>0</v>
      </c>
      <c r="J800" t="b">
        <v>0</v>
      </c>
      <c r="K800" t="b">
        <v>0</v>
      </c>
      <c r="L800" t="s">
        <v>45</v>
      </c>
      <c r="M800">
        <v>20</v>
      </c>
      <c r="N800" t="s">
        <v>37</v>
      </c>
      <c r="O800">
        <v>20</v>
      </c>
      <c r="P800" t="s">
        <v>46</v>
      </c>
      <c r="Q800">
        <v>0</v>
      </c>
      <c r="R800" s="29">
        <v>20</v>
      </c>
      <c r="S800" t="s">
        <v>56</v>
      </c>
      <c r="T800" t="s">
        <v>57</v>
      </c>
      <c r="U800">
        <v>33.836599999999997</v>
      </c>
      <c r="V800">
        <v>-117.9143</v>
      </c>
      <c r="W800">
        <f t="shared" si="24"/>
        <v>2022</v>
      </c>
      <c r="X800" t="str">
        <f t="shared" si="25"/>
        <v>October</v>
      </c>
      <c r="Y800" s="2">
        <v>44848</v>
      </c>
      <c r="Z800">
        <v>0</v>
      </c>
      <c r="AA800" t="b">
        <v>0</v>
      </c>
      <c r="AB800" s="2">
        <v>45805</v>
      </c>
      <c r="AC800">
        <v>34</v>
      </c>
      <c r="AD800">
        <v>84</v>
      </c>
      <c r="AE800">
        <v>8</v>
      </c>
      <c r="AF800">
        <v>2.7</v>
      </c>
      <c r="AG800">
        <v>0</v>
      </c>
      <c r="AH800" s="30">
        <v>1</v>
      </c>
      <c r="AI800">
        <v>0</v>
      </c>
      <c r="AJ800" t="s">
        <v>58</v>
      </c>
      <c r="AK800" t="s">
        <v>42</v>
      </c>
      <c r="AL800" s="29">
        <f>Table1[[#This Row],[membership_tenure_months]]*Table1[[#This Row],[final_price]]</f>
        <v>680</v>
      </c>
    </row>
    <row r="801" spans="1:38" x14ac:dyDescent="0.35">
      <c r="A801">
        <v>22</v>
      </c>
      <c r="B801" t="s">
        <v>43</v>
      </c>
      <c r="C801">
        <v>3</v>
      </c>
      <c r="D801" t="s">
        <v>119</v>
      </c>
      <c r="E801" t="b">
        <v>1</v>
      </c>
      <c r="F801" s="1">
        <v>0.68819444444444444</v>
      </c>
      <c r="G801" s="1">
        <v>0.77708333333333335</v>
      </c>
      <c r="H801">
        <v>128</v>
      </c>
      <c r="I801" t="b">
        <v>0</v>
      </c>
      <c r="J801" t="b">
        <v>0</v>
      </c>
      <c r="K801" t="b">
        <v>0</v>
      </c>
      <c r="L801" t="s">
        <v>80</v>
      </c>
      <c r="M801">
        <v>30</v>
      </c>
      <c r="N801" t="s">
        <v>37</v>
      </c>
      <c r="O801">
        <v>30</v>
      </c>
      <c r="P801" t="s">
        <v>46</v>
      </c>
      <c r="Q801">
        <v>0</v>
      </c>
      <c r="R801" s="29">
        <v>30</v>
      </c>
      <c r="S801" t="s">
        <v>47</v>
      </c>
      <c r="T801" t="s">
        <v>72</v>
      </c>
      <c r="U801">
        <v>35.3733</v>
      </c>
      <c r="V801">
        <v>-119.0187</v>
      </c>
      <c r="W801">
        <f t="shared" si="24"/>
        <v>2023</v>
      </c>
      <c r="X801" t="str">
        <f t="shared" si="25"/>
        <v>May</v>
      </c>
      <c r="Y801" s="2">
        <v>45077</v>
      </c>
      <c r="Z801">
        <v>0</v>
      </c>
      <c r="AA801" t="b">
        <v>1</v>
      </c>
      <c r="AB801" s="2">
        <v>45818</v>
      </c>
      <c r="AC801">
        <v>27</v>
      </c>
      <c r="AD801">
        <v>71</v>
      </c>
      <c r="AE801">
        <v>12</v>
      </c>
      <c r="AF801">
        <v>2.1</v>
      </c>
      <c r="AG801">
        <v>0</v>
      </c>
      <c r="AH801" s="30">
        <v>1</v>
      </c>
      <c r="AI801">
        <v>0</v>
      </c>
      <c r="AJ801" t="s">
        <v>73</v>
      </c>
      <c r="AK801" t="s">
        <v>42</v>
      </c>
      <c r="AL801" s="29">
        <f>Table1[[#This Row],[membership_tenure_months]]*Table1[[#This Row],[final_price]]</f>
        <v>810</v>
      </c>
    </row>
    <row r="802" spans="1:38" x14ac:dyDescent="0.35">
      <c r="A802">
        <v>18</v>
      </c>
      <c r="B802" t="s">
        <v>34</v>
      </c>
      <c r="C802">
        <v>4</v>
      </c>
      <c r="D802" t="s">
        <v>126</v>
      </c>
      <c r="E802" t="b">
        <v>1</v>
      </c>
      <c r="F802" s="1">
        <v>0.79722222222222228</v>
      </c>
      <c r="G802" s="1">
        <v>0.89722222222222225</v>
      </c>
      <c r="H802">
        <v>144</v>
      </c>
      <c r="I802" t="b">
        <v>1</v>
      </c>
      <c r="J802" t="b">
        <v>0</v>
      </c>
      <c r="K802" t="b">
        <v>0</v>
      </c>
      <c r="L802" t="s">
        <v>36</v>
      </c>
      <c r="M802">
        <v>50</v>
      </c>
      <c r="N802" t="s">
        <v>37</v>
      </c>
      <c r="O802">
        <v>50</v>
      </c>
      <c r="P802" t="s">
        <v>46</v>
      </c>
      <c r="Q802">
        <v>0</v>
      </c>
      <c r="R802" s="29">
        <v>50</v>
      </c>
      <c r="S802" t="s">
        <v>39</v>
      </c>
      <c r="T802" t="s">
        <v>69</v>
      </c>
      <c r="U802">
        <v>32.715699999999998</v>
      </c>
      <c r="V802">
        <v>-117.1611</v>
      </c>
      <c r="W802">
        <f t="shared" si="24"/>
        <v>2025</v>
      </c>
      <c r="X802" t="str">
        <f t="shared" si="25"/>
        <v>January</v>
      </c>
      <c r="Y802" s="2">
        <v>45668</v>
      </c>
      <c r="Z802">
        <v>0</v>
      </c>
      <c r="AA802" t="b">
        <v>0</v>
      </c>
      <c r="AB802" s="2">
        <v>45851</v>
      </c>
      <c r="AC802">
        <v>7</v>
      </c>
      <c r="AD802">
        <v>38</v>
      </c>
      <c r="AE802">
        <v>16</v>
      </c>
      <c r="AF802">
        <v>2.4</v>
      </c>
      <c r="AG802">
        <v>0</v>
      </c>
      <c r="AH802" s="30">
        <v>0</v>
      </c>
      <c r="AI802">
        <v>1</v>
      </c>
      <c r="AJ802" t="s">
        <v>70</v>
      </c>
      <c r="AK802" t="s">
        <v>42</v>
      </c>
      <c r="AL802" s="29">
        <f>Table1[[#This Row],[membership_tenure_months]]*Table1[[#This Row],[final_price]]</f>
        <v>350</v>
      </c>
    </row>
    <row r="803" spans="1:38" x14ac:dyDescent="0.35">
      <c r="A803">
        <v>29</v>
      </c>
      <c r="B803" t="s">
        <v>34</v>
      </c>
      <c r="C803">
        <v>3</v>
      </c>
      <c r="D803" t="s">
        <v>143</v>
      </c>
      <c r="E803" t="b">
        <v>1</v>
      </c>
      <c r="F803" s="1">
        <v>0.86041666666666672</v>
      </c>
      <c r="G803" s="1">
        <v>0.92291666666666672</v>
      </c>
      <c r="H803">
        <v>90</v>
      </c>
      <c r="I803" t="b">
        <v>0</v>
      </c>
      <c r="J803" t="b">
        <v>1</v>
      </c>
      <c r="K803" t="b">
        <v>0</v>
      </c>
      <c r="L803" t="s">
        <v>80</v>
      </c>
      <c r="M803">
        <v>50</v>
      </c>
      <c r="N803" t="s">
        <v>37</v>
      </c>
      <c r="O803">
        <v>50</v>
      </c>
      <c r="P803" t="s">
        <v>46</v>
      </c>
      <c r="Q803">
        <v>0</v>
      </c>
      <c r="R803" s="29">
        <v>50</v>
      </c>
      <c r="S803" t="s">
        <v>39</v>
      </c>
      <c r="T803" t="s">
        <v>48</v>
      </c>
      <c r="U803">
        <v>36.7378</v>
      </c>
      <c r="V803">
        <v>-119.7871</v>
      </c>
      <c r="W803">
        <f t="shared" si="24"/>
        <v>2023</v>
      </c>
      <c r="X803" t="str">
        <f t="shared" si="25"/>
        <v>October</v>
      </c>
      <c r="Y803" s="2">
        <v>45217</v>
      </c>
      <c r="Z803">
        <v>7</v>
      </c>
      <c r="AA803" t="b">
        <v>1</v>
      </c>
      <c r="AB803" s="2">
        <v>45826</v>
      </c>
      <c r="AC803">
        <v>22</v>
      </c>
      <c r="AD803">
        <v>63</v>
      </c>
      <c r="AE803">
        <v>12</v>
      </c>
      <c r="AF803">
        <v>1.5</v>
      </c>
      <c r="AG803">
        <v>0</v>
      </c>
      <c r="AH803" s="30">
        <v>1</v>
      </c>
      <c r="AI803">
        <v>1</v>
      </c>
      <c r="AJ803" t="s">
        <v>49</v>
      </c>
      <c r="AK803" t="s">
        <v>42</v>
      </c>
      <c r="AL803" s="29">
        <f>Table1[[#This Row],[membership_tenure_months]]*Table1[[#This Row],[final_price]]</f>
        <v>1100</v>
      </c>
    </row>
    <row r="804" spans="1:38" x14ac:dyDescent="0.35">
      <c r="A804">
        <v>49</v>
      </c>
      <c r="B804" t="s">
        <v>34</v>
      </c>
      <c r="C804">
        <v>2</v>
      </c>
      <c r="D804" t="s">
        <v>92</v>
      </c>
      <c r="E804" t="b">
        <v>1</v>
      </c>
      <c r="F804" s="1">
        <v>0.55555555555555558</v>
      </c>
      <c r="G804" s="1">
        <v>0.60138888888888886</v>
      </c>
      <c r="H804">
        <v>66</v>
      </c>
      <c r="I804" t="b">
        <v>0</v>
      </c>
      <c r="J804" t="b">
        <v>1</v>
      </c>
      <c r="K804" t="b">
        <v>1</v>
      </c>
      <c r="L804" t="s">
        <v>45</v>
      </c>
      <c r="M804">
        <v>50</v>
      </c>
      <c r="N804" t="s">
        <v>37</v>
      </c>
      <c r="O804">
        <v>50</v>
      </c>
      <c r="P804" t="s">
        <v>46</v>
      </c>
      <c r="Q804">
        <v>0</v>
      </c>
      <c r="R804" s="29">
        <v>50</v>
      </c>
      <c r="S804" t="s">
        <v>39</v>
      </c>
      <c r="T804" t="s">
        <v>61</v>
      </c>
      <c r="U804">
        <v>38.581600000000002</v>
      </c>
      <c r="V804">
        <v>-121.4944</v>
      </c>
      <c r="W804">
        <f t="shared" si="24"/>
        <v>2023</v>
      </c>
      <c r="X804" t="str">
        <f t="shared" si="25"/>
        <v>September</v>
      </c>
      <c r="Y804" s="2">
        <v>45184</v>
      </c>
      <c r="Z804">
        <v>1</v>
      </c>
      <c r="AA804" t="b">
        <v>1</v>
      </c>
      <c r="AB804" s="2">
        <v>45824</v>
      </c>
      <c r="AC804">
        <v>23</v>
      </c>
      <c r="AD804">
        <v>65</v>
      </c>
      <c r="AE804">
        <v>8</v>
      </c>
      <c r="AF804">
        <v>1.1000000000000001</v>
      </c>
      <c r="AG804">
        <v>0</v>
      </c>
      <c r="AH804" s="30">
        <v>1</v>
      </c>
      <c r="AI804">
        <v>1</v>
      </c>
      <c r="AJ804" t="s">
        <v>62</v>
      </c>
      <c r="AK804" t="s">
        <v>42</v>
      </c>
      <c r="AL804" s="29">
        <f>Table1[[#This Row],[membership_tenure_months]]*Table1[[#This Row],[final_price]]</f>
        <v>1150</v>
      </c>
    </row>
    <row r="805" spans="1:38" x14ac:dyDescent="0.35">
      <c r="A805">
        <v>16</v>
      </c>
      <c r="B805" t="s">
        <v>34</v>
      </c>
      <c r="C805">
        <v>4</v>
      </c>
      <c r="D805" t="s">
        <v>178</v>
      </c>
      <c r="E805" t="b">
        <v>1</v>
      </c>
      <c r="F805" s="1">
        <v>0.68125000000000002</v>
      </c>
      <c r="G805" s="1">
        <v>0.73472222222222228</v>
      </c>
      <c r="H805">
        <v>77</v>
      </c>
      <c r="I805" t="b">
        <v>0</v>
      </c>
      <c r="J805" t="b">
        <v>1</v>
      </c>
      <c r="K805" t="b">
        <v>0</v>
      </c>
      <c r="L805" t="s">
        <v>80</v>
      </c>
      <c r="M805">
        <v>50</v>
      </c>
      <c r="N805" t="s">
        <v>37</v>
      </c>
      <c r="O805">
        <v>50</v>
      </c>
      <c r="P805" t="s">
        <v>51</v>
      </c>
      <c r="Q805">
        <v>0.1</v>
      </c>
      <c r="R805" s="29">
        <v>45</v>
      </c>
      <c r="S805" t="s">
        <v>39</v>
      </c>
      <c r="T805" t="s">
        <v>69</v>
      </c>
      <c r="U805">
        <v>32.715699999999998</v>
      </c>
      <c r="V805">
        <v>-117.1611</v>
      </c>
      <c r="W805">
        <f t="shared" si="24"/>
        <v>2024</v>
      </c>
      <c r="X805" t="str">
        <f t="shared" si="25"/>
        <v>March</v>
      </c>
      <c r="Y805" s="2">
        <v>45379</v>
      </c>
      <c r="Z805">
        <v>4</v>
      </c>
      <c r="AA805" t="b">
        <v>1</v>
      </c>
      <c r="AB805" s="2">
        <v>45835</v>
      </c>
      <c r="AC805">
        <v>17</v>
      </c>
      <c r="AD805">
        <v>54</v>
      </c>
      <c r="AE805">
        <v>16</v>
      </c>
      <c r="AF805">
        <v>1.3</v>
      </c>
      <c r="AG805">
        <v>5</v>
      </c>
      <c r="AH805" s="30">
        <v>0</v>
      </c>
      <c r="AI805">
        <v>0</v>
      </c>
      <c r="AJ805" t="s">
        <v>70</v>
      </c>
      <c r="AK805" t="s">
        <v>42</v>
      </c>
      <c r="AL805" s="29">
        <f>Table1[[#This Row],[membership_tenure_months]]*Table1[[#This Row],[final_price]]</f>
        <v>765</v>
      </c>
    </row>
    <row r="806" spans="1:38" x14ac:dyDescent="0.35">
      <c r="A806">
        <v>36</v>
      </c>
      <c r="B806" t="s">
        <v>34</v>
      </c>
      <c r="C806">
        <v>2</v>
      </c>
      <c r="D806" t="s">
        <v>55</v>
      </c>
      <c r="E806" t="b">
        <v>0</v>
      </c>
      <c r="F806" s="1">
        <v>0.42777777777777776</v>
      </c>
      <c r="G806" s="1">
        <v>0.54652777777777772</v>
      </c>
      <c r="H806">
        <v>171</v>
      </c>
      <c r="I806" t="b">
        <v>1</v>
      </c>
      <c r="J806" t="b">
        <v>0</v>
      </c>
      <c r="K806" t="b">
        <v>1</v>
      </c>
      <c r="L806" t="s">
        <v>80</v>
      </c>
      <c r="M806">
        <v>50</v>
      </c>
      <c r="N806" t="s">
        <v>37</v>
      </c>
      <c r="O806">
        <v>50</v>
      </c>
      <c r="P806" t="s">
        <v>51</v>
      </c>
      <c r="Q806">
        <v>0.1</v>
      </c>
      <c r="R806" s="29">
        <v>45</v>
      </c>
      <c r="S806" t="s">
        <v>39</v>
      </c>
      <c r="T806" t="s">
        <v>48</v>
      </c>
      <c r="U806">
        <v>36.7378</v>
      </c>
      <c r="V806">
        <v>-119.7871</v>
      </c>
      <c r="W806">
        <f t="shared" si="24"/>
        <v>2023</v>
      </c>
      <c r="X806" t="str">
        <f t="shared" si="25"/>
        <v>April</v>
      </c>
      <c r="Y806" s="2">
        <v>45046</v>
      </c>
      <c r="Z806">
        <v>0</v>
      </c>
      <c r="AA806" t="b">
        <v>1</v>
      </c>
      <c r="AB806" s="2">
        <v>45816</v>
      </c>
      <c r="AC806">
        <v>28</v>
      </c>
      <c r="AD806">
        <v>73</v>
      </c>
      <c r="AE806">
        <v>8</v>
      </c>
      <c r="AF806">
        <v>2.8</v>
      </c>
      <c r="AG806">
        <v>5</v>
      </c>
      <c r="AH806" s="30">
        <v>1</v>
      </c>
      <c r="AI806">
        <v>0</v>
      </c>
      <c r="AJ806" t="s">
        <v>49</v>
      </c>
      <c r="AK806" t="s">
        <v>42</v>
      </c>
      <c r="AL806" s="29">
        <f>Table1[[#This Row],[membership_tenure_months]]*Table1[[#This Row],[final_price]]</f>
        <v>1260</v>
      </c>
    </row>
    <row r="807" spans="1:38" x14ac:dyDescent="0.35">
      <c r="A807">
        <v>14</v>
      </c>
      <c r="B807" t="s">
        <v>66</v>
      </c>
      <c r="C807">
        <v>1</v>
      </c>
      <c r="D807" t="s">
        <v>94</v>
      </c>
      <c r="E807" t="b">
        <v>0</v>
      </c>
      <c r="F807" s="1">
        <v>0.50694444444444442</v>
      </c>
      <c r="G807" s="1">
        <v>0.5708333333333333</v>
      </c>
      <c r="H807">
        <v>92</v>
      </c>
      <c r="I807" t="b">
        <v>1</v>
      </c>
      <c r="J807" t="b">
        <v>0</v>
      </c>
      <c r="K807" t="b">
        <v>1</v>
      </c>
      <c r="L807" t="s">
        <v>36</v>
      </c>
      <c r="M807">
        <v>70</v>
      </c>
      <c r="N807" t="s">
        <v>37</v>
      </c>
      <c r="O807">
        <v>70</v>
      </c>
      <c r="P807" t="s">
        <v>93</v>
      </c>
      <c r="Q807">
        <v>0.15</v>
      </c>
      <c r="R807" s="29">
        <v>59.5</v>
      </c>
      <c r="S807" t="s">
        <v>68</v>
      </c>
      <c r="T807" t="s">
        <v>52</v>
      </c>
      <c r="U807">
        <v>37.804400000000001</v>
      </c>
      <c r="V807">
        <v>-122.27119999999999</v>
      </c>
      <c r="W807">
        <f t="shared" si="24"/>
        <v>2022</v>
      </c>
      <c r="X807" t="str">
        <f t="shared" si="25"/>
        <v>October</v>
      </c>
      <c r="Y807" s="2">
        <v>44835</v>
      </c>
      <c r="Z807">
        <v>0</v>
      </c>
      <c r="AA807" t="b">
        <v>1</v>
      </c>
      <c r="AB807" s="2">
        <v>45804</v>
      </c>
      <c r="AC807">
        <v>34</v>
      </c>
      <c r="AD807">
        <v>85</v>
      </c>
      <c r="AE807">
        <v>4</v>
      </c>
      <c r="AF807">
        <v>1.5</v>
      </c>
      <c r="AG807">
        <v>10.5</v>
      </c>
      <c r="AH807" s="30">
        <v>1</v>
      </c>
      <c r="AI807">
        <v>1</v>
      </c>
      <c r="AJ807" t="s">
        <v>53</v>
      </c>
      <c r="AK807" t="s">
        <v>42</v>
      </c>
      <c r="AL807" s="29">
        <f>Table1[[#This Row],[membership_tenure_months]]*Table1[[#This Row],[final_price]]</f>
        <v>2023</v>
      </c>
    </row>
    <row r="808" spans="1:38" x14ac:dyDescent="0.35">
      <c r="A808">
        <v>48</v>
      </c>
      <c r="B808" t="s">
        <v>43</v>
      </c>
      <c r="C808">
        <v>3</v>
      </c>
      <c r="D808" t="s">
        <v>133</v>
      </c>
      <c r="E808" t="b">
        <v>0</v>
      </c>
      <c r="F808" s="1">
        <v>0.64722222222222225</v>
      </c>
      <c r="G808" s="1">
        <v>0.68402777777777779</v>
      </c>
      <c r="H808">
        <v>53</v>
      </c>
      <c r="I808" t="b">
        <v>1</v>
      </c>
      <c r="J808" t="b">
        <v>1</v>
      </c>
      <c r="K808" t="b">
        <v>1</v>
      </c>
      <c r="L808" t="s">
        <v>36</v>
      </c>
      <c r="M808">
        <v>30</v>
      </c>
      <c r="N808" t="s">
        <v>37</v>
      </c>
      <c r="O808">
        <v>30</v>
      </c>
      <c r="P808" t="s">
        <v>51</v>
      </c>
      <c r="Q808">
        <v>0.1</v>
      </c>
      <c r="R808" s="29">
        <v>27</v>
      </c>
      <c r="S808" t="s">
        <v>47</v>
      </c>
      <c r="T808" t="s">
        <v>48</v>
      </c>
      <c r="U808">
        <v>36.7378</v>
      </c>
      <c r="V808">
        <v>-119.7871</v>
      </c>
      <c r="W808">
        <f t="shared" si="24"/>
        <v>2022</v>
      </c>
      <c r="X808" t="str">
        <f t="shared" si="25"/>
        <v>October</v>
      </c>
      <c r="Y808" s="2">
        <v>44845</v>
      </c>
      <c r="Z808">
        <v>3</v>
      </c>
      <c r="AA808" t="b">
        <v>0</v>
      </c>
      <c r="AB808" s="2">
        <v>45805</v>
      </c>
      <c r="AC808">
        <v>34</v>
      </c>
      <c r="AD808">
        <v>84</v>
      </c>
      <c r="AE808">
        <v>12</v>
      </c>
      <c r="AF808">
        <v>0.9</v>
      </c>
      <c r="AG808">
        <v>3</v>
      </c>
      <c r="AH808" s="30">
        <v>1</v>
      </c>
      <c r="AI808">
        <v>0</v>
      </c>
      <c r="AJ808" t="s">
        <v>49</v>
      </c>
      <c r="AK808" t="s">
        <v>42</v>
      </c>
      <c r="AL808" s="29">
        <f>Table1[[#This Row],[membership_tenure_months]]*Table1[[#This Row],[final_price]]</f>
        <v>918</v>
      </c>
    </row>
    <row r="809" spans="1:38" x14ac:dyDescent="0.35">
      <c r="A809">
        <v>46</v>
      </c>
      <c r="B809" t="s">
        <v>54</v>
      </c>
      <c r="C809">
        <v>5</v>
      </c>
      <c r="D809" t="s">
        <v>96</v>
      </c>
      <c r="E809" t="b">
        <v>1</v>
      </c>
      <c r="F809" s="1">
        <v>0.47083333333333333</v>
      </c>
      <c r="G809" s="1">
        <v>0.58750000000000002</v>
      </c>
      <c r="H809">
        <v>168</v>
      </c>
      <c r="I809" t="b">
        <v>1</v>
      </c>
      <c r="J809" t="b">
        <v>1</v>
      </c>
      <c r="K809" t="b">
        <v>1</v>
      </c>
      <c r="L809" t="s">
        <v>36</v>
      </c>
      <c r="M809">
        <v>20</v>
      </c>
      <c r="N809" t="s">
        <v>82</v>
      </c>
      <c r="O809">
        <v>15</v>
      </c>
      <c r="P809" t="s">
        <v>51</v>
      </c>
      <c r="Q809">
        <v>0.1</v>
      </c>
      <c r="R809" s="29">
        <v>13.5</v>
      </c>
      <c r="S809" t="s">
        <v>56</v>
      </c>
      <c r="T809" t="s">
        <v>76</v>
      </c>
      <c r="U809">
        <v>37.774900000000002</v>
      </c>
      <c r="V809">
        <v>-122.4194</v>
      </c>
      <c r="W809">
        <f t="shared" si="24"/>
        <v>2024</v>
      </c>
      <c r="X809" t="str">
        <f t="shared" si="25"/>
        <v>February</v>
      </c>
      <c r="Y809" s="2">
        <v>45350</v>
      </c>
      <c r="Z809">
        <v>7</v>
      </c>
      <c r="AA809" t="b">
        <v>0</v>
      </c>
      <c r="AB809" s="2">
        <v>45833</v>
      </c>
      <c r="AC809">
        <v>18</v>
      </c>
      <c r="AD809">
        <v>56</v>
      </c>
      <c r="AE809">
        <v>20</v>
      </c>
      <c r="AF809">
        <v>2.8</v>
      </c>
      <c r="AG809">
        <v>1.5</v>
      </c>
      <c r="AH809" s="30">
        <v>0</v>
      </c>
      <c r="AI809">
        <v>0</v>
      </c>
      <c r="AJ809" t="s">
        <v>77</v>
      </c>
      <c r="AK809" t="s">
        <v>42</v>
      </c>
      <c r="AL809" s="29">
        <f>Table1[[#This Row],[membership_tenure_months]]*Table1[[#This Row],[final_price]]</f>
        <v>243</v>
      </c>
    </row>
    <row r="810" spans="1:38" x14ac:dyDescent="0.35">
      <c r="A810">
        <v>27</v>
      </c>
      <c r="B810" t="s">
        <v>34</v>
      </c>
      <c r="C810">
        <v>2</v>
      </c>
      <c r="D810" t="s">
        <v>92</v>
      </c>
      <c r="E810" t="b">
        <v>0</v>
      </c>
      <c r="F810" s="1">
        <v>0.72361111111111109</v>
      </c>
      <c r="G810" s="1">
        <v>0.81388888888888888</v>
      </c>
      <c r="H810">
        <v>130</v>
      </c>
      <c r="I810" t="b">
        <v>1</v>
      </c>
      <c r="J810" t="b">
        <v>0</v>
      </c>
      <c r="K810" t="b">
        <v>0</v>
      </c>
      <c r="L810" t="s">
        <v>45</v>
      </c>
      <c r="M810">
        <v>50</v>
      </c>
      <c r="N810" t="s">
        <v>37</v>
      </c>
      <c r="O810">
        <v>50</v>
      </c>
      <c r="P810" t="s">
        <v>93</v>
      </c>
      <c r="Q810">
        <v>0.15</v>
      </c>
      <c r="R810" s="29">
        <v>42.5</v>
      </c>
      <c r="S810" t="s">
        <v>39</v>
      </c>
      <c r="T810" t="s">
        <v>57</v>
      </c>
      <c r="U810">
        <v>33.836599999999997</v>
      </c>
      <c r="V810">
        <v>-117.9143</v>
      </c>
      <c r="W810">
        <f t="shared" si="24"/>
        <v>2025</v>
      </c>
      <c r="X810" t="str">
        <f t="shared" si="25"/>
        <v>February</v>
      </c>
      <c r="Y810" s="2">
        <v>45710</v>
      </c>
      <c r="Z810">
        <v>0</v>
      </c>
      <c r="AA810" t="b">
        <v>0</v>
      </c>
      <c r="AB810" s="2">
        <v>45854</v>
      </c>
      <c r="AC810">
        <v>6</v>
      </c>
      <c r="AD810">
        <v>35</v>
      </c>
      <c r="AE810">
        <v>8</v>
      </c>
      <c r="AF810">
        <v>2.2000000000000002</v>
      </c>
      <c r="AG810">
        <v>7.5</v>
      </c>
      <c r="AH810" s="30">
        <v>0</v>
      </c>
      <c r="AI810">
        <v>0</v>
      </c>
      <c r="AJ810" t="s">
        <v>58</v>
      </c>
      <c r="AK810" t="s">
        <v>42</v>
      </c>
      <c r="AL810" s="29">
        <f>Table1[[#This Row],[membership_tenure_months]]*Table1[[#This Row],[final_price]]</f>
        <v>255</v>
      </c>
    </row>
    <row r="811" spans="1:38" x14ac:dyDescent="0.35">
      <c r="A811">
        <v>43</v>
      </c>
      <c r="B811" t="s">
        <v>43</v>
      </c>
      <c r="C811">
        <v>5</v>
      </c>
      <c r="D811" t="s">
        <v>156</v>
      </c>
      <c r="E811" t="b">
        <v>0</v>
      </c>
      <c r="F811" s="1">
        <v>0.53472222222222221</v>
      </c>
      <c r="G811" s="1">
        <v>0.63888888888888884</v>
      </c>
      <c r="H811">
        <v>150</v>
      </c>
      <c r="I811" t="b">
        <v>1</v>
      </c>
      <c r="J811" t="b">
        <v>1</v>
      </c>
      <c r="K811" t="b">
        <v>1</v>
      </c>
      <c r="L811" t="s">
        <v>36</v>
      </c>
      <c r="M811">
        <v>30</v>
      </c>
      <c r="N811" t="s">
        <v>97</v>
      </c>
      <c r="O811">
        <v>27</v>
      </c>
      <c r="P811" t="s">
        <v>46</v>
      </c>
      <c r="Q811">
        <v>0</v>
      </c>
      <c r="R811" s="29">
        <v>27</v>
      </c>
      <c r="S811" t="s">
        <v>47</v>
      </c>
      <c r="T811" t="s">
        <v>76</v>
      </c>
      <c r="U811">
        <v>37.774900000000002</v>
      </c>
      <c r="V811">
        <v>-122.4194</v>
      </c>
      <c r="W811">
        <f t="shared" si="24"/>
        <v>2022</v>
      </c>
      <c r="X811" t="str">
        <f t="shared" si="25"/>
        <v>August</v>
      </c>
      <c r="Y811" s="2">
        <v>44782</v>
      </c>
      <c r="Z811">
        <v>4</v>
      </c>
      <c r="AA811" t="b">
        <v>0</v>
      </c>
      <c r="AB811" s="2">
        <v>45801</v>
      </c>
      <c r="AC811">
        <v>36</v>
      </c>
      <c r="AD811">
        <v>88</v>
      </c>
      <c r="AE811">
        <v>20</v>
      </c>
      <c r="AF811">
        <v>2.5</v>
      </c>
      <c r="AG811">
        <v>0</v>
      </c>
      <c r="AH811" s="30">
        <v>1</v>
      </c>
      <c r="AI811">
        <v>0</v>
      </c>
      <c r="AJ811" t="s">
        <v>77</v>
      </c>
      <c r="AK811" t="s">
        <v>42</v>
      </c>
      <c r="AL811" s="29">
        <f>Table1[[#This Row],[membership_tenure_months]]*Table1[[#This Row],[final_price]]</f>
        <v>972</v>
      </c>
    </row>
    <row r="812" spans="1:38" x14ac:dyDescent="0.35">
      <c r="A812">
        <v>32</v>
      </c>
      <c r="B812" t="s">
        <v>66</v>
      </c>
      <c r="C812">
        <v>3</v>
      </c>
      <c r="D812" t="s">
        <v>144</v>
      </c>
      <c r="E812" t="b">
        <v>0</v>
      </c>
      <c r="F812" s="1">
        <v>0.58402777777777781</v>
      </c>
      <c r="G812" s="1">
        <v>0.67847222222222225</v>
      </c>
      <c r="H812">
        <v>136</v>
      </c>
      <c r="I812" t="b">
        <v>0</v>
      </c>
      <c r="J812" t="b">
        <v>0</v>
      </c>
      <c r="K812" t="b">
        <v>0</v>
      </c>
      <c r="L812" t="s">
        <v>80</v>
      </c>
      <c r="M812">
        <v>70</v>
      </c>
      <c r="N812" t="s">
        <v>37</v>
      </c>
      <c r="O812">
        <v>70</v>
      </c>
      <c r="P812" t="s">
        <v>46</v>
      </c>
      <c r="Q812">
        <v>0</v>
      </c>
      <c r="R812" s="29">
        <v>70</v>
      </c>
      <c r="S812" t="s">
        <v>68</v>
      </c>
      <c r="T812" t="s">
        <v>57</v>
      </c>
      <c r="U812">
        <v>33.836599999999997</v>
      </c>
      <c r="V812">
        <v>-117.9143</v>
      </c>
      <c r="W812">
        <f t="shared" si="24"/>
        <v>2023</v>
      </c>
      <c r="X812" t="str">
        <f t="shared" si="25"/>
        <v>January</v>
      </c>
      <c r="Y812" s="2">
        <v>44937</v>
      </c>
      <c r="Z812">
        <v>0</v>
      </c>
      <c r="AA812" t="b">
        <v>1</v>
      </c>
      <c r="AB812" s="2">
        <v>45810</v>
      </c>
      <c r="AC812">
        <v>31</v>
      </c>
      <c r="AD812">
        <v>79</v>
      </c>
      <c r="AE812">
        <v>12</v>
      </c>
      <c r="AF812">
        <v>2.2999999999999998</v>
      </c>
      <c r="AG812">
        <v>0</v>
      </c>
      <c r="AH812" s="30">
        <v>1</v>
      </c>
      <c r="AI812">
        <v>1</v>
      </c>
      <c r="AJ812" t="s">
        <v>58</v>
      </c>
      <c r="AK812" t="s">
        <v>42</v>
      </c>
      <c r="AL812" s="29">
        <f>Table1[[#This Row],[membership_tenure_months]]*Table1[[#This Row],[final_price]]</f>
        <v>2170</v>
      </c>
    </row>
    <row r="813" spans="1:38" x14ac:dyDescent="0.35">
      <c r="A813">
        <v>20</v>
      </c>
      <c r="B813" t="s">
        <v>54</v>
      </c>
      <c r="C813">
        <v>2</v>
      </c>
      <c r="D813" t="s">
        <v>160</v>
      </c>
      <c r="E813" t="b">
        <v>1</v>
      </c>
      <c r="F813" s="1">
        <v>0.74444444444444446</v>
      </c>
      <c r="G813" s="1">
        <v>0.8618055555555556</v>
      </c>
      <c r="H813">
        <v>169</v>
      </c>
      <c r="I813" t="b">
        <v>0</v>
      </c>
      <c r="J813" t="b">
        <v>0</v>
      </c>
      <c r="K813" t="b">
        <v>1</v>
      </c>
      <c r="L813" t="s">
        <v>36</v>
      </c>
      <c r="M813">
        <v>20</v>
      </c>
      <c r="N813" t="s">
        <v>97</v>
      </c>
      <c r="O813">
        <v>18</v>
      </c>
      <c r="P813" t="s">
        <v>93</v>
      </c>
      <c r="Q813">
        <v>0.15</v>
      </c>
      <c r="R813" s="29">
        <v>15.3</v>
      </c>
      <c r="S813" t="s">
        <v>56</v>
      </c>
      <c r="T813" t="s">
        <v>48</v>
      </c>
      <c r="U813">
        <v>36.7378</v>
      </c>
      <c r="V813">
        <v>-119.7871</v>
      </c>
      <c r="W813">
        <f t="shared" si="24"/>
        <v>2025</v>
      </c>
      <c r="X813" t="str">
        <f t="shared" si="25"/>
        <v>February</v>
      </c>
      <c r="Y813" s="2">
        <v>45698</v>
      </c>
      <c r="Z813">
        <v>0</v>
      </c>
      <c r="AA813" t="b">
        <v>0</v>
      </c>
      <c r="AB813" s="2">
        <v>45853</v>
      </c>
      <c r="AC813">
        <v>6</v>
      </c>
      <c r="AD813">
        <v>36</v>
      </c>
      <c r="AE813">
        <v>8</v>
      </c>
      <c r="AF813">
        <v>2.8</v>
      </c>
      <c r="AG813">
        <v>2.7</v>
      </c>
      <c r="AH813" s="30">
        <v>0</v>
      </c>
      <c r="AI813">
        <v>0</v>
      </c>
      <c r="AJ813" t="s">
        <v>49</v>
      </c>
      <c r="AK813" t="s">
        <v>42</v>
      </c>
      <c r="AL813" s="29">
        <f>Table1[[#This Row],[membership_tenure_months]]*Table1[[#This Row],[final_price]]</f>
        <v>91.800000000000011</v>
      </c>
    </row>
    <row r="814" spans="1:38" x14ac:dyDescent="0.35">
      <c r="A814">
        <v>37</v>
      </c>
      <c r="B814" t="s">
        <v>34</v>
      </c>
      <c r="C814">
        <v>2</v>
      </c>
      <c r="D814" t="s">
        <v>145</v>
      </c>
      <c r="E814" t="b">
        <v>0</v>
      </c>
      <c r="F814" s="1">
        <v>0.47916666666666669</v>
      </c>
      <c r="G814" s="1">
        <v>0.50694444444444442</v>
      </c>
      <c r="H814">
        <v>40</v>
      </c>
      <c r="I814" t="b">
        <v>1</v>
      </c>
      <c r="J814" t="b">
        <v>0</v>
      </c>
      <c r="K814" t="b">
        <v>0</v>
      </c>
      <c r="L814" t="s">
        <v>60</v>
      </c>
      <c r="M814">
        <v>50</v>
      </c>
      <c r="N814" t="s">
        <v>37</v>
      </c>
      <c r="O814">
        <v>50</v>
      </c>
      <c r="P814" t="s">
        <v>46</v>
      </c>
      <c r="Q814">
        <v>0</v>
      </c>
      <c r="R814" s="29">
        <v>50</v>
      </c>
      <c r="S814" t="s">
        <v>39</v>
      </c>
      <c r="T814" t="s">
        <v>72</v>
      </c>
      <c r="U814">
        <v>35.3733</v>
      </c>
      <c r="V814">
        <v>-119.0187</v>
      </c>
      <c r="W814">
        <f t="shared" si="24"/>
        <v>2022</v>
      </c>
      <c r="X814" t="str">
        <f t="shared" si="25"/>
        <v>October</v>
      </c>
      <c r="Y814" s="2">
        <v>44850</v>
      </c>
      <c r="Z814">
        <v>0</v>
      </c>
      <c r="AA814" t="b">
        <v>1</v>
      </c>
      <c r="AB814" s="2">
        <v>45805</v>
      </c>
      <c r="AC814">
        <v>34</v>
      </c>
      <c r="AD814">
        <v>84</v>
      </c>
      <c r="AE814">
        <v>8</v>
      </c>
      <c r="AF814">
        <v>0.7</v>
      </c>
      <c r="AG814">
        <v>0</v>
      </c>
      <c r="AH814" s="30">
        <v>1</v>
      </c>
      <c r="AI814">
        <v>1</v>
      </c>
      <c r="AJ814" t="s">
        <v>73</v>
      </c>
      <c r="AK814" t="s">
        <v>42</v>
      </c>
      <c r="AL814" s="29">
        <f>Table1[[#This Row],[membership_tenure_months]]*Table1[[#This Row],[final_price]]</f>
        <v>1700</v>
      </c>
    </row>
    <row r="815" spans="1:38" x14ac:dyDescent="0.35">
      <c r="A815">
        <v>14</v>
      </c>
      <c r="B815" t="s">
        <v>66</v>
      </c>
      <c r="C815">
        <v>5</v>
      </c>
      <c r="D815" t="s">
        <v>123</v>
      </c>
      <c r="E815" t="b">
        <v>1</v>
      </c>
      <c r="F815" s="1">
        <v>0.35069444444444442</v>
      </c>
      <c r="G815" s="1">
        <v>0.42222222222222222</v>
      </c>
      <c r="H815">
        <v>103</v>
      </c>
      <c r="I815" t="b">
        <v>0</v>
      </c>
      <c r="J815" t="b">
        <v>1</v>
      </c>
      <c r="K815" t="b">
        <v>1</v>
      </c>
      <c r="L815" t="s">
        <v>36</v>
      </c>
      <c r="M815">
        <v>70</v>
      </c>
      <c r="N815" t="s">
        <v>37</v>
      </c>
      <c r="O815">
        <v>70</v>
      </c>
      <c r="P815" t="s">
        <v>51</v>
      </c>
      <c r="Q815">
        <v>0.1</v>
      </c>
      <c r="R815" s="29">
        <v>63</v>
      </c>
      <c r="S815" t="s">
        <v>68</v>
      </c>
      <c r="T815" t="s">
        <v>52</v>
      </c>
      <c r="U815">
        <v>37.804400000000001</v>
      </c>
      <c r="V815">
        <v>-122.27119999999999</v>
      </c>
      <c r="W815">
        <f t="shared" si="24"/>
        <v>2022</v>
      </c>
      <c r="X815" t="str">
        <f t="shared" si="25"/>
        <v>December</v>
      </c>
      <c r="Y815" s="2">
        <v>44904</v>
      </c>
      <c r="Z815">
        <v>6</v>
      </c>
      <c r="AA815" t="b">
        <v>1</v>
      </c>
      <c r="AB815" s="2">
        <v>45808</v>
      </c>
      <c r="AC815">
        <v>32</v>
      </c>
      <c r="AD815">
        <v>81</v>
      </c>
      <c r="AE815">
        <v>20</v>
      </c>
      <c r="AF815">
        <v>1.7</v>
      </c>
      <c r="AG815">
        <v>7</v>
      </c>
      <c r="AH815" s="30">
        <v>1</v>
      </c>
      <c r="AI815">
        <v>1</v>
      </c>
      <c r="AJ815" t="s">
        <v>53</v>
      </c>
      <c r="AK815" t="s">
        <v>42</v>
      </c>
      <c r="AL815" s="29">
        <f>Table1[[#This Row],[membership_tenure_months]]*Table1[[#This Row],[final_price]]</f>
        <v>2016</v>
      </c>
    </row>
    <row r="816" spans="1:38" x14ac:dyDescent="0.35">
      <c r="A816">
        <v>35</v>
      </c>
      <c r="B816" t="s">
        <v>54</v>
      </c>
      <c r="C816">
        <v>3</v>
      </c>
      <c r="D816" t="s">
        <v>128</v>
      </c>
      <c r="E816" t="b">
        <v>1</v>
      </c>
      <c r="F816" s="1">
        <v>0.56388888888888888</v>
      </c>
      <c r="G816" s="1">
        <v>0.67986111111111114</v>
      </c>
      <c r="H816">
        <v>167</v>
      </c>
      <c r="I816" t="b">
        <v>0</v>
      </c>
      <c r="J816" t="b">
        <v>0</v>
      </c>
      <c r="K816" t="b">
        <v>0</v>
      </c>
      <c r="L816" t="s">
        <v>36</v>
      </c>
      <c r="M816">
        <v>20</v>
      </c>
      <c r="N816" t="s">
        <v>82</v>
      </c>
      <c r="O816">
        <v>15</v>
      </c>
      <c r="P816" t="s">
        <v>93</v>
      </c>
      <c r="Q816">
        <v>0.15</v>
      </c>
      <c r="R816" s="29">
        <v>12.75</v>
      </c>
      <c r="S816" t="s">
        <v>56</v>
      </c>
      <c r="T816" t="s">
        <v>69</v>
      </c>
      <c r="U816">
        <v>32.715699999999998</v>
      </c>
      <c r="V816">
        <v>-117.1611</v>
      </c>
      <c r="W816">
        <f t="shared" si="24"/>
        <v>2023</v>
      </c>
      <c r="X816" t="str">
        <f t="shared" si="25"/>
        <v>December</v>
      </c>
      <c r="Y816" s="2">
        <v>45278</v>
      </c>
      <c r="Z816">
        <v>0</v>
      </c>
      <c r="AA816" t="b">
        <v>1</v>
      </c>
      <c r="AB816" s="2">
        <v>45829</v>
      </c>
      <c r="AC816">
        <v>20</v>
      </c>
      <c r="AD816">
        <v>60</v>
      </c>
      <c r="AE816">
        <v>12</v>
      </c>
      <c r="AF816">
        <v>2.8</v>
      </c>
      <c r="AG816">
        <v>2.25</v>
      </c>
      <c r="AH816" s="30">
        <v>0</v>
      </c>
      <c r="AI816">
        <v>0</v>
      </c>
      <c r="AJ816" t="s">
        <v>70</v>
      </c>
      <c r="AK816" t="s">
        <v>42</v>
      </c>
      <c r="AL816" s="29">
        <f>Table1[[#This Row],[membership_tenure_months]]*Table1[[#This Row],[final_price]]</f>
        <v>255</v>
      </c>
    </row>
    <row r="817" spans="1:38" x14ac:dyDescent="0.35">
      <c r="A817">
        <v>43</v>
      </c>
      <c r="B817" t="s">
        <v>54</v>
      </c>
      <c r="C817">
        <v>2</v>
      </c>
      <c r="D817" t="s">
        <v>145</v>
      </c>
      <c r="E817" t="b">
        <v>0</v>
      </c>
      <c r="F817" s="1">
        <v>0.77430555555555558</v>
      </c>
      <c r="G817" s="1">
        <v>0.88611111111111107</v>
      </c>
      <c r="H817">
        <v>161</v>
      </c>
      <c r="I817" t="b">
        <v>0</v>
      </c>
      <c r="J817" t="b">
        <v>1</v>
      </c>
      <c r="K817" t="b">
        <v>1</v>
      </c>
      <c r="L817" t="s">
        <v>60</v>
      </c>
      <c r="M817">
        <v>20</v>
      </c>
      <c r="N817" t="s">
        <v>37</v>
      </c>
      <c r="O817">
        <v>20</v>
      </c>
      <c r="P817" t="s">
        <v>93</v>
      </c>
      <c r="Q817">
        <v>0.15</v>
      </c>
      <c r="R817" s="29">
        <v>17</v>
      </c>
      <c r="S817" t="s">
        <v>56</v>
      </c>
      <c r="T817" t="s">
        <v>76</v>
      </c>
      <c r="U817">
        <v>37.774900000000002</v>
      </c>
      <c r="V817">
        <v>-122.4194</v>
      </c>
      <c r="W817">
        <f t="shared" si="24"/>
        <v>2023</v>
      </c>
      <c r="X817" t="str">
        <f t="shared" si="25"/>
        <v>October</v>
      </c>
      <c r="Y817" s="2">
        <v>45201</v>
      </c>
      <c r="Z817">
        <v>8</v>
      </c>
      <c r="AA817" t="b">
        <v>1</v>
      </c>
      <c r="AB817" s="2">
        <v>45825</v>
      </c>
      <c r="AC817">
        <v>22</v>
      </c>
      <c r="AD817">
        <v>64</v>
      </c>
      <c r="AE817">
        <v>8</v>
      </c>
      <c r="AF817">
        <v>2.7</v>
      </c>
      <c r="AG817">
        <v>3</v>
      </c>
      <c r="AH817" s="30">
        <v>1</v>
      </c>
      <c r="AI817">
        <v>0</v>
      </c>
      <c r="AJ817" t="s">
        <v>77</v>
      </c>
      <c r="AK817" t="s">
        <v>42</v>
      </c>
      <c r="AL817" s="29">
        <f>Table1[[#This Row],[membership_tenure_months]]*Table1[[#This Row],[final_price]]</f>
        <v>374</v>
      </c>
    </row>
    <row r="818" spans="1:38" x14ac:dyDescent="0.35">
      <c r="A818">
        <v>34</v>
      </c>
      <c r="B818" t="s">
        <v>66</v>
      </c>
      <c r="C818">
        <v>1</v>
      </c>
      <c r="D818" t="s">
        <v>63</v>
      </c>
      <c r="E818" t="b">
        <v>1</v>
      </c>
      <c r="F818" s="1">
        <v>0.61597222222222225</v>
      </c>
      <c r="G818" s="1">
        <v>0.7006944444444444</v>
      </c>
      <c r="H818">
        <v>122</v>
      </c>
      <c r="I818" t="b">
        <v>1</v>
      </c>
      <c r="J818" t="b">
        <v>0</v>
      </c>
      <c r="K818" t="b">
        <v>0</v>
      </c>
      <c r="L818" t="s">
        <v>80</v>
      </c>
      <c r="M818">
        <v>70</v>
      </c>
      <c r="N818" t="s">
        <v>82</v>
      </c>
      <c r="O818">
        <v>52.5</v>
      </c>
      <c r="P818" t="s">
        <v>46</v>
      </c>
      <c r="Q818">
        <v>0</v>
      </c>
      <c r="R818" s="29">
        <v>52.5</v>
      </c>
      <c r="S818" t="s">
        <v>68</v>
      </c>
      <c r="T818" t="s">
        <v>64</v>
      </c>
      <c r="U818">
        <v>34.052199999999999</v>
      </c>
      <c r="V818">
        <v>-118.2437</v>
      </c>
      <c r="W818">
        <f t="shared" si="24"/>
        <v>2024</v>
      </c>
      <c r="X818" t="str">
        <f t="shared" si="25"/>
        <v>April</v>
      </c>
      <c r="Y818" s="2">
        <v>45406</v>
      </c>
      <c r="Z818">
        <v>0</v>
      </c>
      <c r="AA818" t="b">
        <v>0</v>
      </c>
      <c r="AB818" s="2">
        <v>45837</v>
      </c>
      <c r="AC818">
        <v>16</v>
      </c>
      <c r="AD818">
        <v>52</v>
      </c>
      <c r="AE818">
        <v>4</v>
      </c>
      <c r="AF818">
        <v>2</v>
      </c>
      <c r="AG818">
        <v>0</v>
      </c>
      <c r="AH818" s="30">
        <v>0</v>
      </c>
      <c r="AI818">
        <v>1</v>
      </c>
      <c r="AJ818" t="s">
        <v>65</v>
      </c>
      <c r="AK818" t="s">
        <v>42</v>
      </c>
      <c r="AL818" s="29">
        <f>Table1[[#This Row],[membership_tenure_months]]*Table1[[#This Row],[final_price]]</f>
        <v>840</v>
      </c>
    </row>
    <row r="819" spans="1:38" x14ac:dyDescent="0.35">
      <c r="A819">
        <v>44</v>
      </c>
      <c r="B819" t="s">
        <v>54</v>
      </c>
      <c r="C819">
        <v>2</v>
      </c>
      <c r="D819" t="s">
        <v>111</v>
      </c>
      <c r="E819" t="b">
        <v>1</v>
      </c>
      <c r="F819" s="1">
        <v>0.8125</v>
      </c>
      <c r="G819" s="1">
        <v>0.9194444444444444</v>
      </c>
      <c r="H819">
        <v>154</v>
      </c>
      <c r="I819" t="b">
        <v>0</v>
      </c>
      <c r="J819" t="b">
        <v>0</v>
      </c>
      <c r="K819" t="b">
        <v>0</v>
      </c>
      <c r="L819" t="s">
        <v>60</v>
      </c>
      <c r="M819">
        <v>20</v>
      </c>
      <c r="N819" t="s">
        <v>82</v>
      </c>
      <c r="O819">
        <v>15</v>
      </c>
      <c r="P819" t="s">
        <v>51</v>
      </c>
      <c r="Q819">
        <v>0.1</v>
      </c>
      <c r="R819" s="29">
        <v>13.5</v>
      </c>
      <c r="S819" t="s">
        <v>56</v>
      </c>
      <c r="T819" t="s">
        <v>52</v>
      </c>
      <c r="U819">
        <v>37.804400000000001</v>
      </c>
      <c r="V819">
        <v>-122.27119999999999</v>
      </c>
      <c r="W819">
        <f t="shared" si="24"/>
        <v>2025</v>
      </c>
      <c r="X819" t="str">
        <f t="shared" si="25"/>
        <v>April</v>
      </c>
      <c r="Y819" s="2">
        <v>45772</v>
      </c>
      <c r="Z819">
        <v>0</v>
      </c>
      <c r="AA819" t="b">
        <v>0</v>
      </c>
      <c r="AB819" s="2">
        <v>45857</v>
      </c>
      <c r="AC819">
        <v>4</v>
      </c>
      <c r="AD819">
        <v>32</v>
      </c>
      <c r="AE819">
        <v>8</v>
      </c>
      <c r="AF819">
        <v>2.6</v>
      </c>
      <c r="AG819">
        <v>1.5</v>
      </c>
      <c r="AH819" s="30">
        <v>0</v>
      </c>
      <c r="AI819">
        <v>0</v>
      </c>
      <c r="AJ819" t="s">
        <v>53</v>
      </c>
      <c r="AK819" t="s">
        <v>42</v>
      </c>
      <c r="AL819" s="29">
        <f>Table1[[#This Row],[membership_tenure_months]]*Table1[[#This Row],[final_price]]</f>
        <v>54</v>
      </c>
    </row>
    <row r="820" spans="1:38" x14ac:dyDescent="0.35">
      <c r="A820">
        <v>12</v>
      </c>
      <c r="B820" t="s">
        <v>34</v>
      </c>
      <c r="C820">
        <v>5</v>
      </c>
      <c r="D820" t="s">
        <v>95</v>
      </c>
      <c r="E820" t="b">
        <v>1</v>
      </c>
      <c r="F820" s="1">
        <v>0.77222222222222225</v>
      </c>
      <c r="G820" s="1">
        <v>0.81111111111111112</v>
      </c>
      <c r="H820">
        <v>56</v>
      </c>
      <c r="I820" t="b">
        <v>1</v>
      </c>
      <c r="J820" t="b">
        <v>0</v>
      </c>
      <c r="K820" t="b">
        <v>1</v>
      </c>
      <c r="L820" t="s">
        <v>36</v>
      </c>
      <c r="M820">
        <v>50</v>
      </c>
      <c r="N820" t="s">
        <v>37</v>
      </c>
      <c r="O820">
        <v>50</v>
      </c>
      <c r="P820" t="s">
        <v>51</v>
      </c>
      <c r="Q820">
        <v>0.1</v>
      </c>
      <c r="R820" s="29">
        <v>45</v>
      </c>
      <c r="S820" t="s">
        <v>39</v>
      </c>
      <c r="T820" t="s">
        <v>40</v>
      </c>
      <c r="U820">
        <v>37.338200000000001</v>
      </c>
      <c r="V820">
        <v>-121.88630000000001</v>
      </c>
      <c r="W820">
        <f t="shared" si="24"/>
        <v>2024</v>
      </c>
      <c r="X820" t="str">
        <f t="shared" si="25"/>
        <v>July</v>
      </c>
      <c r="Y820" s="2">
        <v>45474</v>
      </c>
      <c r="Z820">
        <v>0</v>
      </c>
      <c r="AA820" t="b">
        <v>0</v>
      </c>
      <c r="AB820" s="2">
        <v>45840</v>
      </c>
      <c r="AC820">
        <v>13</v>
      </c>
      <c r="AD820">
        <v>49</v>
      </c>
      <c r="AE820">
        <v>20</v>
      </c>
      <c r="AF820">
        <v>0.9</v>
      </c>
      <c r="AG820">
        <v>5</v>
      </c>
      <c r="AH820" s="30">
        <v>0</v>
      </c>
      <c r="AI820">
        <v>0</v>
      </c>
      <c r="AJ820" t="s">
        <v>41</v>
      </c>
      <c r="AK820" t="s">
        <v>42</v>
      </c>
      <c r="AL820" s="29">
        <f>Table1[[#This Row],[membership_tenure_months]]*Table1[[#This Row],[final_price]]</f>
        <v>585</v>
      </c>
    </row>
    <row r="821" spans="1:38" x14ac:dyDescent="0.35">
      <c r="A821">
        <v>39</v>
      </c>
      <c r="B821" t="s">
        <v>54</v>
      </c>
      <c r="C821">
        <v>2</v>
      </c>
      <c r="D821" t="s">
        <v>59</v>
      </c>
      <c r="E821" t="b">
        <v>0</v>
      </c>
      <c r="F821" s="1">
        <v>0.50694444444444442</v>
      </c>
      <c r="G821" s="1">
        <v>0.52916666666666667</v>
      </c>
      <c r="H821">
        <v>32</v>
      </c>
      <c r="I821" t="b">
        <v>1</v>
      </c>
      <c r="J821" t="b">
        <v>1</v>
      </c>
      <c r="K821" t="b">
        <v>0</v>
      </c>
      <c r="L821" t="s">
        <v>36</v>
      </c>
      <c r="M821">
        <v>20</v>
      </c>
      <c r="N821" t="s">
        <v>82</v>
      </c>
      <c r="O821">
        <v>15</v>
      </c>
      <c r="P821" t="s">
        <v>46</v>
      </c>
      <c r="Q821">
        <v>0</v>
      </c>
      <c r="R821" s="29">
        <v>15</v>
      </c>
      <c r="S821" t="s">
        <v>56</v>
      </c>
      <c r="T821" t="s">
        <v>52</v>
      </c>
      <c r="U821">
        <v>37.804400000000001</v>
      </c>
      <c r="V821">
        <v>-122.27119999999999</v>
      </c>
      <c r="W821">
        <f t="shared" si="24"/>
        <v>2023</v>
      </c>
      <c r="X821" t="str">
        <f t="shared" si="25"/>
        <v>February</v>
      </c>
      <c r="Y821" s="2">
        <v>44975</v>
      </c>
      <c r="Z821">
        <v>6</v>
      </c>
      <c r="AA821" t="b">
        <v>0</v>
      </c>
      <c r="AB821" s="2">
        <v>45812</v>
      </c>
      <c r="AC821">
        <v>30</v>
      </c>
      <c r="AD821">
        <v>77</v>
      </c>
      <c r="AE821">
        <v>8</v>
      </c>
      <c r="AF821">
        <v>0.5</v>
      </c>
      <c r="AG821">
        <v>0</v>
      </c>
      <c r="AH821" s="30">
        <v>1</v>
      </c>
      <c r="AI821">
        <v>0</v>
      </c>
      <c r="AJ821" t="s">
        <v>53</v>
      </c>
      <c r="AK821" t="s">
        <v>42</v>
      </c>
      <c r="AL821" s="29">
        <f>Table1[[#This Row],[membership_tenure_months]]*Table1[[#This Row],[final_price]]</f>
        <v>450</v>
      </c>
    </row>
    <row r="822" spans="1:38" x14ac:dyDescent="0.35">
      <c r="A822">
        <v>37</v>
      </c>
      <c r="B822" t="s">
        <v>34</v>
      </c>
      <c r="C822">
        <v>3</v>
      </c>
      <c r="D822" t="s">
        <v>101</v>
      </c>
      <c r="E822" t="b">
        <v>0</v>
      </c>
      <c r="F822" s="1">
        <v>0.74513888888888891</v>
      </c>
      <c r="G822" s="1">
        <v>0.84305555555555556</v>
      </c>
      <c r="H822">
        <v>141</v>
      </c>
      <c r="I822" t="b">
        <v>0</v>
      </c>
      <c r="J822" t="b">
        <v>0</v>
      </c>
      <c r="K822" t="b">
        <v>1</v>
      </c>
      <c r="L822" t="s">
        <v>45</v>
      </c>
      <c r="M822">
        <v>50</v>
      </c>
      <c r="N822" t="s">
        <v>82</v>
      </c>
      <c r="O822">
        <v>37.5</v>
      </c>
      <c r="P822" t="s">
        <v>51</v>
      </c>
      <c r="Q822">
        <v>0.1</v>
      </c>
      <c r="R822" s="29">
        <v>33.75</v>
      </c>
      <c r="S822" t="s">
        <v>39</v>
      </c>
      <c r="T822" t="s">
        <v>83</v>
      </c>
      <c r="U822">
        <v>33.770099999999999</v>
      </c>
      <c r="V822">
        <v>-118.19370000000001</v>
      </c>
      <c r="W822">
        <f t="shared" si="24"/>
        <v>2025</v>
      </c>
      <c r="X822" t="str">
        <f t="shared" si="25"/>
        <v>June</v>
      </c>
      <c r="Y822" s="2">
        <v>45826</v>
      </c>
      <c r="Z822">
        <v>0</v>
      </c>
      <c r="AA822" t="b">
        <v>1</v>
      </c>
      <c r="AB822" s="2">
        <v>45860</v>
      </c>
      <c r="AC822">
        <v>2</v>
      </c>
      <c r="AD822">
        <v>29</v>
      </c>
      <c r="AE822">
        <v>12</v>
      </c>
      <c r="AF822">
        <v>2.4</v>
      </c>
      <c r="AG822">
        <v>3.75</v>
      </c>
      <c r="AH822" s="30">
        <v>0</v>
      </c>
      <c r="AI822">
        <v>0</v>
      </c>
      <c r="AJ822" t="s">
        <v>84</v>
      </c>
      <c r="AK822" t="s">
        <v>42</v>
      </c>
      <c r="AL822" s="29">
        <f>Table1[[#This Row],[membership_tenure_months]]*Table1[[#This Row],[final_price]]</f>
        <v>67.5</v>
      </c>
    </row>
    <row r="823" spans="1:38" x14ac:dyDescent="0.35">
      <c r="A823">
        <v>36</v>
      </c>
      <c r="B823" t="s">
        <v>34</v>
      </c>
      <c r="C823">
        <v>3</v>
      </c>
      <c r="D823" t="s">
        <v>109</v>
      </c>
      <c r="E823" t="b">
        <v>1</v>
      </c>
      <c r="F823" s="1">
        <v>0.40208333333333335</v>
      </c>
      <c r="G823" s="1">
        <v>0.46388888888888891</v>
      </c>
      <c r="H823">
        <v>89</v>
      </c>
      <c r="I823" t="b">
        <v>0</v>
      </c>
      <c r="J823" t="b">
        <v>0</v>
      </c>
      <c r="K823" t="b">
        <v>1</v>
      </c>
      <c r="L823" t="s">
        <v>36</v>
      </c>
      <c r="M823">
        <v>50</v>
      </c>
      <c r="N823" t="s">
        <v>37</v>
      </c>
      <c r="O823">
        <v>50</v>
      </c>
      <c r="P823" t="s">
        <v>46</v>
      </c>
      <c r="Q823">
        <v>0</v>
      </c>
      <c r="R823" s="29">
        <v>50</v>
      </c>
      <c r="S823" t="s">
        <v>39</v>
      </c>
      <c r="T823" t="s">
        <v>48</v>
      </c>
      <c r="U823">
        <v>36.7378</v>
      </c>
      <c r="V823">
        <v>-119.7871</v>
      </c>
      <c r="W823">
        <f t="shared" si="24"/>
        <v>2024</v>
      </c>
      <c r="X823" t="str">
        <f t="shared" si="25"/>
        <v>July</v>
      </c>
      <c r="Y823" s="2">
        <v>45475</v>
      </c>
      <c r="Z823">
        <v>0</v>
      </c>
      <c r="AA823" t="b">
        <v>1</v>
      </c>
      <c r="AB823" s="2">
        <v>45840</v>
      </c>
      <c r="AC823">
        <v>13</v>
      </c>
      <c r="AD823">
        <v>49</v>
      </c>
      <c r="AE823">
        <v>12</v>
      </c>
      <c r="AF823">
        <v>1.5</v>
      </c>
      <c r="AG823">
        <v>0</v>
      </c>
      <c r="AH823" s="30">
        <v>0</v>
      </c>
      <c r="AI823">
        <v>1</v>
      </c>
      <c r="AJ823" t="s">
        <v>49</v>
      </c>
      <c r="AK823" t="s">
        <v>42</v>
      </c>
      <c r="AL823" s="29">
        <f>Table1[[#This Row],[membership_tenure_months]]*Table1[[#This Row],[final_price]]</f>
        <v>650</v>
      </c>
    </row>
    <row r="824" spans="1:38" x14ac:dyDescent="0.35">
      <c r="A824">
        <v>42</v>
      </c>
      <c r="B824" t="s">
        <v>34</v>
      </c>
      <c r="C824">
        <v>2</v>
      </c>
      <c r="D824" t="s">
        <v>107</v>
      </c>
      <c r="E824" t="b">
        <v>0</v>
      </c>
      <c r="F824" s="1">
        <v>0.46041666666666664</v>
      </c>
      <c r="G824" s="1">
        <v>0.56527777777777777</v>
      </c>
      <c r="H824">
        <v>151</v>
      </c>
      <c r="I824" t="b">
        <v>1</v>
      </c>
      <c r="J824" t="b">
        <v>1</v>
      </c>
      <c r="K824" t="b">
        <v>0</v>
      </c>
      <c r="L824" t="s">
        <v>60</v>
      </c>
      <c r="M824">
        <v>50</v>
      </c>
      <c r="N824" t="s">
        <v>82</v>
      </c>
      <c r="O824">
        <v>37.5</v>
      </c>
      <c r="P824" t="s">
        <v>51</v>
      </c>
      <c r="Q824">
        <v>0.1</v>
      </c>
      <c r="R824" s="29">
        <v>33.75</v>
      </c>
      <c r="S824" t="s">
        <v>39</v>
      </c>
      <c r="T824" t="s">
        <v>48</v>
      </c>
      <c r="U824">
        <v>36.7378</v>
      </c>
      <c r="V824">
        <v>-119.7871</v>
      </c>
      <c r="W824">
        <f t="shared" si="24"/>
        <v>2024</v>
      </c>
      <c r="X824" t="str">
        <f t="shared" si="25"/>
        <v>April</v>
      </c>
      <c r="Y824" s="2">
        <v>45406</v>
      </c>
      <c r="Z824">
        <v>5</v>
      </c>
      <c r="AA824" t="b">
        <v>0</v>
      </c>
      <c r="AB824" s="2">
        <v>45837</v>
      </c>
      <c r="AC824">
        <v>16</v>
      </c>
      <c r="AD824">
        <v>52</v>
      </c>
      <c r="AE824">
        <v>8</v>
      </c>
      <c r="AF824">
        <v>2.5</v>
      </c>
      <c r="AG824">
        <v>3.75</v>
      </c>
      <c r="AH824" s="30">
        <v>0</v>
      </c>
      <c r="AI824">
        <v>0</v>
      </c>
      <c r="AJ824" t="s">
        <v>49</v>
      </c>
      <c r="AK824" t="s">
        <v>42</v>
      </c>
      <c r="AL824" s="29">
        <f>Table1[[#This Row],[membership_tenure_months]]*Table1[[#This Row],[final_price]]</f>
        <v>540</v>
      </c>
    </row>
    <row r="825" spans="1:38" x14ac:dyDescent="0.35">
      <c r="A825">
        <v>44</v>
      </c>
      <c r="B825" t="s">
        <v>34</v>
      </c>
      <c r="C825">
        <v>2</v>
      </c>
      <c r="D825" t="s">
        <v>120</v>
      </c>
      <c r="E825" t="b">
        <v>1</v>
      </c>
      <c r="F825" s="1">
        <v>0.71736111111111112</v>
      </c>
      <c r="G825" s="1">
        <v>0.76041666666666663</v>
      </c>
      <c r="H825">
        <v>62</v>
      </c>
      <c r="I825" t="b">
        <v>0</v>
      </c>
      <c r="J825" t="b">
        <v>0</v>
      </c>
      <c r="K825" t="b">
        <v>1</v>
      </c>
      <c r="L825" t="s">
        <v>36</v>
      </c>
      <c r="M825">
        <v>50</v>
      </c>
      <c r="N825" t="s">
        <v>82</v>
      </c>
      <c r="O825">
        <v>37.5</v>
      </c>
      <c r="P825" t="s">
        <v>51</v>
      </c>
      <c r="Q825">
        <v>0.1</v>
      </c>
      <c r="R825" s="29">
        <v>33.75</v>
      </c>
      <c r="S825" t="s">
        <v>39</v>
      </c>
      <c r="T825" t="s">
        <v>52</v>
      </c>
      <c r="U825">
        <v>37.804400000000001</v>
      </c>
      <c r="V825">
        <v>-122.27119999999999</v>
      </c>
      <c r="W825">
        <f t="shared" si="24"/>
        <v>2023</v>
      </c>
      <c r="X825" t="str">
        <f t="shared" si="25"/>
        <v>November</v>
      </c>
      <c r="Y825" s="2">
        <v>45258</v>
      </c>
      <c r="Z825">
        <v>0</v>
      </c>
      <c r="AA825" t="b">
        <v>1</v>
      </c>
      <c r="AB825" s="2">
        <v>45828</v>
      </c>
      <c r="AC825">
        <v>21</v>
      </c>
      <c r="AD825">
        <v>61</v>
      </c>
      <c r="AE825">
        <v>8</v>
      </c>
      <c r="AF825">
        <v>1</v>
      </c>
      <c r="AG825">
        <v>3.75</v>
      </c>
      <c r="AH825" s="30">
        <v>1</v>
      </c>
      <c r="AI825">
        <v>0</v>
      </c>
      <c r="AJ825" t="s">
        <v>53</v>
      </c>
      <c r="AK825" t="s">
        <v>42</v>
      </c>
      <c r="AL825" s="29">
        <f>Table1[[#This Row],[membership_tenure_months]]*Table1[[#This Row],[final_price]]</f>
        <v>708.75</v>
      </c>
    </row>
    <row r="826" spans="1:38" x14ac:dyDescent="0.35">
      <c r="A826">
        <v>29</v>
      </c>
      <c r="B826" t="s">
        <v>43</v>
      </c>
      <c r="C826">
        <v>1</v>
      </c>
      <c r="D826" t="s">
        <v>116</v>
      </c>
      <c r="E826" t="b">
        <v>0</v>
      </c>
      <c r="F826" s="1">
        <v>0.35625000000000001</v>
      </c>
      <c r="G826" s="1">
        <v>0.41458333333333336</v>
      </c>
      <c r="H826">
        <v>84</v>
      </c>
      <c r="I826" t="b">
        <v>1</v>
      </c>
      <c r="J826" t="b">
        <v>0</v>
      </c>
      <c r="K826" t="b">
        <v>0</v>
      </c>
      <c r="L826" t="s">
        <v>36</v>
      </c>
      <c r="M826">
        <v>30</v>
      </c>
      <c r="N826" t="s">
        <v>37</v>
      </c>
      <c r="O826">
        <v>30</v>
      </c>
      <c r="P826" t="s">
        <v>46</v>
      </c>
      <c r="Q826">
        <v>0</v>
      </c>
      <c r="R826" s="29">
        <v>30</v>
      </c>
      <c r="S826" t="s">
        <v>47</v>
      </c>
      <c r="T826" t="s">
        <v>52</v>
      </c>
      <c r="U826">
        <v>37.804400000000001</v>
      </c>
      <c r="V826">
        <v>-122.27119999999999</v>
      </c>
      <c r="W826">
        <f t="shared" si="24"/>
        <v>2022</v>
      </c>
      <c r="X826" t="str">
        <f t="shared" si="25"/>
        <v>October</v>
      </c>
      <c r="Y826" s="2">
        <v>44851</v>
      </c>
      <c r="Z826">
        <v>0</v>
      </c>
      <c r="AA826" t="b">
        <v>0</v>
      </c>
      <c r="AB826" s="2">
        <v>45805</v>
      </c>
      <c r="AC826">
        <v>34</v>
      </c>
      <c r="AD826">
        <v>84</v>
      </c>
      <c r="AE826">
        <v>4</v>
      </c>
      <c r="AF826">
        <v>1.4</v>
      </c>
      <c r="AG826">
        <v>0</v>
      </c>
      <c r="AH826" s="30">
        <v>1</v>
      </c>
      <c r="AI826">
        <v>0</v>
      </c>
      <c r="AJ826" t="s">
        <v>53</v>
      </c>
      <c r="AK826" t="s">
        <v>42</v>
      </c>
      <c r="AL826" s="29">
        <f>Table1[[#This Row],[membership_tenure_months]]*Table1[[#This Row],[final_price]]</f>
        <v>1020</v>
      </c>
    </row>
    <row r="827" spans="1:38" x14ac:dyDescent="0.35">
      <c r="A827">
        <v>34</v>
      </c>
      <c r="B827" t="s">
        <v>43</v>
      </c>
      <c r="C827">
        <v>2</v>
      </c>
      <c r="D827" t="s">
        <v>92</v>
      </c>
      <c r="E827" t="b">
        <v>0</v>
      </c>
      <c r="F827" s="1">
        <v>0.70972222222222225</v>
      </c>
      <c r="G827" s="1">
        <v>0.77500000000000002</v>
      </c>
      <c r="H827">
        <v>94</v>
      </c>
      <c r="I827" t="b">
        <v>1</v>
      </c>
      <c r="J827" t="b">
        <v>1</v>
      </c>
      <c r="K827" t="b">
        <v>1</v>
      </c>
      <c r="L827" t="s">
        <v>36</v>
      </c>
      <c r="M827">
        <v>30</v>
      </c>
      <c r="N827" t="s">
        <v>37</v>
      </c>
      <c r="O827">
        <v>30</v>
      </c>
      <c r="P827" t="s">
        <v>93</v>
      </c>
      <c r="Q827">
        <v>0.15</v>
      </c>
      <c r="R827" s="29">
        <v>25.5</v>
      </c>
      <c r="S827" t="s">
        <v>47</v>
      </c>
      <c r="T827" t="s">
        <v>40</v>
      </c>
      <c r="U827">
        <v>37.338200000000001</v>
      </c>
      <c r="V827">
        <v>-121.88630000000001</v>
      </c>
      <c r="W827">
        <f t="shared" si="24"/>
        <v>2024</v>
      </c>
      <c r="X827" t="str">
        <f t="shared" si="25"/>
        <v>June</v>
      </c>
      <c r="Y827" s="2">
        <v>45462</v>
      </c>
      <c r="Z827">
        <v>5</v>
      </c>
      <c r="AA827" t="b">
        <v>1</v>
      </c>
      <c r="AB827" s="2">
        <v>45840</v>
      </c>
      <c r="AC827">
        <v>14</v>
      </c>
      <c r="AD827">
        <v>49</v>
      </c>
      <c r="AE827">
        <v>8</v>
      </c>
      <c r="AF827">
        <v>1.6</v>
      </c>
      <c r="AG827">
        <v>4.5</v>
      </c>
      <c r="AH827" s="30">
        <v>0</v>
      </c>
      <c r="AI827">
        <v>0</v>
      </c>
      <c r="AJ827" t="s">
        <v>41</v>
      </c>
      <c r="AK827" t="s">
        <v>42</v>
      </c>
      <c r="AL827" s="29">
        <f>Table1[[#This Row],[membership_tenure_months]]*Table1[[#This Row],[final_price]]</f>
        <v>357</v>
      </c>
    </row>
    <row r="828" spans="1:38" x14ac:dyDescent="0.35">
      <c r="A828">
        <v>13</v>
      </c>
      <c r="B828" t="s">
        <v>43</v>
      </c>
      <c r="C828">
        <v>3</v>
      </c>
      <c r="D828" t="s">
        <v>133</v>
      </c>
      <c r="E828" t="b">
        <v>0</v>
      </c>
      <c r="F828" s="1">
        <v>0.56666666666666665</v>
      </c>
      <c r="G828" s="1">
        <v>0.58888888888888891</v>
      </c>
      <c r="H828">
        <v>32</v>
      </c>
      <c r="I828" t="b">
        <v>0</v>
      </c>
      <c r="J828" t="b">
        <v>1</v>
      </c>
      <c r="K828" t="b">
        <v>0</v>
      </c>
      <c r="L828" t="s">
        <v>36</v>
      </c>
      <c r="M828">
        <v>30</v>
      </c>
      <c r="N828" t="s">
        <v>37</v>
      </c>
      <c r="O828">
        <v>30</v>
      </c>
      <c r="P828" t="s">
        <v>46</v>
      </c>
      <c r="Q828">
        <v>0</v>
      </c>
      <c r="R828" s="29">
        <v>30</v>
      </c>
      <c r="S828" t="s">
        <v>47</v>
      </c>
      <c r="T828" t="s">
        <v>52</v>
      </c>
      <c r="U828">
        <v>37.804400000000001</v>
      </c>
      <c r="V828">
        <v>-122.27119999999999</v>
      </c>
      <c r="W828">
        <f t="shared" si="24"/>
        <v>2024</v>
      </c>
      <c r="X828" t="str">
        <f t="shared" si="25"/>
        <v>June</v>
      </c>
      <c r="Y828" s="2">
        <v>45461</v>
      </c>
      <c r="Z828">
        <v>4</v>
      </c>
      <c r="AA828" t="b">
        <v>0</v>
      </c>
      <c r="AB828" s="2">
        <v>45840</v>
      </c>
      <c r="AC828">
        <v>14</v>
      </c>
      <c r="AD828">
        <v>49</v>
      </c>
      <c r="AE828">
        <v>12</v>
      </c>
      <c r="AF828">
        <v>0.5</v>
      </c>
      <c r="AG828">
        <v>0</v>
      </c>
      <c r="AH828" s="30">
        <v>0</v>
      </c>
      <c r="AI828">
        <v>0</v>
      </c>
      <c r="AJ828" t="s">
        <v>53</v>
      </c>
      <c r="AK828" t="s">
        <v>42</v>
      </c>
      <c r="AL828" s="29">
        <f>Table1[[#This Row],[membership_tenure_months]]*Table1[[#This Row],[final_price]]</f>
        <v>420</v>
      </c>
    </row>
    <row r="829" spans="1:38" x14ac:dyDescent="0.35">
      <c r="A829">
        <v>19</v>
      </c>
      <c r="B829" t="s">
        <v>34</v>
      </c>
      <c r="C829">
        <v>2</v>
      </c>
      <c r="D829" t="s">
        <v>103</v>
      </c>
      <c r="E829" t="b">
        <v>1</v>
      </c>
      <c r="F829" s="1">
        <v>0.80694444444444446</v>
      </c>
      <c r="G829" s="1">
        <v>0.85069444444444442</v>
      </c>
      <c r="H829">
        <v>63</v>
      </c>
      <c r="I829" t="b">
        <v>0</v>
      </c>
      <c r="J829" t="b">
        <v>0</v>
      </c>
      <c r="K829" t="b">
        <v>0</v>
      </c>
      <c r="L829" t="s">
        <v>80</v>
      </c>
      <c r="M829">
        <v>50</v>
      </c>
      <c r="N829" t="s">
        <v>82</v>
      </c>
      <c r="O829">
        <v>37.5</v>
      </c>
      <c r="P829" t="s">
        <v>46</v>
      </c>
      <c r="Q829">
        <v>0</v>
      </c>
      <c r="R829" s="29">
        <v>37.5</v>
      </c>
      <c r="S829" t="s">
        <v>39</v>
      </c>
      <c r="T829" t="s">
        <v>72</v>
      </c>
      <c r="U829">
        <v>35.3733</v>
      </c>
      <c r="V829">
        <v>-119.0187</v>
      </c>
      <c r="W829">
        <f t="shared" si="24"/>
        <v>2023</v>
      </c>
      <c r="X829" t="str">
        <f t="shared" si="25"/>
        <v>April</v>
      </c>
      <c r="Y829" s="2">
        <v>45045</v>
      </c>
      <c r="Z829">
        <v>0</v>
      </c>
      <c r="AA829" t="b">
        <v>1</v>
      </c>
      <c r="AB829" s="2">
        <v>45816</v>
      </c>
      <c r="AC829">
        <v>28</v>
      </c>
      <c r="AD829">
        <v>73</v>
      </c>
      <c r="AE829">
        <v>8</v>
      </c>
      <c r="AF829">
        <v>1</v>
      </c>
      <c r="AG829">
        <v>0</v>
      </c>
      <c r="AH829" s="30">
        <v>1</v>
      </c>
      <c r="AI829">
        <v>0</v>
      </c>
      <c r="AJ829" t="s">
        <v>73</v>
      </c>
      <c r="AK829" t="s">
        <v>42</v>
      </c>
      <c r="AL829" s="29">
        <f>Table1[[#This Row],[membership_tenure_months]]*Table1[[#This Row],[final_price]]</f>
        <v>1050</v>
      </c>
    </row>
    <row r="830" spans="1:38" x14ac:dyDescent="0.35">
      <c r="A830">
        <v>35</v>
      </c>
      <c r="B830" t="s">
        <v>34</v>
      </c>
      <c r="C830">
        <v>1</v>
      </c>
      <c r="D830" t="s">
        <v>114</v>
      </c>
      <c r="E830" t="b">
        <v>0</v>
      </c>
      <c r="F830" s="1">
        <v>0.84166666666666667</v>
      </c>
      <c r="G830" s="1">
        <v>0.94236111111111109</v>
      </c>
      <c r="H830">
        <v>145</v>
      </c>
      <c r="I830" t="b">
        <v>1</v>
      </c>
      <c r="J830" t="b">
        <v>1</v>
      </c>
      <c r="K830" t="b">
        <v>0</v>
      </c>
      <c r="L830" t="s">
        <v>36</v>
      </c>
      <c r="M830">
        <v>50</v>
      </c>
      <c r="N830" t="s">
        <v>37</v>
      </c>
      <c r="O830">
        <v>50</v>
      </c>
      <c r="P830" t="s">
        <v>93</v>
      </c>
      <c r="Q830">
        <v>0.15</v>
      </c>
      <c r="R830" s="29">
        <v>42.5</v>
      </c>
      <c r="S830" t="s">
        <v>39</v>
      </c>
      <c r="T830" t="s">
        <v>61</v>
      </c>
      <c r="U830">
        <v>38.581600000000002</v>
      </c>
      <c r="V830">
        <v>-121.4944</v>
      </c>
      <c r="W830">
        <f t="shared" si="24"/>
        <v>2024</v>
      </c>
      <c r="X830" t="str">
        <f t="shared" si="25"/>
        <v>February</v>
      </c>
      <c r="Y830" s="2">
        <v>45349</v>
      </c>
      <c r="Z830">
        <v>8</v>
      </c>
      <c r="AA830" t="b">
        <v>1</v>
      </c>
      <c r="AB830" s="2">
        <v>45833</v>
      </c>
      <c r="AC830">
        <v>18</v>
      </c>
      <c r="AD830">
        <v>56</v>
      </c>
      <c r="AE830">
        <v>4</v>
      </c>
      <c r="AF830">
        <v>2.4</v>
      </c>
      <c r="AG830">
        <v>7.5</v>
      </c>
      <c r="AH830" s="30">
        <v>0</v>
      </c>
      <c r="AI830">
        <v>0</v>
      </c>
      <c r="AJ830" t="s">
        <v>62</v>
      </c>
      <c r="AK830" t="s">
        <v>42</v>
      </c>
      <c r="AL830" s="29">
        <f>Table1[[#This Row],[membership_tenure_months]]*Table1[[#This Row],[final_price]]</f>
        <v>765</v>
      </c>
    </row>
    <row r="831" spans="1:38" x14ac:dyDescent="0.35">
      <c r="A831">
        <v>24</v>
      </c>
      <c r="B831" t="s">
        <v>54</v>
      </c>
      <c r="C831">
        <v>5</v>
      </c>
      <c r="D831" t="s">
        <v>167</v>
      </c>
      <c r="E831" t="b">
        <v>1</v>
      </c>
      <c r="F831" s="1">
        <v>0.37916666666666665</v>
      </c>
      <c r="G831" s="1">
        <v>0.42986111111111114</v>
      </c>
      <c r="H831">
        <v>73</v>
      </c>
      <c r="I831" t="b">
        <v>1</v>
      </c>
      <c r="J831" t="b">
        <v>0</v>
      </c>
      <c r="K831" t="b">
        <v>1</v>
      </c>
      <c r="L831" t="s">
        <v>36</v>
      </c>
      <c r="M831">
        <v>20</v>
      </c>
      <c r="N831" t="s">
        <v>37</v>
      </c>
      <c r="O831">
        <v>20</v>
      </c>
      <c r="P831" t="s">
        <v>46</v>
      </c>
      <c r="Q831">
        <v>0</v>
      </c>
      <c r="R831" s="29">
        <v>20</v>
      </c>
      <c r="S831" t="s">
        <v>56</v>
      </c>
      <c r="T831" t="s">
        <v>64</v>
      </c>
      <c r="U831">
        <v>34.052199999999999</v>
      </c>
      <c r="V831">
        <v>-118.2437</v>
      </c>
      <c r="W831">
        <f t="shared" si="24"/>
        <v>2024</v>
      </c>
      <c r="X831" t="str">
        <f t="shared" si="25"/>
        <v>October</v>
      </c>
      <c r="Y831" s="2">
        <v>45591</v>
      </c>
      <c r="Z831">
        <v>0</v>
      </c>
      <c r="AA831" t="b">
        <v>1</v>
      </c>
      <c r="AB831" s="2">
        <v>45847</v>
      </c>
      <c r="AC831">
        <v>10</v>
      </c>
      <c r="AD831">
        <v>42</v>
      </c>
      <c r="AE831">
        <v>20</v>
      </c>
      <c r="AF831">
        <v>1.2</v>
      </c>
      <c r="AG831">
        <v>0</v>
      </c>
      <c r="AH831" s="30">
        <v>0</v>
      </c>
      <c r="AI831">
        <v>0</v>
      </c>
      <c r="AJ831" t="s">
        <v>65</v>
      </c>
      <c r="AK831" t="s">
        <v>42</v>
      </c>
      <c r="AL831" s="29">
        <f>Table1[[#This Row],[membership_tenure_months]]*Table1[[#This Row],[final_price]]</f>
        <v>200</v>
      </c>
    </row>
    <row r="832" spans="1:38" x14ac:dyDescent="0.35">
      <c r="A832">
        <v>19</v>
      </c>
      <c r="B832" t="s">
        <v>34</v>
      </c>
      <c r="C832">
        <v>3</v>
      </c>
      <c r="D832" t="s">
        <v>119</v>
      </c>
      <c r="E832" t="b">
        <v>1</v>
      </c>
      <c r="F832" s="1">
        <v>0.62569444444444444</v>
      </c>
      <c r="G832" s="1">
        <v>0.70763888888888893</v>
      </c>
      <c r="H832">
        <v>118</v>
      </c>
      <c r="I832" t="b">
        <v>1</v>
      </c>
      <c r="J832" t="b">
        <v>0</v>
      </c>
      <c r="K832" t="b">
        <v>0</v>
      </c>
      <c r="L832" t="s">
        <v>36</v>
      </c>
      <c r="M832">
        <v>50</v>
      </c>
      <c r="N832" t="s">
        <v>82</v>
      </c>
      <c r="O832">
        <v>37.5</v>
      </c>
      <c r="P832" t="s">
        <v>38</v>
      </c>
      <c r="Q832">
        <v>0.05</v>
      </c>
      <c r="R832" s="29">
        <v>35.625</v>
      </c>
      <c r="S832" t="s">
        <v>39</v>
      </c>
      <c r="T832" t="s">
        <v>69</v>
      </c>
      <c r="U832">
        <v>32.715699999999998</v>
      </c>
      <c r="V832">
        <v>-117.1611</v>
      </c>
      <c r="W832">
        <f t="shared" si="24"/>
        <v>2024</v>
      </c>
      <c r="X832" t="str">
        <f t="shared" si="25"/>
        <v>February</v>
      </c>
      <c r="Y832" s="2">
        <v>45349</v>
      </c>
      <c r="Z832">
        <v>0</v>
      </c>
      <c r="AA832" t="b">
        <v>1</v>
      </c>
      <c r="AB832" s="2">
        <v>45833</v>
      </c>
      <c r="AC832">
        <v>18</v>
      </c>
      <c r="AD832">
        <v>56</v>
      </c>
      <c r="AE832">
        <v>12</v>
      </c>
      <c r="AF832">
        <v>2</v>
      </c>
      <c r="AG832">
        <v>1.88</v>
      </c>
      <c r="AH832" s="30">
        <v>0</v>
      </c>
      <c r="AI832">
        <v>0</v>
      </c>
      <c r="AJ832" t="s">
        <v>70</v>
      </c>
      <c r="AK832" t="s">
        <v>42</v>
      </c>
      <c r="AL832" s="29">
        <f>Table1[[#This Row],[membership_tenure_months]]*Table1[[#This Row],[final_price]]</f>
        <v>641.25</v>
      </c>
    </row>
    <row r="833" spans="1:38" x14ac:dyDescent="0.35">
      <c r="A833">
        <v>29</v>
      </c>
      <c r="B833" t="s">
        <v>34</v>
      </c>
      <c r="C833">
        <v>5</v>
      </c>
      <c r="D833" t="s">
        <v>137</v>
      </c>
      <c r="E833" t="b">
        <v>1</v>
      </c>
      <c r="F833" s="1">
        <v>0.40138888888888891</v>
      </c>
      <c r="G833" s="1">
        <v>0.44374999999999998</v>
      </c>
      <c r="H833">
        <v>61</v>
      </c>
      <c r="I833" t="b">
        <v>0</v>
      </c>
      <c r="J833" t="b">
        <v>0</v>
      </c>
      <c r="K833" t="b">
        <v>1</v>
      </c>
      <c r="L833" t="s">
        <v>80</v>
      </c>
      <c r="M833">
        <v>50</v>
      </c>
      <c r="N833" t="s">
        <v>82</v>
      </c>
      <c r="O833">
        <v>37.5</v>
      </c>
      <c r="P833" t="s">
        <v>93</v>
      </c>
      <c r="Q833">
        <v>0.15</v>
      </c>
      <c r="R833" s="29">
        <v>31.875</v>
      </c>
      <c r="S833" t="s">
        <v>39</v>
      </c>
      <c r="T833" t="s">
        <v>64</v>
      </c>
      <c r="U833">
        <v>34.052199999999999</v>
      </c>
      <c r="V833">
        <v>-118.2437</v>
      </c>
      <c r="W833">
        <f t="shared" si="24"/>
        <v>2025</v>
      </c>
      <c r="X833" t="str">
        <f t="shared" si="25"/>
        <v>January</v>
      </c>
      <c r="Y833" s="2">
        <v>45680</v>
      </c>
      <c r="Z833">
        <v>0</v>
      </c>
      <c r="AA833" t="b">
        <v>1</v>
      </c>
      <c r="AB833" s="2">
        <v>45852</v>
      </c>
      <c r="AC833">
        <v>7</v>
      </c>
      <c r="AD833">
        <v>37</v>
      </c>
      <c r="AE833">
        <v>20</v>
      </c>
      <c r="AF833">
        <v>1</v>
      </c>
      <c r="AG833">
        <v>5.62</v>
      </c>
      <c r="AH833" s="30">
        <v>0</v>
      </c>
      <c r="AI833">
        <v>0</v>
      </c>
      <c r="AJ833" t="s">
        <v>65</v>
      </c>
      <c r="AK833" t="s">
        <v>42</v>
      </c>
      <c r="AL833" s="29">
        <f>Table1[[#This Row],[membership_tenure_months]]*Table1[[#This Row],[final_price]]</f>
        <v>223.125</v>
      </c>
    </row>
    <row r="834" spans="1:38" x14ac:dyDescent="0.35">
      <c r="A834">
        <v>36</v>
      </c>
      <c r="B834" t="s">
        <v>54</v>
      </c>
      <c r="C834">
        <v>1</v>
      </c>
      <c r="D834" t="s">
        <v>94</v>
      </c>
      <c r="E834" t="b">
        <v>0</v>
      </c>
      <c r="F834" s="1">
        <v>0.46180555555555558</v>
      </c>
      <c r="G834" s="1">
        <v>0.51944444444444449</v>
      </c>
      <c r="H834">
        <v>83</v>
      </c>
      <c r="I834" t="b">
        <v>1</v>
      </c>
      <c r="J834" t="b">
        <v>0</v>
      </c>
      <c r="K834" t="b">
        <v>1</v>
      </c>
      <c r="L834" t="s">
        <v>60</v>
      </c>
      <c r="M834">
        <v>20</v>
      </c>
      <c r="N834" t="s">
        <v>37</v>
      </c>
      <c r="O834">
        <v>20</v>
      </c>
      <c r="P834" t="s">
        <v>38</v>
      </c>
      <c r="Q834">
        <v>0.05</v>
      </c>
      <c r="R834" s="29">
        <v>19</v>
      </c>
      <c r="S834" t="s">
        <v>56</v>
      </c>
      <c r="T834" t="s">
        <v>48</v>
      </c>
      <c r="U834">
        <v>36.7378</v>
      </c>
      <c r="V834">
        <v>-119.7871</v>
      </c>
      <c r="W834">
        <f t="shared" ref="W834:W897" si="26">YEAR(Y:Y)</f>
        <v>2024</v>
      </c>
      <c r="X834" t="str">
        <f t="shared" ref="X834:X897" si="27">TEXT(Y:Y,"MMMM")</f>
        <v>December</v>
      </c>
      <c r="Y834" s="2">
        <v>45643</v>
      </c>
      <c r="Z834">
        <v>0</v>
      </c>
      <c r="AA834" t="b">
        <v>1</v>
      </c>
      <c r="AB834" s="2">
        <v>45850</v>
      </c>
      <c r="AC834">
        <v>8</v>
      </c>
      <c r="AD834">
        <v>39</v>
      </c>
      <c r="AE834">
        <v>4</v>
      </c>
      <c r="AF834">
        <v>1.4</v>
      </c>
      <c r="AG834">
        <v>1</v>
      </c>
      <c r="AH834" s="30">
        <v>0</v>
      </c>
      <c r="AI834">
        <v>0</v>
      </c>
      <c r="AJ834" t="s">
        <v>49</v>
      </c>
      <c r="AK834" t="s">
        <v>42</v>
      </c>
      <c r="AL834" s="29">
        <f>Table1[[#This Row],[membership_tenure_months]]*Table1[[#This Row],[final_price]]</f>
        <v>152</v>
      </c>
    </row>
    <row r="835" spans="1:38" x14ac:dyDescent="0.35">
      <c r="A835">
        <v>48</v>
      </c>
      <c r="B835" t="s">
        <v>34</v>
      </c>
      <c r="C835">
        <v>2</v>
      </c>
      <c r="D835" t="s">
        <v>89</v>
      </c>
      <c r="E835" t="b">
        <v>0</v>
      </c>
      <c r="F835" s="1">
        <v>0.71805555555555556</v>
      </c>
      <c r="G835" s="1">
        <v>0.83680555555555558</v>
      </c>
      <c r="H835">
        <v>171</v>
      </c>
      <c r="I835" t="b">
        <v>0</v>
      </c>
      <c r="J835" t="b">
        <v>1</v>
      </c>
      <c r="K835" t="b">
        <v>1</v>
      </c>
      <c r="L835" t="s">
        <v>36</v>
      </c>
      <c r="M835">
        <v>50</v>
      </c>
      <c r="N835" t="s">
        <v>82</v>
      </c>
      <c r="O835">
        <v>37.5</v>
      </c>
      <c r="P835" t="s">
        <v>46</v>
      </c>
      <c r="Q835">
        <v>0</v>
      </c>
      <c r="R835" s="29">
        <v>37.5</v>
      </c>
      <c r="S835" t="s">
        <v>39</v>
      </c>
      <c r="T835" t="s">
        <v>76</v>
      </c>
      <c r="U835">
        <v>37.774900000000002</v>
      </c>
      <c r="V835">
        <v>-122.4194</v>
      </c>
      <c r="W835">
        <f t="shared" si="26"/>
        <v>2024</v>
      </c>
      <c r="X835" t="str">
        <f t="shared" si="27"/>
        <v>January</v>
      </c>
      <c r="Y835" s="2">
        <v>45300</v>
      </c>
      <c r="Z835">
        <v>1</v>
      </c>
      <c r="AA835" t="b">
        <v>1</v>
      </c>
      <c r="AB835" s="2">
        <v>45831</v>
      </c>
      <c r="AC835">
        <v>19</v>
      </c>
      <c r="AD835">
        <v>58</v>
      </c>
      <c r="AE835">
        <v>8</v>
      </c>
      <c r="AF835">
        <v>2.8</v>
      </c>
      <c r="AG835">
        <v>0</v>
      </c>
      <c r="AH835" s="30">
        <v>0</v>
      </c>
      <c r="AI835">
        <v>0</v>
      </c>
      <c r="AJ835" t="s">
        <v>77</v>
      </c>
      <c r="AK835" t="s">
        <v>42</v>
      </c>
      <c r="AL835" s="29">
        <f>Table1[[#This Row],[membership_tenure_months]]*Table1[[#This Row],[final_price]]</f>
        <v>712.5</v>
      </c>
    </row>
    <row r="836" spans="1:38" x14ac:dyDescent="0.35">
      <c r="A836">
        <v>39</v>
      </c>
      <c r="B836" t="s">
        <v>34</v>
      </c>
      <c r="C836">
        <v>2</v>
      </c>
      <c r="D836" t="s">
        <v>142</v>
      </c>
      <c r="E836" t="b">
        <v>0</v>
      </c>
      <c r="F836" s="1">
        <v>0.60416666666666663</v>
      </c>
      <c r="G836" s="1">
        <v>0.67638888888888893</v>
      </c>
      <c r="H836">
        <v>104</v>
      </c>
      <c r="I836" t="b">
        <v>0</v>
      </c>
      <c r="J836" t="b">
        <v>1</v>
      </c>
      <c r="K836" t="b">
        <v>0</v>
      </c>
      <c r="L836" t="s">
        <v>80</v>
      </c>
      <c r="M836">
        <v>50</v>
      </c>
      <c r="N836" t="s">
        <v>97</v>
      </c>
      <c r="O836">
        <v>45</v>
      </c>
      <c r="P836" t="s">
        <v>51</v>
      </c>
      <c r="Q836">
        <v>0.1</v>
      </c>
      <c r="R836" s="29">
        <v>40.5</v>
      </c>
      <c r="S836" t="s">
        <v>39</v>
      </c>
      <c r="T836" t="s">
        <v>61</v>
      </c>
      <c r="U836">
        <v>38.581600000000002</v>
      </c>
      <c r="V836">
        <v>-121.4944</v>
      </c>
      <c r="W836">
        <f t="shared" si="26"/>
        <v>2024</v>
      </c>
      <c r="X836" t="str">
        <f t="shared" si="27"/>
        <v>April</v>
      </c>
      <c r="Y836" s="2">
        <v>45384</v>
      </c>
      <c r="Z836">
        <v>6</v>
      </c>
      <c r="AA836" t="b">
        <v>0</v>
      </c>
      <c r="AB836" s="2">
        <v>45835</v>
      </c>
      <c r="AC836">
        <v>16</v>
      </c>
      <c r="AD836">
        <v>54</v>
      </c>
      <c r="AE836">
        <v>8</v>
      </c>
      <c r="AF836">
        <v>1.7</v>
      </c>
      <c r="AG836">
        <v>4.5</v>
      </c>
      <c r="AH836" s="30">
        <v>0</v>
      </c>
      <c r="AI836">
        <v>0</v>
      </c>
      <c r="AJ836" t="s">
        <v>62</v>
      </c>
      <c r="AK836" t="s">
        <v>42</v>
      </c>
      <c r="AL836" s="29">
        <f>Table1[[#This Row],[membership_tenure_months]]*Table1[[#This Row],[final_price]]</f>
        <v>648</v>
      </c>
    </row>
    <row r="837" spans="1:38" x14ac:dyDescent="0.35">
      <c r="A837">
        <v>13</v>
      </c>
      <c r="B837" t="s">
        <v>43</v>
      </c>
      <c r="C837">
        <v>1</v>
      </c>
      <c r="D837" t="s">
        <v>94</v>
      </c>
      <c r="E837" t="b">
        <v>0</v>
      </c>
      <c r="F837" s="1">
        <v>0.67361111111111116</v>
      </c>
      <c r="G837" s="1">
        <v>0.69444444444444442</v>
      </c>
      <c r="H837">
        <v>30</v>
      </c>
      <c r="I837" t="b">
        <v>1</v>
      </c>
      <c r="J837" t="b">
        <v>0</v>
      </c>
      <c r="K837" t="b">
        <v>0</v>
      </c>
      <c r="L837" t="s">
        <v>80</v>
      </c>
      <c r="M837">
        <v>30</v>
      </c>
      <c r="N837" t="s">
        <v>82</v>
      </c>
      <c r="O837">
        <v>22.5</v>
      </c>
      <c r="P837" t="s">
        <v>38</v>
      </c>
      <c r="Q837">
        <v>0.05</v>
      </c>
      <c r="R837" s="29">
        <v>21.375</v>
      </c>
      <c r="S837" t="s">
        <v>47</v>
      </c>
      <c r="T837" t="s">
        <v>69</v>
      </c>
      <c r="U837">
        <v>32.715699999999998</v>
      </c>
      <c r="V837">
        <v>-117.1611</v>
      </c>
      <c r="W837">
        <f t="shared" si="26"/>
        <v>2022</v>
      </c>
      <c r="X837" t="str">
        <f t="shared" si="27"/>
        <v>October</v>
      </c>
      <c r="Y837" s="2">
        <v>44856</v>
      </c>
      <c r="Z837">
        <v>0</v>
      </c>
      <c r="AA837" t="b">
        <v>0</v>
      </c>
      <c r="AB837" s="2">
        <v>45806</v>
      </c>
      <c r="AC837">
        <v>34</v>
      </c>
      <c r="AD837">
        <v>83</v>
      </c>
      <c r="AE837">
        <v>4</v>
      </c>
      <c r="AF837">
        <v>0.5</v>
      </c>
      <c r="AG837">
        <v>1.1200000000000001</v>
      </c>
      <c r="AH837" s="30">
        <v>1</v>
      </c>
      <c r="AI837">
        <v>0</v>
      </c>
      <c r="AJ837" t="s">
        <v>70</v>
      </c>
      <c r="AK837" t="s">
        <v>42</v>
      </c>
      <c r="AL837" s="29">
        <f>Table1[[#This Row],[membership_tenure_months]]*Table1[[#This Row],[final_price]]</f>
        <v>726.75</v>
      </c>
    </row>
    <row r="838" spans="1:38" x14ac:dyDescent="0.35">
      <c r="A838">
        <v>13</v>
      </c>
      <c r="B838" t="s">
        <v>66</v>
      </c>
      <c r="C838">
        <v>2</v>
      </c>
      <c r="D838" t="s">
        <v>55</v>
      </c>
      <c r="E838" t="b">
        <v>1</v>
      </c>
      <c r="F838" s="1">
        <v>0.87222222222222223</v>
      </c>
      <c r="G838" s="1">
        <v>0.98333333333333328</v>
      </c>
      <c r="H838">
        <v>160</v>
      </c>
      <c r="I838" t="b">
        <v>1</v>
      </c>
      <c r="J838" t="b">
        <v>1</v>
      </c>
      <c r="K838" t="b">
        <v>0</v>
      </c>
      <c r="L838" t="s">
        <v>36</v>
      </c>
      <c r="M838">
        <v>70</v>
      </c>
      <c r="N838" t="s">
        <v>97</v>
      </c>
      <c r="O838">
        <v>63</v>
      </c>
      <c r="P838" t="s">
        <v>93</v>
      </c>
      <c r="Q838">
        <v>0.15</v>
      </c>
      <c r="R838" s="29">
        <v>53.55</v>
      </c>
      <c r="S838" t="s">
        <v>68</v>
      </c>
      <c r="T838" t="s">
        <v>61</v>
      </c>
      <c r="U838">
        <v>38.581600000000002</v>
      </c>
      <c r="V838">
        <v>-121.4944</v>
      </c>
      <c r="W838">
        <f t="shared" si="26"/>
        <v>2024</v>
      </c>
      <c r="X838" t="str">
        <f t="shared" si="27"/>
        <v>June</v>
      </c>
      <c r="Y838" s="2">
        <v>45445</v>
      </c>
      <c r="Z838">
        <v>1</v>
      </c>
      <c r="AA838" t="b">
        <v>1</v>
      </c>
      <c r="AB838" s="2">
        <v>45839</v>
      </c>
      <c r="AC838">
        <v>14</v>
      </c>
      <c r="AD838">
        <v>50</v>
      </c>
      <c r="AE838">
        <v>8</v>
      </c>
      <c r="AF838">
        <v>2.7</v>
      </c>
      <c r="AG838">
        <v>9.4499999999999993</v>
      </c>
      <c r="AH838" s="30">
        <v>0</v>
      </c>
      <c r="AI838">
        <v>1</v>
      </c>
      <c r="AJ838" t="s">
        <v>62</v>
      </c>
      <c r="AK838" t="s">
        <v>42</v>
      </c>
      <c r="AL838" s="29">
        <f>Table1[[#This Row],[membership_tenure_months]]*Table1[[#This Row],[final_price]]</f>
        <v>749.69999999999993</v>
      </c>
    </row>
    <row r="839" spans="1:38" x14ac:dyDescent="0.35">
      <c r="A839">
        <v>41</v>
      </c>
      <c r="B839" t="s">
        <v>43</v>
      </c>
      <c r="C839">
        <v>3</v>
      </c>
      <c r="D839" t="s">
        <v>100</v>
      </c>
      <c r="E839" t="b">
        <v>0</v>
      </c>
      <c r="F839" s="1">
        <v>0.39305555555555555</v>
      </c>
      <c r="G839" s="1">
        <v>0.44097222222222221</v>
      </c>
      <c r="H839">
        <v>69</v>
      </c>
      <c r="I839" t="b">
        <v>1</v>
      </c>
      <c r="J839" t="b">
        <v>0</v>
      </c>
      <c r="K839" t="b">
        <v>1</v>
      </c>
      <c r="L839" t="s">
        <v>80</v>
      </c>
      <c r="M839">
        <v>30</v>
      </c>
      <c r="N839" t="s">
        <v>97</v>
      </c>
      <c r="O839">
        <v>27</v>
      </c>
      <c r="P839" t="s">
        <v>38</v>
      </c>
      <c r="Q839">
        <v>0.05</v>
      </c>
      <c r="R839" s="29">
        <v>25.65</v>
      </c>
      <c r="S839" t="s">
        <v>47</v>
      </c>
      <c r="T839" t="s">
        <v>48</v>
      </c>
      <c r="U839">
        <v>36.7378</v>
      </c>
      <c r="V839">
        <v>-119.7871</v>
      </c>
      <c r="W839">
        <f t="shared" si="26"/>
        <v>2023</v>
      </c>
      <c r="X839" t="str">
        <f t="shared" si="27"/>
        <v>October</v>
      </c>
      <c r="Y839" s="2">
        <v>45212</v>
      </c>
      <c r="Z839">
        <v>0</v>
      </c>
      <c r="AA839" t="b">
        <v>1</v>
      </c>
      <c r="AB839" s="2">
        <v>45826</v>
      </c>
      <c r="AC839">
        <v>22</v>
      </c>
      <c r="AD839">
        <v>63</v>
      </c>
      <c r="AE839">
        <v>12</v>
      </c>
      <c r="AF839">
        <v>1.2</v>
      </c>
      <c r="AG839">
        <v>1.35</v>
      </c>
      <c r="AH839" s="30">
        <v>1</v>
      </c>
      <c r="AI839">
        <v>0</v>
      </c>
      <c r="AJ839" t="s">
        <v>49</v>
      </c>
      <c r="AK839" t="s">
        <v>42</v>
      </c>
      <c r="AL839" s="29">
        <f>Table1[[#This Row],[membership_tenure_months]]*Table1[[#This Row],[final_price]]</f>
        <v>564.29999999999995</v>
      </c>
    </row>
    <row r="840" spans="1:38" x14ac:dyDescent="0.35">
      <c r="A840">
        <v>32</v>
      </c>
      <c r="B840" t="s">
        <v>54</v>
      </c>
      <c r="C840">
        <v>5</v>
      </c>
      <c r="D840" t="s">
        <v>123</v>
      </c>
      <c r="E840" t="b">
        <v>0</v>
      </c>
      <c r="F840" s="1">
        <v>0.46388888888888891</v>
      </c>
      <c r="G840" s="1">
        <v>0.55555555555555558</v>
      </c>
      <c r="H840">
        <v>132</v>
      </c>
      <c r="I840" t="b">
        <v>1</v>
      </c>
      <c r="J840" t="b">
        <v>0</v>
      </c>
      <c r="K840" t="b">
        <v>1</v>
      </c>
      <c r="L840" t="s">
        <v>80</v>
      </c>
      <c r="M840">
        <v>20</v>
      </c>
      <c r="N840" t="s">
        <v>97</v>
      </c>
      <c r="O840">
        <v>18</v>
      </c>
      <c r="P840" t="s">
        <v>46</v>
      </c>
      <c r="Q840">
        <v>0</v>
      </c>
      <c r="R840" s="29">
        <v>18</v>
      </c>
      <c r="S840" t="s">
        <v>56</v>
      </c>
      <c r="T840" t="s">
        <v>40</v>
      </c>
      <c r="U840">
        <v>37.338200000000001</v>
      </c>
      <c r="V840">
        <v>-121.88630000000001</v>
      </c>
      <c r="W840">
        <f t="shared" si="26"/>
        <v>2023</v>
      </c>
      <c r="X840" t="str">
        <f t="shared" si="27"/>
        <v>August</v>
      </c>
      <c r="Y840" s="2">
        <v>45157</v>
      </c>
      <c r="Z840">
        <v>0</v>
      </c>
      <c r="AA840" t="b">
        <v>0</v>
      </c>
      <c r="AB840" s="2">
        <v>45823</v>
      </c>
      <c r="AC840">
        <v>24</v>
      </c>
      <c r="AD840">
        <v>66</v>
      </c>
      <c r="AE840">
        <v>20</v>
      </c>
      <c r="AF840">
        <v>2.2000000000000002</v>
      </c>
      <c r="AG840">
        <v>0</v>
      </c>
      <c r="AH840" s="30">
        <v>1</v>
      </c>
      <c r="AI840">
        <v>0</v>
      </c>
      <c r="AJ840" t="s">
        <v>41</v>
      </c>
      <c r="AK840" t="s">
        <v>42</v>
      </c>
      <c r="AL840" s="29">
        <f>Table1[[#This Row],[membership_tenure_months]]*Table1[[#This Row],[final_price]]</f>
        <v>432</v>
      </c>
    </row>
    <row r="841" spans="1:38" x14ac:dyDescent="0.35">
      <c r="A841">
        <v>28</v>
      </c>
      <c r="B841" t="s">
        <v>43</v>
      </c>
      <c r="C841">
        <v>5</v>
      </c>
      <c r="D841" t="s">
        <v>171</v>
      </c>
      <c r="E841" t="b">
        <v>0</v>
      </c>
      <c r="F841" s="1">
        <v>0.62013888888888891</v>
      </c>
      <c r="G841" s="1">
        <v>0.70347222222222228</v>
      </c>
      <c r="H841">
        <v>120</v>
      </c>
      <c r="I841" t="b">
        <v>1</v>
      </c>
      <c r="J841" t="b">
        <v>0</v>
      </c>
      <c r="K841" t="b">
        <v>0</v>
      </c>
      <c r="L841" t="s">
        <v>80</v>
      </c>
      <c r="M841">
        <v>30</v>
      </c>
      <c r="N841" t="s">
        <v>37</v>
      </c>
      <c r="O841">
        <v>30</v>
      </c>
      <c r="P841" t="s">
        <v>46</v>
      </c>
      <c r="Q841">
        <v>0</v>
      </c>
      <c r="R841" s="29">
        <v>30</v>
      </c>
      <c r="S841" t="s">
        <v>47</v>
      </c>
      <c r="T841" t="s">
        <v>57</v>
      </c>
      <c r="U841">
        <v>33.836599999999997</v>
      </c>
      <c r="V841">
        <v>-117.9143</v>
      </c>
      <c r="W841">
        <f t="shared" si="26"/>
        <v>2025</v>
      </c>
      <c r="X841" t="str">
        <f t="shared" si="27"/>
        <v>June</v>
      </c>
      <c r="Y841" s="2">
        <v>45817</v>
      </c>
      <c r="Z841">
        <v>0</v>
      </c>
      <c r="AA841" t="b">
        <v>0</v>
      </c>
      <c r="AB841" s="2">
        <v>45860</v>
      </c>
      <c r="AC841">
        <v>2</v>
      </c>
      <c r="AD841">
        <v>29</v>
      </c>
      <c r="AE841">
        <v>20</v>
      </c>
      <c r="AF841">
        <v>2</v>
      </c>
      <c r="AG841">
        <v>0</v>
      </c>
      <c r="AH841" s="30">
        <v>0</v>
      </c>
      <c r="AI841">
        <v>0</v>
      </c>
      <c r="AJ841" t="s">
        <v>58</v>
      </c>
      <c r="AK841" t="s">
        <v>42</v>
      </c>
      <c r="AL841" s="29">
        <f>Table1[[#This Row],[membership_tenure_months]]*Table1[[#This Row],[final_price]]</f>
        <v>60</v>
      </c>
    </row>
    <row r="842" spans="1:38" x14ac:dyDescent="0.35">
      <c r="A842">
        <v>14</v>
      </c>
      <c r="B842" t="s">
        <v>66</v>
      </c>
      <c r="C842">
        <v>2</v>
      </c>
      <c r="D842" t="s">
        <v>55</v>
      </c>
      <c r="E842" t="b">
        <v>0</v>
      </c>
      <c r="F842" s="1">
        <v>0.57847222222222228</v>
      </c>
      <c r="G842" s="1">
        <v>0.67083333333333328</v>
      </c>
      <c r="H842">
        <v>133</v>
      </c>
      <c r="I842" t="b">
        <v>1</v>
      </c>
      <c r="J842" t="b">
        <v>1</v>
      </c>
      <c r="K842" t="b">
        <v>0</v>
      </c>
      <c r="L842" t="s">
        <v>45</v>
      </c>
      <c r="M842">
        <v>70</v>
      </c>
      <c r="N842" t="s">
        <v>37</v>
      </c>
      <c r="O842">
        <v>70</v>
      </c>
      <c r="P842" t="s">
        <v>38</v>
      </c>
      <c r="Q842">
        <v>0.05</v>
      </c>
      <c r="R842" s="29">
        <v>66.5</v>
      </c>
      <c r="S842" t="s">
        <v>68</v>
      </c>
      <c r="T842" t="s">
        <v>48</v>
      </c>
      <c r="U842">
        <v>36.7378</v>
      </c>
      <c r="V842">
        <v>-119.7871</v>
      </c>
      <c r="W842">
        <f t="shared" si="26"/>
        <v>2023</v>
      </c>
      <c r="X842" t="str">
        <f t="shared" si="27"/>
        <v>July</v>
      </c>
      <c r="Y842" s="2">
        <v>45124</v>
      </c>
      <c r="Z842">
        <v>8</v>
      </c>
      <c r="AA842" t="b">
        <v>0</v>
      </c>
      <c r="AB842" s="2">
        <v>45821</v>
      </c>
      <c r="AC842">
        <v>25</v>
      </c>
      <c r="AD842">
        <v>68</v>
      </c>
      <c r="AE842">
        <v>8</v>
      </c>
      <c r="AF842">
        <v>2.2000000000000002</v>
      </c>
      <c r="AG842">
        <v>3.5</v>
      </c>
      <c r="AH842" s="30">
        <v>1</v>
      </c>
      <c r="AI842">
        <v>1</v>
      </c>
      <c r="AJ842" t="s">
        <v>49</v>
      </c>
      <c r="AK842" t="s">
        <v>42</v>
      </c>
      <c r="AL842" s="29">
        <f>Table1[[#This Row],[membership_tenure_months]]*Table1[[#This Row],[final_price]]</f>
        <v>1662.5</v>
      </c>
    </row>
    <row r="843" spans="1:38" x14ac:dyDescent="0.35">
      <c r="A843">
        <v>43</v>
      </c>
      <c r="B843" t="s">
        <v>43</v>
      </c>
      <c r="C843">
        <v>3</v>
      </c>
      <c r="D843" t="s">
        <v>141</v>
      </c>
      <c r="E843" t="b">
        <v>0</v>
      </c>
      <c r="F843" s="1">
        <v>0.77569444444444446</v>
      </c>
      <c r="G843" s="1">
        <v>0.84375</v>
      </c>
      <c r="H843">
        <v>98</v>
      </c>
      <c r="I843" t="b">
        <v>0</v>
      </c>
      <c r="J843" t="b">
        <v>1</v>
      </c>
      <c r="K843" t="b">
        <v>1</v>
      </c>
      <c r="L843" t="s">
        <v>80</v>
      </c>
      <c r="M843">
        <v>30</v>
      </c>
      <c r="N843" t="s">
        <v>97</v>
      </c>
      <c r="O843">
        <v>27</v>
      </c>
      <c r="P843" t="s">
        <v>51</v>
      </c>
      <c r="Q843">
        <v>0.1</v>
      </c>
      <c r="R843" s="29">
        <v>24.3</v>
      </c>
      <c r="S843" t="s">
        <v>47</v>
      </c>
      <c r="T843" t="s">
        <v>48</v>
      </c>
      <c r="U843">
        <v>36.7378</v>
      </c>
      <c r="V843">
        <v>-119.7871</v>
      </c>
      <c r="W843">
        <f t="shared" si="26"/>
        <v>2024</v>
      </c>
      <c r="X843" t="str">
        <f t="shared" si="27"/>
        <v>December</v>
      </c>
      <c r="Y843" s="2">
        <v>45641</v>
      </c>
      <c r="Z843">
        <v>1</v>
      </c>
      <c r="AA843" t="b">
        <v>0</v>
      </c>
      <c r="AB843" s="2">
        <v>45850</v>
      </c>
      <c r="AC843">
        <v>8</v>
      </c>
      <c r="AD843">
        <v>39</v>
      </c>
      <c r="AE843">
        <v>12</v>
      </c>
      <c r="AF843">
        <v>1.6</v>
      </c>
      <c r="AG843">
        <v>2.7</v>
      </c>
      <c r="AH843" s="30">
        <v>0</v>
      </c>
      <c r="AI843">
        <v>0</v>
      </c>
      <c r="AJ843" t="s">
        <v>49</v>
      </c>
      <c r="AK843" t="s">
        <v>42</v>
      </c>
      <c r="AL843" s="29">
        <f>Table1[[#This Row],[membership_tenure_months]]*Table1[[#This Row],[final_price]]</f>
        <v>194.4</v>
      </c>
    </row>
    <row r="844" spans="1:38" x14ac:dyDescent="0.35">
      <c r="A844">
        <v>13</v>
      </c>
      <c r="B844" t="s">
        <v>34</v>
      </c>
      <c r="C844">
        <v>5</v>
      </c>
      <c r="D844" t="s">
        <v>96</v>
      </c>
      <c r="E844" t="b">
        <v>0</v>
      </c>
      <c r="F844" s="1">
        <v>0.40763888888888888</v>
      </c>
      <c r="G844" s="1">
        <v>0.51111111111111107</v>
      </c>
      <c r="H844">
        <v>149</v>
      </c>
      <c r="I844" t="b">
        <v>0</v>
      </c>
      <c r="J844" t="b">
        <v>1</v>
      </c>
      <c r="K844" t="b">
        <v>0</v>
      </c>
      <c r="L844" t="s">
        <v>45</v>
      </c>
      <c r="M844">
        <v>50</v>
      </c>
      <c r="N844" t="s">
        <v>37</v>
      </c>
      <c r="O844">
        <v>50</v>
      </c>
      <c r="P844" t="s">
        <v>46</v>
      </c>
      <c r="Q844">
        <v>0</v>
      </c>
      <c r="R844" s="29">
        <v>50</v>
      </c>
      <c r="S844" t="s">
        <v>39</v>
      </c>
      <c r="T844" t="s">
        <v>57</v>
      </c>
      <c r="U844">
        <v>33.836599999999997</v>
      </c>
      <c r="V844">
        <v>-117.9143</v>
      </c>
      <c r="W844">
        <f t="shared" si="26"/>
        <v>2022</v>
      </c>
      <c r="X844" t="str">
        <f t="shared" si="27"/>
        <v>September</v>
      </c>
      <c r="Y844" s="2">
        <v>44807</v>
      </c>
      <c r="Z844">
        <v>8</v>
      </c>
      <c r="AA844" t="b">
        <v>1</v>
      </c>
      <c r="AB844" s="2">
        <v>45803</v>
      </c>
      <c r="AC844">
        <v>35</v>
      </c>
      <c r="AD844">
        <v>86</v>
      </c>
      <c r="AE844">
        <v>20</v>
      </c>
      <c r="AF844">
        <v>2.5</v>
      </c>
      <c r="AG844">
        <v>0</v>
      </c>
      <c r="AH844" s="30">
        <v>1</v>
      </c>
      <c r="AI844">
        <v>1</v>
      </c>
      <c r="AJ844" t="s">
        <v>58</v>
      </c>
      <c r="AK844" t="s">
        <v>42</v>
      </c>
      <c r="AL844" s="29">
        <f>Table1[[#This Row],[membership_tenure_months]]*Table1[[#This Row],[final_price]]</f>
        <v>1750</v>
      </c>
    </row>
    <row r="845" spans="1:38" x14ac:dyDescent="0.35">
      <c r="A845">
        <v>46</v>
      </c>
      <c r="B845" t="s">
        <v>43</v>
      </c>
      <c r="C845">
        <v>3</v>
      </c>
      <c r="D845" t="s">
        <v>161</v>
      </c>
      <c r="E845" t="b">
        <v>1</v>
      </c>
      <c r="F845" s="1">
        <v>0.5625</v>
      </c>
      <c r="G845" s="1">
        <v>0.60902777777777772</v>
      </c>
      <c r="H845">
        <v>67</v>
      </c>
      <c r="I845" t="b">
        <v>0</v>
      </c>
      <c r="J845" t="b">
        <v>1</v>
      </c>
      <c r="K845" t="b">
        <v>0</v>
      </c>
      <c r="L845" t="s">
        <v>60</v>
      </c>
      <c r="M845">
        <v>30</v>
      </c>
      <c r="N845" t="s">
        <v>37</v>
      </c>
      <c r="O845">
        <v>30</v>
      </c>
      <c r="P845" t="s">
        <v>46</v>
      </c>
      <c r="Q845">
        <v>0</v>
      </c>
      <c r="R845" s="29">
        <v>30</v>
      </c>
      <c r="S845" t="s">
        <v>47</v>
      </c>
      <c r="T845" t="s">
        <v>76</v>
      </c>
      <c r="U845">
        <v>37.774900000000002</v>
      </c>
      <c r="V845">
        <v>-122.4194</v>
      </c>
      <c r="W845">
        <f t="shared" si="26"/>
        <v>2025</v>
      </c>
      <c r="X845" t="str">
        <f t="shared" si="27"/>
        <v>January</v>
      </c>
      <c r="Y845" s="2">
        <v>45672</v>
      </c>
      <c r="Z845">
        <v>4</v>
      </c>
      <c r="AA845" t="b">
        <v>1</v>
      </c>
      <c r="AB845" s="2">
        <v>45852</v>
      </c>
      <c r="AC845">
        <v>7</v>
      </c>
      <c r="AD845">
        <v>37</v>
      </c>
      <c r="AE845">
        <v>12</v>
      </c>
      <c r="AF845">
        <v>1.1000000000000001</v>
      </c>
      <c r="AG845">
        <v>0</v>
      </c>
      <c r="AH845" s="30">
        <v>0</v>
      </c>
      <c r="AI845">
        <v>0</v>
      </c>
      <c r="AJ845" t="s">
        <v>77</v>
      </c>
      <c r="AK845" t="s">
        <v>42</v>
      </c>
      <c r="AL845" s="29">
        <f>Table1[[#This Row],[membership_tenure_months]]*Table1[[#This Row],[final_price]]</f>
        <v>210</v>
      </c>
    </row>
    <row r="846" spans="1:38" x14ac:dyDescent="0.35">
      <c r="A846">
        <v>36</v>
      </c>
      <c r="B846" t="s">
        <v>34</v>
      </c>
      <c r="C846">
        <v>3</v>
      </c>
      <c r="D846" t="s">
        <v>105</v>
      </c>
      <c r="E846" t="b">
        <v>1</v>
      </c>
      <c r="F846" s="1">
        <v>0.7631944444444444</v>
      </c>
      <c r="G846" s="1">
        <v>0.82430555555555551</v>
      </c>
      <c r="H846">
        <v>88</v>
      </c>
      <c r="I846" t="b">
        <v>0</v>
      </c>
      <c r="J846" t="b">
        <v>0</v>
      </c>
      <c r="K846" t="b">
        <v>0</v>
      </c>
      <c r="L846" t="s">
        <v>80</v>
      </c>
      <c r="M846">
        <v>50</v>
      </c>
      <c r="N846" t="s">
        <v>37</v>
      </c>
      <c r="O846">
        <v>50</v>
      </c>
      <c r="P846" t="s">
        <v>38</v>
      </c>
      <c r="Q846">
        <v>0.05</v>
      </c>
      <c r="R846" s="29">
        <v>47.5</v>
      </c>
      <c r="S846" t="s">
        <v>39</v>
      </c>
      <c r="T846" t="s">
        <v>76</v>
      </c>
      <c r="U846">
        <v>37.774900000000002</v>
      </c>
      <c r="V846">
        <v>-122.4194</v>
      </c>
      <c r="W846">
        <f t="shared" si="26"/>
        <v>2024</v>
      </c>
      <c r="X846" t="str">
        <f t="shared" si="27"/>
        <v>April</v>
      </c>
      <c r="Y846" s="2">
        <v>45389</v>
      </c>
      <c r="Z846">
        <v>0</v>
      </c>
      <c r="AA846" t="b">
        <v>1</v>
      </c>
      <c r="AB846" s="2">
        <v>45836</v>
      </c>
      <c r="AC846">
        <v>16</v>
      </c>
      <c r="AD846">
        <v>53</v>
      </c>
      <c r="AE846">
        <v>12</v>
      </c>
      <c r="AF846">
        <v>1.5</v>
      </c>
      <c r="AG846">
        <v>2.5</v>
      </c>
      <c r="AH846" s="30">
        <v>0</v>
      </c>
      <c r="AI846">
        <v>1</v>
      </c>
      <c r="AJ846" t="s">
        <v>77</v>
      </c>
      <c r="AK846" t="s">
        <v>42</v>
      </c>
      <c r="AL846" s="29">
        <f>Table1[[#This Row],[membership_tenure_months]]*Table1[[#This Row],[final_price]]</f>
        <v>760</v>
      </c>
    </row>
    <row r="847" spans="1:38" x14ac:dyDescent="0.35">
      <c r="A847">
        <v>44</v>
      </c>
      <c r="B847" t="s">
        <v>34</v>
      </c>
      <c r="C847">
        <v>2</v>
      </c>
      <c r="D847" t="s">
        <v>120</v>
      </c>
      <c r="E847" t="b">
        <v>1</v>
      </c>
      <c r="F847" s="1">
        <v>0.71736111111111112</v>
      </c>
      <c r="G847" s="1">
        <v>0.76041666666666663</v>
      </c>
      <c r="H847">
        <v>62</v>
      </c>
      <c r="I847" t="b">
        <v>0</v>
      </c>
      <c r="J847" t="b">
        <v>0</v>
      </c>
      <c r="K847" t="b">
        <v>1</v>
      </c>
      <c r="L847" t="s">
        <v>36</v>
      </c>
      <c r="M847">
        <v>50</v>
      </c>
      <c r="N847" t="s">
        <v>82</v>
      </c>
      <c r="O847">
        <v>37.5</v>
      </c>
      <c r="P847" t="s">
        <v>51</v>
      </c>
      <c r="Q847">
        <v>0.1</v>
      </c>
      <c r="R847" s="29">
        <v>33.75</v>
      </c>
      <c r="S847" t="s">
        <v>39</v>
      </c>
      <c r="T847" t="s">
        <v>52</v>
      </c>
      <c r="U847">
        <v>37.804400000000001</v>
      </c>
      <c r="V847">
        <v>-122.27119999999999</v>
      </c>
      <c r="W847">
        <f t="shared" si="26"/>
        <v>2025</v>
      </c>
      <c r="X847" t="str">
        <f t="shared" si="27"/>
        <v>March</v>
      </c>
      <c r="Y847" s="2">
        <v>45740</v>
      </c>
      <c r="Z847">
        <v>0</v>
      </c>
      <c r="AA847" t="b">
        <v>1</v>
      </c>
      <c r="AB847" s="2">
        <v>45855</v>
      </c>
      <c r="AC847">
        <v>5</v>
      </c>
      <c r="AD847">
        <v>34</v>
      </c>
      <c r="AE847">
        <v>8</v>
      </c>
      <c r="AF847">
        <v>1</v>
      </c>
      <c r="AG847">
        <v>3.75</v>
      </c>
      <c r="AH847" s="30">
        <v>0</v>
      </c>
      <c r="AI847">
        <v>0</v>
      </c>
      <c r="AJ847" t="s">
        <v>53</v>
      </c>
      <c r="AK847" t="s">
        <v>42</v>
      </c>
      <c r="AL847" s="29">
        <f>Table1[[#This Row],[membership_tenure_months]]*Table1[[#This Row],[final_price]]</f>
        <v>168.75</v>
      </c>
    </row>
    <row r="848" spans="1:38" x14ac:dyDescent="0.35">
      <c r="A848">
        <v>18</v>
      </c>
      <c r="B848" t="s">
        <v>43</v>
      </c>
      <c r="C848">
        <v>3</v>
      </c>
      <c r="D848" t="s">
        <v>99</v>
      </c>
      <c r="E848" t="b">
        <v>0</v>
      </c>
      <c r="F848" s="1">
        <v>0.46250000000000002</v>
      </c>
      <c r="G848" s="1">
        <v>0.55902777777777779</v>
      </c>
      <c r="H848">
        <v>139</v>
      </c>
      <c r="I848" t="b">
        <v>0</v>
      </c>
      <c r="J848" t="b">
        <v>0</v>
      </c>
      <c r="K848" t="b">
        <v>0</v>
      </c>
      <c r="L848" t="s">
        <v>80</v>
      </c>
      <c r="M848">
        <v>30</v>
      </c>
      <c r="N848" t="s">
        <v>37</v>
      </c>
      <c r="O848">
        <v>30</v>
      </c>
      <c r="P848" t="s">
        <v>46</v>
      </c>
      <c r="Q848">
        <v>0</v>
      </c>
      <c r="R848" s="29">
        <v>30</v>
      </c>
      <c r="S848" t="s">
        <v>47</v>
      </c>
      <c r="T848" t="s">
        <v>52</v>
      </c>
      <c r="U848">
        <v>37.804400000000001</v>
      </c>
      <c r="V848">
        <v>-122.27119999999999</v>
      </c>
      <c r="W848">
        <f t="shared" si="26"/>
        <v>2022</v>
      </c>
      <c r="X848" t="str">
        <f t="shared" si="27"/>
        <v>July</v>
      </c>
      <c r="Y848" s="2">
        <v>44769</v>
      </c>
      <c r="Z848">
        <v>0</v>
      </c>
      <c r="AA848" t="b">
        <v>0</v>
      </c>
      <c r="AB848" s="2">
        <v>45801</v>
      </c>
      <c r="AC848">
        <v>37</v>
      </c>
      <c r="AD848">
        <v>88</v>
      </c>
      <c r="AE848">
        <v>12</v>
      </c>
      <c r="AF848">
        <v>2.2999999999999998</v>
      </c>
      <c r="AG848">
        <v>0</v>
      </c>
      <c r="AH848" s="30">
        <v>1</v>
      </c>
      <c r="AI848">
        <v>0</v>
      </c>
      <c r="AJ848" t="s">
        <v>53</v>
      </c>
      <c r="AK848" t="s">
        <v>42</v>
      </c>
      <c r="AL848" s="29">
        <f>Table1[[#This Row],[membership_tenure_months]]*Table1[[#This Row],[final_price]]</f>
        <v>1110</v>
      </c>
    </row>
    <row r="849" spans="1:38" x14ac:dyDescent="0.35">
      <c r="A849">
        <v>18</v>
      </c>
      <c r="B849" t="s">
        <v>43</v>
      </c>
      <c r="C849">
        <v>3</v>
      </c>
      <c r="D849" t="s">
        <v>99</v>
      </c>
      <c r="E849" t="b">
        <v>0</v>
      </c>
      <c r="F849" s="1">
        <v>0.46250000000000002</v>
      </c>
      <c r="G849" s="1">
        <v>0.55902777777777779</v>
      </c>
      <c r="H849">
        <v>139</v>
      </c>
      <c r="I849" t="b">
        <v>0</v>
      </c>
      <c r="J849" t="b">
        <v>0</v>
      </c>
      <c r="K849" t="b">
        <v>0</v>
      </c>
      <c r="L849" t="s">
        <v>80</v>
      </c>
      <c r="M849">
        <v>30</v>
      </c>
      <c r="N849" t="s">
        <v>37</v>
      </c>
      <c r="O849">
        <v>30</v>
      </c>
      <c r="P849" t="s">
        <v>46</v>
      </c>
      <c r="Q849">
        <v>0</v>
      </c>
      <c r="R849" s="29">
        <v>30</v>
      </c>
      <c r="S849" t="s">
        <v>47</v>
      </c>
      <c r="T849" t="s">
        <v>52</v>
      </c>
      <c r="U849">
        <v>37.804400000000001</v>
      </c>
      <c r="V849">
        <v>-122.27119999999999</v>
      </c>
      <c r="W849">
        <f t="shared" si="26"/>
        <v>2024</v>
      </c>
      <c r="X849" t="str">
        <f t="shared" si="27"/>
        <v>January</v>
      </c>
      <c r="Y849" s="2">
        <v>45296</v>
      </c>
      <c r="Z849">
        <v>0</v>
      </c>
      <c r="AA849" t="b">
        <v>0</v>
      </c>
      <c r="AB849" s="2">
        <v>45830</v>
      </c>
      <c r="AC849">
        <v>19</v>
      </c>
      <c r="AD849">
        <v>59</v>
      </c>
      <c r="AE849">
        <v>12</v>
      </c>
      <c r="AF849">
        <v>2.2999999999999998</v>
      </c>
      <c r="AG849">
        <v>0</v>
      </c>
      <c r="AH849" s="30">
        <v>0</v>
      </c>
      <c r="AI849">
        <v>0</v>
      </c>
      <c r="AJ849" t="s">
        <v>53</v>
      </c>
      <c r="AK849" t="s">
        <v>42</v>
      </c>
      <c r="AL849" s="29">
        <f>Table1[[#This Row],[membership_tenure_months]]*Table1[[#This Row],[final_price]]</f>
        <v>570</v>
      </c>
    </row>
    <row r="850" spans="1:38" x14ac:dyDescent="0.35">
      <c r="A850">
        <v>40</v>
      </c>
      <c r="B850" t="s">
        <v>34</v>
      </c>
      <c r="C850">
        <v>2</v>
      </c>
      <c r="D850" t="s">
        <v>35</v>
      </c>
      <c r="E850" t="b">
        <v>1</v>
      </c>
      <c r="F850" s="1">
        <v>0.78611111111111109</v>
      </c>
      <c r="G850" s="1">
        <v>0.8208333333333333</v>
      </c>
      <c r="H850">
        <v>50</v>
      </c>
      <c r="I850" t="b">
        <v>1</v>
      </c>
      <c r="J850" t="b">
        <v>0</v>
      </c>
      <c r="K850" t="b">
        <v>1</v>
      </c>
      <c r="L850" t="s">
        <v>36</v>
      </c>
      <c r="M850">
        <v>50</v>
      </c>
      <c r="N850" t="s">
        <v>82</v>
      </c>
      <c r="O850">
        <v>37.5</v>
      </c>
      <c r="P850" t="s">
        <v>46</v>
      </c>
      <c r="Q850">
        <v>0</v>
      </c>
      <c r="R850" s="29">
        <v>37.5</v>
      </c>
      <c r="S850" t="s">
        <v>39</v>
      </c>
      <c r="T850" t="s">
        <v>64</v>
      </c>
      <c r="U850">
        <v>34.052199999999999</v>
      </c>
      <c r="V850">
        <v>-118.2437</v>
      </c>
      <c r="W850">
        <f t="shared" si="26"/>
        <v>2023</v>
      </c>
      <c r="X850" t="str">
        <f t="shared" si="27"/>
        <v>September</v>
      </c>
      <c r="Y850" s="2">
        <v>45196</v>
      </c>
      <c r="Z850">
        <v>0</v>
      </c>
      <c r="AA850" t="b">
        <v>1</v>
      </c>
      <c r="AB850" s="2">
        <v>45825</v>
      </c>
      <c r="AC850">
        <v>23</v>
      </c>
      <c r="AD850">
        <v>64</v>
      </c>
      <c r="AE850">
        <v>8</v>
      </c>
      <c r="AF850">
        <v>0.8</v>
      </c>
      <c r="AG850">
        <v>0</v>
      </c>
      <c r="AH850" s="30">
        <v>1</v>
      </c>
      <c r="AI850">
        <v>0</v>
      </c>
      <c r="AJ850" t="s">
        <v>65</v>
      </c>
      <c r="AK850" t="s">
        <v>42</v>
      </c>
      <c r="AL850" s="29">
        <f>Table1[[#This Row],[membership_tenure_months]]*Table1[[#This Row],[final_price]]</f>
        <v>862.5</v>
      </c>
    </row>
    <row r="851" spans="1:38" x14ac:dyDescent="0.35">
      <c r="A851">
        <v>27</v>
      </c>
      <c r="B851" t="s">
        <v>43</v>
      </c>
      <c r="C851">
        <v>2</v>
      </c>
      <c r="D851" t="s">
        <v>115</v>
      </c>
      <c r="E851" t="b">
        <v>1</v>
      </c>
      <c r="F851" s="1">
        <v>0.68680555555555556</v>
      </c>
      <c r="G851" s="1">
        <v>0.79722222222222228</v>
      </c>
      <c r="H851">
        <v>159</v>
      </c>
      <c r="I851" t="b">
        <v>1</v>
      </c>
      <c r="J851" t="b">
        <v>0</v>
      </c>
      <c r="K851" t="b">
        <v>1</v>
      </c>
      <c r="L851" t="s">
        <v>36</v>
      </c>
      <c r="M851">
        <v>30</v>
      </c>
      <c r="N851" t="s">
        <v>37</v>
      </c>
      <c r="O851">
        <v>30</v>
      </c>
      <c r="P851" t="s">
        <v>46</v>
      </c>
      <c r="Q851">
        <v>0</v>
      </c>
      <c r="R851" s="29">
        <v>30</v>
      </c>
      <c r="S851" t="s">
        <v>47</v>
      </c>
      <c r="T851" t="s">
        <v>64</v>
      </c>
      <c r="U851">
        <v>34.052199999999999</v>
      </c>
      <c r="V851">
        <v>-118.2437</v>
      </c>
      <c r="W851">
        <f t="shared" si="26"/>
        <v>2025</v>
      </c>
      <c r="X851" t="str">
        <f t="shared" si="27"/>
        <v>April</v>
      </c>
      <c r="Y851" s="2">
        <v>45759</v>
      </c>
      <c r="Z851">
        <v>0</v>
      </c>
      <c r="AA851" t="b">
        <v>1</v>
      </c>
      <c r="AB851" s="2">
        <v>45856</v>
      </c>
      <c r="AC851">
        <v>4</v>
      </c>
      <c r="AD851">
        <v>33</v>
      </c>
      <c r="AE851">
        <v>8</v>
      </c>
      <c r="AF851">
        <v>2.6</v>
      </c>
      <c r="AG851">
        <v>0</v>
      </c>
      <c r="AH851" s="30">
        <v>0</v>
      </c>
      <c r="AI851">
        <v>0</v>
      </c>
      <c r="AJ851" t="s">
        <v>65</v>
      </c>
      <c r="AK851" t="s">
        <v>42</v>
      </c>
      <c r="AL851" s="29">
        <f>Table1[[#This Row],[membership_tenure_months]]*Table1[[#This Row],[final_price]]</f>
        <v>120</v>
      </c>
    </row>
    <row r="852" spans="1:38" x14ac:dyDescent="0.35">
      <c r="A852">
        <v>29</v>
      </c>
      <c r="B852" t="s">
        <v>66</v>
      </c>
      <c r="C852">
        <v>2</v>
      </c>
      <c r="D852" t="s">
        <v>59</v>
      </c>
      <c r="E852" t="b">
        <v>0</v>
      </c>
      <c r="F852" s="1">
        <v>0.71458333333333335</v>
      </c>
      <c r="G852" s="1">
        <v>0.75416666666666665</v>
      </c>
      <c r="H852">
        <v>57</v>
      </c>
      <c r="I852" t="b">
        <v>0</v>
      </c>
      <c r="J852" t="b">
        <v>1</v>
      </c>
      <c r="K852" t="b">
        <v>1</v>
      </c>
      <c r="L852" t="s">
        <v>36</v>
      </c>
      <c r="M852">
        <v>70</v>
      </c>
      <c r="N852" t="s">
        <v>37</v>
      </c>
      <c r="O852">
        <v>70</v>
      </c>
      <c r="P852" t="s">
        <v>46</v>
      </c>
      <c r="Q852">
        <v>0</v>
      </c>
      <c r="R852" s="29">
        <v>70</v>
      </c>
      <c r="S852" t="s">
        <v>68</v>
      </c>
      <c r="T852" t="s">
        <v>64</v>
      </c>
      <c r="U852">
        <v>34.052199999999999</v>
      </c>
      <c r="V852">
        <v>-118.2437</v>
      </c>
      <c r="W852">
        <f t="shared" si="26"/>
        <v>2023</v>
      </c>
      <c r="X852" t="str">
        <f t="shared" si="27"/>
        <v>April</v>
      </c>
      <c r="Y852" s="2">
        <v>45032</v>
      </c>
      <c r="Z852">
        <v>1</v>
      </c>
      <c r="AA852" t="b">
        <v>1</v>
      </c>
      <c r="AB852" s="2">
        <v>45816</v>
      </c>
      <c r="AC852">
        <v>28</v>
      </c>
      <c r="AD852">
        <v>73</v>
      </c>
      <c r="AE852">
        <v>8</v>
      </c>
      <c r="AF852">
        <v>1</v>
      </c>
      <c r="AG852">
        <v>0</v>
      </c>
      <c r="AH852" s="30">
        <v>1</v>
      </c>
      <c r="AI852">
        <v>1</v>
      </c>
      <c r="AJ852" t="s">
        <v>65</v>
      </c>
      <c r="AK852" t="s">
        <v>42</v>
      </c>
      <c r="AL852" s="29">
        <f>Table1[[#This Row],[membership_tenure_months]]*Table1[[#This Row],[final_price]]</f>
        <v>1960</v>
      </c>
    </row>
    <row r="853" spans="1:38" x14ac:dyDescent="0.35">
      <c r="A853">
        <v>49</v>
      </c>
      <c r="B853" t="s">
        <v>43</v>
      </c>
      <c r="C853">
        <v>3</v>
      </c>
      <c r="D853" t="s">
        <v>99</v>
      </c>
      <c r="E853" t="b">
        <v>0</v>
      </c>
      <c r="F853" s="1">
        <v>0.64236111111111116</v>
      </c>
      <c r="G853" s="1">
        <v>0.75347222222222221</v>
      </c>
      <c r="H853">
        <v>160</v>
      </c>
      <c r="I853" t="b">
        <v>1</v>
      </c>
      <c r="J853" t="b">
        <v>0</v>
      </c>
      <c r="K853" t="b">
        <v>1</v>
      </c>
      <c r="L853" t="s">
        <v>80</v>
      </c>
      <c r="M853">
        <v>30</v>
      </c>
      <c r="N853" t="s">
        <v>37</v>
      </c>
      <c r="O853">
        <v>30</v>
      </c>
      <c r="P853" t="s">
        <v>51</v>
      </c>
      <c r="Q853">
        <v>0.1</v>
      </c>
      <c r="R853" s="29">
        <v>27</v>
      </c>
      <c r="S853" t="s">
        <v>47</v>
      </c>
      <c r="T853" t="s">
        <v>64</v>
      </c>
      <c r="U853">
        <v>34.052199999999999</v>
      </c>
      <c r="V853">
        <v>-118.2437</v>
      </c>
      <c r="W853">
        <f t="shared" si="26"/>
        <v>2024</v>
      </c>
      <c r="X853" t="str">
        <f t="shared" si="27"/>
        <v>November</v>
      </c>
      <c r="Y853" s="2">
        <v>45607</v>
      </c>
      <c r="Z853">
        <v>0</v>
      </c>
      <c r="AA853" t="b">
        <v>0</v>
      </c>
      <c r="AB853" s="2">
        <v>45848</v>
      </c>
      <c r="AC853">
        <v>9</v>
      </c>
      <c r="AD853">
        <v>41</v>
      </c>
      <c r="AE853">
        <v>12</v>
      </c>
      <c r="AF853">
        <v>2.7</v>
      </c>
      <c r="AG853">
        <v>3</v>
      </c>
      <c r="AH853" s="30">
        <v>0</v>
      </c>
      <c r="AI853">
        <v>0</v>
      </c>
      <c r="AJ853" t="s">
        <v>65</v>
      </c>
      <c r="AK853" t="s">
        <v>42</v>
      </c>
      <c r="AL853" s="29">
        <f>Table1[[#This Row],[membership_tenure_months]]*Table1[[#This Row],[final_price]]</f>
        <v>243</v>
      </c>
    </row>
    <row r="854" spans="1:38" x14ac:dyDescent="0.35">
      <c r="A854">
        <v>49</v>
      </c>
      <c r="B854" t="s">
        <v>43</v>
      </c>
      <c r="C854">
        <v>1</v>
      </c>
      <c r="D854" t="s">
        <v>114</v>
      </c>
      <c r="E854" t="b">
        <v>0</v>
      </c>
      <c r="F854" s="1">
        <v>0.47291666666666665</v>
      </c>
      <c r="G854" s="1">
        <v>0.53194444444444444</v>
      </c>
      <c r="H854">
        <v>85</v>
      </c>
      <c r="I854" t="b">
        <v>0</v>
      </c>
      <c r="J854" t="b">
        <v>0</v>
      </c>
      <c r="K854" t="b">
        <v>1</v>
      </c>
      <c r="L854" t="s">
        <v>36</v>
      </c>
      <c r="M854">
        <v>30</v>
      </c>
      <c r="N854" t="s">
        <v>82</v>
      </c>
      <c r="O854">
        <v>22.5</v>
      </c>
      <c r="P854" t="s">
        <v>46</v>
      </c>
      <c r="Q854">
        <v>0</v>
      </c>
      <c r="R854" s="29">
        <v>22.5</v>
      </c>
      <c r="S854" t="s">
        <v>47</v>
      </c>
      <c r="T854" t="s">
        <v>83</v>
      </c>
      <c r="U854">
        <v>33.770099999999999</v>
      </c>
      <c r="V854">
        <v>-118.19370000000001</v>
      </c>
      <c r="W854">
        <f t="shared" si="26"/>
        <v>2022</v>
      </c>
      <c r="X854" t="str">
        <f t="shared" si="27"/>
        <v>November</v>
      </c>
      <c r="Y854" s="2">
        <v>44874</v>
      </c>
      <c r="Z854">
        <v>0</v>
      </c>
      <c r="AA854" t="b">
        <v>1</v>
      </c>
      <c r="AB854" s="2">
        <v>45807</v>
      </c>
      <c r="AC854">
        <v>33</v>
      </c>
      <c r="AD854">
        <v>82</v>
      </c>
      <c r="AE854">
        <v>4</v>
      </c>
      <c r="AF854">
        <v>1.4</v>
      </c>
      <c r="AG854">
        <v>0</v>
      </c>
      <c r="AH854" s="30">
        <v>1</v>
      </c>
      <c r="AI854">
        <v>0</v>
      </c>
      <c r="AJ854" t="s">
        <v>84</v>
      </c>
      <c r="AK854" t="s">
        <v>42</v>
      </c>
      <c r="AL854" s="29">
        <f>Table1[[#This Row],[membership_tenure_months]]*Table1[[#This Row],[final_price]]</f>
        <v>742.5</v>
      </c>
    </row>
    <row r="855" spans="1:38" x14ac:dyDescent="0.35">
      <c r="A855">
        <v>12</v>
      </c>
      <c r="B855" t="s">
        <v>43</v>
      </c>
      <c r="C855">
        <v>3</v>
      </c>
      <c r="D855" t="s">
        <v>157</v>
      </c>
      <c r="E855" t="b">
        <v>1</v>
      </c>
      <c r="F855" s="1">
        <v>0.58125000000000004</v>
      </c>
      <c r="G855" s="1">
        <v>0.63194444444444442</v>
      </c>
      <c r="H855">
        <v>73</v>
      </c>
      <c r="I855" t="b">
        <v>0</v>
      </c>
      <c r="J855" t="b">
        <v>0</v>
      </c>
      <c r="K855" t="b">
        <v>1</v>
      </c>
      <c r="L855" t="s">
        <v>60</v>
      </c>
      <c r="M855">
        <v>30</v>
      </c>
      <c r="N855" t="s">
        <v>82</v>
      </c>
      <c r="O855">
        <v>22.5</v>
      </c>
      <c r="P855" t="s">
        <v>38</v>
      </c>
      <c r="Q855">
        <v>0.05</v>
      </c>
      <c r="R855" s="29">
        <v>21.375</v>
      </c>
      <c r="S855" t="s">
        <v>47</v>
      </c>
      <c r="T855" t="s">
        <v>40</v>
      </c>
      <c r="U855">
        <v>37.338200000000001</v>
      </c>
      <c r="V855">
        <v>-121.88630000000001</v>
      </c>
      <c r="W855">
        <f t="shared" si="26"/>
        <v>2024</v>
      </c>
      <c r="X855" t="str">
        <f t="shared" si="27"/>
        <v>November</v>
      </c>
      <c r="Y855" s="2">
        <v>45612</v>
      </c>
      <c r="Z855">
        <v>0</v>
      </c>
      <c r="AA855" t="b">
        <v>0</v>
      </c>
      <c r="AB855" s="2">
        <v>45848</v>
      </c>
      <c r="AC855">
        <v>9</v>
      </c>
      <c r="AD855">
        <v>41</v>
      </c>
      <c r="AE855">
        <v>12</v>
      </c>
      <c r="AF855">
        <v>1.2</v>
      </c>
      <c r="AG855">
        <v>1.1200000000000001</v>
      </c>
      <c r="AH855" s="30">
        <v>0</v>
      </c>
      <c r="AI855">
        <v>0</v>
      </c>
      <c r="AJ855" t="s">
        <v>41</v>
      </c>
      <c r="AK855" t="s">
        <v>42</v>
      </c>
      <c r="AL855" s="29">
        <f>Table1[[#This Row],[membership_tenure_months]]*Table1[[#This Row],[final_price]]</f>
        <v>192.375</v>
      </c>
    </row>
    <row r="856" spans="1:38" x14ac:dyDescent="0.35">
      <c r="A856">
        <v>46</v>
      </c>
      <c r="B856" t="s">
        <v>43</v>
      </c>
      <c r="C856">
        <v>1</v>
      </c>
      <c r="D856" t="s">
        <v>114</v>
      </c>
      <c r="E856" t="b">
        <v>0</v>
      </c>
      <c r="F856" s="1">
        <v>0.46736111111111112</v>
      </c>
      <c r="G856" s="1">
        <v>0.55486111111111114</v>
      </c>
      <c r="H856">
        <v>126</v>
      </c>
      <c r="I856" t="b">
        <v>1</v>
      </c>
      <c r="J856" t="b">
        <v>0</v>
      </c>
      <c r="K856" t="b">
        <v>1</v>
      </c>
      <c r="L856" t="s">
        <v>80</v>
      </c>
      <c r="M856">
        <v>30</v>
      </c>
      <c r="N856" t="s">
        <v>37</v>
      </c>
      <c r="O856">
        <v>30</v>
      </c>
      <c r="P856" t="s">
        <v>46</v>
      </c>
      <c r="Q856">
        <v>0</v>
      </c>
      <c r="R856" s="29">
        <v>30</v>
      </c>
      <c r="S856" t="s">
        <v>47</v>
      </c>
      <c r="T856" t="s">
        <v>69</v>
      </c>
      <c r="U856">
        <v>32.715699999999998</v>
      </c>
      <c r="V856">
        <v>-117.1611</v>
      </c>
      <c r="W856">
        <f t="shared" si="26"/>
        <v>2024</v>
      </c>
      <c r="X856" t="str">
        <f t="shared" si="27"/>
        <v>December</v>
      </c>
      <c r="Y856" s="2">
        <v>45627</v>
      </c>
      <c r="Z856">
        <v>0</v>
      </c>
      <c r="AA856" t="b">
        <v>1</v>
      </c>
      <c r="AB856" s="2">
        <v>45849</v>
      </c>
      <c r="AC856">
        <v>8</v>
      </c>
      <c r="AD856">
        <v>40</v>
      </c>
      <c r="AE856">
        <v>4</v>
      </c>
      <c r="AF856">
        <v>2.1</v>
      </c>
      <c r="AG856">
        <v>0</v>
      </c>
      <c r="AH856" s="30">
        <v>0</v>
      </c>
      <c r="AI856">
        <v>0</v>
      </c>
      <c r="AJ856" t="s">
        <v>70</v>
      </c>
      <c r="AK856" t="s">
        <v>42</v>
      </c>
      <c r="AL856" s="29">
        <f>Table1[[#This Row],[membership_tenure_months]]*Table1[[#This Row],[final_price]]</f>
        <v>240</v>
      </c>
    </row>
    <row r="857" spans="1:38" x14ac:dyDescent="0.35">
      <c r="A857">
        <v>37</v>
      </c>
      <c r="B857" t="s">
        <v>34</v>
      </c>
      <c r="C857">
        <v>3</v>
      </c>
      <c r="D857" t="s">
        <v>125</v>
      </c>
      <c r="E857" t="b">
        <v>1</v>
      </c>
      <c r="F857" s="1">
        <v>0.76597222222222228</v>
      </c>
      <c r="G857" s="1">
        <v>0.85277777777777775</v>
      </c>
      <c r="H857">
        <v>125</v>
      </c>
      <c r="I857" t="b">
        <v>0</v>
      </c>
      <c r="J857" t="b">
        <v>0</v>
      </c>
      <c r="K857" t="b">
        <v>0</v>
      </c>
      <c r="L857" t="s">
        <v>80</v>
      </c>
      <c r="M857">
        <v>50</v>
      </c>
      <c r="N857" t="s">
        <v>82</v>
      </c>
      <c r="O857">
        <v>37.5</v>
      </c>
      <c r="P857" t="s">
        <v>51</v>
      </c>
      <c r="Q857">
        <v>0.1</v>
      </c>
      <c r="R857" s="29">
        <v>33.75</v>
      </c>
      <c r="S857" t="s">
        <v>39</v>
      </c>
      <c r="T857" t="s">
        <v>57</v>
      </c>
      <c r="U857">
        <v>33.836599999999997</v>
      </c>
      <c r="V857">
        <v>-117.9143</v>
      </c>
      <c r="W857">
        <f t="shared" si="26"/>
        <v>2025</v>
      </c>
      <c r="X857" t="str">
        <f t="shared" si="27"/>
        <v>May</v>
      </c>
      <c r="Y857" s="2">
        <v>45792</v>
      </c>
      <c r="Z857">
        <v>0</v>
      </c>
      <c r="AA857" t="b">
        <v>1</v>
      </c>
      <c r="AB857" s="2">
        <v>45858</v>
      </c>
      <c r="AC857">
        <v>3</v>
      </c>
      <c r="AD857">
        <v>31</v>
      </c>
      <c r="AE857">
        <v>12</v>
      </c>
      <c r="AF857">
        <v>2.1</v>
      </c>
      <c r="AG857">
        <v>3.75</v>
      </c>
      <c r="AH857" s="30">
        <v>0</v>
      </c>
      <c r="AI857">
        <v>0</v>
      </c>
      <c r="AJ857" t="s">
        <v>58</v>
      </c>
      <c r="AK857" t="s">
        <v>42</v>
      </c>
      <c r="AL857" s="29">
        <f>Table1[[#This Row],[membership_tenure_months]]*Table1[[#This Row],[final_price]]</f>
        <v>101.25</v>
      </c>
    </row>
    <row r="858" spans="1:38" x14ac:dyDescent="0.35">
      <c r="A858">
        <v>34</v>
      </c>
      <c r="B858" t="s">
        <v>43</v>
      </c>
      <c r="C858">
        <v>2</v>
      </c>
      <c r="D858" t="s">
        <v>142</v>
      </c>
      <c r="E858" t="b">
        <v>0</v>
      </c>
      <c r="F858" s="1">
        <v>0.78055555555555556</v>
      </c>
      <c r="G858" s="1">
        <v>0.82430555555555551</v>
      </c>
      <c r="H858">
        <v>63</v>
      </c>
      <c r="I858" t="b">
        <v>1</v>
      </c>
      <c r="J858" t="b">
        <v>0</v>
      </c>
      <c r="K858" t="b">
        <v>1</v>
      </c>
      <c r="L858" t="s">
        <v>36</v>
      </c>
      <c r="M858">
        <v>30</v>
      </c>
      <c r="N858" t="s">
        <v>37</v>
      </c>
      <c r="O858">
        <v>30</v>
      </c>
      <c r="P858" t="s">
        <v>38</v>
      </c>
      <c r="Q858">
        <v>0.05</v>
      </c>
      <c r="R858" s="29">
        <v>28.5</v>
      </c>
      <c r="S858" t="s">
        <v>47</v>
      </c>
      <c r="T858" t="s">
        <v>83</v>
      </c>
      <c r="U858">
        <v>33.770099999999999</v>
      </c>
      <c r="V858">
        <v>-118.19370000000001</v>
      </c>
      <c r="W858">
        <f t="shared" si="26"/>
        <v>2024</v>
      </c>
      <c r="X858" t="str">
        <f t="shared" si="27"/>
        <v>February</v>
      </c>
      <c r="Y858" s="2">
        <v>45328</v>
      </c>
      <c r="Z858">
        <v>0</v>
      </c>
      <c r="AA858" t="b">
        <v>0</v>
      </c>
      <c r="AB858" s="2">
        <v>45832</v>
      </c>
      <c r="AC858">
        <v>18</v>
      </c>
      <c r="AD858">
        <v>57</v>
      </c>
      <c r="AE858">
        <v>8</v>
      </c>
      <c r="AF858">
        <v>1</v>
      </c>
      <c r="AG858">
        <v>1.5</v>
      </c>
      <c r="AH858" s="30">
        <v>0</v>
      </c>
      <c r="AI858">
        <v>0</v>
      </c>
      <c r="AJ858" t="s">
        <v>84</v>
      </c>
      <c r="AK858" t="s">
        <v>42</v>
      </c>
      <c r="AL858" s="29">
        <f>Table1[[#This Row],[membership_tenure_months]]*Table1[[#This Row],[final_price]]</f>
        <v>513</v>
      </c>
    </row>
    <row r="859" spans="1:38" x14ac:dyDescent="0.35">
      <c r="A859">
        <v>34</v>
      </c>
      <c r="B859" t="s">
        <v>43</v>
      </c>
      <c r="C859">
        <v>2</v>
      </c>
      <c r="D859" t="s">
        <v>142</v>
      </c>
      <c r="E859" t="b">
        <v>0</v>
      </c>
      <c r="F859" s="1">
        <v>0.78055555555555556</v>
      </c>
      <c r="G859" s="1">
        <v>0.82430555555555551</v>
      </c>
      <c r="H859">
        <v>63</v>
      </c>
      <c r="I859" t="b">
        <v>1</v>
      </c>
      <c r="J859" t="b">
        <v>0</v>
      </c>
      <c r="K859" t="b">
        <v>1</v>
      </c>
      <c r="L859" t="s">
        <v>36</v>
      </c>
      <c r="M859">
        <v>30</v>
      </c>
      <c r="N859" t="s">
        <v>37</v>
      </c>
      <c r="O859">
        <v>30</v>
      </c>
      <c r="P859" t="s">
        <v>38</v>
      </c>
      <c r="Q859">
        <v>0.05</v>
      </c>
      <c r="R859" s="29">
        <v>28.5</v>
      </c>
      <c r="S859" t="s">
        <v>47</v>
      </c>
      <c r="T859" t="s">
        <v>83</v>
      </c>
      <c r="U859">
        <v>33.770099999999999</v>
      </c>
      <c r="V859">
        <v>-118.19370000000001</v>
      </c>
      <c r="W859">
        <f t="shared" si="26"/>
        <v>2023</v>
      </c>
      <c r="X859" t="str">
        <f t="shared" si="27"/>
        <v>October</v>
      </c>
      <c r="Y859" s="2">
        <v>45229</v>
      </c>
      <c r="Z859">
        <v>0</v>
      </c>
      <c r="AA859" t="b">
        <v>0</v>
      </c>
      <c r="AB859" s="2">
        <v>45827</v>
      </c>
      <c r="AC859">
        <v>22</v>
      </c>
      <c r="AD859">
        <v>62</v>
      </c>
      <c r="AE859">
        <v>8</v>
      </c>
      <c r="AF859">
        <v>1</v>
      </c>
      <c r="AG859">
        <v>1.5</v>
      </c>
      <c r="AH859" s="30">
        <v>1</v>
      </c>
      <c r="AI859">
        <v>0</v>
      </c>
      <c r="AJ859" t="s">
        <v>84</v>
      </c>
      <c r="AK859" t="s">
        <v>42</v>
      </c>
      <c r="AL859" s="29">
        <f>Table1[[#This Row],[membership_tenure_months]]*Table1[[#This Row],[final_price]]</f>
        <v>627</v>
      </c>
    </row>
    <row r="860" spans="1:38" x14ac:dyDescent="0.35">
      <c r="A860">
        <v>37</v>
      </c>
      <c r="B860" t="s">
        <v>54</v>
      </c>
      <c r="C860">
        <v>4</v>
      </c>
      <c r="D860" t="s">
        <v>183</v>
      </c>
      <c r="E860" t="b">
        <v>1</v>
      </c>
      <c r="F860" s="1">
        <v>0.78055555555555556</v>
      </c>
      <c r="G860" s="1">
        <v>0.87222222222222223</v>
      </c>
      <c r="H860">
        <v>132</v>
      </c>
      <c r="I860" t="b">
        <v>1</v>
      </c>
      <c r="J860" t="b">
        <v>0</v>
      </c>
      <c r="K860" t="b">
        <v>1</v>
      </c>
      <c r="L860" t="s">
        <v>80</v>
      </c>
      <c r="M860">
        <v>20</v>
      </c>
      <c r="N860" t="s">
        <v>37</v>
      </c>
      <c r="O860">
        <v>20</v>
      </c>
      <c r="P860" t="s">
        <v>51</v>
      </c>
      <c r="Q860">
        <v>0.1</v>
      </c>
      <c r="R860" s="29">
        <v>18</v>
      </c>
      <c r="S860" t="s">
        <v>56</v>
      </c>
      <c r="T860" t="s">
        <v>57</v>
      </c>
      <c r="U860">
        <v>33.836599999999997</v>
      </c>
      <c r="V860">
        <v>-117.9143</v>
      </c>
      <c r="W860">
        <f t="shared" si="26"/>
        <v>2025</v>
      </c>
      <c r="X860" t="str">
        <f t="shared" si="27"/>
        <v>April</v>
      </c>
      <c r="Y860" s="2">
        <v>45761</v>
      </c>
      <c r="Z860">
        <v>0</v>
      </c>
      <c r="AA860" t="b">
        <v>0</v>
      </c>
      <c r="AB860" s="2">
        <v>45857</v>
      </c>
      <c r="AC860">
        <v>4</v>
      </c>
      <c r="AD860">
        <v>32</v>
      </c>
      <c r="AE860">
        <v>16</v>
      </c>
      <c r="AF860">
        <v>2.2000000000000002</v>
      </c>
      <c r="AG860">
        <v>2</v>
      </c>
      <c r="AH860" s="30">
        <v>0</v>
      </c>
      <c r="AI860">
        <v>0</v>
      </c>
      <c r="AJ860" t="s">
        <v>58</v>
      </c>
      <c r="AK860" t="s">
        <v>42</v>
      </c>
      <c r="AL860" s="29">
        <f>Table1[[#This Row],[membership_tenure_months]]*Table1[[#This Row],[final_price]]</f>
        <v>72</v>
      </c>
    </row>
    <row r="861" spans="1:38" x14ac:dyDescent="0.35">
      <c r="A861">
        <v>26</v>
      </c>
      <c r="B861" t="s">
        <v>54</v>
      </c>
      <c r="C861">
        <v>2</v>
      </c>
      <c r="D861" t="s">
        <v>103</v>
      </c>
      <c r="E861" t="b">
        <v>1</v>
      </c>
      <c r="F861" s="1">
        <v>0.66111111111111109</v>
      </c>
      <c r="G861" s="1">
        <v>0.75347222222222221</v>
      </c>
      <c r="H861">
        <v>133</v>
      </c>
      <c r="I861" t="b">
        <v>0</v>
      </c>
      <c r="J861" t="b">
        <v>0</v>
      </c>
      <c r="K861" t="b">
        <v>0</v>
      </c>
      <c r="L861" t="s">
        <v>80</v>
      </c>
      <c r="M861">
        <v>20</v>
      </c>
      <c r="N861" t="s">
        <v>37</v>
      </c>
      <c r="O861">
        <v>20</v>
      </c>
      <c r="P861" t="s">
        <v>46</v>
      </c>
      <c r="Q861">
        <v>0</v>
      </c>
      <c r="R861" s="29">
        <v>20</v>
      </c>
      <c r="S861" t="s">
        <v>56</v>
      </c>
      <c r="T861" t="s">
        <v>72</v>
      </c>
      <c r="U861">
        <v>35.3733</v>
      </c>
      <c r="V861">
        <v>-119.0187</v>
      </c>
      <c r="W861">
        <f t="shared" si="26"/>
        <v>2023</v>
      </c>
      <c r="X861" t="str">
        <f t="shared" si="27"/>
        <v>March</v>
      </c>
      <c r="Y861" s="2">
        <v>45005</v>
      </c>
      <c r="Z861">
        <v>0</v>
      </c>
      <c r="AA861" t="b">
        <v>1</v>
      </c>
      <c r="AB861" s="2">
        <v>45814</v>
      </c>
      <c r="AC861">
        <v>29</v>
      </c>
      <c r="AD861">
        <v>75</v>
      </c>
      <c r="AE861">
        <v>8</v>
      </c>
      <c r="AF861">
        <v>2.2000000000000002</v>
      </c>
      <c r="AG861">
        <v>0</v>
      </c>
      <c r="AH861" s="30">
        <v>1</v>
      </c>
      <c r="AI861">
        <v>0</v>
      </c>
      <c r="AJ861" t="s">
        <v>73</v>
      </c>
      <c r="AK861" t="s">
        <v>42</v>
      </c>
      <c r="AL861" s="29">
        <f>Table1[[#This Row],[membership_tenure_months]]*Table1[[#This Row],[final_price]]</f>
        <v>580</v>
      </c>
    </row>
    <row r="862" spans="1:38" x14ac:dyDescent="0.35">
      <c r="A862">
        <v>49</v>
      </c>
      <c r="B862" t="s">
        <v>34</v>
      </c>
      <c r="C862">
        <v>2</v>
      </c>
      <c r="D862" t="s">
        <v>145</v>
      </c>
      <c r="E862" t="b">
        <v>0</v>
      </c>
      <c r="F862" s="1">
        <v>0.42430555555555555</v>
      </c>
      <c r="G862" s="1">
        <v>0.4777777777777778</v>
      </c>
      <c r="H862">
        <v>77</v>
      </c>
      <c r="I862" t="b">
        <v>1</v>
      </c>
      <c r="J862" t="b">
        <v>1</v>
      </c>
      <c r="K862" t="b">
        <v>0</v>
      </c>
      <c r="L862" t="s">
        <v>80</v>
      </c>
      <c r="M862">
        <v>50</v>
      </c>
      <c r="N862" t="s">
        <v>37</v>
      </c>
      <c r="O862">
        <v>50</v>
      </c>
      <c r="P862" t="s">
        <v>46</v>
      </c>
      <c r="Q862">
        <v>0</v>
      </c>
      <c r="R862" s="29">
        <v>50</v>
      </c>
      <c r="S862" t="s">
        <v>39</v>
      </c>
      <c r="T862" t="s">
        <v>72</v>
      </c>
      <c r="U862">
        <v>35.3733</v>
      </c>
      <c r="V862">
        <v>-119.0187</v>
      </c>
      <c r="W862">
        <f t="shared" si="26"/>
        <v>2024</v>
      </c>
      <c r="X862" t="str">
        <f t="shared" si="27"/>
        <v>February</v>
      </c>
      <c r="Y862" s="2">
        <v>45348</v>
      </c>
      <c r="Z862">
        <v>6</v>
      </c>
      <c r="AA862" t="b">
        <v>1</v>
      </c>
      <c r="AB862" s="2">
        <v>45833</v>
      </c>
      <c r="AC862">
        <v>18</v>
      </c>
      <c r="AD862">
        <v>56</v>
      </c>
      <c r="AE862">
        <v>8</v>
      </c>
      <c r="AF862">
        <v>1.3</v>
      </c>
      <c r="AG862">
        <v>0</v>
      </c>
      <c r="AH862" s="30">
        <v>0</v>
      </c>
      <c r="AI862">
        <v>1</v>
      </c>
      <c r="AJ862" t="s">
        <v>73</v>
      </c>
      <c r="AK862" t="s">
        <v>42</v>
      </c>
      <c r="AL862" s="29">
        <f>Table1[[#This Row],[membership_tenure_months]]*Table1[[#This Row],[final_price]]</f>
        <v>900</v>
      </c>
    </row>
    <row r="863" spans="1:38" x14ac:dyDescent="0.35">
      <c r="A863">
        <v>48</v>
      </c>
      <c r="B863" t="s">
        <v>43</v>
      </c>
      <c r="C863">
        <v>5</v>
      </c>
      <c r="D863" t="s">
        <v>131</v>
      </c>
      <c r="E863" t="b">
        <v>0</v>
      </c>
      <c r="F863" s="1">
        <v>0.65416666666666667</v>
      </c>
      <c r="G863" s="1">
        <v>0.77430555555555558</v>
      </c>
      <c r="H863">
        <v>173</v>
      </c>
      <c r="I863" t="b">
        <v>0</v>
      </c>
      <c r="J863" t="b">
        <v>1</v>
      </c>
      <c r="K863" t="b">
        <v>1</v>
      </c>
      <c r="L863" t="s">
        <v>80</v>
      </c>
      <c r="M863">
        <v>30</v>
      </c>
      <c r="N863" t="s">
        <v>37</v>
      </c>
      <c r="O863">
        <v>30</v>
      </c>
      <c r="P863" t="s">
        <v>46</v>
      </c>
      <c r="Q863">
        <v>0</v>
      </c>
      <c r="R863" s="29">
        <v>30</v>
      </c>
      <c r="S863" t="s">
        <v>47</v>
      </c>
      <c r="T863" t="s">
        <v>61</v>
      </c>
      <c r="U863">
        <v>38.581600000000002</v>
      </c>
      <c r="V863">
        <v>-121.4944</v>
      </c>
      <c r="W863">
        <f t="shared" si="26"/>
        <v>2023</v>
      </c>
      <c r="X863" t="str">
        <f t="shared" si="27"/>
        <v>December</v>
      </c>
      <c r="Y863" s="2">
        <v>45272</v>
      </c>
      <c r="Z863">
        <v>3</v>
      </c>
      <c r="AA863" t="b">
        <v>0</v>
      </c>
      <c r="AB863" s="2">
        <v>45829</v>
      </c>
      <c r="AC863">
        <v>20</v>
      </c>
      <c r="AD863">
        <v>60</v>
      </c>
      <c r="AE863">
        <v>20</v>
      </c>
      <c r="AF863">
        <v>2.9</v>
      </c>
      <c r="AG863">
        <v>0</v>
      </c>
      <c r="AH863" s="30">
        <v>0</v>
      </c>
      <c r="AI863">
        <v>0</v>
      </c>
      <c r="AJ863" t="s">
        <v>62</v>
      </c>
      <c r="AK863" t="s">
        <v>42</v>
      </c>
      <c r="AL863" s="29">
        <f>Table1[[#This Row],[membership_tenure_months]]*Table1[[#This Row],[final_price]]</f>
        <v>600</v>
      </c>
    </row>
    <row r="864" spans="1:38" x14ac:dyDescent="0.35">
      <c r="A864">
        <v>36</v>
      </c>
      <c r="B864" t="s">
        <v>43</v>
      </c>
      <c r="C864">
        <v>3</v>
      </c>
      <c r="D864" t="s">
        <v>74</v>
      </c>
      <c r="E864" t="b">
        <v>0</v>
      </c>
      <c r="F864" s="1">
        <v>0.36249999999999999</v>
      </c>
      <c r="G864" s="1">
        <v>0.47986111111111113</v>
      </c>
      <c r="H864">
        <v>169</v>
      </c>
      <c r="I864" t="b">
        <v>1</v>
      </c>
      <c r="J864" t="b">
        <v>1</v>
      </c>
      <c r="K864" t="b">
        <v>1</v>
      </c>
      <c r="L864" t="s">
        <v>80</v>
      </c>
      <c r="M864">
        <v>30</v>
      </c>
      <c r="N864" t="s">
        <v>37</v>
      </c>
      <c r="O864">
        <v>30</v>
      </c>
      <c r="P864" t="s">
        <v>46</v>
      </c>
      <c r="Q864">
        <v>0</v>
      </c>
      <c r="R864" s="29">
        <v>30</v>
      </c>
      <c r="S864" t="s">
        <v>47</v>
      </c>
      <c r="T864" t="s">
        <v>69</v>
      </c>
      <c r="U864">
        <v>32.715699999999998</v>
      </c>
      <c r="V864">
        <v>-117.1611</v>
      </c>
      <c r="W864">
        <f t="shared" si="26"/>
        <v>2024</v>
      </c>
      <c r="X864" t="str">
        <f t="shared" si="27"/>
        <v>March</v>
      </c>
      <c r="Y864" s="2">
        <v>45361</v>
      </c>
      <c r="Z864">
        <v>5</v>
      </c>
      <c r="AA864" t="b">
        <v>0</v>
      </c>
      <c r="AB864" s="2">
        <v>45834</v>
      </c>
      <c r="AC864">
        <v>17</v>
      </c>
      <c r="AD864">
        <v>55</v>
      </c>
      <c r="AE864">
        <v>12</v>
      </c>
      <c r="AF864">
        <v>2.8</v>
      </c>
      <c r="AG864">
        <v>0</v>
      </c>
      <c r="AH864" s="30">
        <v>0</v>
      </c>
      <c r="AI864">
        <v>0</v>
      </c>
      <c r="AJ864" t="s">
        <v>70</v>
      </c>
      <c r="AK864" t="s">
        <v>42</v>
      </c>
      <c r="AL864" s="29">
        <f>Table1[[#This Row],[membership_tenure_months]]*Table1[[#This Row],[final_price]]</f>
        <v>510</v>
      </c>
    </row>
    <row r="865" spans="1:38" x14ac:dyDescent="0.35">
      <c r="A865">
        <v>27</v>
      </c>
      <c r="B865" t="s">
        <v>54</v>
      </c>
      <c r="C865">
        <v>2</v>
      </c>
      <c r="D865" t="s">
        <v>92</v>
      </c>
      <c r="E865" t="b">
        <v>1</v>
      </c>
      <c r="F865" s="1">
        <v>0.4826388888888889</v>
      </c>
      <c r="G865" s="1">
        <v>0.56527777777777777</v>
      </c>
      <c r="H865">
        <v>119</v>
      </c>
      <c r="I865" t="b">
        <v>1</v>
      </c>
      <c r="J865" t="b">
        <v>0</v>
      </c>
      <c r="K865" t="b">
        <v>1</v>
      </c>
      <c r="L865" t="s">
        <v>36</v>
      </c>
      <c r="M865">
        <v>20</v>
      </c>
      <c r="N865" t="s">
        <v>37</v>
      </c>
      <c r="O865">
        <v>20</v>
      </c>
      <c r="P865" t="s">
        <v>38</v>
      </c>
      <c r="Q865">
        <v>0.05</v>
      </c>
      <c r="R865" s="29">
        <v>19</v>
      </c>
      <c r="S865" t="s">
        <v>56</v>
      </c>
      <c r="T865" t="s">
        <v>52</v>
      </c>
      <c r="U865">
        <v>37.804400000000001</v>
      </c>
      <c r="V865">
        <v>-122.27119999999999</v>
      </c>
      <c r="W865">
        <f t="shared" si="26"/>
        <v>2024</v>
      </c>
      <c r="X865" t="str">
        <f t="shared" si="27"/>
        <v>April</v>
      </c>
      <c r="Y865" s="2">
        <v>45404</v>
      </c>
      <c r="Z865">
        <v>0</v>
      </c>
      <c r="AA865" t="b">
        <v>0</v>
      </c>
      <c r="AB865" s="2">
        <v>45836</v>
      </c>
      <c r="AC865">
        <v>16</v>
      </c>
      <c r="AD865">
        <v>53</v>
      </c>
      <c r="AE865">
        <v>8</v>
      </c>
      <c r="AF865">
        <v>2</v>
      </c>
      <c r="AG865">
        <v>1</v>
      </c>
      <c r="AH865" s="30">
        <v>0</v>
      </c>
      <c r="AI865">
        <v>0</v>
      </c>
      <c r="AJ865" t="s">
        <v>53</v>
      </c>
      <c r="AK865" t="s">
        <v>42</v>
      </c>
      <c r="AL865" s="29">
        <f>Table1[[#This Row],[membership_tenure_months]]*Table1[[#This Row],[final_price]]</f>
        <v>304</v>
      </c>
    </row>
    <row r="866" spans="1:38" x14ac:dyDescent="0.35">
      <c r="A866">
        <v>12</v>
      </c>
      <c r="B866" t="s">
        <v>43</v>
      </c>
      <c r="C866">
        <v>3</v>
      </c>
      <c r="D866" t="s">
        <v>108</v>
      </c>
      <c r="E866" t="b">
        <v>0</v>
      </c>
      <c r="F866" s="1">
        <v>0.37430555555555556</v>
      </c>
      <c r="G866" s="1">
        <v>0.43472222222222223</v>
      </c>
      <c r="H866">
        <v>87</v>
      </c>
      <c r="I866" t="b">
        <v>0</v>
      </c>
      <c r="J866" t="b">
        <v>1</v>
      </c>
      <c r="K866" t="b">
        <v>0</v>
      </c>
      <c r="L866" t="s">
        <v>45</v>
      </c>
      <c r="M866">
        <v>30</v>
      </c>
      <c r="N866" t="s">
        <v>82</v>
      </c>
      <c r="O866">
        <v>22.5</v>
      </c>
      <c r="P866" t="s">
        <v>93</v>
      </c>
      <c r="Q866">
        <v>0.15</v>
      </c>
      <c r="R866" s="29">
        <v>19.125</v>
      </c>
      <c r="S866" t="s">
        <v>47</v>
      </c>
      <c r="T866" t="s">
        <v>76</v>
      </c>
      <c r="U866">
        <v>37.774900000000002</v>
      </c>
      <c r="V866">
        <v>-122.4194</v>
      </c>
      <c r="W866">
        <f t="shared" si="26"/>
        <v>2023</v>
      </c>
      <c r="X866" t="str">
        <f t="shared" si="27"/>
        <v>November</v>
      </c>
      <c r="Y866" s="2">
        <v>45234</v>
      </c>
      <c r="Z866">
        <v>3</v>
      </c>
      <c r="AA866" t="b">
        <v>1</v>
      </c>
      <c r="AB866" s="2">
        <v>45827</v>
      </c>
      <c r="AC866">
        <v>21</v>
      </c>
      <c r="AD866">
        <v>62</v>
      </c>
      <c r="AE866">
        <v>12</v>
      </c>
      <c r="AF866">
        <v>1.4</v>
      </c>
      <c r="AG866">
        <v>3.38</v>
      </c>
      <c r="AH866" s="30">
        <v>1</v>
      </c>
      <c r="AI866">
        <v>0</v>
      </c>
      <c r="AJ866" t="s">
        <v>77</v>
      </c>
      <c r="AK866" t="s">
        <v>42</v>
      </c>
      <c r="AL866" s="29">
        <f>Table1[[#This Row],[membership_tenure_months]]*Table1[[#This Row],[final_price]]</f>
        <v>401.625</v>
      </c>
    </row>
    <row r="867" spans="1:38" x14ac:dyDescent="0.35">
      <c r="A867">
        <v>14</v>
      </c>
      <c r="B867" t="s">
        <v>43</v>
      </c>
      <c r="C867">
        <v>3</v>
      </c>
      <c r="D867" t="s">
        <v>71</v>
      </c>
      <c r="E867" t="b">
        <v>1</v>
      </c>
      <c r="F867" s="1">
        <v>0.58263888888888893</v>
      </c>
      <c r="G867" s="1">
        <v>0.69513888888888886</v>
      </c>
      <c r="H867">
        <v>162</v>
      </c>
      <c r="I867" t="b">
        <v>1</v>
      </c>
      <c r="J867" t="b">
        <v>0</v>
      </c>
      <c r="K867" t="b">
        <v>1</v>
      </c>
      <c r="L867" t="s">
        <v>36</v>
      </c>
      <c r="M867">
        <v>30</v>
      </c>
      <c r="N867" t="s">
        <v>82</v>
      </c>
      <c r="O867">
        <v>22.5</v>
      </c>
      <c r="P867" t="s">
        <v>51</v>
      </c>
      <c r="Q867">
        <v>0.1</v>
      </c>
      <c r="R867" s="29">
        <v>20.25</v>
      </c>
      <c r="S867" t="s">
        <v>47</v>
      </c>
      <c r="T867" t="s">
        <v>57</v>
      </c>
      <c r="U867">
        <v>33.836599999999997</v>
      </c>
      <c r="V867">
        <v>-117.9143</v>
      </c>
      <c r="W867">
        <f t="shared" si="26"/>
        <v>2025</v>
      </c>
      <c r="X867" t="str">
        <f t="shared" si="27"/>
        <v>January</v>
      </c>
      <c r="Y867" s="2">
        <v>45665</v>
      </c>
      <c r="Z867">
        <v>0</v>
      </c>
      <c r="AA867" t="b">
        <v>1</v>
      </c>
      <c r="AB867" s="2">
        <v>45851</v>
      </c>
      <c r="AC867">
        <v>7</v>
      </c>
      <c r="AD867">
        <v>38</v>
      </c>
      <c r="AE867">
        <v>12</v>
      </c>
      <c r="AF867">
        <v>2.7</v>
      </c>
      <c r="AG867">
        <v>2.25</v>
      </c>
      <c r="AH867" s="30">
        <v>0</v>
      </c>
      <c r="AI867">
        <v>0</v>
      </c>
      <c r="AJ867" t="s">
        <v>58</v>
      </c>
      <c r="AK867" t="s">
        <v>42</v>
      </c>
      <c r="AL867" s="29">
        <f>Table1[[#This Row],[membership_tenure_months]]*Table1[[#This Row],[final_price]]</f>
        <v>141.75</v>
      </c>
    </row>
    <row r="868" spans="1:38" x14ac:dyDescent="0.35">
      <c r="A868">
        <v>46</v>
      </c>
      <c r="B868" t="s">
        <v>43</v>
      </c>
      <c r="C868">
        <v>3</v>
      </c>
      <c r="D868" t="s">
        <v>161</v>
      </c>
      <c r="E868" t="b">
        <v>1</v>
      </c>
      <c r="F868" s="1">
        <v>0.5625</v>
      </c>
      <c r="G868" s="1">
        <v>0.60902777777777772</v>
      </c>
      <c r="H868">
        <v>67</v>
      </c>
      <c r="I868" t="b">
        <v>0</v>
      </c>
      <c r="J868" t="b">
        <v>1</v>
      </c>
      <c r="K868" t="b">
        <v>0</v>
      </c>
      <c r="L868" t="s">
        <v>60</v>
      </c>
      <c r="M868">
        <v>30</v>
      </c>
      <c r="N868" t="s">
        <v>37</v>
      </c>
      <c r="O868">
        <v>30</v>
      </c>
      <c r="P868" t="s">
        <v>46</v>
      </c>
      <c r="Q868">
        <v>0</v>
      </c>
      <c r="R868" s="29">
        <v>30</v>
      </c>
      <c r="S868" t="s">
        <v>47</v>
      </c>
      <c r="T868" t="s">
        <v>76</v>
      </c>
      <c r="U868">
        <v>37.774900000000002</v>
      </c>
      <c r="V868">
        <v>-122.4194</v>
      </c>
      <c r="W868">
        <f t="shared" si="26"/>
        <v>2024</v>
      </c>
      <c r="X868" t="str">
        <f t="shared" si="27"/>
        <v>December</v>
      </c>
      <c r="Y868" s="2">
        <v>45637</v>
      </c>
      <c r="Z868">
        <v>1</v>
      </c>
      <c r="AA868" t="b">
        <v>1</v>
      </c>
      <c r="AB868" s="2">
        <v>45850</v>
      </c>
      <c r="AC868">
        <v>8</v>
      </c>
      <c r="AD868">
        <v>39</v>
      </c>
      <c r="AE868">
        <v>12</v>
      </c>
      <c r="AF868">
        <v>1.1000000000000001</v>
      </c>
      <c r="AG868">
        <v>0</v>
      </c>
      <c r="AH868" s="30">
        <v>0</v>
      </c>
      <c r="AI868">
        <v>0</v>
      </c>
      <c r="AJ868" t="s">
        <v>77</v>
      </c>
      <c r="AK868" t="s">
        <v>42</v>
      </c>
      <c r="AL868" s="29">
        <f>Table1[[#This Row],[membership_tenure_months]]*Table1[[#This Row],[final_price]]</f>
        <v>240</v>
      </c>
    </row>
    <row r="869" spans="1:38" x14ac:dyDescent="0.35">
      <c r="A869">
        <v>14</v>
      </c>
      <c r="B869" t="s">
        <v>43</v>
      </c>
      <c r="C869">
        <v>2</v>
      </c>
      <c r="D869" t="s">
        <v>107</v>
      </c>
      <c r="E869" t="b">
        <v>0</v>
      </c>
      <c r="F869" s="1">
        <v>0.40694444444444444</v>
      </c>
      <c r="G869" s="1">
        <v>0.45555555555555555</v>
      </c>
      <c r="H869">
        <v>70</v>
      </c>
      <c r="I869" t="b">
        <v>0</v>
      </c>
      <c r="J869" t="b">
        <v>0</v>
      </c>
      <c r="K869" t="b">
        <v>1</v>
      </c>
      <c r="L869" t="s">
        <v>36</v>
      </c>
      <c r="M869">
        <v>30</v>
      </c>
      <c r="N869" t="s">
        <v>97</v>
      </c>
      <c r="O869">
        <v>27</v>
      </c>
      <c r="P869" t="s">
        <v>46</v>
      </c>
      <c r="Q869">
        <v>0</v>
      </c>
      <c r="R869" s="29">
        <v>27</v>
      </c>
      <c r="S869" t="s">
        <v>47</v>
      </c>
      <c r="T869" t="s">
        <v>57</v>
      </c>
      <c r="U869">
        <v>33.836599999999997</v>
      </c>
      <c r="V869">
        <v>-117.9143</v>
      </c>
      <c r="W869">
        <f t="shared" si="26"/>
        <v>2022</v>
      </c>
      <c r="X869" t="str">
        <f t="shared" si="27"/>
        <v>December</v>
      </c>
      <c r="Y869" s="2">
        <v>44913</v>
      </c>
      <c r="Z869">
        <v>0</v>
      </c>
      <c r="AA869" t="b">
        <v>0</v>
      </c>
      <c r="AB869" s="2">
        <v>45809</v>
      </c>
      <c r="AC869">
        <v>32</v>
      </c>
      <c r="AD869">
        <v>80</v>
      </c>
      <c r="AE869">
        <v>8</v>
      </c>
      <c r="AF869">
        <v>1.2</v>
      </c>
      <c r="AG869">
        <v>0</v>
      </c>
      <c r="AH869" s="30">
        <v>1</v>
      </c>
      <c r="AI869">
        <v>0</v>
      </c>
      <c r="AJ869" t="s">
        <v>58</v>
      </c>
      <c r="AK869" t="s">
        <v>42</v>
      </c>
      <c r="AL869" s="29">
        <f>Table1[[#This Row],[membership_tenure_months]]*Table1[[#This Row],[final_price]]</f>
        <v>864</v>
      </c>
    </row>
    <row r="870" spans="1:38" x14ac:dyDescent="0.35">
      <c r="A870">
        <v>13</v>
      </c>
      <c r="B870" t="s">
        <v>34</v>
      </c>
      <c r="C870">
        <v>2</v>
      </c>
      <c r="D870" t="s">
        <v>55</v>
      </c>
      <c r="E870" t="b">
        <v>0</v>
      </c>
      <c r="F870" s="1">
        <v>0.7270833333333333</v>
      </c>
      <c r="G870" s="1">
        <v>0.8</v>
      </c>
      <c r="H870">
        <v>105</v>
      </c>
      <c r="I870" t="b">
        <v>0</v>
      </c>
      <c r="J870" t="b">
        <v>0</v>
      </c>
      <c r="K870" t="b">
        <v>0</v>
      </c>
      <c r="L870" t="s">
        <v>60</v>
      </c>
      <c r="M870">
        <v>50</v>
      </c>
      <c r="N870" t="s">
        <v>82</v>
      </c>
      <c r="O870">
        <v>37.5</v>
      </c>
      <c r="P870" t="s">
        <v>38</v>
      </c>
      <c r="Q870">
        <v>0.05</v>
      </c>
      <c r="R870" s="29">
        <v>35.625</v>
      </c>
      <c r="S870" t="s">
        <v>39</v>
      </c>
      <c r="T870" t="s">
        <v>40</v>
      </c>
      <c r="U870">
        <v>37.338200000000001</v>
      </c>
      <c r="V870">
        <v>-121.88630000000001</v>
      </c>
      <c r="W870">
        <f t="shared" si="26"/>
        <v>2022</v>
      </c>
      <c r="X870" t="str">
        <f t="shared" si="27"/>
        <v>September</v>
      </c>
      <c r="Y870" s="2">
        <v>44823</v>
      </c>
      <c r="Z870">
        <v>0</v>
      </c>
      <c r="AA870" t="b">
        <v>1</v>
      </c>
      <c r="AB870" s="2">
        <v>45804</v>
      </c>
      <c r="AC870">
        <v>35</v>
      </c>
      <c r="AD870">
        <v>85</v>
      </c>
      <c r="AE870">
        <v>8</v>
      </c>
      <c r="AF870">
        <v>1.8</v>
      </c>
      <c r="AG870">
        <v>1.88</v>
      </c>
      <c r="AH870" s="30">
        <v>1</v>
      </c>
      <c r="AI870">
        <v>0</v>
      </c>
      <c r="AJ870" t="s">
        <v>41</v>
      </c>
      <c r="AK870" t="s">
        <v>42</v>
      </c>
      <c r="AL870" s="29">
        <f>Table1[[#This Row],[membership_tenure_months]]*Table1[[#This Row],[final_price]]</f>
        <v>1246.875</v>
      </c>
    </row>
    <row r="871" spans="1:38" x14ac:dyDescent="0.35">
      <c r="A871">
        <v>15</v>
      </c>
      <c r="B871" t="s">
        <v>43</v>
      </c>
      <c r="C871">
        <v>4</v>
      </c>
      <c r="D871" t="s">
        <v>118</v>
      </c>
      <c r="E871" t="b">
        <v>0</v>
      </c>
      <c r="F871" s="1">
        <v>0.58750000000000002</v>
      </c>
      <c r="G871" s="1">
        <v>0.66249999999999998</v>
      </c>
      <c r="H871">
        <v>108</v>
      </c>
      <c r="I871" t="b">
        <v>1</v>
      </c>
      <c r="J871" t="b">
        <v>0</v>
      </c>
      <c r="K871" t="b">
        <v>1</v>
      </c>
      <c r="L871" t="s">
        <v>36</v>
      </c>
      <c r="M871">
        <v>30</v>
      </c>
      <c r="N871" t="s">
        <v>37</v>
      </c>
      <c r="O871">
        <v>30</v>
      </c>
      <c r="P871" t="s">
        <v>46</v>
      </c>
      <c r="Q871">
        <v>0</v>
      </c>
      <c r="R871" s="29">
        <v>30</v>
      </c>
      <c r="S871" t="s">
        <v>47</v>
      </c>
      <c r="T871" t="s">
        <v>52</v>
      </c>
      <c r="U871">
        <v>37.804400000000001</v>
      </c>
      <c r="V871">
        <v>-122.27119999999999</v>
      </c>
      <c r="W871">
        <f t="shared" si="26"/>
        <v>2024</v>
      </c>
      <c r="X871" t="str">
        <f t="shared" si="27"/>
        <v>May</v>
      </c>
      <c r="Y871" s="2">
        <v>45433</v>
      </c>
      <c r="Z871">
        <v>0</v>
      </c>
      <c r="AA871" t="b">
        <v>0</v>
      </c>
      <c r="AB871" s="2">
        <v>45838</v>
      </c>
      <c r="AC871">
        <v>15</v>
      </c>
      <c r="AD871">
        <v>51</v>
      </c>
      <c r="AE871">
        <v>16</v>
      </c>
      <c r="AF871">
        <v>1.8</v>
      </c>
      <c r="AG871">
        <v>0</v>
      </c>
      <c r="AH871" s="30">
        <v>0</v>
      </c>
      <c r="AI871">
        <v>0</v>
      </c>
      <c r="AJ871" t="s">
        <v>53</v>
      </c>
      <c r="AK871" t="s">
        <v>42</v>
      </c>
      <c r="AL871" s="29">
        <f>Table1[[#This Row],[membership_tenure_months]]*Table1[[#This Row],[final_price]]</f>
        <v>450</v>
      </c>
    </row>
    <row r="872" spans="1:38" x14ac:dyDescent="0.35">
      <c r="A872">
        <v>25</v>
      </c>
      <c r="B872" t="s">
        <v>34</v>
      </c>
      <c r="C872">
        <v>2</v>
      </c>
      <c r="D872" t="s">
        <v>149</v>
      </c>
      <c r="E872" t="b">
        <v>0</v>
      </c>
      <c r="F872" s="1">
        <v>0.6333333333333333</v>
      </c>
      <c r="G872" s="1">
        <v>0.6645833333333333</v>
      </c>
      <c r="H872">
        <v>45</v>
      </c>
      <c r="I872" t="b">
        <v>1</v>
      </c>
      <c r="J872" t="b">
        <v>1</v>
      </c>
      <c r="K872" t="b">
        <v>0</v>
      </c>
      <c r="L872" t="s">
        <v>36</v>
      </c>
      <c r="M872">
        <v>50</v>
      </c>
      <c r="N872" t="s">
        <v>82</v>
      </c>
      <c r="O872">
        <v>37.5</v>
      </c>
      <c r="P872" t="s">
        <v>51</v>
      </c>
      <c r="Q872">
        <v>0.1</v>
      </c>
      <c r="R872" s="29">
        <v>33.75</v>
      </c>
      <c r="S872" t="s">
        <v>39</v>
      </c>
      <c r="T872" t="s">
        <v>83</v>
      </c>
      <c r="U872">
        <v>33.770099999999999</v>
      </c>
      <c r="V872">
        <v>-118.19370000000001</v>
      </c>
      <c r="W872">
        <f t="shared" si="26"/>
        <v>2024</v>
      </c>
      <c r="X872" t="str">
        <f t="shared" si="27"/>
        <v>September</v>
      </c>
      <c r="Y872" s="2">
        <v>45542</v>
      </c>
      <c r="Z872">
        <v>3</v>
      </c>
      <c r="AA872" t="b">
        <v>1</v>
      </c>
      <c r="AB872" s="2">
        <v>45844</v>
      </c>
      <c r="AC872">
        <v>11</v>
      </c>
      <c r="AD872">
        <v>45</v>
      </c>
      <c r="AE872">
        <v>8</v>
      </c>
      <c r="AF872">
        <v>0.8</v>
      </c>
      <c r="AG872">
        <v>3.75</v>
      </c>
      <c r="AH872" s="30">
        <v>0</v>
      </c>
      <c r="AI872">
        <v>0</v>
      </c>
      <c r="AJ872" t="s">
        <v>84</v>
      </c>
      <c r="AK872" t="s">
        <v>42</v>
      </c>
      <c r="AL872" s="29">
        <f>Table1[[#This Row],[membership_tenure_months]]*Table1[[#This Row],[final_price]]</f>
        <v>371.25</v>
      </c>
    </row>
    <row r="873" spans="1:38" x14ac:dyDescent="0.35">
      <c r="A873">
        <v>21</v>
      </c>
      <c r="B873" t="s">
        <v>34</v>
      </c>
      <c r="C873">
        <v>1</v>
      </c>
      <c r="D873" t="s">
        <v>63</v>
      </c>
      <c r="E873" t="b">
        <v>1</v>
      </c>
      <c r="F873" s="1">
        <v>0.6069444444444444</v>
      </c>
      <c r="G873" s="1">
        <v>0.62777777777777777</v>
      </c>
      <c r="H873">
        <v>30</v>
      </c>
      <c r="I873" t="b">
        <v>1</v>
      </c>
      <c r="J873" t="b">
        <v>1</v>
      </c>
      <c r="K873" t="b">
        <v>1</v>
      </c>
      <c r="L873" t="s">
        <v>36</v>
      </c>
      <c r="M873">
        <v>50</v>
      </c>
      <c r="N873" t="s">
        <v>82</v>
      </c>
      <c r="O873">
        <v>37.5</v>
      </c>
      <c r="P873" t="s">
        <v>46</v>
      </c>
      <c r="Q873">
        <v>0</v>
      </c>
      <c r="R873" s="29">
        <v>37.5</v>
      </c>
      <c r="S873" t="s">
        <v>39</v>
      </c>
      <c r="T873" t="s">
        <v>83</v>
      </c>
      <c r="U873">
        <v>33.770099999999999</v>
      </c>
      <c r="V873">
        <v>-118.19370000000001</v>
      </c>
      <c r="W873">
        <f t="shared" si="26"/>
        <v>2023</v>
      </c>
      <c r="X873" t="str">
        <f t="shared" si="27"/>
        <v>August</v>
      </c>
      <c r="Y873" s="2">
        <v>45145</v>
      </c>
      <c r="Z873">
        <v>6</v>
      </c>
      <c r="AA873" t="b">
        <v>1</v>
      </c>
      <c r="AB873" s="2">
        <v>45822</v>
      </c>
      <c r="AC873">
        <v>24</v>
      </c>
      <c r="AD873">
        <v>67</v>
      </c>
      <c r="AE873">
        <v>4</v>
      </c>
      <c r="AF873">
        <v>0.5</v>
      </c>
      <c r="AG873">
        <v>0</v>
      </c>
      <c r="AH873" s="30">
        <v>1</v>
      </c>
      <c r="AI873">
        <v>0</v>
      </c>
      <c r="AJ873" t="s">
        <v>84</v>
      </c>
      <c r="AK873" t="s">
        <v>42</v>
      </c>
      <c r="AL873" s="29">
        <f>Table1[[#This Row],[membership_tenure_months]]*Table1[[#This Row],[final_price]]</f>
        <v>900</v>
      </c>
    </row>
    <row r="874" spans="1:38" x14ac:dyDescent="0.35">
      <c r="A874">
        <v>15</v>
      </c>
      <c r="B874" t="s">
        <v>43</v>
      </c>
      <c r="C874">
        <v>2</v>
      </c>
      <c r="D874" t="s">
        <v>120</v>
      </c>
      <c r="E874" t="b">
        <v>0</v>
      </c>
      <c r="F874" s="1">
        <v>0.56736111111111109</v>
      </c>
      <c r="G874" s="1">
        <v>0.61805555555555558</v>
      </c>
      <c r="H874">
        <v>73</v>
      </c>
      <c r="I874" t="b">
        <v>1</v>
      </c>
      <c r="J874" t="b">
        <v>1</v>
      </c>
      <c r="K874" t="b">
        <v>1</v>
      </c>
      <c r="L874" t="s">
        <v>80</v>
      </c>
      <c r="M874">
        <v>30</v>
      </c>
      <c r="N874" t="s">
        <v>82</v>
      </c>
      <c r="O874">
        <v>22.5</v>
      </c>
      <c r="P874" t="s">
        <v>38</v>
      </c>
      <c r="Q874">
        <v>0.05</v>
      </c>
      <c r="R874" s="29">
        <v>21.375</v>
      </c>
      <c r="S874" t="s">
        <v>47</v>
      </c>
      <c r="T874" t="s">
        <v>69</v>
      </c>
      <c r="U874">
        <v>32.715699999999998</v>
      </c>
      <c r="V874">
        <v>-117.1611</v>
      </c>
      <c r="W874">
        <f t="shared" si="26"/>
        <v>2024</v>
      </c>
      <c r="X874" t="str">
        <f t="shared" si="27"/>
        <v>April</v>
      </c>
      <c r="Y874" s="2">
        <v>45395</v>
      </c>
      <c r="Z874">
        <v>6</v>
      </c>
      <c r="AA874" t="b">
        <v>0</v>
      </c>
      <c r="AB874" s="2">
        <v>45836</v>
      </c>
      <c r="AC874">
        <v>16</v>
      </c>
      <c r="AD874">
        <v>53</v>
      </c>
      <c r="AE874">
        <v>8</v>
      </c>
      <c r="AF874">
        <v>1.2</v>
      </c>
      <c r="AG874">
        <v>1.1200000000000001</v>
      </c>
      <c r="AH874" s="30">
        <v>0</v>
      </c>
      <c r="AI874">
        <v>0</v>
      </c>
      <c r="AJ874" t="s">
        <v>70</v>
      </c>
      <c r="AK874" t="s">
        <v>42</v>
      </c>
      <c r="AL874" s="29">
        <f>Table1[[#This Row],[membership_tenure_months]]*Table1[[#This Row],[final_price]]</f>
        <v>342</v>
      </c>
    </row>
    <row r="875" spans="1:38" x14ac:dyDescent="0.35">
      <c r="A875">
        <v>18</v>
      </c>
      <c r="B875" t="s">
        <v>34</v>
      </c>
      <c r="C875">
        <v>4</v>
      </c>
      <c r="D875" t="s">
        <v>50</v>
      </c>
      <c r="E875" t="b">
        <v>0</v>
      </c>
      <c r="F875" s="1">
        <v>0.47430555555555554</v>
      </c>
      <c r="G875" s="1">
        <v>0.5854166666666667</v>
      </c>
      <c r="H875">
        <v>160</v>
      </c>
      <c r="I875" t="b">
        <v>1</v>
      </c>
      <c r="J875" t="b">
        <v>0</v>
      </c>
      <c r="K875" t="b">
        <v>0</v>
      </c>
      <c r="L875" t="s">
        <v>60</v>
      </c>
      <c r="M875">
        <v>50</v>
      </c>
      <c r="N875" t="s">
        <v>82</v>
      </c>
      <c r="O875">
        <v>37.5</v>
      </c>
      <c r="P875" t="s">
        <v>46</v>
      </c>
      <c r="Q875">
        <v>0</v>
      </c>
      <c r="R875" s="29">
        <v>37.5</v>
      </c>
      <c r="S875" t="s">
        <v>39</v>
      </c>
      <c r="T875" t="s">
        <v>48</v>
      </c>
      <c r="U875">
        <v>36.7378</v>
      </c>
      <c r="V875">
        <v>-119.7871</v>
      </c>
      <c r="W875">
        <f t="shared" si="26"/>
        <v>2025</v>
      </c>
      <c r="X875" t="str">
        <f t="shared" si="27"/>
        <v>May</v>
      </c>
      <c r="Y875" s="2">
        <v>45803</v>
      </c>
      <c r="Z875">
        <v>0</v>
      </c>
      <c r="AA875" t="b">
        <v>0</v>
      </c>
      <c r="AB875" s="2">
        <v>45859</v>
      </c>
      <c r="AC875">
        <v>3</v>
      </c>
      <c r="AD875">
        <v>30</v>
      </c>
      <c r="AE875">
        <v>16</v>
      </c>
      <c r="AF875">
        <v>2.7</v>
      </c>
      <c r="AG875">
        <v>0</v>
      </c>
      <c r="AH875" s="30">
        <v>0</v>
      </c>
      <c r="AI875">
        <v>0</v>
      </c>
      <c r="AJ875" t="s">
        <v>49</v>
      </c>
      <c r="AK875" t="s">
        <v>42</v>
      </c>
      <c r="AL875" s="29">
        <f>Table1[[#This Row],[membership_tenure_months]]*Table1[[#This Row],[final_price]]</f>
        <v>112.5</v>
      </c>
    </row>
    <row r="876" spans="1:38" x14ac:dyDescent="0.35">
      <c r="A876">
        <v>14</v>
      </c>
      <c r="B876" t="s">
        <v>34</v>
      </c>
      <c r="C876">
        <v>3</v>
      </c>
      <c r="D876" t="s">
        <v>109</v>
      </c>
      <c r="E876" t="b">
        <v>0</v>
      </c>
      <c r="F876" s="1">
        <v>0.60833333333333328</v>
      </c>
      <c r="G876" s="1">
        <v>0.63263888888888886</v>
      </c>
      <c r="H876">
        <v>35</v>
      </c>
      <c r="I876" t="b">
        <v>0</v>
      </c>
      <c r="J876" t="b">
        <v>1</v>
      </c>
      <c r="K876" t="b">
        <v>0</v>
      </c>
      <c r="L876" t="s">
        <v>80</v>
      </c>
      <c r="M876">
        <v>50</v>
      </c>
      <c r="N876" t="s">
        <v>82</v>
      </c>
      <c r="O876">
        <v>37.5</v>
      </c>
      <c r="P876" t="s">
        <v>46</v>
      </c>
      <c r="Q876">
        <v>0</v>
      </c>
      <c r="R876" s="29">
        <v>37.5</v>
      </c>
      <c r="S876" t="s">
        <v>39</v>
      </c>
      <c r="T876" t="s">
        <v>72</v>
      </c>
      <c r="U876">
        <v>35.3733</v>
      </c>
      <c r="V876">
        <v>-119.0187</v>
      </c>
      <c r="W876">
        <f t="shared" si="26"/>
        <v>2025</v>
      </c>
      <c r="X876" t="str">
        <f t="shared" si="27"/>
        <v>January</v>
      </c>
      <c r="Y876" s="2">
        <v>45664</v>
      </c>
      <c r="Z876">
        <v>1</v>
      </c>
      <c r="AA876" t="b">
        <v>0</v>
      </c>
      <c r="AB876" s="2">
        <v>45851</v>
      </c>
      <c r="AC876">
        <v>7</v>
      </c>
      <c r="AD876">
        <v>38</v>
      </c>
      <c r="AE876">
        <v>12</v>
      </c>
      <c r="AF876">
        <v>0.6</v>
      </c>
      <c r="AG876">
        <v>0</v>
      </c>
      <c r="AH876" s="30">
        <v>0</v>
      </c>
      <c r="AI876">
        <v>0</v>
      </c>
      <c r="AJ876" t="s">
        <v>73</v>
      </c>
      <c r="AK876" t="s">
        <v>42</v>
      </c>
      <c r="AL876" s="29">
        <f>Table1[[#This Row],[membership_tenure_months]]*Table1[[#This Row],[final_price]]</f>
        <v>262.5</v>
      </c>
    </row>
    <row r="877" spans="1:38" x14ac:dyDescent="0.35">
      <c r="A877">
        <v>45</v>
      </c>
      <c r="B877" t="s">
        <v>43</v>
      </c>
      <c r="C877">
        <v>2</v>
      </c>
      <c r="D877" t="s">
        <v>107</v>
      </c>
      <c r="E877" t="b">
        <v>1</v>
      </c>
      <c r="F877" s="1">
        <v>0.59722222222222221</v>
      </c>
      <c r="G877" s="1">
        <v>0.72222222222222221</v>
      </c>
      <c r="H877">
        <v>180</v>
      </c>
      <c r="I877" t="b">
        <v>1</v>
      </c>
      <c r="J877" t="b">
        <v>1</v>
      </c>
      <c r="K877" t="b">
        <v>1</v>
      </c>
      <c r="L877" t="s">
        <v>80</v>
      </c>
      <c r="M877">
        <v>30</v>
      </c>
      <c r="N877" t="s">
        <v>82</v>
      </c>
      <c r="O877">
        <v>22.5</v>
      </c>
      <c r="P877" t="s">
        <v>51</v>
      </c>
      <c r="Q877">
        <v>0.1</v>
      </c>
      <c r="R877" s="29">
        <v>20.25</v>
      </c>
      <c r="S877" t="s">
        <v>47</v>
      </c>
      <c r="T877" t="s">
        <v>57</v>
      </c>
      <c r="U877">
        <v>33.836599999999997</v>
      </c>
      <c r="V877">
        <v>-117.9143</v>
      </c>
      <c r="W877">
        <f t="shared" si="26"/>
        <v>2023</v>
      </c>
      <c r="X877" t="str">
        <f t="shared" si="27"/>
        <v>May</v>
      </c>
      <c r="Y877" s="2">
        <v>45068</v>
      </c>
      <c r="Z877">
        <v>4</v>
      </c>
      <c r="AA877" t="b">
        <v>0</v>
      </c>
      <c r="AB877" s="2">
        <v>45818</v>
      </c>
      <c r="AC877">
        <v>27</v>
      </c>
      <c r="AD877">
        <v>71</v>
      </c>
      <c r="AE877">
        <v>8</v>
      </c>
      <c r="AF877">
        <v>3</v>
      </c>
      <c r="AG877">
        <v>2.25</v>
      </c>
      <c r="AH877" s="30">
        <v>1</v>
      </c>
      <c r="AI877">
        <v>0</v>
      </c>
      <c r="AJ877" t="s">
        <v>58</v>
      </c>
      <c r="AK877" t="s">
        <v>42</v>
      </c>
      <c r="AL877" s="29">
        <f>Table1[[#This Row],[membership_tenure_months]]*Table1[[#This Row],[final_price]]</f>
        <v>546.75</v>
      </c>
    </row>
    <row r="878" spans="1:38" x14ac:dyDescent="0.35">
      <c r="A878">
        <v>40</v>
      </c>
      <c r="B878" t="s">
        <v>34</v>
      </c>
      <c r="C878">
        <v>4</v>
      </c>
      <c r="D878" t="s">
        <v>184</v>
      </c>
      <c r="E878" t="b">
        <v>1</v>
      </c>
      <c r="F878" s="1">
        <v>0.41319444444444442</v>
      </c>
      <c r="G878" s="1">
        <v>0.4465277777777778</v>
      </c>
      <c r="H878">
        <v>48</v>
      </c>
      <c r="I878" t="b">
        <v>0</v>
      </c>
      <c r="J878" t="b">
        <v>0</v>
      </c>
      <c r="K878" t="b">
        <v>1</v>
      </c>
      <c r="L878" t="s">
        <v>45</v>
      </c>
      <c r="M878">
        <v>50</v>
      </c>
      <c r="N878" t="s">
        <v>37</v>
      </c>
      <c r="O878">
        <v>50</v>
      </c>
      <c r="P878" t="s">
        <v>46</v>
      </c>
      <c r="Q878">
        <v>0</v>
      </c>
      <c r="R878" s="29">
        <v>50</v>
      </c>
      <c r="S878" t="s">
        <v>39</v>
      </c>
      <c r="T878" t="s">
        <v>48</v>
      </c>
      <c r="U878">
        <v>36.7378</v>
      </c>
      <c r="V878">
        <v>-119.7871</v>
      </c>
      <c r="W878">
        <f t="shared" si="26"/>
        <v>2023</v>
      </c>
      <c r="X878" t="str">
        <f t="shared" si="27"/>
        <v>July</v>
      </c>
      <c r="Y878" s="2">
        <v>45129</v>
      </c>
      <c r="Z878">
        <v>0</v>
      </c>
      <c r="AA878" t="b">
        <v>0</v>
      </c>
      <c r="AB878" s="2">
        <v>45821</v>
      </c>
      <c r="AC878">
        <v>25</v>
      </c>
      <c r="AD878">
        <v>68</v>
      </c>
      <c r="AE878">
        <v>16</v>
      </c>
      <c r="AF878">
        <v>0.8</v>
      </c>
      <c r="AG878">
        <v>0</v>
      </c>
      <c r="AH878" s="30">
        <v>1</v>
      </c>
      <c r="AI878">
        <v>1</v>
      </c>
      <c r="AJ878" t="s">
        <v>49</v>
      </c>
      <c r="AK878" t="s">
        <v>42</v>
      </c>
      <c r="AL878" s="29">
        <f>Table1[[#This Row],[membership_tenure_months]]*Table1[[#This Row],[final_price]]</f>
        <v>1250</v>
      </c>
    </row>
    <row r="879" spans="1:38" x14ac:dyDescent="0.35">
      <c r="A879">
        <v>22</v>
      </c>
      <c r="B879" t="s">
        <v>34</v>
      </c>
      <c r="C879">
        <v>5</v>
      </c>
      <c r="D879" t="s">
        <v>85</v>
      </c>
      <c r="E879" t="b">
        <v>0</v>
      </c>
      <c r="F879" s="1">
        <v>0.57777777777777772</v>
      </c>
      <c r="G879" s="1">
        <v>0.61319444444444449</v>
      </c>
      <c r="H879">
        <v>51</v>
      </c>
      <c r="I879" t="b">
        <v>0</v>
      </c>
      <c r="J879" t="b">
        <v>0</v>
      </c>
      <c r="K879" t="b">
        <v>1</v>
      </c>
      <c r="L879" t="s">
        <v>80</v>
      </c>
      <c r="M879">
        <v>50</v>
      </c>
      <c r="N879" t="s">
        <v>37</v>
      </c>
      <c r="O879">
        <v>50</v>
      </c>
      <c r="P879" t="s">
        <v>51</v>
      </c>
      <c r="Q879">
        <v>0.1</v>
      </c>
      <c r="R879" s="29">
        <v>45</v>
      </c>
      <c r="S879" t="s">
        <v>39</v>
      </c>
      <c r="T879" t="s">
        <v>64</v>
      </c>
      <c r="U879">
        <v>34.052199999999999</v>
      </c>
      <c r="V879">
        <v>-118.2437</v>
      </c>
      <c r="W879">
        <f t="shared" si="26"/>
        <v>2025</v>
      </c>
      <c r="X879" t="str">
        <f t="shared" si="27"/>
        <v>May</v>
      </c>
      <c r="Y879" s="2">
        <v>45802</v>
      </c>
      <c r="Z879">
        <v>0</v>
      </c>
      <c r="AA879" t="b">
        <v>0</v>
      </c>
      <c r="AB879" s="2">
        <v>45859</v>
      </c>
      <c r="AC879">
        <v>3</v>
      </c>
      <c r="AD879">
        <v>30</v>
      </c>
      <c r="AE879">
        <v>20</v>
      </c>
      <c r="AF879">
        <v>0.8</v>
      </c>
      <c r="AG879">
        <v>5</v>
      </c>
      <c r="AH879" s="30">
        <v>0</v>
      </c>
      <c r="AI879">
        <v>0</v>
      </c>
      <c r="AJ879" t="s">
        <v>65</v>
      </c>
      <c r="AK879" t="s">
        <v>42</v>
      </c>
      <c r="AL879" s="29">
        <f>Table1[[#This Row],[membership_tenure_months]]*Table1[[#This Row],[final_price]]</f>
        <v>135</v>
      </c>
    </row>
    <row r="880" spans="1:38" x14ac:dyDescent="0.35">
      <c r="A880">
        <v>47</v>
      </c>
      <c r="B880" t="s">
        <v>34</v>
      </c>
      <c r="C880">
        <v>1</v>
      </c>
      <c r="D880" t="s">
        <v>90</v>
      </c>
      <c r="E880" t="b">
        <v>1</v>
      </c>
      <c r="F880" s="1">
        <v>0.76041666666666663</v>
      </c>
      <c r="G880" s="1">
        <v>0.83263888888888893</v>
      </c>
      <c r="H880">
        <v>104</v>
      </c>
      <c r="I880" t="b">
        <v>1</v>
      </c>
      <c r="J880" t="b">
        <v>0</v>
      </c>
      <c r="K880" t="b">
        <v>1</v>
      </c>
      <c r="L880" t="s">
        <v>80</v>
      </c>
      <c r="M880">
        <v>50</v>
      </c>
      <c r="N880" t="s">
        <v>37</v>
      </c>
      <c r="O880">
        <v>50</v>
      </c>
      <c r="P880" t="s">
        <v>51</v>
      </c>
      <c r="Q880">
        <v>0.1</v>
      </c>
      <c r="R880" s="29">
        <v>45</v>
      </c>
      <c r="S880" t="s">
        <v>39</v>
      </c>
      <c r="T880" t="s">
        <v>69</v>
      </c>
      <c r="U880">
        <v>32.715699999999998</v>
      </c>
      <c r="V880">
        <v>-117.1611</v>
      </c>
      <c r="W880">
        <f t="shared" si="26"/>
        <v>2024</v>
      </c>
      <c r="X880" t="str">
        <f t="shared" si="27"/>
        <v>October</v>
      </c>
      <c r="Y880" s="2">
        <v>45594</v>
      </c>
      <c r="Z880">
        <v>0</v>
      </c>
      <c r="AA880" t="b">
        <v>0</v>
      </c>
      <c r="AB880" s="2">
        <v>45847</v>
      </c>
      <c r="AC880">
        <v>10</v>
      </c>
      <c r="AD880">
        <v>42</v>
      </c>
      <c r="AE880">
        <v>4</v>
      </c>
      <c r="AF880">
        <v>1.7</v>
      </c>
      <c r="AG880">
        <v>5</v>
      </c>
      <c r="AH880" s="30">
        <v>0</v>
      </c>
      <c r="AI880">
        <v>0</v>
      </c>
      <c r="AJ880" t="s">
        <v>70</v>
      </c>
      <c r="AK880" t="s">
        <v>42</v>
      </c>
      <c r="AL880" s="29">
        <f>Table1[[#This Row],[membership_tenure_months]]*Table1[[#This Row],[final_price]]</f>
        <v>450</v>
      </c>
    </row>
    <row r="881" spans="1:38" x14ac:dyDescent="0.35">
      <c r="A881">
        <v>30</v>
      </c>
      <c r="B881" t="s">
        <v>43</v>
      </c>
      <c r="C881">
        <v>3</v>
      </c>
      <c r="D881" t="s">
        <v>128</v>
      </c>
      <c r="E881" t="b">
        <v>0</v>
      </c>
      <c r="F881" s="1">
        <v>0.33680555555555558</v>
      </c>
      <c r="G881" s="1">
        <v>0.37916666666666665</v>
      </c>
      <c r="H881">
        <v>61</v>
      </c>
      <c r="I881" t="b">
        <v>1</v>
      </c>
      <c r="J881" t="b">
        <v>1</v>
      </c>
      <c r="K881" t="b">
        <v>0</v>
      </c>
      <c r="L881" t="s">
        <v>60</v>
      </c>
      <c r="M881">
        <v>30</v>
      </c>
      <c r="N881" t="s">
        <v>82</v>
      </c>
      <c r="O881">
        <v>22.5</v>
      </c>
      <c r="P881" t="s">
        <v>38</v>
      </c>
      <c r="Q881">
        <v>0.05</v>
      </c>
      <c r="R881" s="29">
        <v>21.375</v>
      </c>
      <c r="S881" t="s">
        <v>47</v>
      </c>
      <c r="T881" t="s">
        <v>83</v>
      </c>
      <c r="U881">
        <v>33.770099999999999</v>
      </c>
      <c r="V881">
        <v>-118.19370000000001</v>
      </c>
      <c r="W881">
        <f t="shared" si="26"/>
        <v>2024</v>
      </c>
      <c r="X881" t="str">
        <f t="shared" si="27"/>
        <v>October</v>
      </c>
      <c r="Y881" s="2">
        <v>45584</v>
      </c>
      <c r="Z881">
        <v>3</v>
      </c>
      <c r="AA881" t="b">
        <v>0</v>
      </c>
      <c r="AB881" s="2">
        <v>45847</v>
      </c>
      <c r="AC881">
        <v>10</v>
      </c>
      <c r="AD881">
        <v>42</v>
      </c>
      <c r="AE881">
        <v>12</v>
      </c>
      <c r="AF881">
        <v>1</v>
      </c>
      <c r="AG881">
        <v>1.1200000000000001</v>
      </c>
      <c r="AH881" s="30">
        <v>0</v>
      </c>
      <c r="AI881">
        <v>0</v>
      </c>
      <c r="AJ881" t="s">
        <v>84</v>
      </c>
      <c r="AK881" t="s">
        <v>42</v>
      </c>
      <c r="AL881" s="29">
        <f>Table1[[#This Row],[membership_tenure_months]]*Table1[[#This Row],[final_price]]</f>
        <v>213.75</v>
      </c>
    </row>
    <row r="882" spans="1:38" x14ac:dyDescent="0.35">
      <c r="A882">
        <v>19</v>
      </c>
      <c r="B882" t="s">
        <v>34</v>
      </c>
      <c r="C882">
        <v>2</v>
      </c>
      <c r="D882" t="s">
        <v>107</v>
      </c>
      <c r="E882" t="b">
        <v>1</v>
      </c>
      <c r="F882" s="1">
        <v>0.44583333333333336</v>
      </c>
      <c r="G882" s="1">
        <v>0.56180555555555556</v>
      </c>
      <c r="H882">
        <v>167</v>
      </c>
      <c r="I882" t="b">
        <v>0</v>
      </c>
      <c r="J882" t="b">
        <v>1</v>
      </c>
      <c r="K882" t="b">
        <v>0</v>
      </c>
      <c r="L882" t="s">
        <v>36</v>
      </c>
      <c r="M882">
        <v>50</v>
      </c>
      <c r="N882" t="s">
        <v>37</v>
      </c>
      <c r="O882">
        <v>50</v>
      </c>
      <c r="P882" t="s">
        <v>51</v>
      </c>
      <c r="Q882">
        <v>0.1</v>
      </c>
      <c r="R882" s="29">
        <v>45</v>
      </c>
      <c r="S882" t="s">
        <v>39</v>
      </c>
      <c r="T882" t="s">
        <v>61</v>
      </c>
      <c r="U882">
        <v>38.581600000000002</v>
      </c>
      <c r="V882">
        <v>-121.4944</v>
      </c>
      <c r="W882">
        <f t="shared" si="26"/>
        <v>2023</v>
      </c>
      <c r="X882" t="str">
        <f t="shared" si="27"/>
        <v>July</v>
      </c>
      <c r="Y882" s="2">
        <v>45115</v>
      </c>
      <c r="Z882">
        <v>4</v>
      </c>
      <c r="AA882" t="b">
        <v>1</v>
      </c>
      <c r="AB882" s="2">
        <v>45820</v>
      </c>
      <c r="AC882">
        <v>25</v>
      </c>
      <c r="AD882">
        <v>69</v>
      </c>
      <c r="AE882">
        <v>8</v>
      </c>
      <c r="AF882">
        <v>2.8</v>
      </c>
      <c r="AG882">
        <v>5</v>
      </c>
      <c r="AH882" s="30">
        <v>1</v>
      </c>
      <c r="AI882">
        <v>0</v>
      </c>
      <c r="AJ882" t="s">
        <v>62</v>
      </c>
      <c r="AK882" t="s">
        <v>42</v>
      </c>
      <c r="AL882" s="29">
        <f>Table1[[#This Row],[membership_tenure_months]]*Table1[[#This Row],[final_price]]</f>
        <v>1125</v>
      </c>
    </row>
    <row r="883" spans="1:38" x14ac:dyDescent="0.35">
      <c r="A883">
        <v>28</v>
      </c>
      <c r="B883" t="s">
        <v>43</v>
      </c>
      <c r="C883">
        <v>3</v>
      </c>
      <c r="D883" t="s">
        <v>141</v>
      </c>
      <c r="E883" t="b">
        <v>0</v>
      </c>
      <c r="F883" s="1">
        <v>0.41319444444444442</v>
      </c>
      <c r="G883" s="1">
        <v>0.4548611111111111</v>
      </c>
      <c r="H883">
        <v>60</v>
      </c>
      <c r="I883" t="b">
        <v>0</v>
      </c>
      <c r="J883" t="b">
        <v>1</v>
      </c>
      <c r="K883" t="b">
        <v>0</v>
      </c>
      <c r="L883" t="s">
        <v>60</v>
      </c>
      <c r="M883">
        <v>30</v>
      </c>
      <c r="N883" t="s">
        <v>37</v>
      </c>
      <c r="O883">
        <v>30</v>
      </c>
      <c r="P883" t="s">
        <v>51</v>
      </c>
      <c r="Q883">
        <v>0.1</v>
      </c>
      <c r="R883" s="29">
        <v>27</v>
      </c>
      <c r="S883" t="s">
        <v>47</v>
      </c>
      <c r="T883" t="s">
        <v>64</v>
      </c>
      <c r="U883">
        <v>34.052199999999999</v>
      </c>
      <c r="V883">
        <v>-118.2437</v>
      </c>
      <c r="W883">
        <f t="shared" si="26"/>
        <v>2025</v>
      </c>
      <c r="X883" t="str">
        <f t="shared" si="27"/>
        <v>June</v>
      </c>
      <c r="Y883" s="2">
        <v>45810</v>
      </c>
      <c r="Z883">
        <v>4</v>
      </c>
      <c r="AA883" t="b">
        <v>0</v>
      </c>
      <c r="AB883" s="2">
        <v>45859</v>
      </c>
      <c r="AC883">
        <v>2</v>
      </c>
      <c r="AD883">
        <v>30</v>
      </c>
      <c r="AE883">
        <v>12</v>
      </c>
      <c r="AF883">
        <v>1</v>
      </c>
      <c r="AG883">
        <v>3</v>
      </c>
      <c r="AH883" s="30">
        <v>0</v>
      </c>
      <c r="AI883">
        <v>0</v>
      </c>
      <c r="AJ883" t="s">
        <v>65</v>
      </c>
      <c r="AK883" t="s">
        <v>42</v>
      </c>
      <c r="AL883" s="29">
        <f>Table1[[#This Row],[membership_tenure_months]]*Table1[[#This Row],[final_price]]</f>
        <v>54</v>
      </c>
    </row>
    <row r="884" spans="1:38" x14ac:dyDescent="0.35">
      <c r="A884">
        <v>24</v>
      </c>
      <c r="B884" t="s">
        <v>54</v>
      </c>
      <c r="C884">
        <v>1</v>
      </c>
      <c r="D884" t="s">
        <v>63</v>
      </c>
      <c r="E884" t="b">
        <v>0</v>
      </c>
      <c r="F884" s="1">
        <v>0.62430555555555556</v>
      </c>
      <c r="G884" s="1">
        <v>0.72013888888888888</v>
      </c>
      <c r="H884">
        <v>138</v>
      </c>
      <c r="I884" t="b">
        <v>0</v>
      </c>
      <c r="J884" t="b">
        <v>1</v>
      </c>
      <c r="K884" t="b">
        <v>1</v>
      </c>
      <c r="L884" t="s">
        <v>75</v>
      </c>
      <c r="M884">
        <v>20</v>
      </c>
      <c r="N884" t="s">
        <v>82</v>
      </c>
      <c r="O884">
        <v>15</v>
      </c>
      <c r="P884" t="s">
        <v>51</v>
      </c>
      <c r="Q884">
        <v>0.1</v>
      </c>
      <c r="R884" s="29">
        <v>13.5</v>
      </c>
      <c r="S884" t="s">
        <v>56</v>
      </c>
      <c r="T884" t="s">
        <v>69</v>
      </c>
      <c r="U884">
        <v>32.715699999999998</v>
      </c>
      <c r="V884">
        <v>-117.1611</v>
      </c>
      <c r="W884">
        <f t="shared" si="26"/>
        <v>2025</v>
      </c>
      <c r="X884" t="str">
        <f t="shared" si="27"/>
        <v>March</v>
      </c>
      <c r="Y884" s="2">
        <v>45720</v>
      </c>
      <c r="Z884">
        <v>8</v>
      </c>
      <c r="AA884" t="b">
        <v>1</v>
      </c>
      <c r="AB884" s="2">
        <v>45854</v>
      </c>
      <c r="AC884">
        <v>5</v>
      </c>
      <c r="AD884">
        <v>35</v>
      </c>
      <c r="AE884">
        <v>4</v>
      </c>
      <c r="AF884">
        <v>2.2999999999999998</v>
      </c>
      <c r="AG884">
        <v>1.5</v>
      </c>
      <c r="AH884" s="30">
        <v>0</v>
      </c>
      <c r="AI884">
        <v>0</v>
      </c>
      <c r="AJ884" t="s">
        <v>70</v>
      </c>
      <c r="AK884" t="s">
        <v>42</v>
      </c>
      <c r="AL884" s="29">
        <f>Table1[[#This Row],[membership_tenure_months]]*Table1[[#This Row],[final_price]]</f>
        <v>67.5</v>
      </c>
    </row>
    <row r="885" spans="1:38" x14ac:dyDescent="0.35">
      <c r="A885">
        <v>22</v>
      </c>
      <c r="B885" t="s">
        <v>66</v>
      </c>
      <c r="C885">
        <v>3</v>
      </c>
      <c r="D885" t="s">
        <v>125</v>
      </c>
      <c r="E885" t="b">
        <v>1</v>
      </c>
      <c r="F885" s="1">
        <v>0.49027777777777776</v>
      </c>
      <c r="G885" s="1">
        <v>0.57430555555555551</v>
      </c>
      <c r="H885">
        <v>121</v>
      </c>
      <c r="I885" t="b">
        <v>0</v>
      </c>
      <c r="J885" t="b">
        <v>1</v>
      </c>
      <c r="K885" t="b">
        <v>1</v>
      </c>
      <c r="L885" t="s">
        <v>80</v>
      </c>
      <c r="M885">
        <v>70</v>
      </c>
      <c r="N885" t="s">
        <v>37</v>
      </c>
      <c r="O885">
        <v>70</v>
      </c>
      <c r="P885" t="s">
        <v>46</v>
      </c>
      <c r="Q885">
        <v>0</v>
      </c>
      <c r="R885" s="29">
        <v>70</v>
      </c>
      <c r="S885" t="s">
        <v>68</v>
      </c>
      <c r="T885" t="s">
        <v>69</v>
      </c>
      <c r="U885">
        <v>32.715699999999998</v>
      </c>
      <c r="V885">
        <v>-117.1611</v>
      </c>
      <c r="W885">
        <f t="shared" si="26"/>
        <v>2023</v>
      </c>
      <c r="X885" t="str">
        <f t="shared" si="27"/>
        <v>February</v>
      </c>
      <c r="Y885" s="2">
        <v>44979</v>
      </c>
      <c r="Z885">
        <v>2</v>
      </c>
      <c r="AA885" t="b">
        <v>1</v>
      </c>
      <c r="AB885" s="2">
        <v>45813</v>
      </c>
      <c r="AC885">
        <v>30</v>
      </c>
      <c r="AD885">
        <v>76</v>
      </c>
      <c r="AE885">
        <v>12</v>
      </c>
      <c r="AF885">
        <v>2</v>
      </c>
      <c r="AG885">
        <v>0</v>
      </c>
      <c r="AH885" s="30">
        <v>1</v>
      </c>
      <c r="AI885">
        <v>1</v>
      </c>
      <c r="AJ885" t="s">
        <v>70</v>
      </c>
      <c r="AK885" t="s">
        <v>42</v>
      </c>
      <c r="AL885" s="29">
        <f>Table1[[#This Row],[membership_tenure_months]]*Table1[[#This Row],[final_price]]</f>
        <v>2100</v>
      </c>
    </row>
    <row r="886" spans="1:38" x14ac:dyDescent="0.35">
      <c r="A886">
        <v>47</v>
      </c>
      <c r="B886" t="s">
        <v>34</v>
      </c>
      <c r="C886">
        <v>3</v>
      </c>
      <c r="D886" t="s">
        <v>172</v>
      </c>
      <c r="E886" t="b">
        <v>0</v>
      </c>
      <c r="F886" s="1">
        <v>0.81319444444444444</v>
      </c>
      <c r="G886" s="1">
        <v>0.84652777777777777</v>
      </c>
      <c r="H886">
        <v>48</v>
      </c>
      <c r="I886" t="b">
        <v>0</v>
      </c>
      <c r="J886" t="b">
        <v>1</v>
      </c>
      <c r="K886" t="b">
        <v>0</v>
      </c>
      <c r="L886" t="s">
        <v>75</v>
      </c>
      <c r="M886">
        <v>50</v>
      </c>
      <c r="N886" t="s">
        <v>37</v>
      </c>
      <c r="O886">
        <v>50</v>
      </c>
      <c r="P886" t="s">
        <v>93</v>
      </c>
      <c r="Q886">
        <v>0.15</v>
      </c>
      <c r="R886" s="29">
        <v>42.5</v>
      </c>
      <c r="S886" t="s">
        <v>39</v>
      </c>
      <c r="T886" t="s">
        <v>40</v>
      </c>
      <c r="U886">
        <v>37.338200000000001</v>
      </c>
      <c r="V886">
        <v>-121.88630000000001</v>
      </c>
      <c r="W886">
        <f t="shared" si="26"/>
        <v>2024</v>
      </c>
      <c r="X886" t="str">
        <f t="shared" si="27"/>
        <v>December</v>
      </c>
      <c r="Y886" s="2">
        <v>45640</v>
      </c>
      <c r="Z886">
        <v>1</v>
      </c>
      <c r="AA886" t="b">
        <v>0</v>
      </c>
      <c r="AB886" s="2">
        <v>45850</v>
      </c>
      <c r="AC886">
        <v>8</v>
      </c>
      <c r="AD886">
        <v>39</v>
      </c>
      <c r="AE886">
        <v>12</v>
      </c>
      <c r="AF886">
        <v>0.8</v>
      </c>
      <c r="AG886">
        <v>7.5</v>
      </c>
      <c r="AH886" s="30">
        <v>0</v>
      </c>
      <c r="AI886">
        <v>0</v>
      </c>
      <c r="AJ886" t="s">
        <v>41</v>
      </c>
      <c r="AK886" t="s">
        <v>42</v>
      </c>
      <c r="AL886" s="29">
        <f>Table1[[#This Row],[membership_tenure_months]]*Table1[[#This Row],[final_price]]</f>
        <v>340</v>
      </c>
    </row>
    <row r="887" spans="1:38" x14ac:dyDescent="0.35">
      <c r="A887">
        <v>39</v>
      </c>
      <c r="B887" t="s">
        <v>43</v>
      </c>
      <c r="C887">
        <v>3</v>
      </c>
      <c r="D887" t="s">
        <v>74</v>
      </c>
      <c r="E887" t="b">
        <v>1</v>
      </c>
      <c r="F887" s="1">
        <v>0.6381944444444444</v>
      </c>
      <c r="G887" s="1">
        <v>0.73263888888888884</v>
      </c>
      <c r="H887">
        <v>136</v>
      </c>
      <c r="I887" t="b">
        <v>0</v>
      </c>
      <c r="J887" t="b">
        <v>1</v>
      </c>
      <c r="K887" t="b">
        <v>1</v>
      </c>
      <c r="L887" t="s">
        <v>36</v>
      </c>
      <c r="M887">
        <v>30</v>
      </c>
      <c r="N887" t="s">
        <v>37</v>
      </c>
      <c r="O887">
        <v>30</v>
      </c>
      <c r="P887" t="s">
        <v>93</v>
      </c>
      <c r="Q887">
        <v>0.15</v>
      </c>
      <c r="R887" s="29">
        <v>25.5</v>
      </c>
      <c r="S887" t="s">
        <v>47</v>
      </c>
      <c r="T887" t="s">
        <v>52</v>
      </c>
      <c r="U887">
        <v>37.804400000000001</v>
      </c>
      <c r="V887">
        <v>-122.27119999999999</v>
      </c>
      <c r="W887">
        <f t="shared" si="26"/>
        <v>2023</v>
      </c>
      <c r="X887" t="str">
        <f t="shared" si="27"/>
        <v>July</v>
      </c>
      <c r="Y887" s="2">
        <v>45135</v>
      </c>
      <c r="Z887">
        <v>5</v>
      </c>
      <c r="AA887" t="b">
        <v>0</v>
      </c>
      <c r="AB887" s="2">
        <v>45821</v>
      </c>
      <c r="AC887">
        <v>25</v>
      </c>
      <c r="AD887">
        <v>68</v>
      </c>
      <c r="AE887">
        <v>12</v>
      </c>
      <c r="AF887">
        <v>2.2999999999999998</v>
      </c>
      <c r="AG887">
        <v>4.5</v>
      </c>
      <c r="AH887" s="30">
        <v>1</v>
      </c>
      <c r="AI887">
        <v>0</v>
      </c>
      <c r="AJ887" t="s">
        <v>53</v>
      </c>
      <c r="AK887" t="s">
        <v>42</v>
      </c>
      <c r="AL887" s="29">
        <f>Table1[[#This Row],[membership_tenure_months]]*Table1[[#This Row],[final_price]]</f>
        <v>637.5</v>
      </c>
    </row>
    <row r="888" spans="1:38" x14ac:dyDescent="0.35">
      <c r="A888">
        <v>49</v>
      </c>
      <c r="B888" t="s">
        <v>54</v>
      </c>
      <c r="C888">
        <v>1</v>
      </c>
      <c r="D888" t="s">
        <v>90</v>
      </c>
      <c r="E888" t="b">
        <v>1</v>
      </c>
      <c r="F888" s="1">
        <v>0.75138888888888888</v>
      </c>
      <c r="G888" s="1">
        <v>0.78055555555555556</v>
      </c>
      <c r="H888">
        <v>42</v>
      </c>
      <c r="I888" t="b">
        <v>1</v>
      </c>
      <c r="J888" t="b">
        <v>0</v>
      </c>
      <c r="K888" t="b">
        <v>0</v>
      </c>
      <c r="L888" t="s">
        <v>45</v>
      </c>
      <c r="M888">
        <v>20</v>
      </c>
      <c r="N888" t="s">
        <v>37</v>
      </c>
      <c r="O888">
        <v>20</v>
      </c>
      <c r="P888" t="s">
        <v>93</v>
      </c>
      <c r="Q888">
        <v>0.15</v>
      </c>
      <c r="R888" s="29">
        <v>17</v>
      </c>
      <c r="S888" t="s">
        <v>56</v>
      </c>
      <c r="T888" t="s">
        <v>57</v>
      </c>
      <c r="U888">
        <v>33.836599999999997</v>
      </c>
      <c r="V888">
        <v>-117.9143</v>
      </c>
      <c r="W888">
        <f t="shared" si="26"/>
        <v>2024</v>
      </c>
      <c r="X888" t="str">
        <f t="shared" si="27"/>
        <v>October</v>
      </c>
      <c r="Y888" s="2">
        <v>45577</v>
      </c>
      <c r="Z888">
        <v>0</v>
      </c>
      <c r="AA888" t="b">
        <v>0</v>
      </c>
      <c r="AB888" s="2">
        <v>45846</v>
      </c>
      <c r="AC888">
        <v>10</v>
      </c>
      <c r="AD888">
        <v>43</v>
      </c>
      <c r="AE888">
        <v>4</v>
      </c>
      <c r="AF888">
        <v>0.7</v>
      </c>
      <c r="AG888">
        <v>3</v>
      </c>
      <c r="AH888" s="30">
        <v>0</v>
      </c>
      <c r="AI888">
        <v>0</v>
      </c>
      <c r="AJ888" t="s">
        <v>58</v>
      </c>
      <c r="AK888" t="s">
        <v>42</v>
      </c>
      <c r="AL888" s="29">
        <f>Table1[[#This Row],[membership_tenure_months]]*Table1[[#This Row],[final_price]]</f>
        <v>170</v>
      </c>
    </row>
    <row r="889" spans="1:38" x14ac:dyDescent="0.35">
      <c r="A889">
        <v>44</v>
      </c>
      <c r="B889" t="s">
        <v>54</v>
      </c>
      <c r="C889">
        <v>1</v>
      </c>
      <c r="D889" t="s">
        <v>81</v>
      </c>
      <c r="E889" t="b">
        <v>0</v>
      </c>
      <c r="F889" s="1">
        <v>0.86319444444444449</v>
      </c>
      <c r="G889" s="1">
        <v>0.95694444444444449</v>
      </c>
      <c r="H889">
        <v>135</v>
      </c>
      <c r="I889" t="b">
        <v>1</v>
      </c>
      <c r="J889" t="b">
        <v>0</v>
      </c>
      <c r="K889" t="b">
        <v>0</v>
      </c>
      <c r="L889" t="s">
        <v>80</v>
      </c>
      <c r="M889">
        <v>20</v>
      </c>
      <c r="N889" t="s">
        <v>37</v>
      </c>
      <c r="O889">
        <v>20</v>
      </c>
      <c r="P889" t="s">
        <v>46</v>
      </c>
      <c r="Q889">
        <v>0</v>
      </c>
      <c r="R889" s="29">
        <v>20</v>
      </c>
      <c r="S889" t="s">
        <v>56</v>
      </c>
      <c r="T889" t="s">
        <v>61</v>
      </c>
      <c r="U889">
        <v>38.581600000000002</v>
      </c>
      <c r="V889">
        <v>-121.4944</v>
      </c>
      <c r="W889">
        <f t="shared" si="26"/>
        <v>2025</v>
      </c>
      <c r="X889" t="str">
        <f t="shared" si="27"/>
        <v>March</v>
      </c>
      <c r="Y889" s="2">
        <v>45725</v>
      </c>
      <c r="Z889">
        <v>0</v>
      </c>
      <c r="AA889" t="b">
        <v>0</v>
      </c>
      <c r="AB889" s="2">
        <v>45855</v>
      </c>
      <c r="AC889">
        <v>5</v>
      </c>
      <c r="AD889">
        <v>34</v>
      </c>
      <c r="AE889">
        <v>4</v>
      </c>
      <c r="AF889">
        <v>2.2000000000000002</v>
      </c>
      <c r="AG889">
        <v>0</v>
      </c>
      <c r="AH889" s="30">
        <v>0</v>
      </c>
      <c r="AI889">
        <v>0</v>
      </c>
      <c r="AJ889" t="s">
        <v>62</v>
      </c>
      <c r="AK889" t="s">
        <v>42</v>
      </c>
      <c r="AL889" s="29">
        <f>Table1[[#This Row],[membership_tenure_months]]*Table1[[#This Row],[final_price]]</f>
        <v>100</v>
      </c>
    </row>
    <row r="890" spans="1:38" x14ac:dyDescent="0.35">
      <c r="A890">
        <v>35</v>
      </c>
      <c r="B890" t="s">
        <v>34</v>
      </c>
      <c r="C890">
        <v>1</v>
      </c>
      <c r="D890" t="s">
        <v>81</v>
      </c>
      <c r="E890" t="b">
        <v>0</v>
      </c>
      <c r="F890" s="1">
        <v>0.35694444444444445</v>
      </c>
      <c r="G890" s="1">
        <v>0.39374999999999999</v>
      </c>
      <c r="H890">
        <v>53</v>
      </c>
      <c r="I890" t="b">
        <v>0</v>
      </c>
      <c r="J890" t="b">
        <v>1</v>
      </c>
      <c r="K890" t="b">
        <v>0</v>
      </c>
      <c r="L890" t="s">
        <v>36</v>
      </c>
      <c r="M890">
        <v>50</v>
      </c>
      <c r="N890" t="s">
        <v>97</v>
      </c>
      <c r="O890">
        <v>45</v>
      </c>
      <c r="P890" t="s">
        <v>93</v>
      </c>
      <c r="Q890">
        <v>0.15</v>
      </c>
      <c r="R890" s="29">
        <v>38.25</v>
      </c>
      <c r="S890" t="s">
        <v>39</v>
      </c>
      <c r="T890" t="s">
        <v>64</v>
      </c>
      <c r="U890">
        <v>34.052199999999999</v>
      </c>
      <c r="V890">
        <v>-118.2437</v>
      </c>
      <c r="W890">
        <f t="shared" si="26"/>
        <v>2024</v>
      </c>
      <c r="X890" t="str">
        <f t="shared" si="27"/>
        <v>October</v>
      </c>
      <c r="Y890" s="2">
        <v>45572</v>
      </c>
      <c r="Z890">
        <v>6</v>
      </c>
      <c r="AA890" t="b">
        <v>0</v>
      </c>
      <c r="AB890" s="2">
        <v>45846</v>
      </c>
      <c r="AC890">
        <v>10</v>
      </c>
      <c r="AD890">
        <v>43</v>
      </c>
      <c r="AE890">
        <v>4</v>
      </c>
      <c r="AF890">
        <v>0.9</v>
      </c>
      <c r="AG890">
        <v>6.75</v>
      </c>
      <c r="AH890" s="30">
        <v>0</v>
      </c>
      <c r="AI890">
        <v>0</v>
      </c>
      <c r="AJ890" t="s">
        <v>65</v>
      </c>
      <c r="AK890" t="s">
        <v>42</v>
      </c>
      <c r="AL890" s="29">
        <f>Table1[[#This Row],[membership_tenure_months]]*Table1[[#This Row],[final_price]]</f>
        <v>382.5</v>
      </c>
    </row>
    <row r="891" spans="1:38" x14ac:dyDescent="0.35">
      <c r="A891">
        <v>39</v>
      </c>
      <c r="B891" t="s">
        <v>54</v>
      </c>
      <c r="C891">
        <v>2</v>
      </c>
      <c r="D891" t="s">
        <v>103</v>
      </c>
      <c r="E891" t="b">
        <v>1</v>
      </c>
      <c r="F891" s="1">
        <v>0.79305555555555551</v>
      </c>
      <c r="G891" s="1">
        <v>0.82430555555555551</v>
      </c>
      <c r="H891">
        <v>45</v>
      </c>
      <c r="I891" t="b">
        <v>1</v>
      </c>
      <c r="J891" t="b">
        <v>1</v>
      </c>
      <c r="K891" t="b">
        <v>0</v>
      </c>
      <c r="L891" t="s">
        <v>75</v>
      </c>
      <c r="M891">
        <v>20</v>
      </c>
      <c r="N891" t="s">
        <v>37</v>
      </c>
      <c r="O891">
        <v>20</v>
      </c>
      <c r="P891" t="s">
        <v>46</v>
      </c>
      <c r="Q891">
        <v>0</v>
      </c>
      <c r="R891" s="29">
        <v>20</v>
      </c>
      <c r="S891" t="s">
        <v>56</v>
      </c>
      <c r="T891" t="s">
        <v>83</v>
      </c>
      <c r="U891">
        <v>33.770099999999999</v>
      </c>
      <c r="V891">
        <v>-118.19370000000001</v>
      </c>
      <c r="W891">
        <f t="shared" si="26"/>
        <v>2023</v>
      </c>
      <c r="X891" t="str">
        <f t="shared" si="27"/>
        <v>May</v>
      </c>
      <c r="Y891" s="2">
        <v>45061</v>
      </c>
      <c r="Z891">
        <v>6</v>
      </c>
      <c r="AA891" t="b">
        <v>0</v>
      </c>
      <c r="AB891" s="2">
        <v>45817</v>
      </c>
      <c r="AC891">
        <v>27</v>
      </c>
      <c r="AD891">
        <v>72</v>
      </c>
      <c r="AE891">
        <v>8</v>
      </c>
      <c r="AF891">
        <v>0.8</v>
      </c>
      <c r="AG891">
        <v>0</v>
      </c>
      <c r="AH891" s="30">
        <v>1</v>
      </c>
      <c r="AI891">
        <v>0</v>
      </c>
      <c r="AJ891" t="s">
        <v>84</v>
      </c>
      <c r="AK891" t="s">
        <v>42</v>
      </c>
      <c r="AL891" s="29">
        <f>Table1[[#This Row],[membership_tenure_months]]*Table1[[#This Row],[final_price]]</f>
        <v>540</v>
      </c>
    </row>
    <row r="892" spans="1:38" x14ac:dyDescent="0.35">
      <c r="A892">
        <v>37</v>
      </c>
      <c r="B892" t="s">
        <v>54</v>
      </c>
      <c r="C892">
        <v>1</v>
      </c>
      <c r="D892" t="s">
        <v>81</v>
      </c>
      <c r="E892" t="b">
        <v>1</v>
      </c>
      <c r="F892" s="1">
        <v>0.38194444444444442</v>
      </c>
      <c r="G892" s="1">
        <v>0.4375</v>
      </c>
      <c r="H892">
        <v>80</v>
      </c>
      <c r="I892" t="b">
        <v>1</v>
      </c>
      <c r="J892" t="b">
        <v>0</v>
      </c>
      <c r="K892" t="b">
        <v>0</v>
      </c>
      <c r="L892" t="s">
        <v>75</v>
      </c>
      <c r="M892">
        <v>20</v>
      </c>
      <c r="N892" t="s">
        <v>37</v>
      </c>
      <c r="O892">
        <v>20</v>
      </c>
      <c r="P892" t="s">
        <v>38</v>
      </c>
      <c r="Q892">
        <v>0.05</v>
      </c>
      <c r="R892" s="29">
        <v>19</v>
      </c>
      <c r="S892" t="s">
        <v>56</v>
      </c>
      <c r="T892" t="s">
        <v>72</v>
      </c>
      <c r="U892">
        <v>35.3733</v>
      </c>
      <c r="V892">
        <v>-119.0187</v>
      </c>
      <c r="W892">
        <f t="shared" si="26"/>
        <v>2022</v>
      </c>
      <c r="X892" t="str">
        <f t="shared" si="27"/>
        <v>December</v>
      </c>
      <c r="Y892" s="2">
        <v>44919</v>
      </c>
      <c r="Z892">
        <v>0</v>
      </c>
      <c r="AA892" t="b">
        <v>1</v>
      </c>
      <c r="AB892" s="2">
        <v>45809</v>
      </c>
      <c r="AC892">
        <v>32</v>
      </c>
      <c r="AD892">
        <v>80</v>
      </c>
      <c r="AE892">
        <v>4</v>
      </c>
      <c r="AF892">
        <v>1.3</v>
      </c>
      <c r="AG892">
        <v>1</v>
      </c>
      <c r="AH892" s="30">
        <v>1</v>
      </c>
      <c r="AI892">
        <v>0</v>
      </c>
      <c r="AJ892" t="s">
        <v>73</v>
      </c>
      <c r="AK892" t="s">
        <v>42</v>
      </c>
      <c r="AL892" s="29">
        <f>Table1[[#This Row],[membership_tenure_months]]*Table1[[#This Row],[final_price]]</f>
        <v>608</v>
      </c>
    </row>
    <row r="893" spans="1:38" x14ac:dyDescent="0.35">
      <c r="A893">
        <v>32</v>
      </c>
      <c r="B893" t="s">
        <v>54</v>
      </c>
      <c r="C893">
        <v>3</v>
      </c>
      <c r="D893" t="s">
        <v>119</v>
      </c>
      <c r="E893" t="b">
        <v>1</v>
      </c>
      <c r="F893" s="1">
        <v>0.61944444444444446</v>
      </c>
      <c r="G893" s="1">
        <v>0.73055555555555551</v>
      </c>
      <c r="H893">
        <v>160</v>
      </c>
      <c r="I893" t="b">
        <v>0</v>
      </c>
      <c r="J893" t="b">
        <v>0</v>
      </c>
      <c r="K893" t="b">
        <v>0</v>
      </c>
      <c r="L893" t="s">
        <v>36</v>
      </c>
      <c r="M893">
        <v>20</v>
      </c>
      <c r="N893" t="s">
        <v>37</v>
      </c>
      <c r="O893">
        <v>20</v>
      </c>
      <c r="P893" t="s">
        <v>38</v>
      </c>
      <c r="Q893">
        <v>0.05</v>
      </c>
      <c r="R893" s="29">
        <v>19</v>
      </c>
      <c r="S893" t="s">
        <v>56</v>
      </c>
      <c r="T893" t="s">
        <v>61</v>
      </c>
      <c r="U893">
        <v>38.581600000000002</v>
      </c>
      <c r="V893">
        <v>-121.4944</v>
      </c>
      <c r="W893">
        <f t="shared" si="26"/>
        <v>2023</v>
      </c>
      <c r="X893" t="str">
        <f t="shared" si="27"/>
        <v>January</v>
      </c>
      <c r="Y893" s="2">
        <v>44946</v>
      </c>
      <c r="Z893">
        <v>0</v>
      </c>
      <c r="AA893" t="b">
        <v>1</v>
      </c>
      <c r="AB893" s="2">
        <v>45811</v>
      </c>
      <c r="AC893">
        <v>31</v>
      </c>
      <c r="AD893">
        <v>78</v>
      </c>
      <c r="AE893">
        <v>12</v>
      </c>
      <c r="AF893">
        <v>2.7</v>
      </c>
      <c r="AG893">
        <v>1</v>
      </c>
      <c r="AH893" s="30">
        <v>1</v>
      </c>
      <c r="AI893">
        <v>0</v>
      </c>
      <c r="AJ893" t="s">
        <v>62</v>
      </c>
      <c r="AK893" t="s">
        <v>42</v>
      </c>
      <c r="AL893" s="29">
        <f>Table1[[#This Row],[membership_tenure_months]]*Table1[[#This Row],[final_price]]</f>
        <v>589</v>
      </c>
    </row>
    <row r="894" spans="1:38" x14ac:dyDescent="0.35">
      <c r="A894">
        <v>29</v>
      </c>
      <c r="B894" t="s">
        <v>54</v>
      </c>
      <c r="C894">
        <v>1</v>
      </c>
      <c r="D894" t="s">
        <v>63</v>
      </c>
      <c r="E894" t="b">
        <v>0</v>
      </c>
      <c r="F894" s="1">
        <v>0.70833333333333337</v>
      </c>
      <c r="G894" s="1">
        <v>0.7729166666666667</v>
      </c>
      <c r="H894">
        <v>93</v>
      </c>
      <c r="I894" t="b">
        <v>1</v>
      </c>
      <c r="J894" t="b">
        <v>0</v>
      </c>
      <c r="K894" t="b">
        <v>1</v>
      </c>
      <c r="L894" t="s">
        <v>80</v>
      </c>
      <c r="M894">
        <v>20</v>
      </c>
      <c r="N894" t="s">
        <v>82</v>
      </c>
      <c r="O894">
        <v>15</v>
      </c>
      <c r="P894" t="s">
        <v>46</v>
      </c>
      <c r="Q894">
        <v>0</v>
      </c>
      <c r="R894" s="29">
        <v>15</v>
      </c>
      <c r="S894" t="s">
        <v>56</v>
      </c>
      <c r="T894" t="s">
        <v>48</v>
      </c>
      <c r="U894">
        <v>36.7378</v>
      </c>
      <c r="V894">
        <v>-119.7871</v>
      </c>
      <c r="W894">
        <f t="shared" si="26"/>
        <v>2024</v>
      </c>
      <c r="X894" t="str">
        <f t="shared" si="27"/>
        <v>April</v>
      </c>
      <c r="Y894" s="2">
        <v>45407</v>
      </c>
      <c r="Z894">
        <v>0</v>
      </c>
      <c r="AA894" t="b">
        <v>0</v>
      </c>
      <c r="AB894" s="2">
        <v>45837</v>
      </c>
      <c r="AC894">
        <v>16</v>
      </c>
      <c r="AD894">
        <v>52</v>
      </c>
      <c r="AE894">
        <v>4</v>
      </c>
      <c r="AF894">
        <v>1.6</v>
      </c>
      <c r="AG894">
        <v>0</v>
      </c>
      <c r="AH894" s="30">
        <v>0</v>
      </c>
      <c r="AI894">
        <v>0</v>
      </c>
      <c r="AJ894" t="s">
        <v>49</v>
      </c>
      <c r="AK894" t="s">
        <v>42</v>
      </c>
      <c r="AL894" s="29">
        <f>Table1[[#This Row],[membership_tenure_months]]*Table1[[#This Row],[final_price]]</f>
        <v>240</v>
      </c>
    </row>
    <row r="895" spans="1:38" x14ac:dyDescent="0.35">
      <c r="A895">
        <v>27</v>
      </c>
      <c r="B895" t="s">
        <v>43</v>
      </c>
      <c r="C895">
        <v>2</v>
      </c>
      <c r="D895" t="s">
        <v>111</v>
      </c>
      <c r="E895" t="b">
        <v>0</v>
      </c>
      <c r="F895" s="1">
        <v>0.72361111111111109</v>
      </c>
      <c r="G895" s="1">
        <v>0.78472222222222221</v>
      </c>
      <c r="H895">
        <v>88</v>
      </c>
      <c r="I895" t="b">
        <v>1</v>
      </c>
      <c r="J895" t="b">
        <v>1</v>
      </c>
      <c r="K895" t="b">
        <v>0</v>
      </c>
      <c r="L895" t="s">
        <v>45</v>
      </c>
      <c r="M895">
        <v>30</v>
      </c>
      <c r="N895" t="s">
        <v>82</v>
      </c>
      <c r="O895">
        <v>22.5</v>
      </c>
      <c r="P895" t="s">
        <v>46</v>
      </c>
      <c r="Q895">
        <v>0</v>
      </c>
      <c r="R895" s="29">
        <v>22.5</v>
      </c>
      <c r="S895" t="s">
        <v>47</v>
      </c>
      <c r="T895" t="s">
        <v>48</v>
      </c>
      <c r="U895">
        <v>36.7378</v>
      </c>
      <c r="V895">
        <v>-119.7871</v>
      </c>
      <c r="W895">
        <f t="shared" si="26"/>
        <v>2023</v>
      </c>
      <c r="X895" t="str">
        <f t="shared" si="27"/>
        <v>July</v>
      </c>
      <c r="Y895" s="2">
        <v>45119</v>
      </c>
      <c r="Z895">
        <v>1</v>
      </c>
      <c r="AA895" t="b">
        <v>1</v>
      </c>
      <c r="AB895" s="2">
        <v>45820</v>
      </c>
      <c r="AC895">
        <v>25</v>
      </c>
      <c r="AD895">
        <v>69</v>
      </c>
      <c r="AE895">
        <v>8</v>
      </c>
      <c r="AF895">
        <v>1.5</v>
      </c>
      <c r="AG895">
        <v>0</v>
      </c>
      <c r="AH895" s="30">
        <v>1</v>
      </c>
      <c r="AI895">
        <v>0</v>
      </c>
      <c r="AJ895" t="s">
        <v>49</v>
      </c>
      <c r="AK895" t="s">
        <v>42</v>
      </c>
      <c r="AL895" s="29">
        <f>Table1[[#This Row],[membership_tenure_months]]*Table1[[#This Row],[final_price]]</f>
        <v>562.5</v>
      </c>
    </row>
    <row r="896" spans="1:38" x14ac:dyDescent="0.35">
      <c r="A896">
        <v>36</v>
      </c>
      <c r="B896" t="s">
        <v>66</v>
      </c>
      <c r="C896">
        <v>3</v>
      </c>
      <c r="D896" t="s">
        <v>78</v>
      </c>
      <c r="E896" t="b">
        <v>1</v>
      </c>
      <c r="F896" s="1">
        <v>0.81736111111111109</v>
      </c>
      <c r="G896" s="1">
        <v>0.85972222222222228</v>
      </c>
      <c r="H896">
        <v>61</v>
      </c>
      <c r="I896" t="b">
        <v>0</v>
      </c>
      <c r="J896" t="b">
        <v>0</v>
      </c>
      <c r="K896" t="b">
        <v>1</v>
      </c>
      <c r="L896" t="s">
        <v>80</v>
      </c>
      <c r="M896">
        <v>70</v>
      </c>
      <c r="N896" t="s">
        <v>97</v>
      </c>
      <c r="O896">
        <v>63</v>
      </c>
      <c r="P896" t="s">
        <v>51</v>
      </c>
      <c r="Q896">
        <v>0.1</v>
      </c>
      <c r="R896" s="29">
        <v>56.7</v>
      </c>
      <c r="S896" t="s">
        <v>68</v>
      </c>
      <c r="T896" t="s">
        <v>57</v>
      </c>
      <c r="U896">
        <v>33.836599999999997</v>
      </c>
      <c r="V896">
        <v>-117.9143</v>
      </c>
      <c r="W896">
        <f t="shared" si="26"/>
        <v>2024</v>
      </c>
      <c r="X896" t="str">
        <f t="shared" si="27"/>
        <v>November</v>
      </c>
      <c r="Y896" s="2">
        <v>45612</v>
      </c>
      <c r="Z896">
        <v>0</v>
      </c>
      <c r="AA896" t="b">
        <v>1</v>
      </c>
      <c r="AB896" s="2">
        <v>45848</v>
      </c>
      <c r="AC896">
        <v>9</v>
      </c>
      <c r="AD896">
        <v>41</v>
      </c>
      <c r="AE896">
        <v>12</v>
      </c>
      <c r="AF896">
        <v>1</v>
      </c>
      <c r="AG896">
        <v>6.3</v>
      </c>
      <c r="AH896" s="30">
        <v>0</v>
      </c>
      <c r="AI896">
        <v>1</v>
      </c>
      <c r="AJ896" t="s">
        <v>58</v>
      </c>
      <c r="AK896" t="s">
        <v>42</v>
      </c>
      <c r="AL896" s="29">
        <f>Table1[[#This Row],[membership_tenure_months]]*Table1[[#This Row],[final_price]]</f>
        <v>510.3</v>
      </c>
    </row>
    <row r="897" spans="1:38" x14ac:dyDescent="0.35">
      <c r="A897">
        <v>24</v>
      </c>
      <c r="B897" t="s">
        <v>34</v>
      </c>
      <c r="C897">
        <v>4</v>
      </c>
      <c r="D897" t="s">
        <v>50</v>
      </c>
      <c r="E897" t="b">
        <v>0</v>
      </c>
      <c r="F897" s="1">
        <v>0.38333333333333336</v>
      </c>
      <c r="G897" s="1">
        <v>0.47013888888888888</v>
      </c>
      <c r="H897">
        <v>125</v>
      </c>
      <c r="I897" t="b">
        <v>0</v>
      </c>
      <c r="J897" t="b">
        <v>0</v>
      </c>
      <c r="K897" t="b">
        <v>0</v>
      </c>
      <c r="L897" t="s">
        <v>60</v>
      </c>
      <c r="M897">
        <v>50</v>
      </c>
      <c r="N897" t="s">
        <v>37</v>
      </c>
      <c r="O897">
        <v>50</v>
      </c>
      <c r="P897" t="s">
        <v>46</v>
      </c>
      <c r="Q897">
        <v>0</v>
      </c>
      <c r="R897" s="29">
        <v>50</v>
      </c>
      <c r="S897" t="s">
        <v>39</v>
      </c>
      <c r="T897" t="s">
        <v>57</v>
      </c>
      <c r="U897">
        <v>33.836599999999997</v>
      </c>
      <c r="V897">
        <v>-117.9143</v>
      </c>
      <c r="W897">
        <f t="shared" si="26"/>
        <v>2024</v>
      </c>
      <c r="X897" t="str">
        <f t="shared" si="27"/>
        <v>August</v>
      </c>
      <c r="Y897" s="2">
        <v>45518</v>
      </c>
      <c r="Z897">
        <v>0</v>
      </c>
      <c r="AA897" t="b">
        <v>1</v>
      </c>
      <c r="AB897" s="2">
        <v>45843</v>
      </c>
      <c r="AC897">
        <v>12</v>
      </c>
      <c r="AD897">
        <v>46</v>
      </c>
      <c r="AE897">
        <v>16</v>
      </c>
      <c r="AF897">
        <v>2.1</v>
      </c>
      <c r="AG897">
        <v>0</v>
      </c>
      <c r="AH897" s="30">
        <v>0</v>
      </c>
      <c r="AI897">
        <v>1</v>
      </c>
      <c r="AJ897" t="s">
        <v>58</v>
      </c>
      <c r="AK897" t="s">
        <v>42</v>
      </c>
      <c r="AL897" s="29">
        <f>Table1[[#This Row],[membership_tenure_months]]*Table1[[#This Row],[final_price]]</f>
        <v>600</v>
      </c>
    </row>
    <row r="898" spans="1:38" x14ac:dyDescent="0.35">
      <c r="A898">
        <v>30</v>
      </c>
      <c r="B898" t="s">
        <v>34</v>
      </c>
      <c r="C898">
        <v>3</v>
      </c>
      <c r="D898" t="s">
        <v>157</v>
      </c>
      <c r="E898" t="b">
        <v>0</v>
      </c>
      <c r="F898" s="1">
        <v>0.57708333333333328</v>
      </c>
      <c r="G898" s="1">
        <v>0.67569444444444449</v>
      </c>
      <c r="H898">
        <v>142</v>
      </c>
      <c r="I898" t="b">
        <v>0</v>
      </c>
      <c r="J898" t="b">
        <v>1</v>
      </c>
      <c r="K898" t="b">
        <v>1</v>
      </c>
      <c r="L898" t="s">
        <v>45</v>
      </c>
      <c r="M898">
        <v>50</v>
      </c>
      <c r="N898" t="s">
        <v>82</v>
      </c>
      <c r="O898">
        <v>37.5</v>
      </c>
      <c r="P898" t="s">
        <v>46</v>
      </c>
      <c r="Q898">
        <v>0</v>
      </c>
      <c r="R898" s="29">
        <v>37.5</v>
      </c>
      <c r="S898" t="s">
        <v>39</v>
      </c>
      <c r="T898" t="s">
        <v>76</v>
      </c>
      <c r="U898">
        <v>37.774900000000002</v>
      </c>
      <c r="V898">
        <v>-122.4194</v>
      </c>
      <c r="W898">
        <f t="shared" ref="W898:W961" si="28">YEAR(Y:Y)</f>
        <v>2022</v>
      </c>
      <c r="X898" t="str">
        <f t="shared" ref="X898:X961" si="29">TEXT(Y:Y,"MMMM")</f>
        <v>November</v>
      </c>
      <c r="Y898" s="2">
        <v>44876</v>
      </c>
      <c r="Z898">
        <v>8</v>
      </c>
      <c r="AA898" t="b">
        <v>1</v>
      </c>
      <c r="AB898" s="2">
        <v>45807</v>
      </c>
      <c r="AC898">
        <v>33</v>
      </c>
      <c r="AD898">
        <v>82</v>
      </c>
      <c r="AE898">
        <v>12</v>
      </c>
      <c r="AF898">
        <v>2.4</v>
      </c>
      <c r="AG898">
        <v>0</v>
      </c>
      <c r="AH898" s="30">
        <v>1</v>
      </c>
      <c r="AI898">
        <v>0</v>
      </c>
      <c r="AJ898" t="s">
        <v>77</v>
      </c>
      <c r="AK898" t="s">
        <v>42</v>
      </c>
      <c r="AL898" s="29">
        <f>Table1[[#This Row],[membership_tenure_months]]*Table1[[#This Row],[final_price]]</f>
        <v>1237.5</v>
      </c>
    </row>
    <row r="899" spans="1:38" x14ac:dyDescent="0.35">
      <c r="A899">
        <v>29</v>
      </c>
      <c r="B899" t="s">
        <v>43</v>
      </c>
      <c r="C899">
        <v>2</v>
      </c>
      <c r="D899" t="s">
        <v>79</v>
      </c>
      <c r="E899" t="b">
        <v>1</v>
      </c>
      <c r="F899" s="1">
        <v>0.83333333333333337</v>
      </c>
      <c r="G899" s="1">
        <v>0.90972222222222221</v>
      </c>
      <c r="H899">
        <v>110</v>
      </c>
      <c r="I899" t="b">
        <v>1</v>
      </c>
      <c r="J899" t="b">
        <v>1</v>
      </c>
      <c r="K899" t="b">
        <v>0</v>
      </c>
      <c r="L899" t="s">
        <v>80</v>
      </c>
      <c r="M899">
        <v>30</v>
      </c>
      <c r="N899" t="s">
        <v>37</v>
      </c>
      <c r="O899">
        <v>30</v>
      </c>
      <c r="P899" t="s">
        <v>46</v>
      </c>
      <c r="Q899">
        <v>0</v>
      </c>
      <c r="R899" s="29">
        <v>30</v>
      </c>
      <c r="S899" t="s">
        <v>47</v>
      </c>
      <c r="T899" t="s">
        <v>69</v>
      </c>
      <c r="U899">
        <v>32.715699999999998</v>
      </c>
      <c r="V899">
        <v>-117.1611</v>
      </c>
      <c r="W899">
        <f t="shared" si="28"/>
        <v>2025</v>
      </c>
      <c r="X899" t="str">
        <f t="shared" si="29"/>
        <v>June</v>
      </c>
      <c r="Y899" s="2">
        <v>45817</v>
      </c>
      <c r="Z899">
        <v>7</v>
      </c>
      <c r="AA899" t="b">
        <v>0</v>
      </c>
      <c r="AB899" s="2">
        <v>45860</v>
      </c>
      <c r="AC899">
        <v>2</v>
      </c>
      <c r="AD899">
        <v>29</v>
      </c>
      <c r="AE899">
        <v>8</v>
      </c>
      <c r="AF899">
        <v>1.8</v>
      </c>
      <c r="AG899">
        <v>0</v>
      </c>
      <c r="AH899" s="30">
        <v>0</v>
      </c>
      <c r="AI899">
        <v>0</v>
      </c>
      <c r="AJ899" t="s">
        <v>70</v>
      </c>
      <c r="AK899" t="s">
        <v>42</v>
      </c>
      <c r="AL899" s="29">
        <f>Table1[[#This Row],[membership_tenure_months]]*Table1[[#This Row],[final_price]]</f>
        <v>60</v>
      </c>
    </row>
    <row r="900" spans="1:38" x14ac:dyDescent="0.35">
      <c r="A900">
        <v>36</v>
      </c>
      <c r="B900" t="s">
        <v>34</v>
      </c>
      <c r="C900">
        <v>3</v>
      </c>
      <c r="D900" t="s">
        <v>125</v>
      </c>
      <c r="E900" t="b">
        <v>0</v>
      </c>
      <c r="F900" s="1">
        <v>0.64444444444444449</v>
      </c>
      <c r="G900" s="1">
        <v>0.74791666666666667</v>
      </c>
      <c r="H900">
        <v>149</v>
      </c>
      <c r="I900" t="b">
        <v>1</v>
      </c>
      <c r="J900" t="b">
        <v>0</v>
      </c>
      <c r="K900" t="b">
        <v>0</v>
      </c>
      <c r="L900" t="s">
        <v>36</v>
      </c>
      <c r="M900">
        <v>50</v>
      </c>
      <c r="N900" t="s">
        <v>37</v>
      </c>
      <c r="O900">
        <v>50</v>
      </c>
      <c r="P900" t="s">
        <v>38</v>
      </c>
      <c r="Q900">
        <v>0.05</v>
      </c>
      <c r="R900" s="29">
        <v>47.5</v>
      </c>
      <c r="S900" t="s">
        <v>39</v>
      </c>
      <c r="T900" t="s">
        <v>83</v>
      </c>
      <c r="U900">
        <v>33.770099999999999</v>
      </c>
      <c r="V900">
        <v>-118.19370000000001</v>
      </c>
      <c r="W900">
        <f t="shared" si="28"/>
        <v>2025</v>
      </c>
      <c r="X900" t="str">
        <f t="shared" si="29"/>
        <v>March</v>
      </c>
      <c r="Y900" s="2">
        <v>45739</v>
      </c>
      <c r="Z900">
        <v>0</v>
      </c>
      <c r="AA900" t="b">
        <v>1</v>
      </c>
      <c r="AB900" s="2">
        <v>45855</v>
      </c>
      <c r="AC900">
        <v>5</v>
      </c>
      <c r="AD900">
        <v>34</v>
      </c>
      <c r="AE900">
        <v>12</v>
      </c>
      <c r="AF900">
        <v>2.5</v>
      </c>
      <c r="AG900">
        <v>2.5</v>
      </c>
      <c r="AH900" s="30">
        <v>0</v>
      </c>
      <c r="AI900">
        <v>1</v>
      </c>
      <c r="AJ900" t="s">
        <v>84</v>
      </c>
      <c r="AK900" t="s">
        <v>42</v>
      </c>
      <c r="AL900" s="29">
        <f>Table1[[#This Row],[membership_tenure_months]]*Table1[[#This Row],[final_price]]</f>
        <v>237.5</v>
      </c>
    </row>
    <row r="901" spans="1:38" x14ac:dyDescent="0.35">
      <c r="A901">
        <v>27</v>
      </c>
      <c r="B901" t="s">
        <v>43</v>
      </c>
      <c r="C901">
        <v>1</v>
      </c>
      <c r="D901" t="s">
        <v>81</v>
      </c>
      <c r="E901" t="b">
        <v>0</v>
      </c>
      <c r="F901" s="1">
        <v>0.47569444444444442</v>
      </c>
      <c r="G901" s="1">
        <v>0.53888888888888886</v>
      </c>
      <c r="H901">
        <v>91</v>
      </c>
      <c r="I901" t="b">
        <v>1</v>
      </c>
      <c r="J901" t="b">
        <v>0</v>
      </c>
      <c r="K901" t="b">
        <v>1</v>
      </c>
      <c r="L901" t="s">
        <v>80</v>
      </c>
      <c r="M901">
        <v>30</v>
      </c>
      <c r="N901" t="s">
        <v>37</v>
      </c>
      <c r="O901">
        <v>30</v>
      </c>
      <c r="P901" t="s">
        <v>93</v>
      </c>
      <c r="Q901">
        <v>0.15</v>
      </c>
      <c r="R901" s="29">
        <v>25.5</v>
      </c>
      <c r="S901" t="s">
        <v>47</v>
      </c>
      <c r="T901" t="s">
        <v>48</v>
      </c>
      <c r="U901">
        <v>36.7378</v>
      </c>
      <c r="V901">
        <v>-119.7871</v>
      </c>
      <c r="W901">
        <f t="shared" si="28"/>
        <v>2024</v>
      </c>
      <c r="X901" t="str">
        <f t="shared" si="29"/>
        <v>November</v>
      </c>
      <c r="Y901" s="2">
        <v>45609</v>
      </c>
      <c r="Z901">
        <v>0</v>
      </c>
      <c r="AA901" t="b">
        <v>0</v>
      </c>
      <c r="AB901" s="2">
        <v>45848</v>
      </c>
      <c r="AC901">
        <v>9</v>
      </c>
      <c r="AD901">
        <v>41</v>
      </c>
      <c r="AE901">
        <v>4</v>
      </c>
      <c r="AF901">
        <v>1.5</v>
      </c>
      <c r="AG901">
        <v>4.5</v>
      </c>
      <c r="AH901" s="30">
        <v>0</v>
      </c>
      <c r="AI901">
        <v>0</v>
      </c>
      <c r="AJ901" t="s">
        <v>49</v>
      </c>
      <c r="AK901" t="s">
        <v>42</v>
      </c>
      <c r="AL901" s="29">
        <f>Table1[[#This Row],[membership_tenure_months]]*Table1[[#This Row],[final_price]]</f>
        <v>229.5</v>
      </c>
    </row>
    <row r="902" spans="1:38" x14ac:dyDescent="0.35">
      <c r="A902">
        <v>29</v>
      </c>
      <c r="B902" t="s">
        <v>66</v>
      </c>
      <c r="C902">
        <v>4</v>
      </c>
      <c r="D902" t="s">
        <v>67</v>
      </c>
      <c r="E902" t="b">
        <v>1</v>
      </c>
      <c r="F902" s="1">
        <v>0.76041666666666663</v>
      </c>
      <c r="G902" s="1">
        <v>0.78749999999999998</v>
      </c>
      <c r="H902">
        <v>39</v>
      </c>
      <c r="I902" t="b">
        <v>0</v>
      </c>
      <c r="J902" t="b">
        <v>1</v>
      </c>
      <c r="K902" t="b">
        <v>1</v>
      </c>
      <c r="L902" t="s">
        <v>60</v>
      </c>
      <c r="M902">
        <v>70</v>
      </c>
      <c r="N902" t="s">
        <v>37</v>
      </c>
      <c r="O902">
        <v>70</v>
      </c>
      <c r="P902" t="s">
        <v>46</v>
      </c>
      <c r="Q902">
        <v>0</v>
      </c>
      <c r="R902" s="29">
        <v>70</v>
      </c>
      <c r="S902" t="s">
        <v>68</v>
      </c>
      <c r="T902" t="s">
        <v>69</v>
      </c>
      <c r="U902">
        <v>32.715699999999998</v>
      </c>
      <c r="V902">
        <v>-117.1611</v>
      </c>
      <c r="W902">
        <f t="shared" si="28"/>
        <v>2025</v>
      </c>
      <c r="X902" t="str">
        <f t="shared" si="29"/>
        <v>May</v>
      </c>
      <c r="Y902" s="2">
        <v>45802</v>
      </c>
      <c r="Z902">
        <v>7</v>
      </c>
      <c r="AA902" t="b">
        <v>1</v>
      </c>
      <c r="AB902" s="2">
        <v>45859</v>
      </c>
      <c r="AC902">
        <v>3</v>
      </c>
      <c r="AD902">
        <v>30</v>
      </c>
      <c r="AE902">
        <v>16</v>
      </c>
      <c r="AF902">
        <v>0.6</v>
      </c>
      <c r="AG902">
        <v>0</v>
      </c>
      <c r="AH902" s="30">
        <v>0</v>
      </c>
      <c r="AI902">
        <v>1</v>
      </c>
      <c r="AJ902" t="s">
        <v>70</v>
      </c>
      <c r="AK902" t="s">
        <v>42</v>
      </c>
      <c r="AL902" s="29">
        <f>Table1[[#This Row],[membership_tenure_months]]*Table1[[#This Row],[final_price]]</f>
        <v>210</v>
      </c>
    </row>
    <row r="903" spans="1:38" x14ac:dyDescent="0.35">
      <c r="A903">
        <v>29</v>
      </c>
      <c r="B903" t="s">
        <v>43</v>
      </c>
      <c r="C903">
        <v>2</v>
      </c>
      <c r="D903" t="s">
        <v>79</v>
      </c>
      <c r="E903" t="b">
        <v>1</v>
      </c>
      <c r="F903" s="1">
        <v>0.83333333333333337</v>
      </c>
      <c r="G903" s="1">
        <v>0.90972222222222221</v>
      </c>
      <c r="H903">
        <v>110</v>
      </c>
      <c r="I903" t="b">
        <v>1</v>
      </c>
      <c r="J903" t="b">
        <v>1</v>
      </c>
      <c r="K903" t="b">
        <v>0</v>
      </c>
      <c r="L903" t="s">
        <v>80</v>
      </c>
      <c r="M903">
        <v>30</v>
      </c>
      <c r="N903" t="s">
        <v>37</v>
      </c>
      <c r="O903">
        <v>30</v>
      </c>
      <c r="P903" t="s">
        <v>46</v>
      </c>
      <c r="Q903">
        <v>0</v>
      </c>
      <c r="R903" s="29">
        <v>30</v>
      </c>
      <c r="S903" t="s">
        <v>47</v>
      </c>
      <c r="T903" t="s">
        <v>69</v>
      </c>
      <c r="U903">
        <v>32.715699999999998</v>
      </c>
      <c r="V903">
        <v>-117.1611</v>
      </c>
      <c r="W903">
        <f t="shared" si="28"/>
        <v>2024</v>
      </c>
      <c r="X903" t="str">
        <f t="shared" si="29"/>
        <v>December</v>
      </c>
      <c r="Y903" s="2">
        <v>45637</v>
      </c>
      <c r="Z903">
        <v>7</v>
      </c>
      <c r="AA903" t="b">
        <v>1</v>
      </c>
      <c r="AB903" s="2">
        <v>45850</v>
      </c>
      <c r="AC903">
        <v>8</v>
      </c>
      <c r="AD903">
        <v>39</v>
      </c>
      <c r="AE903">
        <v>8</v>
      </c>
      <c r="AF903">
        <v>1.8</v>
      </c>
      <c r="AG903">
        <v>0</v>
      </c>
      <c r="AH903" s="30">
        <v>0</v>
      </c>
      <c r="AI903">
        <v>0</v>
      </c>
      <c r="AJ903" t="s">
        <v>70</v>
      </c>
      <c r="AK903" t="s">
        <v>42</v>
      </c>
      <c r="AL903" s="29">
        <f>Table1[[#This Row],[membership_tenure_months]]*Table1[[#This Row],[final_price]]</f>
        <v>240</v>
      </c>
    </row>
    <row r="904" spans="1:38" x14ac:dyDescent="0.35">
      <c r="A904">
        <v>45</v>
      </c>
      <c r="B904" t="s">
        <v>54</v>
      </c>
      <c r="C904">
        <v>2</v>
      </c>
      <c r="D904" t="s">
        <v>160</v>
      </c>
      <c r="E904" t="b">
        <v>1</v>
      </c>
      <c r="F904" s="1">
        <v>0.7680555555555556</v>
      </c>
      <c r="G904" s="1">
        <v>0.88958333333333328</v>
      </c>
      <c r="H904">
        <v>175</v>
      </c>
      <c r="I904" t="b">
        <v>1</v>
      </c>
      <c r="J904" t="b">
        <v>1</v>
      </c>
      <c r="K904" t="b">
        <v>0</v>
      </c>
      <c r="L904" t="s">
        <v>36</v>
      </c>
      <c r="M904">
        <v>20</v>
      </c>
      <c r="N904" t="s">
        <v>82</v>
      </c>
      <c r="O904">
        <v>15</v>
      </c>
      <c r="P904" t="s">
        <v>93</v>
      </c>
      <c r="Q904">
        <v>0.15</v>
      </c>
      <c r="R904" s="29">
        <v>12.75</v>
      </c>
      <c r="S904" t="s">
        <v>56</v>
      </c>
      <c r="T904" t="s">
        <v>76</v>
      </c>
      <c r="U904">
        <v>37.774900000000002</v>
      </c>
      <c r="V904">
        <v>-122.4194</v>
      </c>
      <c r="W904">
        <f t="shared" si="28"/>
        <v>2023</v>
      </c>
      <c r="X904" t="str">
        <f t="shared" si="29"/>
        <v>October</v>
      </c>
      <c r="Y904" s="2">
        <v>45210</v>
      </c>
      <c r="Z904">
        <v>8</v>
      </c>
      <c r="AA904" t="b">
        <v>0</v>
      </c>
      <c r="AB904" s="2">
        <v>45826</v>
      </c>
      <c r="AC904">
        <v>22</v>
      </c>
      <c r="AD904">
        <v>63</v>
      </c>
      <c r="AE904">
        <v>8</v>
      </c>
      <c r="AF904">
        <v>2.9</v>
      </c>
      <c r="AG904">
        <v>2.25</v>
      </c>
      <c r="AH904" s="30">
        <v>1</v>
      </c>
      <c r="AI904">
        <v>0</v>
      </c>
      <c r="AJ904" t="s">
        <v>77</v>
      </c>
      <c r="AK904" t="s">
        <v>42</v>
      </c>
      <c r="AL904" s="29">
        <f>Table1[[#This Row],[membership_tenure_months]]*Table1[[#This Row],[final_price]]</f>
        <v>280.5</v>
      </c>
    </row>
    <row r="905" spans="1:38" x14ac:dyDescent="0.35">
      <c r="A905">
        <v>24</v>
      </c>
      <c r="B905" t="s">
        <v>34</v>
      </c>
      <c r="C905">
        <v>5</v>
      </c>
      <c r="D905" t="s">
        <v>134</v>
      </c>
      <c r="E905" t="b">
        <v>0</v>
      </c>
      <c r="F905" s="1">
        <v>0.87013888888888891</v>
      </c>
      <c r="G905" s="1">
        <v>0.98124999999999996</v>
      </c>
      <c r="H905">
        <v>160</v>
      </c>
      <c r="I905" t="b">
        <v>1</v>
      </c>
      <c r="J905" t="b">
        <v>0</v>
      </c>
      <c r="K905" t="b">
        <v>0</v>
      </c>
      <c r="L905" t="s">
        <v>36</v>
      </c>
      <c r="M905">
        <v>50</v>
      </c>
      <c r="N905" t="s">
        <v>37</v>
      </c>
      <c r="O905">
        <v>50</v>
      </c>
      <c r="P905" t="s">
        <v>51</v>
      </c>
      <c r="Q905">
        <v>0.1</v>
      </c>
      <c r="R905" s="29">
        <v>45</v>
      </c>
      <c r="S905" t="s">
        <v>39</v>
      </c>
      <c r="T905" t="s">
        <v>72</v>
      </c>
      <c r="U905">
        <v>35.3733</v>
      </c>
      <c r="V905">
        <v>-119.0187</v>
      </c>
      <c r="W905">
        <f t="shared" si="28"/>
        <v>2024</v>
      </c>
      <c r="X905" t="str">
        <f t="shared" si="29"/>
        <v>March</v>
      </c>
      <c r="Y905" s="2">
        <v>45382</v>
      </c>
      <c r="Z905">
        <v>0</v>
      </c>
      <c r="AA905" t="b">
        <v>1</v>
      </c>
      <c r="AB905" s="2">
        <v>45835</v>
      </c>
      <c r="AC905">
        <v>17</v>
      </c>
      <c r="AD905">
        <v>54</v>
      </c>
      <c r="AE905">
        <v>20</v>
      </c>
      <c r="AF905">
        <v>2.7</v>
      </c>
      <c r="AG905">
        <v>5</v>
      </c>
      <c r="AH905" s="30">
        <v>0</v>
      </c>
      <c r="AI905">
        <v>0</v>
      </c>
      <c r="AJ905" t="s">
        <v>73</v>
      </c>
      <c r="AK905" t="s">
        <v>42</v>
      </c>
      <c r="AL905" s="29">
        <f>Table1[[#This Row],[membership_tenure_months]]*Table1[[#This Row],[final_price]]</f>
        <v>765</v>
      </c>
    </row>
    <row r="906" spans="1:38" x14ac:dyDescent="0.35">
      <c r="A906">
        <v>48</v>
      </c>
      <c r="B906" t="s">
        <v>34</v>
      </c>
      <c r="C906">
        <v>3</v>
      </c>
      <c r="D906" t="s">
        <v>121</v>
      </c>
      <c r="E906" t="b">
        <v>1</v>
      </c>
      <c r="F906" s="1">
        <v>0.35625000000000001</v>
      </c>
      <c r="G906" s="1">
        <v>0.42569444444444443</v>
      </c>
      <c r="H906">
        <v>100</v>
      </c>
      <c r="I906" t="b">
        <v>1</v>
      </c>
      <c r="J906" t="b">
        <v>1</v>
      </c>
      <c r="K906" t="b">
        <v>1</v>
      </c>
      <c r="L906" t="s">
        <v>36</v>
      </c>
      <c r="M906">
        <v>50</v>
      </c>
      <c r="N906" t="s">
        <v>37</v>
      </c>
      <c r="O906">
        <v>50</v>
      </c>
      <c r="P906" t="s">
        <v>93</v>
      </c>
      <c r="Q906">
        <v>0.15</v>
      </c>
      <c r="R906" s="29">
        <v>42.5</v>
      </c>
      <c r="S906" t="s">
        <v>39</v>
      </c>
      <c r="T906" t="s">
        <v>61</v>
      </c>
      <c r="U906">
        <v>38.581600000000002</v>
      </c>
      <c r="V906">
        <v>-121.4944</v>
      </c>
      <c r="W906">
        <f t="shared" si="28"/>
        <v>2022</v>
      </c>
      <c r="X906" t="str">
        <f t="shared" si="29"/>
        <v>November</v>
      </c>
      <c r="Y906" s="2">
        <v>44880</v>
      </c>
      <c r="Z906">
        <v>5</v>
      </c>
      <c r="AA906" t="b">
        <v>1</v>
      </c>
      <c r="AB906" s="2">
        <v>45807</v>
      </c>
      <c r="AC906">
        <v>33</v>
      </c>
      <c r="AD906">
        <v>82</v>
      </c>
      <c r="AE906">
        <v>12</v>
      </c>
      <c r="AF906">
        <v>1.7</v>
      </c>
      <c r="AG906">
        <v>7.5</v>
      </c>
      <c r="AH906" s="30">
        <v>1</v>
      </c>
      <c r="AI906">
        <v>0</v>
      </c>
      <c r="AJ906" t="s">
        <v>62</v>
      </c>
      <c r="AK906" t="s">
        <v>42</v>
      </c>
      <c r="AL906" s="29">
        <f>Table1[[#This Row],[membership_tenure_months]]*Table1[[#This Row],[final_price]]</f>
        <v>1402.5</v>
      </c>
    </row>
    <row r="907" spans="1:38" x14ac:dyDescent="0.35">
      <c r="A907">
        <v>22</v>
      </c>
      <c r="B907" t="s">
        <v>43</v>
      </c>
      <c r="C907">
        <v>1</v>
      </c>
      <c r="D907" t="s">
        <v>63</v>
      </c>
      <c r="E907" t="b">
        <v>1</v>
      </c>
      <c r="F907" s="1">
        <v>0.34583333333333333</v>
      </c>
      <c r="G907" s="1">
        <v>0.46388888888888891</v>
      </c>
      <c r="H907">
        <v>170</v>
      </c>
      <c r="I907" t="b">
        <v>0</v>
      </c>
      <c r="J907" t="b">
        <v>0</v>
      </c>
      <c r="K907" t="b">
        <v>0</v>
      </c>
      <c r="L907" t="s">
        <v>36</v>
      </c>
      <c r="M907">
        <v>30</v>
      </c>
      <c r="N907" t="s">
        <v>37</v>
      </c>
      <c r="O907">
        <v>30</v>
      </c>
      <c r="P907" t="s">
        <v>46</v>
      </c>
      <c r="Q907">
        <v>0</v>
      </c>
      <c r="R907" s="29">
        <v>30</v>
      </c>
      <c r="S907" t="s">
        <v>47</v>
      </c>
      <c r="T907" t="s">
        <v>52</v>
      </c>
      <c r="U907">
        <v>37.804400000000001</v>
      </c>
      <c r="V907">
        <v>-122.27119999999999</v>
      </c>
      <c r="W907">
        <f t="shared" si="28"/>
        <v>2023</v>
      </c>
      <c r="X907" t="str">
        <f t="shared" si="29"/>
        <v>February</v>
      </c>
      <c r="Y907" s="2">
        <v>44960</v>
      </c>
      <c r="Z907">
        <v>0</v>
      </c>
      <c r="AA907" t="b">
        <v>1</v>
      </c>
      <c r="AB907" s="2">
        <v>45811</v>
      </c>
      <c r="AC907">
        <v>30</v>
      </c>
      <c r="AD907">
        <v>78</v>
      </c>
      <c r="AE907">
        <v>4</v>
      </c>
      <c r="AF907">
        <v>2.8</v>
      </c>
      <c r="AG907">
        <v>0</v>
      </c>
      <c r="AH907" s="30">
        <v>1</v>
      </c>
      <c r="AI907">
        <v>0</v>
      </c>
      <c r="AJ907" t="s">
        <v>53</v>
      </c>
      <c r="AK907" t="s">
        <v>42</v>
      </c>
      <c r="AL907" s="29">
        <f>Table1[[#This Row],[membership_tenure_months]]*Table1[[#This Row],[final_price]]</f>
        <v>900</v>
      </c>
    </row>
    <row r="908" spans="1:38" x14ac:dyDescent="0.35">
      <c r="A908">
        <v>41</v>
      </c>
      <c r="B908" t="s">
        <v>34</v>
      </c>
      <c r="C908">
        <v>1</v>
      </c>
      <c r="D908" t="s">
        <v>94</v>
      </c>
      <c r="E908" t="b">
        <v>1</v>
      </c>
      <c r="F908" s="1">
        <v>0.40694444444444444</v>
      </c>
      <c r="G908" s="1">
        <v>0.46527777777777779</v>
      </c>
      <c r="H908">
        <v>84</v>
      </c>
      <c r="I908" t="b">
        <v>1</v>
      </c>
      <c r="J908" t="b">
        <v>1</v>
      </c>
      <c r="K908" t="b">
        <v>0</v>
      </c>
      <c r="L908" t="s">
        <v>80</v>
      </c>
      <c r="M908">
        <v>50</v>
      </c>
      <c r="N908" t="s">
        <v>97</v>
      </c>
      <c r="O908">
        <v>45</v>
      </c>
      <c r="P908" t="s">
        <v>46</v>
      </c>
      <c r="Q908">
        <v>0</v>
      </c>
      <c r="R908" s="29">
        <v>45</v>
      </c>
      <c r="S908" t="s">
        <v>39</v>
      </c>
      <c r="T908" t="s">
        <v>83</v>
      </c>
      <c r="U908">
        <v>33.770099999999999</v>
      </c>
      <c r="V908">
        <v>-118.19370000000001</v>
      </c>
      <c r="W908">
        <f t="shared" si="28"/>
        <v>2024</v>
      </c>
      <c r="X908" t="str">
        <f t="shared" si="29"/>
        <v>June</v>
      </c>
      <c r="Y908" s="2">
        <v>45466</v>
      </c>
      <c r="Z908">
        <v>6</v>
      </c>
      <c r="AA908" t="b">
        <v>0</v>
      </c>
      <c r="AB908" s="2">
        <v>45840</v>
      </c>
      <c r="AC908">
        <v>14</v>
      </c>
      <c r="AD908">
        <v>49</v>
      </c>
      <c r="AE908">
        <v>4</v>
      </c>
      <c r="AF908">
        <v>1.4</v>
      </c>
      <c r="AG908">
        <v>0</v>
      </c>
      <c r="AH908" s="30">
        <v>0</v>
      </c>
      <c r="AI908">
        <v>0</v>
      </c>
      <c r="AJ908" t="s">
        <v>84</v>
      </c>
      <c r="AK908" t="s">
        <v>42</v>
      </c>
      <c r="AL908" s="29">
        <f>Table1[[#This Row],[membership_tenure_months]]*Table1[[#This Row],[final_price]]</f>
        <v>630</v>
      </c>
    </row>
    <row r="909" spans="1:38" x14ac:dyDescent="0.35">
      <c r="A909">
        <v>29</v>
      </c>
      <c r="B909" t="s">
        <v>34</v>
      </c>
      <c r="C909">
        <v>5</v>
      </c>
      <c r="D909" t="s">
        <v>137</v>
      </c>
      <c r="E909" t="b">
        <v>1</v>
      </c>
      <c r="F909" s="1">
        <v>0.40138888888888891</v>
      </c>
      <c r="G909" s="1">
        <v>0.44374999999999998</v>
      </c>
      <c r="H909">
        <v>61</v>
      </c>
      <c r="I909" t="b">
        <v>0</v>
      </c>
      <c r="J909" t="b">
        <v>0</v>
      </c>
      <c r="K909" t="b">
        <v>1</v>
      </c>
      <c r="L909" t="s">
        <v>80</v>
      </c>
      <c r="M909">
        <v>50</v>
      </c>
      <c r="N909" t="s">
        <v>82</v>
      </c>
      <c r="O909">
        <v>37.5</v>
      </c>
      <c r="P909" t="s">
        <v>93</v>
      </c>
      <c r="Q909">
        <v>0.15</v>
      </c>
      <c r="R909" s="29">
        <v>31.875</v>
      </c>
      <c r="S909" t="s">
        <v>39</v>
      </c>
      <c r="T909" t="s">
        <v>64</v>
      </c>
      <c r="U909">
        <v>34.052199999999999</v>
      </c>
      <c r="V909">
        <v>-118.2437</v>
      </c>
      <c r="W909">
        <f t="shared" si="28"/>
        <v>2024</v>
      </c>
      <c r="X909" t="str">
        <f t="shared" si="29"/>
        <v>September</v>
      </c>
      <c r="Y909" s="2">
        <v>45554</v>
      </c>
      <c r="Z909">
        <v>0</v>
      </c>
      <c r="AA909" t="b">
        <v>1</v>
      </c>
      <c r="AB909" s="2">
        <v>45845</v>
      </c>
      <c r="AC909">
        <v>11</v>
      </c>
      <c r="AD909">
        <v>44</v>
      </c>
      <c r="AE909">
        <v>20</v>
      </c>
      <c r="AF909">
        <v>1</v>
      </c>
      <c r="AG909">
        <v>5.62</v>
      </c>
      <c r="AH909" s="30">
        <v>0</v>
      </c>
      <c r="AI909">
        <v>0</v>
      </c>
      <c r="AJ909" t="s">
        <v>65</v>
      </c>
      <c r="AK909" t="s">
        <v>42</v>
      </c>
      <c r="AL909" s="29">
        <f>Table1[[#This Row],[membership_tenure_months]]*Table1[[#This Row],[final_price]]</f>
        <v>350.625</v>
      </c>
    </row>
    <row r="910" spans="1:38" x14ac:dyDescent="0.35">
      <c r="A910">
        <v>29</v>
      </c>
      <c r="B910" t="s">
        <v>43</v>
      </c>
      <c r="C910">
        <v>1</v>
      </c>
      <c r="D910" t="s">
        <v>81</v>
      </c>
      <c r="E910" t="b">
        <v>1</v>
      </c>
      <c r="F910" s="1">
        <v>0.79861111111111116</v>
      </c>
      <c r="G910" s="1">
        <v>0.89722222222222225</v>
      </c>
      <c r="H910">
        <v>142</v>
      </c>
      <c r="I910" t="b">
        <v>1</v>
      </c>
      <c r="J910" t="b">
        <v>1</v>
      </c>
      <c r="K910" t="b">
        <v>0</v>
      </c>
      <c r="L910" t="s">
        <v>36</v>
      </c>
      <c r="M910">
        <v>30</v>
      </c>
      <c r="N910" t="s">
        <v>97</v>
      </c>
      <c r="O910">
        <v>27</v>
      </c>
      <c r="P910" t="s">
        <v>51</v>
      </c>
      <c r="Q910">
        <v>0.1</v>
      </c>
      <c r="R910" s="29">
        <v>24.3</v>
      </c>
      <c r="S910" t="s">
        <v>47</v>
      </c>
      <c r="T910" t="s">
        <v>61</v>
      </c>
      <c r="U910">
        <v>38.581600000000002</v>
      </c>
      <c r="V910">
        <v>-121.4944</v>
      </c>
      <c r="W910">
        <f t="shared" si="28"/>
        <v>2024</v>
      </c>
      <c r="X910" t="str">
        <f t="shared" si="29"/>
        <v>May</v>
      </c>
      <c r="Y910" s="2">
        <v>45426</v>
      </c>
      <c r="Z910">
        <v>1</v>
      </c>
      <c r="AA910" t="b">
        <v>0</v>
      </c>
      <c r="AB910" s="2">
        <v>45838</v>
      </c>
      <c r="AC910">
        <v>15</v>
      </c>
      <c r="AD910">
        <v>51</v>
      </c>
      <c r="AE910">
        <v>4</v>
      </c>
      <c r="AF910">
        <v>2.4</v>
      </c>
      <c r="AG910">
        <v>2.7</v>
      </c>
      <c r="AH910" s="30">
        <v>0</v>
      </c>
      <c r="AI910">
        <v>0</v>
      </c>
      <c r="AJ910" t="s">
        <v>62</v>
      </c>
      <c r="AK910" t="s">
        <v>42</v>
      </c>
      <c r="AL910" s="29">
        <f>Table1[[#This Row],[membership_tenure_months]]*Table1[[#This Row],[final_price]]</f>
        <v>364.5</v>
      </c>
    </row>
    <row r="911" spans="1:38" x14ac:dyDescent="0.35">
      <c r="A911">
        <v>29</v>
      </c>
      <c r="B911" t="s">
        <v>34</v>
      </c>
      <c r="C911">
        <v>5</v>
      </c>
      <c r="D911" t="s">
        <v>137</v>
      </c>
      <c r="E911" t="b">
        <v>1</v>
      </c>
      <c r="F911" s="1">
        <v>0.40138888888888891</v>
      </c>
      <c r="G911" s="1">
        <v>0.44374999999999998</v>
      </c>
      <c r="H911">
        <v>61</v>
      </c>
      <c r="I911" t="b">
        <v>0</v>
      </c>
      <c r="J911" t="b">
        <v>0</v>
      </c>
      <c r="K911" t="b">
        <v>1</v>
      </c>
      <c r="L911" t="s">
        <v>80</v>
      </c>
      <c r="M911">
        <v>50</v>
      </c>
      <c r="N911" t="s">
        <v>82</v>
      </c>
      <c r="O911">
        <v>37.5</v>
      </c>
      <c r="P911" t="s">
        <v>93</v>
      </c>
      <c r="Q911">
        <v>0.15</v>
      </c>
      <c r="R911" s="29">
        <v>31.875</v>
      </c>
      <c r="S911" t="s">
        <v>39</v>
      </c>
      <c r="T911" t="s">
        <v>64</v>
      </c>
      <c r="U911">
        <v>34.052199999999999</v>
      </c>
      <c r="V911">
        <v>-118.2437</v>
      </c>
      <c r="W911">
        <f t="shared" si="28"/>
        <v>2023</v>
      </c>
      <c r="X911" t="str">
        <f t="shared" si="29"/>
        <v>October</v>
      </c>
      <c r="Y911" s="2">
        <v>45202</v>
      </c>
      <c r="Z911">
        <v>0</v>
      </c>
      <c r="AA911" t="b">
        <v>1</v>
      </c>
      <c r="AB911" s="2">
        <v>45825</v>
      </c>
      <c r="AC911">
        <v>22</v>
      </c>
      <c r="AD911">
        <v>64</v>
      </c>
      <c r="AE911">
        <v>20</v>
      </c>
      <c r="AF911">
        <v>1</v>
      </c>
      <c r="AG911">
        <v>5.62</v>
      </c>
      <c r="AH911" s="30">
        <v>1</v>
      </c>
      <c r="AI911">
        <v>0</v>
      </c>
      <c r="AJ911" t="s">
        <v>65</v>
      </c>
      <c r="AK911" t="s">
        <v>42</v>
      </c>
      <c r="AL911" s="29">
        <f>Table1[[#This Row],[membership_tenure_months]]*Table1[[#This Row],[final_price]]</f>
        <v>701.25</v>
      </c>
    </row>
    <row r="912" spans="1:38" x14ac:dyDescent="0.35">
      <c r="A912">
        <v>17</v>
      </c>
      <c r="B912" t="s">
        <v>54</v>
      </c>
      <c r="C912">
        <v>4</v>
      </c>
      <c r="D912" t="s">
        <v>178</v>
      </c>
      <c r="E912" t="b">
        <v>1</v>
      </c>
      <c r="F912" s="1">
        <v>0.82638888888888884</v>
      </c>
      <c r="G912" s="1">
        <v>0.94652777777777775</v>
      </c>
      <c r="H912">
        <v>173</v>
      </c>
      <c r="I912" t="b">
        <v>1</v>
      </c>
      <c r="J912" t="b">
        <v>1</v>
      </c>
      <c r="K912" t="b">
        <v>0</v>
      </c>
      <c r="L912" t="s">
        <v>80</v>
      </c>
      <c r="M912">
        <v>20</v>
      </c>
      <c r="N912" t="s">
        <v>37</v>
      </c>
      <c r="O912">
        <v>20</v>
      </c>
      <c r="P912" t="s">
        <v>46</v>
      </c>
      <c r="Q912">
        <v>0</v>
      </c>
      <c r="R912" s="29">
        <v>20</v>
      </c>
      <c r="S912" t="s">
        <v>56</v>
      </c>
      <c r="T912" t="s">
        <v>52</v>
      </c>
      <c r="U912">
        <v>37.804400000000001</v>
      </c>
      <c r="V912">
        <v>-122.27119999999999</v>
      </c>
      <c r="W912">
        <f t="shared" si="28"/>
        <v>2024</v>
      </c>
      <c r="X912" t="str">
        <f t="shared" si="29"/>
        <v>September</v>
      </c>
      <c r="Y912" s="2">
        <v>45545</v>
      </c>
      <c r="Z912">
        <v>8</v>
      </c>
      <c r="AA912" t="b">
        <v>0</v>
      </c>
      <c r="AB912" s="2">
        <v>45844</v>
      </c>
      <c r="AC912">
        <v>11</v>
      </c>
      <c r="AD912">
        <v>45</v>
      </c>
      <c r="AE912">
        <v>16</v>
      </c>
      <c r="AF912">
        <v>2.9</v>
      </c>
      <c r="AG912">
        <v>0</v>
      </c>
      <c r="AH912" s="30">
        <v>0</v>
      </c>
      <c r="AI912">
        <v>0</v>
      </c>
      <c r="AJ912" t="s">
        <v>53</v>
      </c>
      <c r="AK912" t="s">
        <v>42</v>
      </c>
      <c r="AL912" s="29">
        <f>Table1[[#This Row],[membership_tenure_months]]*Table1[[#This Row],[final_price]]</f>
        <v>220</v>
      </c>
    </row>
    <row r="913" spans="1:38" x14ac:dyDescent="0.35">
      <c r="A913">
        <v>36</v>
      </c>
      <c r="B913" t="s">
        <v>66</v>
      </c>
      <c r="C913">
        <v>4</v>
      </c>
      <c r="D913" t="s">
        <v>180</v>
      </c>
      <c r="E913" t="b">
        <v>0</v>
      </c>
      <c r="F913" s="1">
        <v>0.52222222222222225</v>
      </c>
      <c r="G913" s="1">
        <v>0.54305555555555551</v>
      </c>
      <c r="H913">
        <v>30</v>
      </c>
      <c r="I913" t="b">
        <v>0</v>
      </c>
      <c r="J913" t="b">
        <v>0</v>
      </c>
      <c r="K913" t="b">
        <v>0</v>
      </c>
      <c r="L913" t="s">
        <v>80</v>
      </c>
      <c r="M913">
        <v>70</v>
      </c>
      <c r="N913" t="s">
        <v>37</v>
      </c>
      <c r="O913">
        <v>70</v>
      </c>
      <c r="P913" t="s">
        <v>93</v>
      </c>
      <c r="Q913">
        <v>0.15</v>
      </c>
      <c r="R913" s="29">
        <v>59.5</v>
      </c>
      <c r="S913" t="s">
        <v>68</v>
      </c>
      <c r="T913" t="s">
        <v>48</v>
      </c>
      <c r="U913">
        <v>36.7378</v>
      </c>
      <c r="V913">
        <v>-119.7871</v>
      </c>
      <c r="W913">
        <f t="shared" si="28"/>
        <v>2023</v>
      </c>
      <c r="X913" t="str">
        <f t="shared" si="29"/>
        <v>August</v>
      </c>
      <c r="Y913" s="2">
        <v>45166</v>
      </c>
      <c r="Z913">
        <v>0</v>
      </c>
      <c r="AA913" t="b">
        <v>1</v>
      </c>
      <c r="AB913" s="2">
        <v>45823</v>
      </c>
      <c r="AC913">
        <v>24</v>
      </c>
      <c r="AD913">
        <v>66</v>
      </c>
      <c r="AE913">
        <v>16</v>
      </c>
      <c r="AF913">
        <v>0.5</v>
      </c>
      <c r="AG913">
        <v>10.5</v>
      </c>
      <c r="AH913" s="30">
        <v>1</v>
      </c>
      <c r="AI913">
        <v>1</v>
      </c>
      <c r="AJ913" t="s">
        <v>49</v>
      </c>
      <c r="AK913" t="s">
        <v>42</v>
      </c>
      <c r="AL913" s="29">
        <f>Table1[[#This Row],[membership_tenure_months]]*Table1[[#This Row],[final_price]]</f>
        <v>1428</v>
      </c>
    </row>
    <row r="914" spans="1:38" x14ac:dyDescent="0.35">
      <c r="A914">
        <v>27</v>
      </c>
      <c r="B914" t="s">
        <v>54</v>
      </c>
      <c r="C914">
        <v>4</v>
      </c>
      <c r="D914" t="s">
        <v>117</v>
      </c>
      <c r="E914" t="b">
        <v>1</v>
      </c>
      <c r="F914" s="1">
        <v>0.81319444444444444</v>
      </c>
      <c r="G914" s="1">
        <v>0.89375000000000004</v>
      </c>
      <c r="H914">
        <v>116</v>
      </c>
      <c r="I914" t="b">
        <v>0</v>
      </c>
      <c r="J914" t="b">
        <v>0</v>
      </c>
      <c r="K914" t="b">
        <v>1</v>
      </c>
      <c r="L914" t="s">
        <v>80</v>
      </c>
      <c r="M914">
        <v>20</v>
      </c>
      <c r="N914" t="s">
        <v>37</v>
      </c>
      <c r="O914">
        <v>20</v>
      </c>
      <c r="P914" t="s">
        <v>93</v>
      </c>
      <c r="Q914">
        <v>0.15</v>
      </c>
      <c r="R914" s="29">
        <v>17</v>
      </c>
      <c r="S914" t="s">
        <v>56</v>
      </c>
      <c r="T914" t="s">
        <v>57</v>
      </c>
      <c r="U914">
        <v>33.836599999999997</v>
      </c>
      <c r="V914">
        <v>-117.9143</v>
      </c>
      <c r="W914">
        <f t="shared" si="28"/>
        <v>2024</v>
      </c>
      <c r="X914" t="str">
        <f t="shared" si="29"/>
        <v>April</v>
      </c>
      <c r="Y914" s="2">
        <v>45394</v>
      </c>
      <c r="Z914">
        <v>0</v>
      </c>
      <c r="AA914" t="b">
        <v>0</v>
      </c>
      <c r="AB914" s="2">
        <v>45836</v>
      </c>
      <c r="AC914">
        <v>16</v>
      </c>
      <c r="AD914">
        <v>53</v>
      </c>
      <c r="AE914">
        <v>16</v>
      </c>
      <c r="AF914">
        <v>1.9</v>
      </c>
      <c r="AG914">
        <v>3</v>
      </c>
      <c r="AH914" s="30">
        <v>0</v>
      </c>
      <c r="AI914">
        <v>0</v>
      </c>
      <c r="AJ914" t="s">
        <v>58</v>
      </c>
      <c r="AK914" t="s">
        <v>42</v>
      </c>
      <c r="AL914" s="29">
        <f>Table1[[#This Row],[membership_tenure_months]]*Table1[[#This Row],[final_price]]</f>
        <v>272</v>
      </c>
    </row>
    <row r="915" spans="1:38" x14ac:dyDescent="0.35">
      <c r="A915">
        <v>41</v>
      </c>
      <c r="B915" t="s">
        <v>34</v>
      </c>
      <c r="C915">
        <v>5</v>
      </c>
      <c r="D915" t="s">
        <v>44</v>
      </c>
      <c r="E915" t="b">
        <v>0</v>
      </c>
      <c r="F915" s="1">
        <v>0.57847222222222228</v>
      </c>
      <c r="G915" s="1">
        <v>0.67013888888888884</v>
      </c>
      <c r="H915">
        <v>132</v>
      </c>
      <c r="I915" t="b">
        <v>0</v>
      </c>
      <c r="J915" t="b">
        <v>0</v>
      </c>
      <c r="K915" t="b">
        <v>1</v>
      </c>
      <c r="L915" t="s">
        <v>80</v>
      </c>
      <c r="M915">
        <v>50</v>
      </c>
      <c r="N915" t="s">
        <v>37</v>
      </c>
      <c r="O915">
        <v>50</v>
      </c>
      <c r="P915" t="s">
        <v>46</v>
      </c>
      <c r="Q915">
        <v>0</v>
      </c>
      <c r="R915" s="29">
        <v>50</v>
      </c>
      <c r="S915" t="s">
        <v>39</v>
      </c>
      <c r="T915" t="s">
        <v>76</v>
      </c>
      <c r="U915">
        <v>37.774900000000002</v>
      </c>
      <c r="V915">
        <v>-122.4194</v>
      </c>
      <c r="W915">
        <f t="shared" si="28"/>
        <v>2023</v>
      </c>
      <c r="X915" t="str">
        <f t="shared" si="29"/>
        <v>November</v>
      </c>
      <c r="Y915" s="2">
        <v>45243</v>
      </c>
      <c r="Z915">
        <v>0</v>
      </c>
      <c r="AA915" t="b">
        <v>0</v>
      </c>
      <c r="AB915" s="2">
        <v>45827</v>
      </c>
      <c r="AC915">
        <v>21</v>
      </c>
      <c r="AD915">
        <v>62</v>
      </c>
      <c r="AE915">
        <v>20</v>
      </c>
      <c r="AF915">
        <v>2.2000000000000002</v>
      </c>
      <c r="AG915">
        <v>0</v>
      </c>
      <c r="AH915" s="30">
        <v>1</v>
      </c>
      <c r="AI915">
        <v>1</v>
      </c>
      <c r="AJ915" t="s">
        <v>77</v>
      </c>
      <c r="AK915" t="s">
        <v>42</v>
      </c>
      <c r="AL915" s="29">
        <f>Table1[[#This Row],[membership_tenure_months]]*Table1[[#This Row],[final_price]]</f>
        <v>1050</v>
      </c>
    </row>
    <row r="916" spans="1:38" x14ac:dyDescent="0.35">
      <c r="A916">
        <v>28</v>
      </c>
      <c r="B916" t="s">
        <v>34</v>
      </c>
      <c r="C916">
        <v>2</v>
      </c>
      <c r="D916" t="s">
        <v>127</v>
      </c>
      <c r="E916" t="b">
        <v>1</v>
      </c>
      <c r="F916" s="1">
        <v>0.84861111111111109</v>
      </c>
      <c r="G916" s="1">
        <v>0.9555555555555556</v>
      </c>
      <c r="H916">
        <v>154</v>
      </c>
      <c r="I916" t="b">
        <v>1</v>
      </c>
      <c r="J916" t="b">
        <v>0</v>
      </c>
      <c r="K916" t="b">
        <v>0</v>
      </c>
      <c r="L916" t="s">
        <v>75</v>
      </c>
      <c r="M916">
        <v>50</v>
      </c>
      <c r="N916" t="s">
        <v>37</v>
      </c>
      <c r="O916">
        <v>50</v>
      </c>
      <c r="P916" t="s">
        <v>46</v>
      </c>
      <c r="Q916">
        <v>0</v>
      </c>
      <c r="R916" s="29">
        <v>50</v>
      </c>
      <c r="S916" t="s">
        <v>39</v>
      </c>
      <c r="T916" t="s">
        <v>57</v>
      </c>
      <c r="U916">
        <v>33.836599999999997</v>
      </c>
      <c r="V916">
        <v>-117.9143</v>
      </c>
      <c r="W916">
        <f t="shared" si="28"/>
        <v>2024</v>
      </c>
      <c r="X916" t="str">
        <f t="shared" si="29"/>
        <v>March</v>
      </c>
      <c r="Y916" s="2">
        <v>45366</v>
      </c>
      <c r="Z916">
        <v>0</v>
      </c>
      <c r="AA916" t="b">
        <v>1</v>
      </c>
      <c r="AB916" s="2">
        <v>45834</v>
      </c>
      <c r="AC916">
        <v>17</v>
      </c>
      <c r="AD916">
        <v>55</v>
      </c>
      <c r="AE916">
        <v>8</v>
      </c>
      <c r="AF916">
        <v>2.6</v>
      </c>
      <c r="AG916">
        <v>0</v>
      </c>
      <c r="AH916" s="30">
        <v>0</v>
      </c>
      <c r="AI916">
        <v>1</v>
      </c>
      <c r="AJ916" t="s">
        <v>58</v>
      </c>
      <c r="AK916" t="s">
        <v>42</v>
      </c>
      <c r="AL916" s="29">
        <f>Table1[[#This Row],[membership_tenure_months]]*Table1[[#This Row],[final_price]]</f>
        <v>850</v>
      </c>
    </row>
    <row r="917" spans="1:38" x14ac:dyDescent="0.35">
      <c r="A917">
        <v>29</v>
      </c>
      <c r="B917" t="s">
        <v>43</v>
      </c>
      <c r="C917">
        <v>3</v>
      </c>
      <c r="D917" t="s">
        <v>99</v>
      </c>
      <c r="E917" t="b">
        <v>0</v>
      </c>
      <c r="F917" s="1">
        <v>0.45833333333333331</v>
      </c>
      <c r="G917" s="1">
        <v>0.5083333333333333</v>
      </c>
      <c r="H917">
        <v>72</v>
      </c>
      <c r="I917" t="b">
        <v>1</v>
      </c>
      <c r="J917" t="b">
        <v>0</v>
      </c>
      <c r="K917" t="b">
        <v>0</v>
      </c>
      <c r="L917" t="s">
        <v>36</v>
      </c>
      <c r="M917">
        <v>30</v>
      </c>
      <c r="N917" t="s">
        <v>37</v>
      </c>
      <c r="O917">
        <v>30</v>
      </c>
      <c r="P917" t="s">
        <v>51</v>
      </c>
      <c r="Q917">
        <v>0.1</v>
      </c>
      <c r="R917" s="29">
        <v>27</v>
      </c>
      <c r="S917" t="s">
        <v>47</v>
      </c>
      <c r="T917" t="s">
        <v>52</v>
      </c>
      <c r="U917">
        <v>37.804400000000001</v>
      </c>
      <c r="V917">
        <v>-122.27119999999999</v>
      </c>
      <c r="W917">
        <f t="shared" si="28"/>
        <v>2024</v>
      </c>
      <c r="X917" t="str">
        <f t="shared" si="29"/>
        <v>August</v>
      </c>
      <c r="Y917" s="2">
        <v>45517</v>
      </c>
      <c r="Z917">
        <v>0</v>
      </c>
      <c r="AA917" t="b">
        <v>0</v>
      </c>
      <c r="AB917" s="2">
        <v>45843</v>
      </c>
      <c r="AC917">
        <v>12</v>
      </c>
      <c r="AD917">
        <v>46</v>
      </c>
      <c r="AE917">
        <v>12</v>
      </c>
      <c r="AF917">
        <v>1.2</v>
      </c>
      <c r="AG917">
        <v>3</v>
      </c>
      <c r="AH917" s="30">
        <v>0</v>
      </c>
      <c r="AI917">
        <v>0</v>
      </c>
      <c r="AJ917" t="s">
        <v>53</v>
      </c>
      <c r="AK917" t="s">
        <v>42</v>
      </c>
      <c r="AL917" s="29">
        <f>Table1[[#This Row],[membership_tenure_months]]*Table1[[#This Row],[final_price]]</f>
        <v>324</v>
      </c>
    </row>
    <row r="918" spans="1:38" x14ac:dyDescent="0.35">
      <c r="A918">
        <v>16</v>
      </c>
      <c r="B918" t="s">
        <v>66</v>
      </c>
      <c r="C918">
        <v>3</v>
      </c>
      <c r="D918" t="s">
        <v>78</v>
      </c>
      <c r="E918" t="b">
        <v>1</v>
      </c>
      <c r="F918" s="1">
        <v>0.58750000000000002</v>
      </c>
      <c r="G918" s="1">
        <v>0.67708333333333337</v>
      </c>
      <c r="H918">
        <v>129</v>
      </c>
      <c r="I918" t="b">
        <v>1</v>
      </c>
      <c r="J918" t="b">
        <v>0</v>
      </c>
      <c r="K918" t="b">
        <v>0</v>
      </c>
      <c r="L918" t="s">
        <v>60</v>
      </c>
      <c r="M918">
        <v>70</v>
      </c>
      <c r="N918" t="s">
        <v>97</v>
      </c>
      <c r="O918">
        <v>63</v>
      </c>
      <c r="P918" t="s">
        <v>93</v>
      </c>
      <c r="Q918">
        <v>0.15</v>
      </c>
      <c r="R918" s="29">
        <v>53.55</v>
      </c>
      <c r="S918" t="s">
        <v>68</v>
      </c>
      <c r="T918" t="s">
        <v>57</v>
      </c>
      <c r="U918">
        <v>33.836599999999997</v>
      </c>
      <c r="V918">
        <v>-117.9143</v>
      </c>
      <c r="W918">
        <f t="shared" si="28"/>
        <v>2022</v>
      </c>
      <c r="X918" t="str">
        <f t="shared" si="29"/>
        <v>September</v>
      </c>
      <c r="Y918" s="2">
        <v>44820</v>
      </c>
      <c r="Z918">
        <v>0</v>
      </c>
      <c r="AA918" t="b">
        <v>1</v>
      </c>
      <c r="AB918" s="2">
        <v>45804</v>
      </c>
      <c r="AC918">
        <v>35</v>
      </c>
      <c r="AD918">
        <v>85</v>
      </c>
      <c r="AE918">
        <v>12</v>
      </c>
      <c r="AF918">
        <v>2.2000000000000002</v>
      </c>
      <c r="AG918">
        <v>9.4499999999999993</v>
      </c>
      <c r="AH918" s="30">
        <v>1</v>
      </c>
      <c r="AI918">
        <v>1</v>
      </c>
      <c r="AJ918" t="s">
        <v>58</v>
      </c>
      <c r="AK918" t="s">
        <v>42</v>
      </c>
      <c r="AL918" s="29">
        <f>Table1[[#This Row],[membership_tenure_months]]*Table1[[#This Row],[final_price]]</f>
        <v>1874.25</v>
      </c>
    </row>
    <row r="919" spans="1:38" x14ac:dyDescent="0.35">
      <c r="A919">
        <v>21</v>
      </c>
      <c r="B919" t="s">
        <v>34</v>
      </c>
      <c r="C919">
        <v>2</v>
      </c>
      <c r="D919" t="s">
        <v>107</v>
      </c>
      <c r="E919" t="b">
        <v>1</v>
      </c>
      <c r="F919" s="1">
        <v>0.77777777777777779</v>
      </c>
      <c r="G919" s="1">
        <v>0.88958333333333328</v>
      </c>
      <c r="H919">
        <v>161</v>
      </c>
      <c r="I919" t="b">
        <v>1</v>
      </c>
      <c r="J919" t="b">
        <v>1</v>
      </c>
      <c r="K919" t="b">
        <v>1</v>
      </c>
      <c r="L919" t="s">
        <v>60</v>
      </c>
      <c r="M919">
        <v>50</v>
      </c>
      <c r="N919" t="s">
        <v>37</v>
      </c>
      <c r="O919">
        <v>50</v>
      </c>
      <c r="P919" t="s">
        <v>38</v>
      </c>
      <c r="Q919">
        <v>0.05</v>
      </c>
      <c r="R919" s="29">
        <v>47.5</v>
      </c>
      <c r="S919" t="s">
        <v>39</v>
      </c>
      <c r="T919" t="s">
        <v>64</v>
      </c>
      <c r="U919">
        <v>34.052199999999999</v>
      </c>
      <c r="V919">
        <v>-118.2437</v>
      </c>
      <c r="W919">
        <f t="shared" si="28"/>
        <v>2023</v>
      </c>
      <c r="X919" t="str">
        <f t="shared" si="29"/>
        <v>April</v>
      </c>
      <c r="Y919" s="2">
        <v>45017</v>
      </c>
      <c r="Z919">
        <v>6</v>
      </c>
      <c r="AA919" t="b">
        <v>1</v>
      </c>
      <c r="AB919" s="2">
        <v>45815</v>
      </c>
      <c r="AC919">
        <v>28</v>
      </c>
      <c r="AD919">
        <v>74</v>
      </c>
      <c r="AE919">
        <v>8</v>
      </c>
      <c r="AF919">
        <v>2.7</v>
      </c>
      <c r="AG919">
        <v>2.5</v>
      </c>
      <c r="AH919" s="30">
        <v>1</v>
      </c>
      <c r="AI919">
        <v>1</v>
      </c>
      <c r="AJ919" t="s">
        <v>65</v>
      </c>
      <c r="AK919" t="s">
        <v>42</v>
      </c>
      <c r="AL919" s="29">
        <f>Table1[[#This Row],[membership_tenure_months]]*Table1[[#This Row],[final_price]]</f>
        <v>1330</v>
      </c>
    </row>
    <row r="920" spans="1:38" x14ac:dyDescent="0.35">
      <c r="A920">
        <v>33</v>
      </c>
      <c r="B920" t="s">
        <v>34</v>
      </c>
      <c r="C920">
        <v>1</v>
      </c>
      <c r="D920" t="s">
        <v>94</v>
      </c>
      <c r="E920" t="b">
        <v>1</v>
      </c>
      <c r="F920" s="1">
        <v>0.67083333333333328</v>
      </c>
      <c r="G920" s="1">
        <v>0.70972222222222225</v>
      </c>
      <c r="H920">
        <v>56</v>
      </c>
      <c r="I920" t="b">
        <v>0</v>
      </c>
      <c r="J920" t="b">
        <v>0</v>
      </c>
      <c r="K920" t="b">
        <v>0</v>
      </c>
      <c r="L920" t="s">
        <v>80</v>
      </c>
      <c r="M920">
        <v>50</v>
      </c>
      <c r="N920" t="s">
        <v>37</v>
      </c>
      <c r="O920">
        <v>50</v>
      </c>
      <c r="P920" t="s">
        <v>51</v>
      </c>
      <c r="Q920">
        <v>0.1</v>
      </c>
      <c r="R920" s="29">
        <v>45</v>
      </c>
      <c r="S920" t="s">
        <v>39</v>
      </c>
      <c r="T920" t="s">
        <v>48</v>
      </c>
      <c r="U920">
        <v>36.7378</v>
      </c>
      <c r="V920">
        <v>-119.7871</v>
      </c>
      <c r="W920">
        <f t="shared" si="28"/>
        <v>2025</v>
      </c>
      <c r="X920" t="str">
        <f t="shared" si="29"/>
        <v>January</v>
      </c>
      <c r="Y920" s="2">
        <v>45681</v>
      </c>
      <c r="Z920">
        <v>0</v>
      </c>
      <c r="AA920" t="b">
        <v>1</v>
      </c>
      <c r="AB920" s="2">
        <v>45852</v>
      </c>
      <c r="AC920">
        <v>7</v>
      </c>
      <c r="AD920">
        <v>37</v>
      </c>
      <c r="AE920">
        <v>4</v>
      </c>
      <c r="AF920">
        <v>0.9</v>
      </c>
      <c r="AG920">
        <v>5</v>
      </c>
      <c r="AH920" s="30">
        <v>0</v>
      </c>
      <c r="AI920">
        <v>0</v>
      </c>
      <c r="AJ920" t="s">
        <v>49</v>
      </c>
      <c r="AK920" t="s">
        <v>42</v>
      </c>
      <c r="AL920" s="29">
        <f>Table1[[#This Row],[membership_tenure_months]]*Table1[[#This Row],[final_price]]</f>
        <v>315</v>
      </c>
    </row>
    <row r="921" spans="1:38" x14ac:dyDescent="0.35">
      <c r="A921">
        <v>14</v>
      </c>
      <c r="B921" t="s">
        <v>43</v>
      </c>
      <c r="C921">
        <v>3</v>
      </c>
      <c r="D921" t="s">
        <v>78</v>
      </c>
      <c r="E921" t="b">
        <v>0</v>
      </c>
      <c r="F921" s="1">
        <v>0.42430555555555555</v>
      </c>
      <c r="G921" s="1">
        <v>0.49722222222222223</v>
      </c>
      <c r="H921">
        <v>105</v>
      </c>
      <c r="I921" t="b">
        <v>1</v>
      </c>
      <c r="J921" t="b">
        <v>0</v>
      </c>
      <c r="K921" t="b">
        <v>1</v>
      </c>
      <c r="L921" t="s">
        <v>36</v>
      </c>
      <c r="M921">
        <v>30</v>
      </c>
      <c r="N921" t="s">
        <v>37</v>
      </c>
      <c r="O921">
        <v>30</v>
      </c>
      <c r="P921" t="s">
        <v>46</v>
      </c>
      <c r="Q921">
        <v>0</v>
      </c>
      <c r="R921" s="29">
        <v>30</v>
      </c>
      <c r="S921" t="s">
        <v>47</v>
      </c>
      <c r="T921" t="s">
        <v>76</v>
      </c>
      <c r="U921">
        <v>37.774900000000002</v>
      </c>
      <c r="V921">
        <v>-122.4194</v>
      </c>
      <c r="W921">
        <f t="shared" si="28"/>
        <v>2022</v>
      </c>
      <c r="X921" t="str">
        <f t="shared" si="29"/>
        <v>December</v>
      </c>
      <c r="Y921" s="2">
        <v>44906</v>
      </c>
      <c r="Z921">
        <v>0</v>
      </c>
      <c r="AA921" t="b">
        <v>0</v>
      </c>
      <c r="AB921" s="2">
        <v>45808</v>
      </c>
      <c r="AC921">
        <v>32</v>
      </c>
      <c r="AD921">
        <v>81</v>
      </c>
      <c r="AE921">
        <v>12</v>
      </c>
      <c r="AF921">
        <v>1.8</v>
      </c>
      <c r="AG921">
        <v>0</v>
      </c>
      <c r="AH921" s="30">
        <v>1</v>
      </c>
      <c r="AI921">
        <v>0</v>
      </c>
      <c r="AJ921" t="s">
        <v>77</v>
      </c>
      <c r="AK921" t="s">
        <v>42</v>
      </c>
      <c r="AL921" s="29">
        <f>Table1[[#This Row],[membership_tenure_months]]*Table1[[#This Row],[final_price]]</f>
        <v>960</v>
      </c>
    </row>
    <row r="922" spans="1:38" x14ac:dyDescent="0.35">
      <c r="A922">
        <v>45</v>
      </c>
      <c r="B922" t="s">
        <v>43</v>
      </c>
      <c r="C922">
        <v>2</v>
      </c>
      <c r="D922" t="s">
        <v>107</v>
      </c>
      <c r="E922" t="b">
        <v>1</v>
      </c>
      <c r="F922" s="1">
        <v>0.59722222222222221</v>
      </c>
      <c r="G922" s="1">
        <v>0.72222222222222221</v>
      </c>
      <c r="H922">
        <v>180</v>
      </c>
      <c r="I922" t="b">
        <v>1</v>
      </c>
      <c r="J922" t="b">
        <v>1</v>
      </c>
      <c r="K922" t="b">
        <v>1</v>
      </c>
      <c r="L922" t="s">
        <v>80</v>
      </c>
      <c r="M922">
        <v>30</v>
      </c>
      <c r="N922" t="s">
        <v>82</v>
      </c>
      <c r="O922">
        <v>22.5</v>
      </c>
      <c r="P922" t="s">
        <v>51</v>
      </c>
      <c r="Q922">
        <v>0.1</v>
      </c>
      <c r="R922" s="29">
        <v>20.25</v>
      </c>
      <c r="S922" t="s">
        <v>47</v>
      </c>
      <c r="T922" t="s">
        <v>57</v>
      </c>
      <c r="U922">
        <v>33.836599999999997</v>
      </c>
      <c r="V922">
        <v>-117.9143</v>
      </c>
      <c r="W922">
        <f t="shared" si="28"/>
        <v>2024</v>
      </c>
      <c r="X922" t="str">
        <f t="shared" si="29"/>
        <v>January</v>
      </c>
      <c r="Y922" s="2">
        <v>45311</v>
      </c>
      <c r="Z922">
        <v>4</v>
      </c>
      <c r="AA922" t="b">
        <v>0</v>
      </c>
      <c r="AB922" s="2">
        <v>45831</v>
      </c>
      <c r="AC922">
        <v>19</v>
      </c>
      <c r="AD922">
        <v>58</v>
      </c>
      <c r="AE922">
        <v>8</v>
      </c>
      <c r="AF922">
        <v>3</v>
      </c>
      <c r="AG922">
        <v>2.25</v>
      </c>
      <c r="AH922" s="30">
        <v>0</v>
      </c>
      <c r="AI922">
        <v>0</v>
      </c>
      <c r="AJ922" t="s">
        <v>58</v>
      </c>
      <c r="AK922" t="s">
        <v>42</v>
      </c>
      <c r="AL922" s="29">
        <f>Table1[[#This Row],[membership_tenure_months]]*Table1[[#This Row],[final_price]]</f>
        <v>384.75</v>
      </c>
    </row>
    <row r="923" spans="1:38" x14ac:dyDescent="0.35">
      <c r="A923">
        <v>45</v>
      </c>
      <c r="B923" t="s">
        <v>66</v>
      </c>
      <c r="C923">
        <v>4</v>
      </c>
      <c r="D923" t="s">
        <v>104</v>
      </c>
      <c r="E923" t="b">
        <v>0</v>
      </c>
      <c r="F923" s="1">
        <v>0.47152777777777777</v>
      </c>
      <c r="G923" s="1">
        <v>0.51111111111111107</v>
      </c>
      <c r="H923">
        <v>57</v>
      </c>
      <c r="I923" t="b">
        <v>0</v>
      </c>
      <c r="J923" t="b">
        <v>1</v>
      </c>
      <c r="K923" t="b">
        <v>1</v>
      </c>
      <c r="L923" t="s">
        <v>80</v>
      </c>
      <c r="M923">
        <v>70</v>
      </c>
      <c r="N923" t="s">
        <v>37</v>
      </c>
      <c r="O923">
        <v>70</v>
      </c>
      <c r="P923" t="s">
        <v>46</v>
      </c>
      <c r="Q923">
        <v>0</v>
      </c>
      <c r="R923" s="29">
        <v>70</v>
      </c>
      <c r="S923" t="s">
        <v>68</v>
      </c>
      <c r="T923" t="s">
        <v>48</v>
      </c>
      <c r="U923">
        <v>36.7378</v>
      </c>
      <c r="V923">
        <v>-119.7871</v>
      </c>
      <c r="W923">
        <f t="shared" si="28"/>
        <v>2022</v>
      </c>
      <c r="X923" t="str">
        <f t="shared" si="29"/>
        <v>November</v>
      </c>
      <c r="Y923" s="2">
        <v>44878</v>
      </c>
      <c r="Z923">
        <v>3</v>
      </c>
      <c r="AA923" t="b">
        <v>0</v>
      </c>
      <c r="AB923" s="2">
        <v>45807</v>
      </c>
      <c r="AC923">
        <v>33</v>
      </c>
      <c r="AD923">
        <v>82</v>
      </c>
      <c r="AE923">
        <v>16</v>
      </c>
      <c r="AF923">
        <v>1</v>
      </c>
      <c r="AG923">
        <v>0</v>
      </c>
      <c r="AH923" s="30">
        <v>1</v>
      </c>
      <c r="AI923">
        <v>1</v>
      </c>
      <c r="AJ923" t="s">
        <v>49</v>
      </c>
      <c r="AK923" t="s">
        <v>42</v>
      </c>
      <c r="AL923" s="29">
        <f>Table1[[#This Row],[membership_tenure_months]]*Table1[[#This Row],[final_price]]</f>
        <v>2310</v>
      </c>
    </row>
    <row r="924" spans="1:38" x14ac:dyDescent="0.35">
      <c r="A924">
        <v>24</v>
      </c>
      <c r="B924" t="s">
        <v>43</v>
      </c>
      <c r="C924">
        <v>3</v>
      </c>
      <c r="D924" t="s">
        <v>150</v>
      </c>
      <c r="E924" t="b">
        <v>0</v>
      </c>
      <c r="F924" s="1">
        <v>0.83888888888888891</v>
      </c>
      <c r="G924" s="1">
        <v>0.94722222222222219</v>
      </c>
      <c r="H924">
        <v>156</v>
      </c>
      <c r="I924" t="b">
        <v>1</v>
      </c>
      <c r="J924" t="b">
        <v>0</v>
      </c>
      <c r="K924" t="b">
        <v>0</v>
      </c>
      <c r="L924" t="s">
        <v>36</v>
      </c>
      <c r="M924">
        <v>30</v>
      </c>
      <c r="N924" t="s">
        <v>37</v>
      </c>
      <c r="O924">
        <v>30</v>
      </c>
      <c r="P924" t="s">
        <v>46</v>
      </c>
      <c r="Q924">
        <v>0</v>
      </c>
      <c r="R924" s="29">
        <v>30</v>
      </c>
      <c r="S924" t="s">
        <v>47</v>
      </c>
      <c r="T924" t="s">
        <v>69</v>
      </c>
      <c r="U924">
        <v>32.715699999999998</v>
      </c>
      <c r="V924">
        <v>-117.1611</v>
      </c>
      <c r="W924">
        <f t="shared" si="28"/>
        <v>2023</v>
      </c>
      <c r="X924" t="str">
        <f t="shared" si="29"/>
        <v>February</v>
      </c>
      <c r="Y924" s="2">
        <v>44979</v>
      </c>
      <c r="Z924">
        <v>0</v>
      </c>
      <c r="AA924" t="b">
        <v>0</v>
      </c>
      <c r="AB924" s="2">
        <v>45813</v>
      </c>
      <c r="AC924">
        <v>30</v>
      </c>
      <c r="AD924">
        <v>76</v>
      </c>
      <c r="AE924">
        <v>12</v>
      </c>
      <c r="AF924">
        <v>2.6</v>
      </c>
      <c r="AG924">
        <v>0</v>
      </c>
      <c r="AH924" s="30">
        <v>1</v>
      </c>
      <c r="AI924">
        <v>0</v>
      </c>
      <c r="AJ924" t="s">
        <v>70</v>
      </c>
      <c r="AK924" t="s">
        <v>42</v>
      </c>
      <c r="AL924" s="29">
        <f>Table1[[#This Row],[membership_tenure_months]]*Table1[[#This Row],[final_price]]</f>
        <v>900</v>
      </c>
    </row>
    <row r="925" spans="1:38" x14ac:dyDescent="0.35">
      <c r="A925">
        <v>34</v>
      </c>
      <c r="B925" t="s">
        <v>54</v>
      </c>
      <c r="C925">
        <v>2</v>
      </c>
      <c r="D925" t="s">
        <v>122</v>
      </c>
      <c r="E925" t="b">
        <v>0</v>
      </c>
      <c r="F925" s="1">
        <v>0.80347222222222225</v>
      </c>
      <c r="G925" s="1">
        <v>0.85416666666666663</v>
      </c>
      <c r="H925">
        <v>73</v>
      </c>
      <c r="I925" t="b">
        <v>0</v>
      </c>
      <c r="J925" t="b">
        <v>1</v>
      </c>
      <c r="K925" t="b">
        <v>1</v>
      </c>
      <c r="L925" t="s">
        <v>36</v>
      </c>
      <c r="M925">
        <v>20</v>
      </c>
      <c r="N925" t="s">
        <v>37</v>
      </c>
      <c r="O925">
        <v>20</v>
      </c>
      <c r="P925" t="s">
        <v>46</v>
      </c>
      <c r="Q925">
        <v>0</v>
      </c>
      <c r="R925" s="29">
        <v>20</v>
      </c>
      <c r="S925" t="s">
        <v>56</v>
      </c>
      <c r="T925" t="s">
        <v>72</v>
      </c>
      <c r="U925">
        <v>35.3733</v>
      </c>
      <c r="V925">
        <v>-119.0187</v>
      </c>
      <c r="W925">
        <f t="shared" si="28"/>
        <v>2024</v>
      </c>
      <c r="X925" t="str">
        <f t="shared" si="29"/>
        <v>March</v>
      </c>
      <c r="Y925" s="2">
        <v>45378</v>
      </c>
      <c r="Z925">
        <v>3</v>
      </c>
      <c r="AA925" t="b">
        <v>0</v>
      </c>
      <c r="AB925" s="2">
        <v>45835</v>
      </c>
      <c r="AC925">
        <v>17</v>
      </c>
      <c r="AD925">
        <v>54</v>
      </c>
      <c r="AE925">
        <v>8</v>
      </c>
      <c r="AF925">
        <v>1.2</v>
      </c>
      <c r="AG925">
        <v>0</v>
      </c>
      <c r="AH925" s="30">
        <v>0</v>
      </c>
      <c r="AI925">
        <v>0</v>
      </c>
      <c r="AJ925" t="s">
        <v>73</v>
      </c>
      <c r="AK925" t="s">
        <v>42</v>
      </c>
      <c r="AL925" s="29">
        <f>Table1[[#This Row],[membership_tenure_months]]*Table1[[#This Row],[final_price]]</f>
        <v>340</v>
      </c>
    </row>
    <row r="926" spans="1:38" x14ac:dyDescent="0.35">
      <c r="A926">
        <v>47</v>
      </c>
      <c r="B926" t="s">
        <v>34</v>
      </c>
      <c r="C926">
        <v>2</v>
      </c>
      <c r="D926" t="s">
        <v>92</v>
      </c>
      <c r="E926" t="b">
        <v>1</v>
      </c>
      <c r="F926" s="1">
        <v>0.69513888888888886</v>
      </c>
      <c r="G926" s="1">
        <v>0.75138888888888888</v>
      </c>
      <c r="H926">
        <v>81</v>
      </c>
      <c r="I926" t="b">
        <v>1</v>
      </c>
      <c r="J926" t="b">
        <v>1</v>
      </c>
      <c r="K926" t="b">
        <v>1</v>
      </c>
      <c r="L926" t="s">
        <v>36</v>
      </c>
      <c r="M926">
        <v>50</v>
      </c>
      <c r="N926" t="s">
        <v>82</v>
      </c>
      <c r="O926">
        <v>37.5</v>
      </c>
      <c r="P926" t="s">
        <v>93</v>
      </c>
      <c r="Q926">
        <v>0.15</v>
      </c>
      <c r="R926" s="29">
        <v>31.875</v>
      </c>
      <c r="S926" t="s">
        <v>39</v>
      </c>
      <c r="T926" t="s">
        <v>61</v>
      </c>
      <c r="U926">
        <v>38.581600000000002</v>
      </c>
      <c r="V926">
        <v>-121.4944</v>
      </c>
      <c r="W926">
        <f t="shared" si="28"/>
        <v>2025</v>
      </c>
      <c r="X926" t="str">
        <f t="shared" si="29"/>
        <v>May</v>
      </c>
      <c r="Y926" s="2">
        <v>45807</v>
      </c>
      <c r="Z926">
        <v>8</v>
      </c>
      <c r="AA926" t="b">
        <v>1</v>
      </c>
      <c r="AB926" s="2">
        <v>45859</v>
      </c>
      <c r="AC926">
        <v>3</v>
      </c>
      <c r="AD926">
        <v>30</v>
      </c>
      <c r="AE926">
        <v>8</v>
      </c>
      <c r="AF926">
        <v>1.4</v>
      </c>
      <c r="AG926">
        <v>5.62</v>
      </c>
      <c r="AH926" s="30">
        <v>0</v>
      </c>
      <c r="AI926">
        <v>0</v>
      </c>
      <c r="AJ926" t="s">
        <v>62</v>
      </c>
      <c r="AK926" t="s">
        <v>42</v>
      </c>
      <c r="AL926" s="29">
        <f>Table1[[#This Row],[membership_tenure_months]]*Table1[[#This Row],[final_price]]</f>
        <v>95.625</v>
      </c>
    </row>
    <row r="927" spans="1:38" x14ac:dyDescent="0.35">
      <c r="A927">
        <v>32</v>
      </c>
      <c r="B927" t="s">
        <v>66</v>
      </c>
      <c r="C927">
        <v>2</v>
      </c>
      <c r="D927" t="s">
        <v>111</v>
      </c>
      <c r="E927" t="b">
        <v>1</v>
      </c>
      <c r="F927" s="1">
        <v>0.55486111111111114</v>
      </c>
      <c r="G927" s="1">
        <v>0.61944444444444446</v>
      </c>
      <c r="H927">
        <v>93</v>
      </c>
      <c r="I927" t="b">
        <v>1</v>
      </c>
      <c r="J927" t="b">
        <v>1</v>
      </c>
      <c r="K927" t="b">
        <v>1</v>
      </c>
      <c r="L927" t="s">
        <v>80</v>
      </c>
      <c r="M927">
        <v>70</v>
      </c>
      <c r="N927" t="s">
        <v>37</v>
      </c>
      <c r="O927">
        <v>70</v>
      </c>
      <c r="P927" t="s">
        <v>51</v>
      </c>
      <c r="Q927">
        <v>0.1</v>
      </c>
      <c r="R927" s="29">
        <v>63</v>
      </c>
      <c r="S927" t="s">
        <v>68</v>
      </c>
      <c r="T927" t="s">
        <v>72</v>
      </c>
      <c r="U927">
        <v>35.3733</v>
      </c>
      <c r="V927">
        <v>-119.0187</v>
      </c>
      <c r="W927">
        <f t="shared" si="28"/>
        <v>2024</v>
      </c>
      <c r="X927" t="str">
        <f t="shared" si="29"/>
        <v>September</v>
      </c>
      <c r="Y927" s="2">
        <v>45544</v>
      </c>
      <c r="Z927">
        <v>6</v>
      </c>
      <c r="AA927" t="b">
        <v>0</v>
      </c>
      <c r="AB927" s="2">
        <v>45844</v>
      </c>
      <c r="AC927">
        <v>11</v>
      </c>
      <c r="AD927">
        <v>45</v>
      </c>
      <c r="AE927">
        <v>8</v>
      </c>
      <c r="AF927">
        <v>1.6</v>
      </c>
      <c r="AG927">
        <v>7</v>
      </c>
      <c r="AH927" s="30">
        <v>0</v>
      </c>
      <c r="AI927">
        <v>1</v>
      </c>
      <c r="AJ927" t="s">
        <v>73</v>
      </c>
      <c r="AK927" t="s">
        <v>42</v>
      </c>
      <c r="AL927" s="29">
        <f>Table1[[#This Row],[membership_tenure_months]]*Table1[[#This Row],[final_price]]</f>
        <v>693</v>
      </c>
    </row>
    <row r="928" spans="1:38" x14ac:dyDescent="0.35">
      <c r="A928">
        <v>39</v>
      </c>
      <c r="B928" t="s">
        <v>43</v>
      </c>
      <c r="C928">
        <v>2</v>
      </c>
      <c r="D928" t="s">
        <v>149</v>
      </c>
      <c r="E928" t="b">
        <v>0</v>
      </c>
      <c r="F928" s="1">
        <v>0.74791666666666667</v>
      </c>
      <c r="G928" s="1">
        <v>0.82291666666666663</v>
      </c>
      <c r="H928">
        <v>108</v>
      </c>
      <c r="I928" t="b">
        <v>1</v>
      </c>
      <c r="J928" t="b">
        <v>1</v>
      </c>
      <c r="K928" t="b">
        <v>1</v>
      </c>
      <c r="L928" t="s">
        <v>45</v>
      </c>
      <c r="M928">
        <v>30</v>
      </c>
      <c r="N928" t="s">
        <v>37</v>
      </c>
      <c r="O928">
        <v>30</v>
      </c>
      <c r="P928" t="s">
        <v>46</v>
      </c>
      <c r="Q928">
        <v>0</v>
      </c>
      <c r="R928" s="29">
        <v>30</v>
      </c>
      <c r="S928" t="s">
        <v>47</v>
      </c>
      <c r="T928" t="s">
        <v>52</v>
      </c>
      <c r="U928">
        <v>37.804400000000001</v>
      </c>
      <c r="V928">
        <v>-122.27119999999999</v>
      </c>
      <c r="W928">
        <f t="shared" si="28"/>
        <v>2023</v>
      </c>
      <c r="X928" t="str">
        <f t="shared" si="29"/>
        <v>November</v>
      </c>
      <c r="Y928" s="2">
        <v>45254</v>
      </c>
      <c r="Z928">
        <v>2</v>
      </c>
      <c r="AA928" t="b">
        <v>0</v>
      </c>
      <c r="AB928" s="2">
        <v>45828</v>
      </c>
      <c r="AC928">
        <v>21</v>
      </c>
      <c r="AD928">
        <v>61</v>
      </c>
      <c r="AE928">
        <v>8</v>
      </c>
      <c r="AF928">
        <v>1.8</v>
      </c>
      <c r="AG928">
        <v>0</v>
      </c>
      <c r="AH928" s="30">
        <v>1</v>
      </c>
      <c r="AI928">
        <v>0</v>
      </c>
      <c r="AJ928" t="s">
        <v>53</v>
      </c>
      <c r="AK928" t="s">
        <v>42</v>
      </c>
      <c r="AL928" s="29">
        <f>Table1[[#This Row],[membership_tenure_months]]*Table1[[#This Row],[final_price]]</f>
        <v>630</v>
      </c>
    </row>
    <row r="929" spans="1:38" x14ac:dyDescent="0.35">
      <c r="A929">
        <v>35</v>
      </c>
      <c r="B929" t="s">
        <v>43</v>
      </c>
      <c r="C929">
        <v>3</v>
      </c>
      <c r="D929" t="s">
        <v>148</v>
      </c>
      <c r="E929" t="b">
        <v>0</v>
      </c>
      <c r="F929" s="1">
        <v>0.62638888888888888</v>
      </c>
      <c r="G929" s="1">
        <v>0.68680555555555556</v>
      </c>
      <c r="H929">
        <v>87</v>
      </c>
      <c r="I929" t="b">
        <v>0</v>
      </c>
      <c r="J929" t="b">
        <v>0</v>
      </c>
      <c r="K929" t="b">
        <v>0</v>
      </c>
      <c r="L929" t="s">
        <v>36</v>
      </c>
      <c r="M929">
        <v>30</v>
      </c>
      <c r="N929" t="s">
        <v>37</v>
      </c>
      <c r="O929">
        <v>30</v>
      </c>
      <c r="P929" t="s">
        <v>51</v>
      </c>
      <c r="Q929">
        <v>0.1</v>
      </c>
      <c r="R929" s="29">
        <v>27</v>
      </c>
      <c r="S929" t="s">
        <v>47</v>
      </c>
      <c r="T929" t="s">
        <v>72</v>
      </c>
      <c r="U929">
        <v>35.3733</v>
      </c>
      <c r="V929">
        <v>-119.0187</v>
      </c>
      <c r="W929">
        <f t="shared" si="28"/>
        <v>2023</v>
      </c>
      <c r="X929" t="str">
        <f t="shared" si="29"/>
        <v>August</v>
      </c>
      <c r="Y929" s="2">
        <v>45156</v>
      </c>
      <c r="Z929">
        <v>0</v>
      </c>
      <c r="AA929" t="b">
        <v>0</v>
      </c>
      <c r="AB929" s="2">
        <v>45822</v>
      </c>
      <c r="AC929">
        <v>24</v>
      </c>
      <c r="AD929">
        <v>67</v>
      </c>
      <c r="AE929">
        <v>12</v>
      </c>
      <c r="AF929">
        <v>1.4</v>
      </c>
      <c r="AG929">
        <v>3</v>
      </c>
      <c r="AH929" s="30">
        <v>1</v>
      </c>
      <c r="AI929">
        <v>0</v>
      </c>
      <c r="AJ929" t="s">
        <v>73</v>
      </c>
      <c r="AK929" t="s">
        <v>42</v>
      </c>
      <c r="AL929" s="29">
        <f>Table1[[#This Row],[membership_tenure_months]]*Table1[[#This Row],[final_price]]</f>
        <v>648</v>
      </c>
    </row>
    <row r="930" spans="1:38" x14ac:dyDescent="0.35">
      <c r="A930">
        <v>17</v>
      </c>
      <c r="B930" t="s">
        <v>54</v>
      </c>
      <c r="C930">
        <v>1</v>
      </c>
      <c r="D930" t="s">
        <v>94</v>
      </c>
      <c r="E930" t="b">
        <v>0</v>
      </c>
      <c r="F930" s="1">
        <v>0.70763888888888893</v>
      </c>
      <c r="G930" s="1">
        <v>0.77847222222222223</v>
      </c>
      <c r="H930">
        <v>102</v>
      </c>
      <c r="I930" t="b">
        <v>1</v>
      </c>
      <c r="J930" t="b">
        <v>0</v>
      </c>
      <c r="K930" t="b">
        <v>0</v>
      </c>
      <c r="L930" t="s">
        <v>36</v>
      </c>
      <c r="M930">
        <v>20</v>
      </c>
      <c r="N930" t="s">
        <v>37</v>
      </c>
      <c r="O930">
        <v>20</v>
      </c>
      <c r="P930" t="s">
        <v>38</v>
      </c>
      <c r="Q930">
        <v>0.05</v>
      </c>
      <c r="R930" s="29">
        <v>19</v>
      </c>
      <c r="S930" t="s">
        <v>56</v>
      </c>
      <c r="T930" t="s">
        <v>48</v>
      </c>
      <c r="U930">
        <v>36.7378</v>
      </c>
      <c r="V930">
        <v>-119.7871</v>
      </c>
      <c r="W930">
        <f t="shared" si="28"/>
        <v>2024</v>
      </c>
      <c r="X930" t="str">
        <f t="shared" si="29"/>
        <v>September</v>
      </c>
      <c r="Y930" s="2">
        <v>45556</v>
      </c>
      <c r="Z930">
        <v>0</v>
      </c>
      <c r="AA930" t="b">
        <v>0</v>
      </c>
      <c r="AB930" s="2">
        <v>45845</v>
      </c>
      <c r="AC930">
        <v>11</v>
      </c>
      <c r="AD930">
        <v>44</v>
      </c>
      <c r="AE930">
        <v>4</v>
      </c>
      <c r="AF930">
        <v>1.7</v>
      </c>
      <c r="AG930">
        <v>1</v>
      </c>
      <c r="AH930" s="30">
        <v>0</v>
      </c>
      <c r="AI930">
        <v>0</v>
      </c>
      <c r="AJ930" t="s">
        <v>49</v>
      </c>
      <c r="AK930" t="s">
        <v>42</v>
      </c>
      <c r="AL930" s="29">
        <f>Table1[[#This Row],[membership_tenure_months]]*Table1[[#This Row],[final_price]]</f>
        <v>209</v>
      </c>
    </row>
    <row r="931" spans="1:38" x14ac:dyDescent="0.35">
      <c r="A931">
        <v>32</v>
      </c>
      <c r="B931" t="s">
        <v>54</v>
      </c>
      <c r="C931">
        <v>3</v>
      </c>
      <c r="D931" t="s">
        <v>78</v>
      </c>
      <c r="E931" t="b">
        <v>0</v>
      </c>
      <c r="F931" s="1">
        <v>0.44305555555555554</v>
      </c>
      <c r="G931" s="1">
        <v>0.54513888888888884</v>
      </c>
      <c r="H931">
        <v>147</v>
      </c>
      <c r="I931" t="b">
        <v>1</v>
      </c>
      <c r="J931" t="b">
        <v>0</v>
      </c>
      <c r="K931" t="b">
        <v>0</v>
      </c>
      <c r="L931" t="s">
        <v>36</v>
      </c>
      <c r="M931">
        <v>20</v>
      </c>
      <c r="N931" t="s">
        <v>37</v>
      </c>
      <c r="O931">
        <v>20</v>
      </c>
      <c r="P931" t="s">
        <v>38</v>
      </c>
      <c r="Q931">
        <v>0.05</v>
      </c>
      <c r="R931" s="29">
        <v>19</v>
      </c>
      <c r="S931" t="s">
        <v>56</v>
      </c>
      <c r="T931" t="s">
        <v>48</v>
      </c>
      <c r="U931">
        <v>36.7378</v>
      </c>
      <c r="V931">
        <v>-119.7871</v>
      </c>
      <c r="W931">
        <f t="shared" si="28"/>
        <v>2025</v>
      </c>
      <c r="X931" t="str">
        <f t="shared" si="29"/>
        <v>January</v>
      </c>
      <c r="Y931" s="2">
        <v>45682</v>
      </c>
      <c r="Z931">
        <v>0</v>
      </c>
      <c r="AA931" t="b">
        <v>0</v>
      </c>
      <c r="AB931" s="2">
        <v>45852</v>
      </c>
      <c r="AC931">
        <v>7</v>
      </c>
      <c r="AD931">
        <v>37</v>
      </c>
      <c r="AE931">
        <v>12</v>
      </c>
      <c r="AF931">
        <v>2.4</v>
      </c>
      <c r="AG931">
        <v>1</v>
      </c>
      <c r="AH931" s="30">
        <v>0</v>
      </c>
      <c r="AI931">
        <v>0</v>
      </c>
      <c r="AJ931" t="s">
        <v>49</v>
      </c>
      <c r="AK931" t="s">
        <v>42</v>
      </c>
      <c r="AL931" s="29">
        <f>Table1[[#This Row],[membership_tenure_months]]*Table1[[#This Row],[final_price]]</f>
        <v>133</v>
      </c>
    </row>
    <row r="932" spans="1:38" x14ac:dyDescent="0.35">
      <c r="A932">
        <v>33</v>
      </c>
      <c r="B932" t="s">
        <v>43</v>
      </c>
      <c r="C932">
        <v>1</v>
      </c>
      <c r="D932" t="s">
        <v>81</v>
      </c>
      <c r="E932" t="b">
        <v>1</v>
      </c>
      <c r="F932" s="1">
        <v>0.37777777777777777</v>
      </c>
      <c r="G932" s="1">
        <v>0.40763888888888888</v>
      </c>
      <c r="H932">
        <v>43</v>
      </c>
      <c r="I932" t="b">
        <v>1</v>
      </c>
      <c r="J932" t="b">
        <v>0</v>
      </c>
      <c r="K932" t="b">
        <v>0</v>
      </c>
      <c r="L932" t="s">
        <v>36</v>
      </c>
      <c r="M932">
        <v>30</v>
      </c>
      <c r="N932" t="s">
        <v>37</v>
      </c>
      <c r="O932">
        <v>30</v>
      </c>
      <c r="P932" t="s">
        <v>46</v>
      </c>
      <c r="Q932">
        <v>0</v>
      </c>
      <c r="R932" s="29">
        <v>30</v>
      </c>
      <c r="S932" t="s">
        <v>47</v>
      </c>
      <c r="T932" t="s">
        <v>83</v>
      </c>
      <c r="U932">
        <v>33.770099999999999</v>
      </c>
      <c r="V932">
        <v>-118.19370000000001</v>
      </c>
      <c r="W932">
        <f t="shared" si="28"/>
        <v>2023</v>
      </c>
      <c r="X932" t="str">
        <f t="shared" si="29"/>
        <v>January</v>
      </c>
      <c r="Y932" s="2">
        <v>44941</v>
      </c>
      <c r="Z932">
        <v>0</v>
      </c>
      <c r="AA932" t="b">
        <v>0</v>
      </c>
      <c r="AB932" s="2">
        <v>45810</v>
      </c>
      <c r="AC932">
        <v>31</v>
      </c>
      <c r="AD932">
        <v>79</v>
      </c>
      <c r="AE932">
        <v>4</v>
      </c>
      <c r="AF932">
        <v>0.7</v>
      </c>
      <c r="AG932">
        <v>0</v>
      </c>
      <c r="AH932" s="30">
        <v>1</v>
      </c>
      <c r="AI932">
        <v>0</v>
      </c>
      <c r="AJ932" t="s">
        <v>84</v>
      </c>
      <c r="AK932" t="s">
        <v>42</v>
      </c>
      <c r="AL932" s="29">
        <f>Table1[[#This Row],[membership_tenure_months]]*Table1[[#This Row],[final_price]]</f>
        <v>930</v>
      </c>
    </row>
    <row r="933" spans="1:38" x14ac:dyDescent="0.35">
      <c r="A933">
        <v>32</v>
      </c>
      <c r="B933" t="s">
        <v>54</v>
      </c>
      <c r="C933">
        <v>3</v>
      </c>
      <c r="D933" t="s">
        <v>78</v>
      </c>
      <c r="E933" t="b">
        <v>0</v>
      </c>
      <c r="F933" s="1">
        <v>0.44305555555555554</v>
      </c>
      <c r="G933" s="1">
        <v>0.54513888888888884</v>
      </c>
      <c r="H933">
        <v>147</v>
      </c>
      <c r="I933" t="b">
        <v>1</v>
      </c>
      <c r="J933" t="b">
        <v>0</v>
      </c>
      <c r="K933" t="b">
        <v>0</v>
      </c>
      <c r="L933" t="s">
        <v>36</v>
      </c>
      <c r="M933">
        <v>20</v>
      </c>
      <c r="N933" t="s">
        <v>37</v>
      </c>
      <c r="O933">
        <v>20</v>
      </c>
      <c r="P933" t="s">
        <v>38</v>
      </c>
      <c r="Q933">
        <v>0.05</v>
      </c>
      <c r="R933" s="29">
        <v>19</v>
      </c>
      <c r="S933" t="s">
        <v>56</v>
      </c>
      <c r="T933" t="s">
        <v>48</v>
      </c>
      <c r="U933">
        <v>36.7378</v>
      </c>
      <c r="V933">
        <v>-119.7871</v>
      </c>
      <c r="W933">
        <f t="shared" si="28"/>
        <v>2022</v>
      </c>
      <c r="X933" t="str">
        <f t="shared" si="29"/>
        <v>August</v>
      </c>
      <c r="Y933" s="2">
        <v>44782</v>
      </c>
      <c r="Z933">
        <v>0</v>
      </c>
      <c r="AA933" t="b">
        <v>1</v>
      </c>
      <c r="AB933" s="2">
        <v>45801</v>
      </c>
      <c r="AC933">
        <v>36</v>
      </c>
      <c r="AD933">
        <v>88</v>
      </c>
      <c r="AE933">
        <v>12</v>
      </c>
      <c r="AF933">
        <v>2.4</v>
      </c>
      <c r="AG933">
        <v>1</v>
      </c>
      <c r="AH933" s="30">
        <v>1</v>
      </c>
      <c r="AI933">
        <v>0</v>
      </c>
      <c r="AJ933" t="s">
        <v>49</v>
      </c>
      <c r="AK933" t="s">
        <v>42</v>
      </c>
      <c r="AL933" s="29">
        <f>Table1[[#This Row],[membership_tenure_months]]*Table1[[#This Row],[final_price]]</f>
        <v>684</v>
      </c>
    </row>
    <row r="934" spans="1:38" x14ac:dyDescent="0.35">
      <c r="A934">
        <v>20</v>
      </c>
      <c r="B934" t="s">
        <v>43</v>
      </c>
      <c r="C934">
        <v>1</v>
      </c>
      <c r="D934" t="s">
        <v>90</v>
      </c>
      <c r="E934" t="b">
        <v>1</v>
      </c>
      <c r="F934" s="1">
        <v>0.62916666666666665</v>
      </c>
      <c r="G934" s="1">
        <v>0.69444444444444442</v>
      </c>
      <c r="H934">
        <v>94</v>
      </c>
      <c r="I934" t="b">
        <v>0</v>
      </c>
      <c r="J934" t="b">
        <v>0</v>
      </c>
      <c r="K934" t="b">
        <v>0</v>
      </c>
      <c r="L934" t="s">
        <v>80</v>
      </c>
      <c r="M934">
        <v>30</v>
      </c>
      <c r="N934" t="s">
        <v>82</v>
      </c>
      <c r="O934">
        <v>22.5</v>
      </c>
      <c r="P934" t="s">
        <v>51</v>
      </c>
      <c r="Q934">
        <v>0.1</v>
      </c>
      <c r="R934" s="29">
        <v>20.25</v>
      </c>
      <c r="S934" t="s">
        <v>47</v>
      </c>
      <c r="T934" t="s">
        <v>76</v>
      </c>
      <c r="U934">
        <v>37.774900000000002</v>
      </c>
      <c r="V934">
        <v>-122.4194</v>
      </c>
      <c r="W934">
        <f t="shared" si="28"/>
        <v>2023</v>
      </c>
      <c r="X934" t="str">
        <f t="shared" si="29"/>
        <v>December</v>
      </c>
      <c r="Y934" s="2">
        <v>45271</v>
      </c>
      <c r="Z934">
        <v>0</v>
      </c>
      <c r="AA934" t="b">
        <v>0</v>
      </c>
      <c r="AB934" s="2">
        <v>45829</v>
      </c>
      <c r="AC934">
        <v>20</v>
      </c>
      <c r="AD934">
        <v>60</v>
      </c>
      <c r="AE934">
        <v>4</v>
      </c>
      <c r="AF934">
        <v>1.6</v>
      </c>
      <c r="AG934">
        <v>2.25</v>
      </c>
      <c r="AH934" s="30">
        <v>0</v>
      </c>
      <c r="AI934">
        <v>0</v>
      </c>
      <c r="AJ934" t="s">
        <v>77</v>
      </c>
      <c r="AK934" t="s">
        <v>42</v>
      </c>
      <c r="AL934" s="29">
        <f>Table1[[#This Row],[membership_tenure_months]]*Table1[[#This Row],[final_price]]</f>
        <v>405</v>
      </c>
    </row>
    <row r="935" spans="1:38" x14ac:dyDescent="0.35">
      <c r="A935">
        <v>37</v>
      </c>
      <c r="B935" t="s">
        <v>66</v>
      </c>
      <c r="C935">
        <v>1</v>
      </c>
      <c r="D935" t="s">
        <v>81</v>
      </c>
      <c r="E935" t="b">
        <v>1</v>
      </c>
      <c r="F935" s="1">
        <v>0.6430555555555556</v>
      </c>
      <c r="G935" s="1">
        <v>0.67708333333333337</v>
      </c>
      <c r="H935">
        <v>49</v>
      </c>
      <c r="I935" t="b">
        <v>1</v>
      </c>
      <c r="J935" t="b">
        <v>0</v>
      </c>
      <c r="K935" t="b">
        <v>0</v>
      </c>
      <c r="L935" t="s">
        <v>80</v>
      </c>
      <c r="M935">
        <v>70</v>
      </c>
      <c r="N935" t="s">
        <v>37</v>
      </c>
      <c r="O935">
        <v>70</v>
      </c>
      <c r="P935" t="s">
        <v>38</v>
      </c>
      <c r="Q935">
        <v>0.05</v>
      </c>
      <c r="R935" s="29">
        <v>66.5</v>
      </c>
      <c r="S935" t="s">
        <v>68</v>
      </c>
      <c r="T935" t="s">
        <v>69</v>
      </c>
      <c r="U935">
        <v>32.715699999999998</v>
      </c>
      <c r="V935">
        <v>-117.1611</v>
      </c>
      <c r="W935">
        <f t="shared" si="28"/>
        <v>2024</v>
      </c>
      <c r="X935" t="str">
        <f t="shared" si="29"/>
        <v>December</v>
      </c>
      <c r="Y935" s="2">
        <v>45648</v>
      </c>
      <c r="Z935">
        <v>0</v>
      </c>
      <c r="AA935" t="b">
        <v>1</v>
      </c>
      <c r="AB935" s="2">
        <v>45850</v>
      </c>
      <c r="AC935">
        <v>8</v>
      </c>
      <c r="AD935">
        <v>39</v>
      </c>
      <c r="AE935">
        <v>4</v>
      </c>
      <c r="AF935">
        <v>0.8</v>
      </c>
      <c r="AG935">
        <v>3.5</v>
      </c>
      <c r="AH935" s="30">
        <v>0</v>
      </c>
      <c r="AI935">
        <v>1</v>
      </c>
      <c r="AJ935" t="s">
        <v>70</v>
      </c>
      <c r="AK935" t="s">
        <v>42</v>
      </c>
      <c r="AL935" s="29">
        <f>Table1[[#This Row],[membership_tenure_months]]*Table1[[#This Row],[final_price]]</f>
        <v>532</v>
      </c>
    </row>
    <row r="936" spans="1:38" x14ac:dyDescent="0.35">
      <c r="A936">
        <v>18</v>
      </c>
      <c r="B936" t="s">
        <v>34</v>
      </c>
      <c r="C936">
        <v>3</v>
      </c>
      <c r="D936" t="s">
        <v>150</v>
      </c>
      <c r="E936" t="b">
        <v>0</v>
      </c>
      <c r="F936" s="1">
        <v>0.55972222222222223</v>
      </c>
      <c r="G936" s="1">
        <v>0.67708333333333337</v>
      </c>
      <c r="H936">
        <v>169</v>
      </c>
      <c r="I936" t="b">
        <v>0</v>
      </c>
      <c r="J936" t="b">
        <v>0</v>
      </c>
      <c r="K936" t="b">
        <v>0</v>
      </c>
      <c r="L936" t="s">
        <v>60</v>
      </c>
      <c r="M936">
        <v>50</v>
      </c>
      <c r="N936" t="s">
        <v>37</v>
      </c>
      <c r="O936">
        <v>50</v>
      </c>
      <c r="P936" t="s">
        <v>93</v>
      </c>
      <c r="Q936">
        <v>0.15</v>
      </c>
      <c r="R936" s="29">
        <v>42.5</v>
      </c>
      <c r="S936" t="s">
        <v>39</v>
      </c>
      <c r="T936" t="s">
        <v>83</v>
      </c>
      <c r="U936">
        <v>33.770099999999999</v>
      </c>
      <c r="V936">
        <v>-118.19370000000001</v>
      </c>
      <c r="W936">
        <f t="shared" si="28"/>
        <v>2024</v>
      </c>
      <c r="X936" t="str">
        <f t="shared" si="29"/>
        <v>September</v>
      </c>
      <c r="Y936" s="2">
        <v>45540</v>
      </c>
      <c r="Z936">
        <v>0</v>
      </c>
      <c r="AA936" t="b">
        <v>1</v>
      </c>
      <c r="AB936" s="2">
        <v>45844</v>
      </c>
      <c r="AC936">
        <v>11</v>
      </c>
      <c r="AD936">
        <v>45</v>
      </c>
      <c r="AE936">
        <v>12</v>
      </c>
      <c r="AF936">
        <v>2.8</v>
      </c>
      <c r="AG936">
        <v>7.5</v>
      </c>
      <c r="AH936" s="30">
        <v>0</v>
      </c>
      <c r="AI936">
        <v>0</v>
      </c>
      <c r="AJ936" t="s">
        <v>84</v>
      </c>
      <c r="AK936" t="s">
        <v>42</v>
      </c>
      <c r="AL936" s="29">
        <f>Table1[[#This Row],[membership_tenure_months]]*Table1[[#This Row],[final_price]]</f>
        <v>467.5</v>
      </c>
    </row>
    <row r="937" spans="1:38" x14ac:dyDescent="0.35">
      <c r="A937">
        <v>43</v>
      </c>
      <c r="B937" t="s">
        <v>34</v>
      </c>
      <c r="C937">
        <v>4</v>
      </c>
      <c r="D937" t="s">
        <v>185</v>
      </c>
      <c r="E937" t="b">
        <v>1</v>
      </c>
      <c r="F937" s="1">
        <v>0.77847222222222223</v>
      </c>
      <c r="G937" s="1">
        <v>0.9</v>
      </c>
      <c r="H937">
        <v>175</v>
      </c>
      <c r="I937" t="b">
        <v>0</v>
      </c>
      <c r="J937" t="b">
        <v>1</v>
      </c>
      <c r="K937" t="b">
        <v>0</v>
      </c>
      <c r="L937" t="s">
        <v>80</v>
      </c>
      <c r="M937">
        <v>50</v>
      </c>
      <c r="N937" t="s">
        <v>82</v>
      </c>
      <c r="O937">
        <v>37.5</v>
      </c>
      <c r="P937" t="s">
        <v>93</v>
      </c>
      <c r="Q937">
        <v>0.15</v>
      </c>
      <c r="R937" s="29">
        <v>31.875</v>
      </c>
      <c r="S937" t="s">
        <v>39</v>
      </c>
      <c r="T937" t="s">
        <v>57</v>
      </c>
      <c r="U937">
        <v>33.836599999999997</v>
      </c>
      <c r="V937">
        <v>-117.9143</v>
      </c>
      <c r="W937">
        <f t="shared" si="28"/>
        <v>2025</v>
      </c>
      <c r="X937" t="str">
        <f t="shared" si="29"/>
        <v>June</v>
      </c>
      <c r="Y937" s="2">
        <v>45811</v>
      </c>
      <c r="Z937">
        <v>5</v>
      </c>
      <c r="AA937" t="b">
        <v>1</v>
      </c>
      <c r="AB937" s="2">
        <v>45859</v>
      </c>
      <c r="AC937">
        <v>2</v>
      </c>
      <c r="AD937">
        <v>30</v>
      </c>
      <c r="AE937">
        <v>16</v>
      </c>
      <c r="AF937">
        <v>2.9</v>
      </c>
      <c r="AG937">
        <v>5.62</v>
      </c>
      <c r="AH937" s="30">
        <v>0</v>
      </c>
      <c r="AI937">
        <v>0</v>
      </c>
      <c r="AJ937" t="s">
        <v>58</v>
      </c>
      <c r="AK937" t="s">
        <v>42</v>
      </c>
      <c r="AL937" s="29">
        <f>Table1[[#This Row],[membership_tenure_months]]*Table1[[#This Row],[final_price]]</f>
        <v>63.75</v>
      </c>
    </row>
    <row r="938" spans="1:38" x14ac:dyDescent="0.35">
      <c r="A938">
        <v>25</v>
      </c>
      <c r="B938" t="s">
        <v>34</v>
      </c>
      <c r="C938">
        <v>1</v>
      </c>
      <c r="D938" t="s">
        <v>114</v>
      </c>
      <c r="E938" t="b">
        <v>0</v>
      </c>
      <c r="F938" s="1">
        <v>0.66319444444444442</v>
      </c>
      <c r="G938" s="1">
        <v>0.70138888888888884</v>
      </c>
      <c r="H938">
        <v>55</v>
      </c>
      <c r="I938" t="b">
        <v>1</v>
      </c>
      <c r="J938" t="b">
        <v>0</v>
      </c>
      <c r="K938" t="b">
        <v>1</v>
      </c>
      <c r="L938" t="s">
        <v>36</v>
      </c>
      <c r="M938">
        <v>50</v>
      </c>
      <c r="N938" t="s">
        <v>37</v>
      </c>
      <c r="O938">
        <v>50</v>
      </c>
      <c r="P938" t="s">
        <v>46</v>
      </c>
      <c r="Q938">
        <v>0</v>
      </c>
      <c r="R938" s="29">
        <v>50</v>
      </c>
      <c r="S938" t="s">
        <v>39</v>
      </c>
      <c r="T938" t="s">
        <v>76</v>
      </c>
      <c r="U938">
        <v>37.774900000000002</v>
      </c>
      <c r="V938">
        <v>-122.4194</v>
      </c>
      <c r="W938">
        <f t="shared" si="28"/>
        <v>2022</v>
      </c>
      <c r="X938" t="str">
        <f t="shared" si="29"/>
        <v>October</v>
      </c>
      <c r="Y938" s="2">
        <v>44857</v>
      </c>
      <c r="Z938">
        <v>0</v>
      </c>
      <c r="AA938" t="b">
        <v>0</v>
      </c>
      <c r="AB938" s="2">
        <v>45806</v>
      </c>
      <c r="AC938">
        <v>34</v>
      </c>
      <c r="AD938">
        <v>83</v>
      </c>
      <c r="AE938">
        <v>4</v>
      </c>
      <c r="AF938">
        <v>0.9</v>
      </c>
      <c r="AG938">
        <v>0</v>
      </c>
      <c r="AH938" s="30">
        <v>1</v>
      </c>
      <c r="AI938">
        <v>1</v>
      </c>
      <c r="AJ938" t="s">
        <v>77</v>
      </c>
      <c r="AK938" t="s">
        <v>42</v>
      </c>
      <c r="AL938" s="29">
        <f>Table1[[#This Row],[membership_tenure_months]]*Table1[[#This Row],[final_price]]</f>
        <v>1700</v>
      </c>
    </row>
    <row r="939" spans="1:38" x14ac:dyDescent="0.35">
      <c r="A939">
        <v>25</v>
      </c>
      <c r="B939" t="s">
        <v>43</v>
      </c>
      <c r="C939">
        <v>3</v>
      </c>
      <c r="D939" t="s">
        <v>141</v>
      </c>
      <c r="E939" t="b">
        <v>0</v>
      </c>
      <c r="F939" s="1">
        <v>0.63958333333333328</v>
      </c>
      <c r="G939" s="1">
        <v>0.68472222222222223</v>
      </c>
      <c r="H939">
        <v>65</v>
      </c>
      <c r="I939" t="b">
        <v>0</v>
      </c>
      <c r="J939" t="b">
        <v>1</v>
      </c>
      <c r="K939" t="b">
        <v>0</v>
      </c>
      <c r="L939" t="s">
        <v>60</v>
      </c>
      <c r="M939">
        <v>30</v>
      </c>
      <c r="N939" t="s">
        <v>37</v>
      </c>
      <c r="O939">
        <v>30</v>
      </c>
      <c r="P939" t="s">
        <v>38</v>
      </c>
      <c r="Q939">
        <v>0.05</v>
      </c>
      <c r="R939" s="29">
        <v>28.5</v>
      </c>
      <c r="S939" t="s">
        <v>47</v>
      </c>
      <c r="T939" t="s">
        <v>61</v>
      </c>
      <c r="U939">
        <v>38.581600000000002</v>
      </c>
      <c r="V939">
        <v>-121.4944</v>
      </c>
      <c r="W939">
        <f t="shared" si="28"/>
        <v>2025</v>
      </c>
      <c r="X939" t="str">
        <f t="shared" si="29"/>
        <v>February</v>
      </c>
      <c r="Y939" s="2">
        <v>45705</v>
      </c>
      <c r="Z939">
        <v>7</v>
      </c>
      <c r="AA939" t="b">
        <v>1</v>
      </c>
      <c r="AB939" s="2">
        <v>45853</v>
      </c>
      <c r="AC939">
        <v>6</v>
      </c>
      <c r="AD939">
        <v>36</v>
      </c>
      <c r="AE939">
        <v>12</v>
      </c>
      <c r="AF939">
        <v>1.1000000000000001</v>
      </c>
      <c r="AG939">
        <v>1.5</v>
      </c>
      <c r="AH939" s="30">
        <v>0</v>
      </c>
      <c r="AI939">
        <v>0</v>
      </c>
      <c r="AJ939" t="s">
        <v>62</v>
      </c>
      <c r="AK939" t="s">
        <v>42</v>
      </c>
      <c r="AL939" s="29">
        <f>Table1[[#This Row],[membership_tenure_months]]*Table1[[#This Row],[final_price]]</f>
        <v>171</v>
      </c>
    </row>
    <row r="940" spans="1:38" x14ac:dyDescent="0.35">
      <c r="A940">
        <v>46</v>
      </c>
      <c r="B940" t="s">
        <v>54</v>
      </c>
      <c r="C940">
        <v>5</v>
      </c>
      <c r="D940" t="s">
        <v>96</v>
      </c>
      <c r="E940" t="b">
        <v>1</v>
      </c>
      <c r="F940" s="1">
        <v>0.47083333333333333</v>
      </c>
      <c r="G940" s="1">
        <v>0.58750000000000002</v>
      </c>
      <c r="H940">
        <v>168</v>
      </c>
      <c r="I940" t="b">
        <v>1</v>
      </c>
      <c r="J940" t="b">
        <v>1</v>
      </c>
      <c r="K940" t="b">
        <v>1</v>
      </c>
      <c r="L940" t="s">
        <v>36</v>
      </c>
      <c r="M940">
        <v>20</v>
      </c>
      <c r="N940" t="s">
        <v>82</v>
      </c>
      <c r="O940">
        <v>15</v>
      </c>
      <c r="P940" t="s">
        <v>51</v>
      </c>
      <c r="Q940">
        <v>0.1</v>
      </c>
      <c r="R940" s="29">
        <v>13.5</v>
      </c>
      <c r="S940" t="s">
        <v>56</v>
      </c>
      <c r="T940" t="s">
        <v>76</v>
      </c>
      <c r="U940">
        <v>37.774900000000002</v>
      </c>
      <c r="V940">
        <v>-122.4194</v>
      </c>
      <c r="W940">
        <f t="shared" si="28"/>
        <v>2023</v>
      </c>
      <c r="X940" t="str">
        <f t="shared" si="29"/>
        <v>October</v>
      </c>
      <c r="Y940" s="2">
        <v>45217</v>
      </c>
      <c r="Z940">
        <v>5</v>
      </c>
      <c r="AA940" t="b">
        <v>0</v>
      </c>
      <c r="AB940" s="2">
        <v>45826</v>
      </c>
      <c r="AC940">
        <v>22</v>
      </c>
      <c r="AD940">
        <v>63</v>
      </c>
      <c r="AE940">
        <v>20</v>
      </c>
      <c r="AF940">
        <v>2.8</v>
      </c>
      <c r="AG940">
        <v>1.5</v>
      </c>
      <c r="AH940" s="30">
        <v>1</v>
      </c>
      <c r="AI940">
        <v>0</v>
      </c>
      <c r="AJ940" t="s">
        <v>77</v>
      </c>
      <c r="AK940" t="s">
        <v>42</v>
      </c>
      <c r="AL940" s="29">
        <f>Table1[[#This Row],[membership_tenure_months]]*Table1[[#This Row],[final_price]]</f>
        <v>297</v>
      </c>
    </row>
    <row r="941" spans="1:38" x14ac:dyDescent="0.35">
      <c r="A941">
        <v>43</v>
      </c>
      <c r="B941" t="s">
        <v>43</v>
      </c>
      <c r="C941">
        <v>5</v>
      </c>
      <c r="D941" t="s">
        <v>156</v>
      </c>
      <c r="E941" t="b">
        <v>0</v>
      </c>
      <c r="F941" s="1">
        <v>0.53472222222222221</v>
      </c>
      <c r="G941" s="1">
        <v>0.63888888888888884</v>
      </c>
      <c r="H941">
        <v>150</v>
      </c>
      <c r="I941" t="b">
        <v>1</v>
      </c>
      <c r="J941" t="b">
        <v>1</v>
      </c>
      <c r="K941" t="b">
        <v>1</v>
      </c>
      <c r="L941" t="s">
        <v>36</v>
      </c>
      <c r="M941">
        <v>30</v>
      </c>
      <c r="N941" t="s">
        <v>97</v>
      </c>
      <c r="O941">
        <v>27</v>
      </c>
      <c r="P941" t="s">
        <v>46</v>
      </c>
      <c r="Q941">
        <v>0</v>
      </c>
      <c r="R941" s="29">
        <v>27</v>
      </c>
      <c r="S941" t="s">
        <v>47</v>
      </c>
      <c r="T941" t="s">
        <v>76</v>
      </c>
      <c r="U941">
        <v>37.774900000000002</v>
      </c>
      <c r="V941">
        <v>-122.4194</v>
      </c>
      <c r="W941">
        <f t="shared" si="28"/>
        <v>2024</v>
      </c>
      <c r="X941" t="str">
        <f t="shared" si="29"/>
        <v>September</v>
      </c>
      <c r="Y941" s="2">
        <v>45539</v>
      </c>
      <c r="Z941">
        <v>5</v>
      </c>
      <c r="AA941" t="b">
        <v>0</v>
      </c>
      <c r="AB941" s="2">
        <v>45844</v>
      </c>
      <c r="AC941">
        <v>11</v>
      </c>
      <c r="AD941">
        <v>45</v>
      </c>
      <c r="AE941">
        <v>20</v>
      </c>
      <c r="AF941">
        <v>2.5</v>
      </c>
      <c r="AG941">
        <v>0</v>
      </c>
      <c r="AH941" s="30">
        <v>0</v>
      </c>
      <c r="AI941">
        <v>0</v>
      </c>
      <c r="AJ941" t="s">
        <v>77</v>
      </c>
      <c r="AK941" t="s">
        <v>42</v>
      </c>
      <c r="AL941" s="29">
        <f>Table1[[#This Row],[membership_tenure_months]]*Table1[[#This Row],[final_price]]</f>
        <v>297</v>
      </c>
    </row>
    <row r="942" spans="1:38" x14ac:dyDescent="0.35">
      <c r="A942">
        <v>46</v>
      </c>
      <c r="B942" t="s">
        <v>43</v>
      </c>
      <c r="C942">
        <v>5</v>
      </c>
      <c r="D942" t="s">
        <v>87</v>
      </c>
      <c r="E942" t="b">
        <v>1</v>
      </c>
      <c r="F942" s="1">
        <v>0.5131944444444444</v>
      </c>
      <c r="G942" s="1">
        <v>0.53402777777777777</v>
      </c>
      <c r="H942">
        <v>30</v>
      </c>
      <c r="I942" t="b">
        <v>0</v>
      </c>
      <c r="J942" t="b">
        <v>1</v>
      </c>
      <c r="K942" t="b">
        <v>1</v>
      </c>
      <c r="L942" t="s">
        <v>36</v>
      </c>
      <c r="M942">
        <v>30</v>
      </c>
      <c r="N942" t="s">
        <v>37</v>
      </c>
      <c r="O942">
        <v>30</v>
      </c>
      <c r="P942" t="s">
        <v>46</v>
      </c>
      <c r="Q942">
        <v>0</v>
      </c>
      <c r="R942" s="29">
        <v>30</v>
      </c>
      <c r="S942" t="s">
        <v>47</v>
      </c>
      <c r="T942" t="s">
        <v>76</v>
      </c>
      <c r="U942">
        <v>37.774900000000002</v>
      </c>
      <c r="V942">
        <v>-122.4194</v>
      </c>
      <c r="W942">
        <f t="shared" si="28"/>
        <v>2023</v>
      </c>
      <c r="X942" t="str">
        <f t="shared" si="29"/>
        <v>November</v>
      </c>
      <c r="Y942" s="2">
        <v>45240</v>
      </c>
      <c r="Z942">
        <v>8</v>
      </c>
      <c r="AA942" t="b">
        <v>0</v>
      </c>
      <c r="AB942" s="2">
        <v>45827</v>
      </c>
      <c r="AC942">
        <v>21</v>
      </c>
      <c r="AD942">
        <v>62</v>
      </c>
      <c r="AE942">
        <v>20</v>
      </c>
      <c r="AF942">
        <v>0.5</v>
      </c>
      <c r="AG942">
        <v>0</v>
      </c>
      <c r="AH942" s="30">
        <v>1</v>
      </c>
      <c r="AI942">
        <v>0</v>
      </c>
      <c r="AJ942" t="s">
        <v>77</v>
      </c>
      <c r="AK942" t="s">
        <v>42</v>
      </c>
      <c r="AL942" s="29">
        <f>Table1[[#This Row],[membership_tenure_months]]*Table1[[#This Row],[final_price]]</f>
        <v>630</v>
      </c>
    </row>
    <row r="943" spans="1:38" x14ac:dyDescent="0.35">
      <c r="A943">
        <v>19</v>
      </c>
      <c r="B943" t="s">
        <v>34</v>
      </c>
      <c r="C943">
        <v>2</v>
      </c>
      <c r="D943" t="s">
        <v>107</v>
      </c>
      <c r="E943" t="b">
        <v>1</v>
      </c>
      <c r="F943" s="1">
        <v>0.44583333333333336</v>
      </c>
      <c r="G943" s="1">
        <v>0.56180555555555556</v>
      </c>
      <c r="H943">
        <v>167</v>
      </c>
      <c r="I943" t="b">
        <v>0</v>
      </c>
      <c r="J943" t="b">
        <v>1</v>
      </c>
      <c r="K943" t="b">
        <v>0</v>
      </c>
      <c r="L943" t="s">
        <v>36</v>
      </c>
      <c r="M943">
        <v>50</v>
      </c>
      <c r="N943" t="s">
        <v>37</v>
      </c>
      <c r="O943">
        <v>50</v>
      </c>
      <c r="P943" t="s">
        <v>51</v>
      </c>
      <c r="Q943">
        <v>0.1</v>
      </c>
      <c r="R943" s="29">
        <v>45</v>
      </c>
      <c r="S943" t="s">
        <v>39</v>
      </c>
      <c r="T943" t="s">
        <v>61</v>
      </c>
      <c r="U943">
        <v>38.581600000000002</v>
      </c>
      <c r="V943">
        <v>-121.4944</v>
      </c>
      <c r="W943">
        <f t="shared" si="28"/>
        <v>2023</v>
      </c>
      <c r="X943" t="str">
        <f t="shared" si="29"/>
        <v>July</v>
      </c>
      <c r="Y943" s="2">
        <v>45137</v>
      </c>
      <c r="Z943">
        <v>4</v>
      </c>
      <c r="AA943" t="b">
        <v>1</v>
      </c>
      <c r="AB943" s="2">
        <v>45821</v>
      </c>
      <c r="AC943">
        <v>25</v>
      </c>
      <c r="AD943">
        <v>68</v>
      </c>
      <c r="AE943">
        <v>8</v>
      </c>
      <c r="AF943">
        <v>2.8</v>
      </c>
      <c r="AG943">
        <v>5</v>
      </c>
      <c r="AH943" s="30">
        <v>1</v>
      </c>
      <c r="AI943">
        <v>0</v>
      </c>
      <c r="AJ943" t="s">
        <v>62</v>
      </c>
      <c r="AK943" t="s">
        <v>42</v>
      </c>
      <c r="AL943" s="29">
        <f>Table1[[#This Row],[membership_tenure_months]]*Table1[[#This Row],[final_price]]</f>
        <v>1125</v>
      </c>
    </row>
    <row r="944" spans="1:38" x14ac:dyDescent="0.35">
      <c r="A944">
        <v>47</v>
      </c>
      <c r="B944" t="s">
        <v>66</v>
      </c>
      <c r="C944">
        <v>2</v>
      </c>
      <c r="D944" t="s">
        <v>92</v>
      </c>
      <c r="E944" t="b">
        <v>1</v>
      </c>
      <c r="F944" s="1">
        <v>0.80486111111111114</v>
      </c>
      <c r="G944" s="1">
        <v>0.86805555555555558</v>
      </c>
      <c r="H944">
        <v>91</v>
      </c>
      <c r="I944" t="b">
        <v>0</v>
      </c>
      <c r="J944" t="b">
        <v>0</v>
      </c>
      <c r="K944" t="b">
        <v>0</v>
      </c>
      <c r="L944" t="s">
        <v>45</v>
      </c>
      <c r="M944">
        <v>70</v>
      </c>
      <c r="N944" t="s">
        <v>82</v>
      </c>
      <c r="O944">
        <v>52.5</v>
      </c>
      <c r="P944" t="s">
        <v>46</v>
      </c>
      <c r="Q944">
        <v>0</v>
      </c>
      <c r="R944" s="29">
        <v>52.5</v>
      </c>
      <c r="S944" t="s">
        <v>68</v>
      </c>
      <c r="T944" t="s">
        <v>69</v>
      </c>
      <c r="U944">
        <v>32.715699999999998</v>
      </c>
      <c r="V944">
        <v>-117.1611</v>
      </c>
      <c r="W944">
        <f t="shared" si="28"/>
        <v>2023</v>
      </c>
      <c r="X944" t="str">
        <f t="shared" si="29"/>
        <v>January</v>
      </c>
      <c r="Y944" s="2">
        <v>44947</v>
      </c>
      <c r="Z944">
        <v>0</v>
      </c>
      <c r="AA944" t="b">
        <v>1</v>
      </c>
      <c r="AB944" s="2">
        <v>45811</v>
      </c>
      <c r="AC944">
        <v>31</v>
      </c>
      <c r="AD944">
        <v>78</v>
      </c>
      <c r="AE944">
        <v>8</v>
      </c>
      <c r="AF944">
        <v>1.5</v>
      </c>
      <c r="AG944">
        <v>0</v>
      </c>
      <c r="AH944" s="30">
        <v>1</v>
      </c>
      <c r="AI944">
        <v>1</v>
      </c>
      <c r="AJ944" t="s">
        <v>70</v>
      </c>
      <c r="AK944" t="s">
        <v>42</v>
      </c>
      <c r="AL944" s="29">
        <f>Table1[[#This Row],[membership_tenure_months]]*Table1[[#This Row],[final_price]]</f>
        <v>1627.5</v>
      </c>
    </row>
    <row r="945" spans="1:38" x14ac:dyDescent="0.35">
      <c r="A945">
        <v>44</v>
      </c>
      <c r="B945" t="s">
        <v>66</v>
      </c>
      <c r="C945">
        <v>5</v>
      </c>
      <c r="D945" t="s">
        <v>96</v>
      </c>
      <c r="E945" t="b">
        <v>1</v>
      </c>
      <c r="F945" s="1">
        <v>0.83611111111111114</v>
      </c>
      <c r="G945" s="1">
        <v>0.93680555555555556</v>
      </c>
      <c r="H945">
        <v>145</v>
      </c>
      <c r="I945" t="b">
        <v>0</v>
      </c>
      <c r="J945" t="b">
        <v>1</v>
      </c>
      <c r="K945" t="b">
        <v>1</v>
      </c>
      <c r="L945" t="s">
        <v>80</v>
      </c>
      <c r="M945">
        <v>70</v>
      </c>
      <c r="N945" t="s">
        <v>37</v>
      </c>
      <c r="O945">
        <v>70</v>
      </c>
      <c r="P945" t="s">
        <v>93</v>
      </c>
      <c r="Q945">
        <v>0.15</v>
      </c>
      <c r="R945" s="29">
        <v>59.5</v>
      </c>
      <c r="S945" t="s">
        <v>68</v>
      </c>
      <c r="T945" t="s">
        <v>76</v>
      </c>
      <c r="U945">
        <v>37.774900000000002</v>
      </c>
      <c r="V945">
        <v>-122.4194</v>
      </c>
      <c r="W945">
        <f t="shared" si="28"/>
        <v>2024</v>
      </c>
      <c r="X945" t="str">
        <f t="shared" si="29"/>
        <v>November</v>
      </c>
      <c r="Y945" s="2">
        <v>45611</v>
      </c>
      <c r="Z945">
        <v>5</v>
      </c>
      <c r="AA945" t="b">
        <v>1</v>
      </c>
      <c r="AB945" s="2">
        <v>45848</v>
      </c>
      <c r="AC945">
        <v>9</v>
      </c>
      <c r="AD945">
        <v>41</v>
      </c>
      <c r="AE945">
        <v>20</v>
      </c>
      <c r="AF945">
        <v>2.4</v>
      </c>
      <c r="AG945">
        <v>10.5</v>
      </c>
      <c r="AH945" s="30">
        <v>0</v>
      </c>
      <c r="AI945">
        <v>1</v>
      </c>
      <c r="AJ945" t="s">
        <v>77</v>
      </c>
      <c r="AK945" t="s">
        <v>42</v>
      </c>
      <c r="AL945" s="29">
        <f>Table1[[#This Row],[membership_tenure_months]]*Table1[[#This Row],[final_price]]</f>
        <v>535.5</v>
      </c>
    </row>
    <row r="946" spans="1:38" x14ac:dyDescent="0.35">
      <c r="A946">
        <v>47</v>
      </c>
      <c r="B946" t="s">
        <v>54</v>
      </c>
      <c r="C946">
        <v>2</v>
      </c>
      <c r="D946" t="s">
        <v>142</v>
      </c>
      <c r="E946" t="b">
        <v>1</v>
      </c>
      <c r="F946" s="1">
        <v>0.61250000000000004</v>
      </c>
      <c r="G946" s="1">
        <v>0.67222222222222228</v>
      </c>
      <c r="H946">
        <v>86</v>
      </c>
      <c r="I946" t="b">
        <v>0</v>
      </c>
      <c r="J946" t="b">
        <v>1</v>
      </c>
      <c r="K946" t="b">
        <v>1</v>
      </c>
      <c r="L946" t="s">
        <v>60</v>
      </c>
      <c r="M946">
        <v>20</v>
      </c>
      <c r="N946" t="s">
        <v>97</v>
      </c>
      <c r="O946">
        <v>18</v>
      </c>
      <c r="P946" t="s">
        <v>46</v>
      </c>
      <c r="Q946">
        <v>0</v>
      </c>
      <c r="R946" s="29">
        <v>18</v>
      </c>
      <c r="S946" t="s">
        <v>56</v>
      </c>
      <c r="T946" t="s">
        <v>72</v>
      </c>
      <c r="U946">
        <v>35.3733</v>
      </c>
      <c r="V946">
        <v>-119.0187</v>
      </c>
      <c r="W946">
        <f t="shared" si="28"/>
        <v>2025</v>
      </c>
      <c r="X946" t="str">
        <f t="shared" si="29"/>
        <v>June</v>
      </c>
      <c r="Y946" s="2">
        <v>45819</v>
      </c>
      <c r="Z946">
        <v>3</v>
      </c>
      <c r="AA946" t="b">
        <v>0</v>
      </c>
      <c r="AB946" s="2">
        <v>45860</v>
      </c>
      <c r="AC946">
        <v>2</v>
      </c>
      <c r="AD946">
        <v>29</v>
      </c>
      <c r="AE946">
        <v>8</v>
      </c>
      <c r="AF946">
        <v>1.4</v>
      </c>
      <c r="AG946">
        <v>0</v>
      </c>
      <c r="AH946" s="30">
        <v>0</v>
      </c>
      <c r="AI946">
        <v>0</v>
      </c>
      <c r="AJ946" t="s">
        <v>73</v>
      </c>
      <c r="AK946" t="s">
        <v>42</v>
      </c>
      <c r="AL946" s="29">
        <f>Table1[[#This Row],[membership_tenure_months]]*Table1[[#This Row],[final_price]]</f>
        <v>36</v>
      </c>
    </row>
    <row r="947" spans="1:38" x14ac:dyDescent="0.35">
      <c r="A947">
        <v>16</v>
      </c>
      <c r="B947" t="s">
        <v>54</v>
      </c>
      <c r="C947">
        <v>3</v>
      </c>
      <c r="D947" t="s">
        <v>110</v>
      </c>
      <c r="E947" t="b">
        <v>0</v>
      </c>
      <c r="F947" s="1">
        <v>0.63194444444444442</v>
      </c>
      <c r="G947" s="1">
        <v>0.67083333333333328</v>
      </c>
      <c r="H947">
        <v>56</v>
      </c>
      <c r="I947" t="b">
        <v>0</v>
      </c>
      <c r="J947" t="b">
        <v>1</v>
      </c>
      <c r="K947" t="b">
        <v>0</v>
      </c>
      <c r="L947" t="s">
        <v>36</v>
      </c>
      <c r="M947">
        <v>20</v>
      </c>
      <c r="N947" t="s">
        <v>37</v>
      </c>
      <c r="O947">
        <v>20</v>
      </c>
      <c r="P947" t="s">
        <v>38</v>
      </c>
      <c r="Q947">
        <v>0.05</v>
      </c>
      <c r="R947" s="29">
        <v>19</v>
      </c>
      <c r="S947" t="s">
        <v>56</v>
      </c>
      <c r="T947" t="s">
        <v>52</v>
      </c>
      <c r="U947">
        <v>37.804400000000001</v>
      </c>
      <c r="V947">
        <v>-122.27119999999999</v>
      </c>
      <c r="W947">
        <f t="shared" si="28"/>
        <v>2025</v>
      </c>
      <c r="X947" t="str">
        <f t="shared" si="29"/>
        <v>January</v>
      </c>
      <c r="Y947" s="2">
        <v>45685</v>
      </c>
      <c r="Z947">
        <v>4</v>
      </c>
      <c r="AA947" t="b">
        <v>0</v>
      </c>
      <c r="AB947" s="2">
        <v>45852</v>
      </c>
      <c r="AC947">
        <v>7</v>
      </c>
      <c r="AD947">
        <v>37</v>
      </c>
      <c r="AE947">
        <v>12</v>
      </c>
      <c r="AF947">
        <v>0.9</v>
      </c>
      <c r="AG947">
        <v>1</v>
      </c>
      <c r="AH947" s="30">
        <v>0</v>
      </c>
      <c r="AI947">
        <v>0</v>
      </c>
      <c r="AJ947" t="s">
        <v>53</v>
      </c>
      <c r="AK947" t="s">
        <v>42</v>
      </c>
      <c r="AL947" s="29">
        <f>Table1[[#This Row],[membership_tenure_months]]*Table1[[#This Row],[final_price]]</f>
        <v>133</v>
      </c>
    </row>
    <row r="948" spans="1:38" x14ac:dyDescent="0.35">
      <c r="A948">
        <v>24</v>
      </c>
      <c r="B948" t="s">
        <v>54</v>
      </c>
      <c r="C948">
        <v>2</v>
      </c>
      <c r="D948" t="s">
        <v>103</v>
      </c>
      <c r="E948" t="b">
        <v>1</v>
      </c>
      <c r="F948" s="1">
        <v>0.79027777777777775</v>
      </c>
      <c r="G948" s="1">
        <v>0.81944444444444442</v>
      </c>
      <c r="H948">
        <v>42</v>
      </c>
      <c r="I948" t="b">
        <v>1</v>
      </c>
      <c r="J948" t="b">
        <v>0</v>
      </c>
      <c r="K948" t="b">
        <v>1</v>
      </c>
      <c r="L948" t="s">
        <v>80</v>
      </c>
      <c r="M948">
        <v>20</v>
      </c>
      <c r="N948" t="s">
        <v>97</v>
      </c>
      <c r="O948">
        <v>18</v>
      </c>
      <c r="P948" t="s">
        <v>51</v>
      </c>
      <c r="Q948">
        <v>0.1</v>
      </c>
      <c r="R948" s="29">
        <v>16.2</v>
      </c>
      <c r="S948" t="s">
        <v>56</v>
      </c>
      <c r="T948" t="s">
        <v>64</v>
      </c>
      <c r="U948">
        <v>34.052199999999999</v>
      </c>
      <c r="V948">
        <v>-118.2437</v>
      </c>
      <c r="W948">
        <f t="shared" si="28"/>
        <v>2022</v>
      </c>
      <c r="X948" t="str">
        <f t="shared" si="29"/>
        <v>November</v>
      </c>
      <c r="Y948" s="2">
        <v>44872</v>
      </c>
      <c r="Z948">
        <v>0</v>
      </c>
      <c r="AA948" t="b">
        <v>1</v>
      </c>
      <c r="AB948" s="2">
        <v>45806</v>
      </c>
      <c r="AC948">
        <v>33</v>
      </c>
      <c r="AD948">
        <v>83</v>
      </c>
      <c r="AE948">
        <v>8</v>
      </c>
      <c r="AF948">
        <v>0.7</v>
      </c>
      <c r="AG948">
        <v>1.8</v>
      </c>
      <c r="AH948" s="30">
        <v>1</v>
      </c>
      <c r="AI948">
        <v>0</v>
      </c>
      <c r="AJ948" t="s">
        <v>65</v>
      </c>
      <c r="AK948" t="s">
        <v>42</v>
      </c>
      <c r="AL948" s="29">
        <f>Table1[[#This Row],[membership_tenure_months]]*Table1[[#This Row],[final_price]]</f>
        <v>534.6</v>
      </c>
    </row>
    <row r="949" spans="1:38" x14ac:dyDescent="0.35">
      <c r="A949">
        <v>23</v>
      </c>
      <c r="B949" t="s">
        <v>34</v>
      </c>
      <c r="C949">
        <v>1</v>
      </c>
      <c r="D949" t="s">
        <v>90</v>
      </c>
      <c r="E949" t="b">
        <v>0</v>
      </c>
      <c r="F949" s="1">
        <v>0.70416666666666672</v>
      </c>
      <c r="G949" s="1">
        <v>0.8256944444444444</v>
      </c>
      <c r="H949">
        <v>175</v>
      </c>
      <c r="I949" t="b">
        <v>1</v>
      </c>
      <c r="J949" t="b">
        <v>0</v>
      </c>
      <c r="K949" t="b">
        <v>0</v>
      </c>
      <c r="L949" t="s">
        <v>80</v>
      </c>
      <c r="M949">
        <v>50</v>
      </c>
      <c r="N949" t="s">
        <v>37</v>
      </c>
      <c r="O949">
        <v>50</v>
      </c>
      <c r="P949" t="s">
        <v>46</v>
      </c>
      <c r="Q949">
        <v>0</v>
      </c>
      <c r="R949" s="29">
        <v>50</v>
      </c>
      <c r="S949" t="s">
        <v>39</v>
      </c>
      <c r="T949" t="s">
        <v>72</v>
      </c>
      <c r="U949">
        <v>35.3733</v>
      </c>
      <c r="V949">
        <v>-119.0187</v>
      </c>
      <c r="W949">
        <f t="shared" si="28"/>
        <v>2022</v>
      </c>
      <c r="X949" t="str">
        <f t="shared" si="29"/>
        <v>December</v>
      </c>
      <c r="Y949" s="2">
        <v>44900</v>
      </c>
      <c r="Z949">
        <v>0</v>
      </c>
      <c r="AA949" t="b">
        <v>1</v>
      </c>
      <c r="AB949" s="2">
        <v>45808</v>
      </c>
      <c r="AC949">
        <v>32</v>
      </c>
      <c r="AD949">
        <v>81</v>
      </c>
      <c r="AE949">
        <v>4</v>
      </c>
      <c r="AF949">
        <v>2.9</v>
      </c>
      <c r="AG949">
        <v>0</v>
      </c>
      <c r="AH949" s="30">
        <v>1</v>
      </c>
      <c r="AI949">
        <v>1</v>
      </c>
      <c r="AJ949" t="s">
        <v>73</v>
      </c>
      <c r="AK949" t="s">
        <v>42</v>
      </c>
      <c r="AL949" s="29">
        <f>Table1[[#This Row],[membership_tenure_months]]*Table1[[#This Row],[final_price]]</f>
        <v>1600</v>
      </c>
    </row>
    <row r="950" spans="1:38" x14ac:dyDescent="0.35">
      <c r="A950">
        <v>31</v>
      </c>
      <c r="B950" t="s">
        <v>34</v>
      </c>
      <c r="C950">
        <v>4</v>
      </c>
      <c r="D950" t="s">
        <v>166</v>
      </c>
      <c r="E950" t="b">
        <v>0</v>
      </c>
      <c r="F950" s="1">
        <v>0.49583333333333335</v>
      </c>
      <c r="G950" s="1">
        <v>0.55625000000000002</v>
      </c>
      <c r="H950">
        <v>87</v>
      </c>
      <c r="I950" t="b">
        <v>0</v>
      </c>
      <c r="J950" t="b">
        <v>0</v>
      </c>
      <c r="K950" t="b">
        <v>1</v>
      </c>
      <c r="L950" t="s">
        <v>36</v>
      </c>
      <c r="M950">
        <v>50</v>
      </c>
      <c r="N950" t="s">
        <v>82</v>
      </c>
      <c r="O950">
        <v>37.5</v>
      </c>
      <c r="P950" t="s">
        <v>46</v>
      </c>
      <c r="Q950">
        <v>0</v>
      </c>
      <c r="R950" s="29">
        <v>37.5</v>
      </c>
      <c r="S950" t="s">
        <v>39</v>
      </c>
      <c r="T950" t="s">
        <v>61</v>
      </c>
      <c r="U950">
        <v>38.581600000000002</v>
      </c>
      <c r="V950">
        <v>-121.4944</v>
      </c>
      <c r="W950">
        <f t="shared" si="28"/>
        <v>2023</v>
      </c>
      <c r="X950" t="str">
        <f t="shared" si="29"/>
        <v>September</v>
      </c>
      <c r="Y950" s="2">
        <v>45194</v>
      </c>
      <c r="Z950">
        <v>0</v>
      </c>
      <c r="AA950" t="b">
        <v>1</v>
      </c>
      <c r="AB950" s="2">
        <v>45825</v>
      </c>
      <c r="AC950">
        <v>23</v>
      </c>
      <c r="AD950">
        <v>64</v>
      </c>
      <c r="AE950">
        <v>16</v>
      </c>
      <c r="AF950">
        <v>1.4</v>
      </c>
      <c r="AG950">
        <v>0</v>
      </c>
      <c r="AH950" s="30">
        <v>1</v>
      </c>
      <c r="AI950">
        <v>0</v>
      </c>
      <c r="AJ950" t="s">
        <v>62</v>
      </c>
      <c r="AK950" t="s">
        <v>42</v>
      </c>
      <c r="AL950" s="29">
        <f>Table1[[#This Row],[membership_tenure_months]]*Table1[[#This Row],[final_price]]</f>
        <v>862.5</v>
      </c>
    </row>
    <row r="951" spans="1:38" x14ac:dyDescent="0.35">
      <c r="A951">
        <v>12</v>
      </c>
      <c r="B951" t="s">
        <v>43</v>
      </c>
      <c r="C951">
        <v>2</v>
      </c>
      <c r="D951" t="s">
        <v>55</v>
      </c>
      <c r="E951" t="b">
        <v>1</v>
      </c>
      <c r="F951" s="1">
        <v>0.40902777777777777</v>
      </c>
      <c r="G951" s="1">
        <v>0.47916666666666669</v>
      </c>
      <c r="H951">
        <v>101</v>
      </c>
      <c r="I951" t="b">
        <v>0</v>
      </c>
      <c r="J951" t="b">
        <v>1</v>
      </c>
      <c r="K951" t="b">
        <v>0</v>
      </c>
      <c r="L951" t="s">
        <v>80</v>
      </c>
      <c r="M951">
        <v>30</v>
      </c>
      <c r="N951" t="s">
        <v>82</v>
      </c>
      <c r="O951">
        <v>22.5</v>
      </c>
      <c r="P951" t="s">
        <v>46</v>
      </c>
      <c r="Q951">
        <v>0</v>
      </c>
      <c r="R951" s="29">
        <v>22.5</v>
      </c>
      <c r="S951" t="s">
        <v>47</v>
      </c>
      <c r="T951" t="s">
        <v>48</v>
      </c>
      <c r="U951">
        <v>36.7378</v>
      </c>
      <c r="V951">
        <v>-119.7871</v>
      </c>
      <c r="W951">
        <f t="shared" si="28"/>
        <v>2023</v>
      </c>
      <c r="X951" t="str">
        <f t="shared" si="29"/>
        <v>September</v>
      </c>
      <c r="Y951" s="2">
        <v>45191</v>
      </c>
      <c r="Z951">
        <v>1</v>
      </c>
      <c r="AA951" t="b">
        <v>0</v>
      </c>
      <c r="AB951" s="2">
        <v>45824</v>
      </c>
      <c r="AC951">
        <v>23</v>
      </c>
      <c r="AD951">
        <v>65</v>
      </c>
      <c r="AE951">
        <v>8</v>
      </c>
      <c r="AF951">
        <v>1.7</v>
      </c>
      <c r="AG951">
        <v>0</v>
      </c>
      <c r="AH951" s="30">
        <v>1</v>
      </c>
      <c r="AI951">
        <v>0</v>
      </c>
      <c r="AJ951" t="s">
        <v>49</v>
      </c>
      <c r="AK951" t="s">
        <v>42</v>
      </c>
      <c r="AL951" s="29">
        <f>Table1[[#This Row],[membership_tenure_months]]*Table1[[#This Row],[final_price]]</f>
        <v>517.5</v>
      </c>
    </row>
    <row r="952" spans="1:38" x14ac:dyDescent="0.35">
      <c r="A952">
        <v>39</v>
      </c>
      <c r="B952" t="s">
        <v>54</v>
      </c>
      <c r="C952">
        <v>2</v>
      </c>
      <c r="D952" t="s">
        <v>89</v>
      </c>
      <c r="E952" t="b">
        <v>1</v>
      </c>
      <c r="F952" s="1">
        <v>0.35069444444444442</v>
      </c>
      <c r="G952" s="1">
        <v>0.4236111111111111</v>
      </c>
      <c r="H952">
        <v>105</v>
      </c>
      <c r="I952" t="b">
        <v>0</v>
      </c>
      <c r="J952" t="b">
        <v>1</v>
      </c>
      <c r="K952" t="b">
        <v>0</v>
      </c>
      <c r="L952" t="s">
        <v>80</v>
      </c>
      <c r="M952">
        <v>20</v>
      </c>
      <c r="N952" t="s">
        <v>37</v>
      </c>
      <c r="O952">
        <v>20</v>
      </c>
      <c r="P952" t="s">
        <v>38</v>
      </c>
      <c r="Q952">
        <v>0.05</v>
      </c>
      <c r="R952" s="29">
        <v>19</v>
      </c>
      <c r="S952" t="s">
        <v>56</v>
      </c>
      <c r="T952" t="s">
        <v>72</v>
      </c>
      <c r="U952">
        <v>35.3733</v>
      </c>
      <c r="V952">
        <v>-119.0187</v>
      </c>
      <c r="W952">
        <f t="shared" si="28"/>
        <v>2023</v>
      </c>
      <c r="X952" t="str">
        <f t="shared" si="29"/>
        <v>July</v>
      </c>
      <c r="Y952" s="2">
        <v>45122</v>
      </c>
      <c r="Z952">
        <v>5</v>
      </c>
      <c r="AA952" t="b">
        <v>0</v>
      </c>
      <c r="AB952" s="2">
        <v>45821</v>
      </c>
      <c r="AC952">
        <v>25</v>
      </c>
      <c r="AD952">
        <v>68</v>
      </c>
      <c r="AE952">
        <v>8</v>
      </c>
      <c r="AF952">
        <v>1.8</v>
      </c>
      <c r="AG952">
        <v>1</v>
      </c>
      <c r="AH952" s="30">
        <v>1</v>
      </c>
      <c r="AI952">
        <v>0</v>
      </c>
      <c r="AJ952" t="s">
        <v>73</v>
      </c>
      <c r="AK952" t="s">
        <v>42</v>
      </c>
      <c r="AL952" s="29">
        <f>Table1[[#This Row],[membership_tenure_months]]*Table1[[#This Row],[final_price]]</f>
        <v>475</v>
      </c>
    </row>
    <row r="953" spans="1:38" x14ac:dyDescent="0.35">
      <c r="A953">
        <v>32</v>
      </c>
      <c r="B953" t="s">
        <v>43</v>
      </c>
      <c r="C953">
        <v>5</v>
      </c>
      <c r="D953" t="s">
        <v>164</v>
      </c>
      <c r="E953" t="b">
        <v>1</v>
      </c>
      <c r="F953" s="1">
        <v>0.4284722222222222</v>
      </c>
      <c r="G953" s="1">
        <v>0.54513888888888884</v>
      </c>
      <c r="H953">
        <v>168</v>
      </c>
      <c r="I953" t="b">
        <v>1</v>
      </c>
      <c r="J953" t="b">
        <v>0</v>
      </c>
      <c r="K953" t="b">
        <v>0</v>
      </c>
      <c r="L953" t="s">
        <v>80</v>
      </c>
      <c r="M953">
        <v>30</v>
      </c>
      <c r="N953" t="s">
        <v>97</v>
      </c>
      <c r="O953">
        <v>27</v>
      </c>
      <c r="P953" t="s">
        <v>46</v>
      </c>
      <c r="Q953">
        <v>0</v>
      </c>
      <c r="R953" s="29">
        <v>27</v>
      </c>
      <c r="S953" t="s">
        <v>47</v>
      </c>
      <c r="T953" t="s">
        <v>61</v>
      </c>
      <c r="U953">
        <v>38.581600000000002</v>
      </c>
      <c r="V953">
        <v>-121.4944</v>
      </c>
      <c r="W953">
        <f t="shared" si="28"/>
        <v>2024</v>
      </c>
      <c r="X953" t="str">
        <f t="shared" si="29"/>
        <v>December</v>
      </c>
      <c r="Y953" s="2">
        <v>45644</v>
      </c>
      <c r="Z953">
        <v>0</v>
      </c>
      <c r="AA953" t="b">
        <v>1</v>
      </c>
      <c r="AB953" s="2">
        <v>45850</v>
      </c>
      <c r="AC953">
        <v>8</v>
      </c>
      <c r="AD953">
        <v>39</v>
      </c>
      <c r="AE953">
        <v>20</v>
      </c>
      <c r="AF953">
        <v>2.8</v>
      </c>
      <c r="AG953">
        <v>0</v>
      </c>
      <c r="AH953" s="30">
        <v>0</v>
      </c>
      <c r="AI953">
        <v>0</v>
      </c>
      <c r="AJ953" t="s">
        <v>62</v>
      </c>
      <c r="AK953" t="s">
        <v>42</v>
      </c>
      <c r="AL953" s="29">
        <f>Table1[[#This Row],[membership_tenure_months]]*Table1[[#This Row],[final_price]]</f>
        <v>216</v>
      </c>
    </row>
    <row r="954" spans="1:38" x14ac:dyDescent="0.35">
      <c r="A954">
        <v>22</v>
      </c>
      <c r="B954" t="s">
        <v>43</v>
      </c>
      <c r="C954">
        <v>5</v>
      </c>
      <c r="D954" t="s">
        <v>106</v>
      </c>
      <c r="E954" t="b">
        <v>1</v>
      </c>
      <c r="F954" s="1">
        <v>0.34236111111111112</v>
      </c>
      <c r="G954" s="1">
        <v>0.40694444444444444</v>
      </c>
      <c r="H954">
        <v>93</v>
      </c>
      <c r="I954" t="b">
        <v>0</v>
      </c>
      <c r="J954" t="b">
        <v>0</v>
      </c>
      <c r="K954" t="b">
        <v>1</v>
      </c>
      <c r="L954" t="s">
        <v>36</v>
      </c>
      <c r="M954">
        <v>30</v>
      </c>
      <c r="N954" t="s">
        <v>37</v>
      </c>
      <c r="O954">
        <v>30</v>
      </c>
      <c r="P954" t="s">
        <v>38</v>
      </c>
      <c r="Q954">
        <v>0.05</v>
      </c>
      <c r="R954" s="29">
        <v>28.5</v>
      </c>
      <c r="S954" t="s">
        <v>47</v>
      </c>
      <c r="T954" t="s">
        <v>40</v>
      </c>
      <c r="U954">
        <v>37.338200000000001</v>
      </c>
      <c r="V954">
        <v>-121.88630000000001</v>
      </c>
      <c r="W954">
        <f t="shared" si="28"/>
        <v>2022</v>
      </c>
      <c r="X954" t="str">
        <f t="shared" si="29"/>
        <v>October</v>
      </c>
      <c r="Y954" s="2">
        <v>44857</v>
      </c>
      <c r="Z954">
        <v>0</v>
      </c>
      <c r="AA954" t="b">
        <v>1</v>
      </c>
      <c r="AB954" s="2">
        <v>45806</v>
      </c>
      <c r="AC954">
        <v>34</v>
      </c>
      <c r="AD954">
        <v>83</v>
      </c>
      <c r="AE954">
        <v>20</v>
      </c>
      <c r="AF954">
        <v>1.6</v>
      </c>
      <c r="AG954">
        <v>1.5</v>
      </c>
      <c r="AH954" s="30">
        <v>1</v>
      </c>
      <c r="AI954">
        <v>0</v>
      </c>
      <c r="AJ954" t="s">
        <v>41</v>
      </c>
      <c r="AK954" t="s">
        <v>42</v>
      </c>
      <c r="AL954" s="29">
        <f>Table1[[#This Row],[membership_tenure_months]]*Table1[[#This Row],[final_price]]</f>
        <v>969</v>
      </c>
    </row>
    <row r="955" spans="1:38" x14ac:dyDescent="0.35">
      <c r="A955">
        <v>32</v>
      </c>
      <c r="B955" t="s">
        <v>43</v>
      </c>
      <c r="C955">
        <v>3</v>
      </c>
      <c r="D955" t="s">
        <v>71</v>
      </c>
      <c r="E955" t="b">
        <v>0</v>
      </c>
      <c r="F955" s="1">
        <v>0.59930555555555554</v>
      </c>
      <c r="G955" s="1">
        <v>0.65833333333333333</v>
      </c>
      <c r="H955">
        <v>85</v>
      </c>
      <c r="I955" t="b">
        <v>1</v>
      </c>
      <c r="J955" t="b">
        <v>0</v>
      </c>
      <c r="K955" t="b">
        <v>0</v>
      </c>
      <c r="L955" t="s">
        <v>60</v>
      </c>
      <c r="M955">
        <v>30</v>
      </c>
      <c r="N955" t="s">
        <v>37</v>
      </c>
      <c r="O955">
        <v>30</v>
      </c>
      <c r="P955" t="s">
        <v>46</v>
      </c>
      <c r="Q955">
        <v>0</v>
      </c>
      <c r="R955" s="29">
        <v>30</v>
      </c>
      <c r="S955" t="s">
        <v>47</v>
      </c>
      <c r="T955" t="s">
        <v>83</v>
      </c>
      <c r="U955">
        <v>33.770099999999999</v>
      </c>
      <c r="V955">
        <v>-118.19370000000001</v>
      </c>
      <c r="W955">
        <f t="shared" si="28"/>
        <v>2024</v>
      </c>
      <c r="X955" t="str">
        <f t="shared" si="29"/>
        <v>April</v>
      </c>
      <c r="Y955" s="2">
        <v>45385</v>
      </c>
      <c r="Z955">
        <v>0</v>
      </c>
      <c r="AA955" t="b">
        <v>0</v>
      </c>
      <c r="AB955" s="2">
        <v>45835</v>
      </c>
      <c r="AC955">
        <v>16</v>
      </c>
      <c r="AD955">
        <v>54</v>
      </c>
      <c r="AE955">
        <v>12</v>
      </c>
      <c r="AF955">
        <v>1.4</v>
      </c>
      <c r="AG955">
        <v>0</v>
      </c>
      <c r="AH955" s="30">
        <v>0</v>
      </c>
      <c r="AI955">
        <v>0</v>
      </c>
      <c r="AJ955" t="s">
        <v>84</v>
      </c>
      <c r="AK955" t="s">
        <v>42</v>
      </c>
      <c r="AL955" s="29">
        <f>Table1[[#This Row],[membership_tenure_months]]*Table1[[#This Row],[final_price]]</f>
        <v>480</v>
      </c>
    </row>
    <row r="956" spans="1:38" x14ac:dyDescent="0.35">
      <c r="A956">
        <v>19</v>
      </c>
      <c r="B956" t="s">
        <v>54</v>
      </c>
      <c r="C956">
        <v>2</v>
      </c>
      <c r="D956" t="s">
        <v>98</v>
      </c>
      <c r="E956" t="b">
        <v>1</v>
      </c>
      <c r="F956" s="1">
        <v>0.84930555555555554</v>
      </c>
      <c r="G956" s="1">
        <v>0.90902777777777777</v>
      </c>
      <c r="H956">
        <v>86</v>
      </c>
      <c r="I956" t="b">
        <v>0</v>
      </c>
      <c r="J956" t="b">
        <v>1</v>
      </c>
      <c r="K956" t="b">
        <v>0</v>
      </c>
      <c r="L956" t="s">
        <v>36</v>
      </c>
      <c r="M956">
        <v>20</v>
      </c>
      <c r="N956" t="s">
        <v>82</v>
      </c>
      <c r="O956">
        <v>15</v>
      </c>
      <c r="P956" t="s">
        <v>51</v>
      </c>
      <c r="Q956">
        <v>0.1</v>
      </c>
      <c r="R956" s="29">
        <v>13.5</v>
      </c>
      <c r="S956" t="s">
        <v>56</v>
      </c>
      <c r="T956" t="s">
        <v>69</v>
      </c>
      <c r="U956">
        <v>32.715699999999998</v>
      </c>
      <c r="V956">
        <v>-117.1611</v>
      </c>
      <c r="W956">
        <f t="shared" si="28"/>
        <v>2024</v>
      </c>
      <c r="X956" t="str">
        <f t="shared" si="29"/>
        <v>May</v>
      </c>
      <c r="Y956" s="2">
        <v>45422</v>
      </c>
      <c r="Z956">
        <v>5</v>
      </c>
      <c r="AA956" t="b">
        <v>0</v>
      </c>
      <c r="AB956" s="2">
        <v>45838</v>
      </c>
      <c r="AC956">
        <v>15</v>
      </c>
      <c r="AD956">
        <v>51</v>
      </c>
      <c r="AE956">
        <v>8</v>
      </c>
      <c r="AF956">
        <v>1.4</v>
      </c>
      <c r="AG956">
        <v>1.5</v>
      </c>
      <c r="AH956" s="30">
        <v>0</v>
      </c>
      <c r="AI956">
        <v>0</v>
      </c>
      <c r="AJ956" t="s">
        <v>70</v>
      </c>
      <c r="AK956" t="s">
        <v>42</v>
      </c>
      <c r="AL956" s="29">
        <f>Table1[[#This Row],[membership_tenure_months]]*Table1[[#This Row],[final_price]]</f>
        <v>202.5</v>
      </c>
    </row>
    <row r="957" spans="1:38" x14ac:dyDescent="0.35">
      <c r="A957">
        <v>30</v>
      </c>
      <c r="B957" t="s">
        <v>43</v>
      </c>
      <c r="C957">
        <v>1</v>
      </c>
      <c r="D957" t="s">
        <v>63</v>
      </c>
      <c r="E957" t="b">
        <v>1</v>
      </c>
      <c r="F957" s="1">
        <v>0.35972222222222222</v>
      </c>
      <c r="G957" s="1">
        <v>0.42222222222222222</v>
      </c>
      <c r="H957">
        <v>90</v>
      </c>
      <c r="I957" t="b">
        <v>0</v>
      </c>
      <c r="J957" t="b">
        <v>1</v>
      </c>
      <c r="K957" t="b">
        <v>1</v>
      </c>
      <c r="L957" t="s">
        <v>75</v>
      </c>
      <c r="M957">
        <v>30</v>
      </c>
      <c r="N957" t="s">
        <v>37</v>
      </c>
      <c r="O957">
        <v>30</v>
      </c>
      <c r="P957" t="s">
        <v>46</v>
      </c>
      <c r="Q957">
        <v>0</v>
      </c>
      <c r="R957" s="29">
        <v>30</v>
      </c>
      <c r="S957" t="s">
        <v>47</v>
      </c>
      <c r="T957" t="s">
        <v>76</v>
      </c>
      <c r="U957">
        <v>37.774900000000002</v>
      </c>
      <c r="V957">
        <v>-122.4194</v>
      </c>
      <c r="W957">
        <f t="shared" si="28"/>
        <v>2023</v>
      </c>
      <c r="X957" t="str">
        <f t="shared" si="29"/>
        <v>December</v>
      </c>
      <c r="Y957" s="2">
        <v>45278</v>
      </c>
      <c r="Z957">
        <v>1</v>
      </c>
      <c r="AA957" t="b">
        <v>0</v>
      </c>
      <c r="AB957" s="2">
        <v>45829</v>
      </c>
      <c r="AC957">
        <v>20</v>
      </c>
      <c r="AD957">
        <v>60</v>
      </c>
      <c r="AE957">
        <v>4</v>
      </c>
      <c r="AF957">
        <v>1.5</v>
      </c>
      <c r="AG957">
        <v>0</v>
      </c>
      <c r="AH957" s="30">
        <v>0</v>
      </c>
      <c r="AI957">
        <v>0</v>
      </c>
      <c r="AJ957" t="s">
        <v>77</v>
      </c>
      <c r="AK957" t="s">
        <v>42</v>
      </c>
      <c r="AL957" s="29">
        <f>Table1[[#This Row],[membership_tenure_months]]*Table1[[#This Row],[final_price]]</f>
        <v>600</v>
      </c>
    </row>
    <row r="958" spans="1:38" x14ac:dyDescent="0.35">
      <c r="A958">
        <v>13</v>
      </c>
      <c r="B958" t="s">
        <v>66</v>
      </c>
      <c r="C958">
        <v>5</v>
      </c>
      <c r="D958" t="s">
        <v>131</v>
      </c>
      <c r="E958" t="b">
        <v>1</v>
      </c>
      <c r="F958" s="1">
        <v>0.71736111111111112</v>
      </c>
      <c r="G958" s="1">
        <v>0.79166666666666663</v>
      </c>
      <c r="H958">
        <v>107</v>
      </c>
      <c r="I958" t="b">
        <v>0</v>
      </c>
      <c r="J958" t="b">
        <v>0</v>
      </c>
      <c r="K958" t="b">
        <v>0</v>
      </c>
      <c r="L958" t="s">
        <v>36</v>
      </c>
      <c r="M958">
        <v>70</v>
      </c>
      <c r="N958" t="s">
        <v>37</v>
      </c>
      <c r="O958">
        <v>70</v>
      </c>
      <c r="P958" t="s">
        <v>46</v>
      </c>
      <c r="Q958">
        <v>0</v>
      </c>
      <c r="R958" s="29">
        <v>70</v>
      </c>
      <c r="S958" t="s">
        <v>68</v>
      </c>
      <c r="T958" t="s">
        <v>72</v>
      </c>
      <c r="U958">
        <v>35.3733</v>
      </c>
      <c r="V958">
        <v>-119.0187</v>
      </c>
      <c r="W958">
        <f t="shared" si="28"/>
        <v>2025</v>
      </c>
      <c r="X958" t="str">
        <f t="shared" si="29"/>
        <v>May</v>
      </c>
      <c r="Y958" s="2">
        <v>45780</v>
      </c>
      <c r="Z958">
        <v>0</v>
      </c>
      <c r="AA958" t="b">
        <v>0</v>
      </c>
      <c r="AB958" s="2">
        <v>45858</v>
      </c>
      <c r="AC958">
        <v>3</v>
      </c>
      <c r="AD958">
        <v>31</v>
      </c>
      <c r="AE958">
        <v>20</v>
      </c>
      <c r="AF958">
        <v>1.8</v>
      </c>
      <c r="AG958">
        <v>0</v>
      </c>
      <c r="AH958" s="30">
        <v>0</v>
      </c>
      <c r="AI958">
        <v>1</v>
      </c>
      <c r="AJ958" t="s">
        <v>73</v>
      </c>
      <c r="AK958" t="s">
        <v>42</v>
      </c>
      <c r="AL958" s="29">
        <f>Table1[[#This Row],[membership_tenure_months]]*Table1[[#This Row],[final_price]]</f>
        <v>210</v>
      </c>
    </row>
    <row r="959" spans="1:38" x14ac:dyDescent="0.35">
      <c r="A959">
        <v>36</v>
      </c>
      <c r="B959" t="s">
        <v>54</v>
      </c>
      <c r="C959">
        <v>1</v>
      </c>
      <c r="D959" t="s">
        <v>90</v>
      </c>
      <c r="E959" t="b">
        <v>1</v>
      </c>
      <c r="F959" s="1">
        <v>0.86388888888888893</v>
      </c>
      <c r="G959" s="1">
        <v>0.93194444444444446</v>
      </c>
      <c r="H959">
        <v>98</v>
      </c>
      <c r="I959" t="b">
        <v>1</v>
      </c>
      <c r="J959" t="b">
        <v>1</v>
      </c>
      <c r="K959" t="b">
        <v>1</v>
      </c>
      <c r="L959" t="s">
        <v>80</v>
      </c>
      <c r="M959">
        <v>20</v>
      </c>
      <c r="N959" t="s">
        <v>82</v>
      </c>
      <c r="O959">
        <v>15</v>
      </c>
      <c r="P959" t="s">
        <v>46</v>
      </c>
      <c r="Q959">
        <v>0</v>
      </c>
      <c r="R959" s="29">
        <v>15</v>
      </c>
      <c r="S959" t="s">
        <v>56</v>
      </c>
      <c r="T959" t="s">
        <v>52</v>
      </c>
      <c r="U959">
        <v>37.804400000000001</v>
      </c>
      <c r="V959">
        <v>-122.27119999999999</v>
      </c>
      <c r="W959">
        <f t="shared" si="28"/>
        <v>2024</v>
      </c>
      <c r="X959" t="str">
        <f t="shared" si="29"/>
        <v>December</v>
      </c>
      <c r="Y959" s="2">
        <v>45653</v>
      </c>
      <c r="Z959">
        <v>5</v>
      </c>
      <c r="AA959" t="b">
        <v>0</v>
      </c>
      <c r="AB959" s="2">
        <v>45851</v>
      </c>
      <c r="AC959">
        <v>8</v>
      </c>
      <c r="AD959">
        <v>38</v>
      </c>
      <c r="AE959">
        <v>4</v>
      </c>
      <c r="AF959">
        <v>1.6</v>
      </c>
      <c r="AG959">
        <v>0</v>
      </c>
      <c r="AH959" s="30">
        <v>0</v>
      </c>
      <c r="AI959">
        <v>0</v>
      </c>
      <c r="AJ959" t="s">
        <v>53</v>
      </c>
      <c r="AK959" t="s">
        <v>42</v>
      </c>
      <c r="AL959" s="29">
        <f>Table1[[#This Row],[membership_tenure_months]]*Table1[[#This Row],[final_price]]</f>
        <v>120</v>
      </c>
    </row>
    <row r="960" spans="1:38" x14ac:dyDescent="0.35">
      <c r="A960">
        <v>35</v>
      </c>
      <c r="B960" t="s">
        <v>34</v>
      </c>
      <c r="C960">
        <v>2</v>
      </c>
      <c r="D960" t="s">
        <v>59</v>
      </c>
      <c r="E960" t="b">
        <v>0</v>
      </c>
      <c r="F960" s="1">
        <v>0.82638888888888884</v>
      </c>
      <c r="G960" s="1">
        <v>0.93333333333333335</v>
      </c>
      <c r="H960">
        <v>154</v>
      </c>
      <c r="I960" t="b">
        <v>0</v>
      </c>
      <c r="J960" t="b">
        <v>1</v>
      </c>
      <c r="K960" t="b">
        <v>1</v>
      </c>
      <c r="L960" t="s">
        <v>80</v>
      </c>
      <c r="M960">
        <v>50</v>
      </c>
      <c r="N960" t="s">
        <v>37</v>
      </c>
      <c r="O960">
        <v>50</v>
      </c>
      <c r="P960" t="s">
        <v>93</v>
      </c>
      <c r="Q960">
        <v>0.15</v>
      </c>
      <c r="R960" s="29">
        <v>42.5</v>
      </c>
      <c r="S960" t="s">
        <v>39</v>
      </c>
      <c r="T960" t="s">
        <v>76</v>
      </c>
      <c r="U960">
        <v>37.774900000000002</v>
      </c>
      <c r="V960">
        <v>-122.4194</v>
      </c>
      <c r="W960">
        <f t="shared" si="28"/>
        <v>2023</v>
      </c>
      <c r="X960" t="str">
        <f t="shared" si="29"/>
        <v>April</v>
      </c>
      <c r="Y960" s="2">
        <v>45044</v>
      </c>
      <c r="Z960">
        <v>1</v>
      </c>
      <c r="AA960" t="b">
        <v>0</v>
      </c>
      <c r="AB960" s="2">
        <v>45816</v>
      </c>
      <c r="AC960">
        <v>28</v>
      </c>
      <c r="AD960">
        <v>73</v>
      </c>
      <c r="AE960">
        <v>8</v>
      </c>
      <c r="AF960">
        <v>2.6</v>
      </c>
      <c r="AG960">
        <v>7.5</v>
      </c>
      <c r="AH960" s="30">
        <v>1</v>
      </c>
      <c r="AI960">
        <v>0</v>
      </c>
      <c r="AJ960" t="s">
        <v>77</v>
      </c>
      <c r="AK960" t="s">
        <v>42</v>
      </c>
      <c r="AL960" s="29">
        <f>Table1[[#This Row],[membership_tenure_months]]*Table1[[#This Row],[final_price]]</f>
        <v>1190</v>
      </c>
    </row>
    <row r="961" spans="1:38" x14ac:dyDescent="0.35">
      <c r="A961">
        <v>30</v>
      </c>
      <c r="B961" t="s">
        <v>43</v>
      </c>
      <c r="C961">
        <v>3</v>
      </c>
      <c r="D961" t="s">
        <v>128</v>
      </c>
      <c r="E961" t="b">
        <v>0</v>
      </c>
      <c r="F961" s="1">
        <v>0.33680555555555558</v>
      </c>
      <c r="G961" s="1">
        <v>0.37916666666666665</v>
      </c>
      <c r="H961">
        <v>61</v>
      </c>
      <c r="I961" t="b">
        <v>1</v>
      </c>
      <c r="J961" t="b">
        <v>1</v>
      </c>
      <c r="K961" t="b">
        <v>0</v>
      </c>
      <c r="L961" t="s">
        <v>60</v>
      </c>
      <c r="M961">
        <v>30</v>
      </c>
      <c r="N961" t="s">
        <v>82</v>
      </c>
      <c r="O961">
        <v>22.5</v>
      </c>
      <c r="P961" t="s">
        <v>38</v>
      </c>
      <c r="Q961">
        <v>0.05</v>
      </c>
      <c r="R961" s="29">
        <v>21.375</v>
      </c>
      <c r="S961" t="s">
        <v>47</v>
      </c>
      <c r="T961" t="s">
        <v>83</v>
      </c>
      <c r="U961">
        <v>33.770099999999999</v>
      </c>
      <c r="V961">
        <v>-118.19370000000001</v>
      </c>
      <c r="W961">
        <f t="shared" si="28"/>
        <v>2025</v>
      </c>
      <c r="X961" t="str">
        <f t="shared" si="29"/>
        <v>March</v>
      </c>
      <c r="Y961" s="2">
        <v>45742</v>
      </c>
      <c r="Z961">
        <v>4</v>
      </c>
      <c r="AA961" t="b">
        <v>0</v>
      </c>
      <c r="AB961" s="2">
        <v>45856</v>
      </c>
      <c r="AC961">
        <v>5</v>
      </c>
      <c r="AD961">
        <v>33</v>
      </c>
      <c r="AE961">
        <v>12</v>
      </c>
      <c r="AF961">
        <v>1</v>
      </c>
      <c r="AG961">
        <v>1.1200000000000001</v>
      </c>
      <c r="AH961" s="30">
        <v>0</v>
      </c>
      <c r="AI961">
        <v>0</v>
      </c>
      <c r="AJ961" t="s">
        <v>84</v>
      </c>
      <c r="AK961" t="s">
        <v>42</v>
      </c>
      <c r="AL961" s="29">
        <f>Table1[[#This Row],[membership_tenure_months]]*Table1[[#This Row],[final_price]]</f>
        <v>106.875</v>
      </c>
    </row>
    <row r="962" spans="1:38" x14ac:dyDescent="0.35">
      <c r="A962">
        <v>29</v>
      </c>
      <c r="B962" t="s">
        <v>66</v>
      </c>
      <c r="C962">
        <v>3</v>
      </c>
      <c r="D962" t="s">
        <v>102</v>
      </c>
      <c r="E962" t="b">
        <v>0</v>
      </c>
      <c r="F962" s="1">
        <v>0.43611111111111112</v>
      </c>
      <c r="G962" s="1">
        <v>0.48333333333333334</v>
      </c>
      <c r="H962">
        <v>68</v>
      </c>
      <c r="I962" t="b">
        <v>0</v>
      </c>
      <c r="J962" t="b">
        <v>1</v>
      </c>
      <c r="K962" t="b">
        <v>1</v>
      </c>
      <c r="L962" t="s">
        <v>36</v>
      </c>
      <c r="M962">
        <v>70</v>
      </c>
      <c r="N962" t="s">
        <v>37</v>
      </c>
      <c r="O962">
        <v>70</v>
      </c>
      <c r="P962" t="s">
        <v>46</v>
      </c>
      <c r="Q962">
        <v>0</v>
      </c>
      <c r="R962" s="29">
        <v>70</v>
      </c>
      <c r="S962" t="s">
        <v>68</v>
      </c>
      <c r="T962" t="s">
        <v>76</v>
      </c>
      <c r="U962">
        <v>37.774900000000002</v>
      </c>
      <c r="V962">
        <v>-122.4194</v>
      </c>
      <c r="W962">
        <f t="shared" ref="W962:W1025" si="30">YEAR(Y:Y)</f>
        <v>2023</v>
      </c>
      <c r="X962" t="str">
        <f t="shared" ref="X962:X1025" si="31">TEXT(Y:Y,"MMMM")</f>
        <v>September</v>
      </c>
      <c r="Y962" s="2">
        <v>45188</v>
      </c>
      <c r="Z962">
        <v>3</v>
      </c>
      <c r="AA962" t="b">
        <v>1</v>
      </c>
      <c r="AB962" s="2">
        <v>45824</v>
      </c>
      <c r="AC962">
        <v>23</v>
      </c>
      <c r="AD962">
        <v>65</v>
      </c>
      <c r="AE962">
        <v>12</v>
      </c>
      <c r="AF962">
        <v>1.1000000000000001</v>
      </c>
      <c r="AG962">
        <v>0</v>
      </c>
      <c r="AH962" s="30">
        <v>1</v>
      </c>
      <c r="AI962">
        <v>1</v>
      </c>
      <c r="AJ962" t="s">
        <v>77</v>
      </c>
      <c r="AK962" t="s">
        <v>42</v>
      </c>
      <c r="AL962" s="29">
        <f>Table1[[#This Row],[membership_tenure_months]]*Table1[[#This Row],[final_price]]</f>
        <v>1610</v>
      </c>
    </row>
    <row r="963" spans="1:38" x14ac:dyDescent="0.35">
      <c r="A963">
        <v>47</v>
      </c>
      <c r="B963" t="s">
        <v>54</v>
      </c>
      <c r="C963">
        <v>2</v>
      </c>
      <c r="D963" t="s">
        <v>55</v>
      </c>
      <c r="E963" t="b">
        <v>1</v>
      </c>
      <c r="F963" s="1">
        <v>0.79583333333333328</v>
      </c>
      <c r="G963" s="1">
        <v>0.82152777777777775</v>
      </c>
      <c r="H963">
        <v>37</v>
      </c>
      <c r="I963" t="b">
        <v>0</v>
      </c>
      <c r="J963" t="b">
        <v>1</v>
      </c>
      <c r="K963" t="b">
        <v>1</v>
      </c>
      <c r="L963" t="s">
        <v>45</v>
      </c>
      <c r="M963">
        <v>20</v>
      </c>
      <c r="N963" t="s">
        <v>37</v>
      </c>
      <c r="O963">
        <v>20</v>
      </c>
      <c r="P963" t="s">
        <v>46</v>
      </c>
      <c r="Q963">
        <v>0</v>
      </c>
      <c r="R963" s="29">
        <v>20</v>
      </c>
      <c r="S963" t="s">
        <v>56</v>
      </c>
      <c r="T963" t="s">
        <v>76</v>
      </c>
      <c r="U963">
        <v>37.774900000000002</v>
      </c>
      <c r="V963">
        <v>-122.4194</v>
      </c>
      <c r="W963">
        <f t="shared" si="30"/>
        <v>2024</v>
      </c>
      <c r="X963" t="str">
        <f t="shared" si="31"/>
        <v>October</v>
      </c>
      <c r="Y963" s="2">
        <v>45569</v>
      </c>
      <c r="Z963">
        <v>1</v>
      </c>
      <c r="AA963" t="b">
        <v>0</v>
      </c>
      <c r="AB963" s="2">
        <v>45846</v>
      </c>
      <c r="AC963">
        <v>10</v>
      </c>
      <c r="AD963">
        <v>43</v>
      </c>
      <c r="AE963">
        <v>8</v>
      </c>
      <c r="AF963">
        <v>0.6</v>
      </c>
      <c r="AG963">
        <v>0</v>
      </c>
      <c r="AH963" s="30">
        <v>0</v>
      </c>
      <c r="AI963">
        <v>0</v>
      </c>
      <c r="AJ963" t="s">
        <v>77</v>
      </c>
      <c r="AK963" t="s">
        <v>42</v>
      </c>
      <c r="AL963" s="29">
        <f>Table1[[#This Row],[membership_tenure_months]]*Table1[[#This Row],[final_price]]</f>
        <v>200</v>
      </c>
    </row>
    <row r="964" spans="1:38" x14ac:dyDescent="0.35">
      <c r="A964">
        <v>29</v>
      </c>
      <c r="B964" t="s">
        <v>43</v>
      </c>
      <c r="C964">
        <v>3</v>
      </c>
      <c r="D964" t="s">
        <v>119</v>
      </c>
      <c r="E964" t="b">
        <v>0</v>
      </c>
      <c r="F964" s="1">
        <v>0.59444444444444444</v>
      </c>
      <c r="G964" s="1">
        <v>0.71388888888888891</v>
      </c>
      <c r="H964">
        <v>172</v>
      </c>
      <c r="I964" t="b">
        <v>0</v>
      </c>
      <c r="J964" t="b">
        <v>0</v>
      </c>
      <c r="K964" t="b">
        <v>0</v>
      </c>
      <c r="L964" t="s">
        <v>80</v>
      </c>
      <c r="M964">
        <v>30</v>
      </c>
      <c r="N964" t="s">
        <v>37</v>
      </c>
      <c r="O964">
        <v>30</v>
      </c>
      <c r="P964" t="s">
        <v>38</v>
      </c>
      <c r="Q964">
        <v>0.05</v>
      </c>
      <c r="R964" s="29">
        <v>28.5</v>
      </c>
      <c r="S964" t="s">
        <v>47</v>
      </c>
      <c r="T964" t="s">
        <v>48</v>
      </c>
      <c r="U964">
        <v>36.7378</v>
      </c>
      <c r="V964">
        <v>-119.7871</v>
      </c>
      <c r="W964">
        <f t="shared" si="30"/>
        <v>2024</v>
      </c>
      <c r="X964" t="str">
        <f t="shared" si="31"/>
        <v>May</v>
      </c>
      <c r="Y964" s="2">
        <v>45416</v>
      </c>
      <c r="Z964">
        <v>0</v>
      </c>
      <c r="AA964" t="b">
        <v>1</v>
      </c>
      <c r="AB964" s="2">
        <v>45837</v>
      </c>
      <c r="AC964">
        <v>15</v>
      </c>
      <c r="AD964">
        <v>52</v>
      </c>
      <c r="AE964">
        <v>12</v>
      </c>
      <c r="AF964">
        <v>2.9</v>
      </c>
      <c r="AG964">
        <v>1.5</v>
      </c>
      <c r="AH964" s="30">
        <v>0</v>
      </c>
      <c r="AI964">
        <v>0</v>
      </c>
      <c r="AJ964" t="s">
        <v>49</v>
      </c>
      <c r="AK964" t="s">
        <v>42</v>
      </c>
      <c r="AL964" s="29">
        <f>Table1[[#This Row],[membership_tenure_months]]*Table1[[#This Row],[final_price]]</f>
        <v>427.5</v>
      </c>
    </row>
    <row r="965" spans="1:38" x14ac:dyDescent="0.35">
      <c r="A965">
        <v>49</v>
      </c>
      <c r="B965" t="s">
        <v>34</v>
      </c>
      <c r="C965">
        <v>2</v>
      </c>
      <c r="D965" t="s">
        <v>145</v>
      </c>
      <c r="E965" t="b">
        <v>0</v>
      </c>
      <c r="F965" s="1">
        <v>0.42430555555555555</v>
      </c>
      <c r="G965" s="1">
        <v>0.4777777777777778</v>
      </c>
      <c r="H965">
        <v>77</v>
      </c>
      <c r="I965" t="b">
        <v>1</v>
      </c>
      <c r="J965" t="b">
        <v>1</v>
      </c>
      <c r="K965" t="b">
        <v>0</v>
      </c>
      <c r="L965" t="s">
        <v>80</v>
      </c>
      <c r="M965">
        <v>50</v>
      </c>
      <c r="N965" t="s">
        <v>37</v>
      </c>
      <c r="O965">
        <v>50</v>
      </c>
      <c r="P965" t="s">
        <v>46</v>
      </c>
      <c r="Q965">
        <v>0</v>
      </c>
      <c r="R965" s="29">
        <v>50</v>
      </c>
      <c r="S965" t="s">
        <v>39</v>
      </c>
      <c r="T965" t="s">
        <v>72</v>
      </c>
      <c r="U965">
        <v>35.3733</v>
      </c>
      <c r="V965">
        <v>-119.0187</v>
      </c>
      <c r="W965">
        <f t="shared" si="30"/>
        <v>2024</v>
      </c>
      <c r="X965" t="str">
        <f t="shared" si="31"/>
        <v>August</v>
      </c>
      <c r="Y965" s="2">
        <v>45523</v>
      </c>
      <c r="Z965">
        <v>2</v>
      </c>
      <c r="AA965" t="b">
        <v>1</v>
      </c>
      <c r="AB965" s="2">
        <v>45843</v>
      </c>
      <c r="AC965">
        <v>12</v>
      </c>
      <c r="AD965">
        <v>46</v>
      </c>
      <c r="AE965">
        <v>8</v>
      </c>
      <c r="AF965">
        <v>1.3</v>
      </c>
      <c r="AG965">
        <v>0</v>
      </c>
      <c r="AH965" s="30">
        <v>0</v>
      </c>
      <c r="AI965">
        <v>1</v>
      </c>
      <c r="AJ965" t="s">
        <v>73</v>
      </c>
      <c r="AK965" t="s">
        <v>42</v>
      </c>
      <c r="AL965" s="29">
        <f>Table1[[#This Row],[membership_tenure_months]]*Table1[[#This Row],[final_price]]</f>
        <v>600</v>
      </c>
    </row>
    <row r="966" spans="1:38" x14ac:dyDescent="0.35">
      <c r="A966">
        <v>16</v>
      </c>
      <c r="B966" t="s">
        <v>34</v>
      </c>
      <c r="C966">
        <v>3</v>
      </c>
      <c r="D966" t="s">
        <v>78</v>
      </c>
      <c r="E966" t="b">
        <v>1</v>
      </c>
      <c r="F966" s="1">
        <v>0.5625</v>
      </c>
      <c r="G966" s="1">
        <v>0.59722222222222221</v>
      </c>
      <c r="H966">
        <v>50</v>
      </c>
      <c r="I966" t="b">
        <v>1</v>
      </c>
      <c r="J966" t="b">
        <v>0</v>
      </c>
      <c r="K966" t="b">
        <v>1</v>
      </c>
      <c r="L966" t="s">
        <v>80</v>
      </c>
      <c r="M966">
        <v>50</v>
      </c>
      <c r="N966" t="s">
        <v>82</v>
      </c>
      <c r="O966">
        <v>37.5</v>
      </c>
      <c r="P966" t="s">
        <v>46</v>
      </c>
      <c r="Q966">
        <v>0</v>
      </c>
      <c r="R966" s="29">
        <v>37.5</v>
      </c>
      <c r="S966" t="s">
        <v>39</v>
      </c>
      <c r="T966" t="s">
        <v>69</v>
      </c>
      <c r="U966">
        <v>32.715699999999998</v>
      </c>
      <c r="V966">
        <v>-117.1611</v>
      </c>
      <c r="W966">
        <f t="shared" si="30"/>
        <v>2024</v>
      </c>
      <c r="X966" t="str">
        <f t="shared" si="31"/>
        <v>June</v>
      </c>
      <c r="Y966" s="2">
        <v>45452</v>
      </c>
      <c r="Z966">
        <v>0</v>
      </c>
      <c r="AA966" t="b">
        <v>1</v>
      </c>
      <c r="AB966" s="2">
        <v>45839</v>
      </c>
      <c r="AC966">
        <v>14</v>
      </c>
      <c r="AD966">
        <v>50</v>
      </c>
      <c r="AE966">
        <v>12</v>
      </c>
      <c r="AF966">
        <v>0.8</v>
      </c>
      <c r="AG966">
        <v>0</v>
      </c>
      <c r="AH966" s="30">
        <v>0</v>
      </c>
      <c r="AI966">
        <v>0</v>
      </c>
      <c r="AJ966" t="s">
        <v>70</v>
      </c>
      <c r="AK966" t="s">
        <v>42</v>
      </c>
      <c r="AL966" s="29">
        <f>Table1[[#This Row],[membership_tenure_months]]*Table1[[#This Row],[final_price]]</f>
        <v>525</v>
      </c>
    </row>
    <row r="967" spans="1:38" x14ac:dyDescent="0.35">
      <c r="A967">
        <v>13</v>
      </c>
      <c r="B967" t="s">
        <v>43</v>
      </c>
      <c r="C967">
        <v>3</v>
      </c>
      <c r="D967" t="s">
        <v>168</v>
      </c>
      <c r="E967" t="b">
        <v>1</v>
      </c>
      <c r="F967" s="1">
        <v>0.56736111111111109</v>
      </c>
      <c r="G967" s="1">
        <v>0.58958333333333335</v>
      </c>
      <c r="H967">
        <v>32</v>
      </c>
      <c r="I967" t="b">
        <v>1</v>
      </c>
      <c r="J967" t="b">
        <v>0</v>
      </c>
      <c r="K967" t="b">
        <v>0</v>
      </c>
      <c r="L967" t="s">
        <v>36</v>
      </c>
      <c r="M967">
        <v>30</v>
      </c>
      <c r="N967" t="s">
        <v>82</v>
      </c>
      <c r="O967">
        <v>22.5</v>
      </c>
      <c r="P967" t="s">
        <v>46</v>
      </c>
      <c r="Q967">
        <v>0</v>
      </c>
      <c r="R967" s="29">
        <v>22.5</v>
      </c>
      <c r="S967" t="s">
        <v>47</v>
      </c>
      <c r="T967" t="s">
        <v>83</v>
      </c>
      <c r="U967">
        <v>33.770099999999999</v>
      </c>
      <c r="V967">
        <v>-118.19370000000001</v>
      </c>
      <c r="W967">
        <f t="shared" si="30"/>
        <v>2023</v>
      </c>
      <c r="X967" t="str">
        <f t="shared" si="31"/>
        <v>May</v>
      </c>
      <c r="Y967" s="2">
        <v>45065</v>
      </c>
      <c r="Z967">
        <v>0</v>
      </c>
      <c r="AA967" t="b">
        <v>0</v>
      </c>
      <c r="AB967" s="2">
        <v>45817</v>
      </c>
      <c r="AC967">
        <v>27</v>
      </c>
      <c r="AD967">
        <v>72</v>
      </c>
      <c r="AE967">
        <v>12</v>
      </c>
      <c r="AF967">
        <v>0.5</v>
      </c>
      <c r="AG967">
        <v>0</v>
      </c>
      <c r="AH967" s="30">
        <v>1</v>
      </c>
      <c r="AI967">
        <v>0</v>
      </c>
      <c r="AJ967" t="s">
        <v>84</v>
      </c>
      <c r="AK967" t="s">
        <v>42</v>
      </c>
      <c r="AL967" s="29">
        <f>Table1[[#This Row],[membership_tenure_months]]*Table1[[#This Row],[final_price]]</f>
        <v>607.5</v>
      </c>
    </row>
    <row r="968" spans="1:38" x14ac:dyDescent="0.35">
      <c r="A968">
        <v>47</v>
      </c>
      <c r="B968" t="s">
        <v>34</v>
      </c>
      <c r="C968">
        <v>2</v>
      </c>
      <c r="D968" t="s">
        <v>103</v>
      </c>
      <c r="E968" t="b">
        <v>1</v>
      </c>
      <c r="F968" s="1">
        <v>0.63124999999999998</v>
      </c>
      <c r="G968" s="1">
        <v>0.6791666666666667</v>
      </c>
      <c r="H968">
        <v>69</v>
      </c>
      <c r="I968" t="b">
        <v>1</v>
      </c>
      <c r="J968" t="b">
        <v>1</v>
      </c>
      <c r="K968" t="b">
        <v>1</v>
      </c>
      <c r="L968" t="s">
        <v>60</v>
      </c>
      <c r="M968">
        <v>50</v>
      </c>
      <c r="N968" t="s">
        <v>82</v>
      </c>
      <c r="O968">
        <v>37.5</v>
      </c>
      <c r="P968" t="s">
        <v>38</v>
      </c>
      <c r="Q968">
        <v>0.05</v>
      </c>
      <c r="R968" s="29">
        <v>35.625</v>
      </c>
      <c r="S968" t="s">
        <v>39</v>
      </c>
      <c r="T968" t="s">
        <v>64</v>
      </c>
      <c r="U968">
        <v>34.052199999999999</v>
      </c>
      <c r="V968">
        <v>-118.2437</v>
      </c>
      <c r="W968">
        <f t="shared" si="30"/>
        <v>2024</v>
      </c>
      <c r="X968" t="str">
        <f t="shared" si="31"/>
        <v>August</v>
      </c>
      <c r="Y968" s="2">
        <v>45514</v>
      </c>
      <c r="Z968">
        <v>8</v>
      </c>
      <c r="AA968" t="b">
        <v>1</v>
      </c>
      <c r="AB968" s="2">
        <v>45843</v>
      </c>
      <c r="AC968">
        <v>12</v>
      </c>
      <c r="AD968">
        <v>46</v>
      </c>
      <c r="AE968">
        <v>8</v>
      </c>
      <c r="AF968">
        <v>1.2</v>
      </c>
      <c r="AG968">
        <v>1.88</v>
      </c>
      <c r="AH968" s="30">
        <v>0</v>
      </c>
      <c r="AI968">
        <v>0</v>
      </c>
      <c r="AJ968" t="s">
        <v>65</v>
      </c>
      <c r="AK968" t="s">
        <v>42</v>
      </c>
      <c r="AL968" s="29">
        <f>Table1[[#This Row],[membership_tenure_months]]*Table1[[#This Row],[final_price]]</f>
        <v>427.5</v>
      </c>
    </row>
    <row r="969" spans="1:38" x14ac:dyDescent="0.35">
      <c r="A969">
        <v>23</v>
      </c>
      <c r="B969" t="s">
        <v>34</v>
      </c>
      <c r="C969">
        <v>5</v>
      </c>
      <c r="D969" t="s">
        <v>85</v>
      </c>
      <c r="E969" t="b">
        <v>0</v>
      </c>
      <c r="F969" s="1">
        <v>0.68958333333333333</v>
      </c>
      <c r="G969" s="1">
        <v>0.75208333333333333</v>
      </c>
      <c r="H969">
        <v>90</v>
      </c>
      <c r="I969" t="b">
        <v>0</v>
      </c>
      <c r="J969" t="b">
        <v>0</v>
      </c>
      <c r="K969" t="b">
        <v>0</v>
      </c>
      <c r="L969" t="s">
        <v>36</v>
      </c>
      <c r="M969">
        <v>50</v>
      </c>
      <c r="N969" t="s">
        <v>37</v>
      </c>
      <c r="O969">
        <v>50</v>
      </c>
      <c r="P969" t="s">
        <v>38</v>
      </c>
      <c r="Q969">
        <v>0.05</v>
      </c>
      <c r="R969" s="29">
        <v>47.5</v>
      </c>
      <c r="S969" t="s">
        <v>39</v>
      </c>
      <c r="T969" t="s">
        <v>83</v>
      </c>
      <c r="U969">
        <v>33.770099999999999</v>
      </c>
      <c r="V969">
        <v>-118.19370000000001</v>
      </c>
      <c r="W969">
        <f t="shared" si="30"/>
        <v>2023</v>
      </c>
      <c r="X969" t="str">
        <f t="shared" si="31"/>
        <v>October</v>
      </c>
      <c r="Y969" s="2">
        <v>45227</v>
      </c>
      <c r="Z969">
        <v>0</v>
      </c>
      <c r="AA969" t="b">
        <v>1</v>
      </c>
      <c r="AB969" s="2">
        <v>45827</v>
      </c>
      <c r="AC969">
        <v>22</v>
      </c>
      <c r="AD969">
        <v>62</v>
      </c>
      <c r="AE969">
        <v>20</v>
      </c>
      <c r="AF969">
        <v>1.5</v>
      </c>
      <c r="AG969">
        <v>2.5</v>
      </c>
      <c r="AH969" s="30">
        <v>1</v>
      </c>
      <c r="AI969">
        <v>1</v>
      </c>
      <c r="AJ969" t="s">
        <v>84</v>
      </c>
      <c r="AK969" t="s">
        <v>42</v>
      </c>
      <c r="AL969" s="29">
        <f>Table1[[#This Row],[membership_tenure_months]]*Table1[[#This Row],[final_price]]</f>
        <v>1045</v>
      </c>
    </row>
    <row r="970" spans="1:38" x14ac:dyDescent="0.35">
      <c r="A970">
        <v>29</v>
      </c>
      <c r="B970" t="s">
        <v>54</v>
      </c>
      <c r="C970">
        <v>4</v>
      </c>
      <c r="D970" t="s">
        <v>117</v>
      </c>
      <c r="E970" t="b">
        <v>1</v>
      </c>
      <c r="F970" s="1">
        <v>0.38263888888888886</v>
      </c>
      <c r="G970" s="1">
        <v>0.45</v>
      </c>
      <c r="H970">
        <v>97</v>
      </c>
      <c r="I970" t="b">
        <v>0</v>
      </c>
      <c r="J970" t="b">
        <v>0</v>
      </c>
      <c r="K970" t="b">
        <v>1</v>
      </c>
      <c r="L970" t="s">
        <v>80</v>
      </c>
      <c r="M970">
        <v>20</v>
      </c>
      <c r="N970" t="s">
        <v>97</v>
      </c>
      <c r="O970">
        <v>18</v>
      </c>
      <c r="P970" t="s">
        <v>46</v>
      </c>
      <c r="Q970">
        <v>0</v>
      </c>
      <c r="R970" s="29">
        <v>18</v>
      </c>
      <c r="S970" t="s">
        <v>56</v>
      </c>
      <c r="T970" t="s">
        <v>48</v>
      </c>
      <c r="U970">
        <v>36.7378</v>
      </c>
      <c r="V970">
        <v>-119.7871</v>
      </c>
      <c r="W970">
        <f t="shared" si="30"/>
        <v>2024</v>
      </c>
      <c r="X970" t="str">
        <f t="shared" si="31"/>
        <v>February</v>
      </c>
      <c r="Y970" s="2">
        <v>45324</v>
      </c>
      <c r="Z970">
        <v>0</v>
      </c>
      <c r="AA970" t="b">
        <v>0</v>
      </c>
      <c r="AB970" s="2">
        <v>45832</v>
      </c>
      <c r="AC970">
        <v>18</v>
      </c>
      <c r="AD970">
        <v>57</v>
      </c>
      <c r="AE970">
        <v>16</v>
      </c>
      <c r="AF970">
        <v>1.6</v>
      </c>
      <c r="AG970">
        <v>0</v>
      </c>
      <c r="AH970" s="30">
        <v>0</v>
      </c>
      <c r="AI970">
        <v>0</v>
      </c>
      <c r="AJ970" t="s">
        <v>49</v>
      </c>
      <c r="AK970" t="s">
        <v>42</v>
      </c>
      <c r="AL970" s="29">
        <f>Table1[[#This Row],[membership_tenure_months]]*Table1[[#This Row],[final_price]]</f>
        <v>324</v>
      </c>
    </row>
    <row r="971" spans="1:38" x14ac:dyDescent="0.35">
      <c r="A971">
        <v>49</v>
      </c>
      <c r="B971" t="s">
        <v>66</v>
      </c>
      <c r="C971">
        <v>3</v>
      </c>
      <c r="D971" t="s">
        <v>119</v>
      </c>
      <c r="E971" t="b">
        <v>0</v>
      </c>
      <c r="F971" s="1">
        <v>0.73750000000000004</v>
      </c>
      <c r="G971" s="1">
        <v>0.79166666666666663</v>
      </c>
      <c r="H971">
        <v>78</v>
      </c>
      <c r="I971" t="b">
        <v>1</v>
      </c>
      <c r="J971" t="b">
        <v>1</v>
      </c>
      <c r="K971" t="b">
        <v>1</v>
      </c>
      <c r="L971" t="s">
        <v>80</v>
      </c>
      <c r="M971">
        <v>70</v>
      </c>
      <c r="N971" t="s">
        <v>97</v>
      </c>
      <c r="O971">
        <v>63</v>
      </c>
      <c r="P971" t="s">
        <v>51</v>
      </c>
      <c r="Q971">
        <v>0.1</v>
      </c>
      <c r="R971" s="29">
        <v>56.7</v>
      </c>
      <c r="S971" t="s">
        <v>68</v>
      </c>
      <c r="T971" t="s">
        <v>64</v>
      </c>
      <c r="U971">
        <v>34.052199999999999</v>
      </c>
      <c r="V971">
        <v>-118.2437</v>
      </c>
      <c r="W971">
        <f t="shared" si="30"/>
        <v>2023</v>
      </c>
      <c r="X971" t="str">
        <f t="shared" si="31"/>
        <v>July</v>
      </c>
      <c r="Y971" s="2">
        <v>45124</v>
      </c>
      <c r="Z971">
        <v>8</v>
      </c>
      <c r="AA971" t="b">
        <v>1</v>
      </c>
      <c r="AB971" s="2">
        <v>45821</v>
      </c>
      <c r="AC971">
        <v>25</v>
      </c>
      <c r="AD971">
        <v>68</v>
      </c>
      <c r="AE971">
        <v>12</v>
      </c>
      <c r="AF971">
        <v>1.3</v>
      </c>
      <c r="AG971">
        <v>6.3</v>
      </c>
      <c r="AH971" s="30">
        <v>1</v>
      </c>
      <c r="AI971">
        <v>1</v>
      </c>
      <c r="AJ971" t="s">
        <v>65</v>
      </c>
      <c r="AK971" t="s">
        <v>42</v>
      </c>
      <c r="AL971" s="29">
        <f>Table1[[#This Row],[membership_tenure_months]]*Table1[[#This Row],[final_price]]</f>
        <v>1417.5</v>
      </c>
    </row>
    <row r="972" spans="1:38" x14ac:dyDescent="0.35">
      <c r="A972">
        <v>29</v>
      </c>
      <c r="B972" t="s">
        <v>43</v>
      </c>
      <c r="C972">
        <v>3</v>
      </c>
      <c r="D972" t="s">
        <v>119</v>
      </c>
      <c r="E972" t="b">
        <v>0</v>
      </c>
      <c r="F972" s="1">
        <v>0.59444444444444444</v>
      </c>
      <c r="G972" s="1">
        <v>0.71388888888888891</v>
      </c>
      <c r="H972">
        <v>172</v>
      </c>
      <c r="I972" t="b">
        <v>0</v>
      </c>
      <c r="J972" t="b">
        <v>0</v>
      </c>
      <c r="K972" t="b">
        <v>0</v>
      </c>
      <c r="L972" t="s">
        <v>80</v>
      </c>
      <c r="M972">
        <v>30</v>
      </c>
      <c r="N972" t="s">
        <v>37</v>
      </c>
      <c r="O972">
        <v>30</v>
      </c>
      <c r="P972" t="s">
        <v>38</v>
      </c>
      <c r="Q972">
        <v>0.05</v>
      </c>
      <c r="R972" s="29">
        <v>28.5</v>
      </c>
      <c r="S972" t="s">
        <v>47</v>
      </c>
      <c r="T972" t="s">
        <v>48</v>
      </c>
      <c r="U972">
        <v>36.7378</v>
      </c>
      <c r="V972">
        <v>-119.7871</v>
      </c>
      <c r="W972">
        <f t="shared" si="30"/>
        <v>2022</v>
      </c>
      <c r="X972" t="str">
        <f t="shared" si="31"/>
        <v>September</v>
      </c>
      <c r="Y972" s="2">
        <v>44833</v>
      </c>
      <c r="Z972">
        <v>0</v>
      </c>
      <c r="AA972" t="b">
        <v>1</v>
      </c>
      <c r="AB972" s="2">
        <v>45804</v>
      </c>
      <c r="AC972">
        <v>35</v>
      </c>
      <c r="AD972">
        <v>85</v>
      </c>
      <c r="AE972">
        <v>12</v>
      </c>
      <c r="AF972">
        <v>2.9</v>
      </c>
      <c r="AG972">
        <v>1.5</v>
      </c>
      <c r="AH972" s="30">
        <v>1</v>
      </c>
      <c r="AI972">
        <v>0</v>
      </c>
      <c r="AJ972" t="s">
        <v>49</v>
      </c>
      <c r="AK972" t="s">
        <v>42</v>
      </c>
      <c r="AL972" s="29">
        <f>Table1[[#This Row],[membership_tenure_months]]*Table1[[#This Row],[final_price]]</f>
        <v>997.5</v>
      </c>
    </row>
    <row r="973" spans="1:38" x14ac:dyDescent="0.35">
      <c r="A973">
        <v>21</v>
      </c>
      <c r="B973" t="s">
        <v>34</v>
      </c>
      <c r="C973">
        <v>3</v>
      </c>
      <c r="D973" t="s">
        <v>172</v>
      </c>
      <c r="E973" t="b">
        <v>0</v>
      </c>
      <c r="F973" s="1">
        <v>0.5756944444444444</v>
      </c>
      <c r="G973" s="1">
        <v>0.62152777777777779</v>
      </c>
      <c r="H973">
        <v>66</v>
      </c>
      <c r="I973" t="b">
        <v>0</v>
      </c>
      <c r="J973" t="b">
        <v>1</v>
      </c>
      <c r="K973" t="b">
        <v>1</v>
      </c>
      <c r="L973" t="s">
        <v>36</v>
      </c>
      <c r="M973">
        <v>50</v>
      </c>
      <c r="N973" t="s">
        <v>37</v>
      </c>
      <c r="O973">
        <v>50</v>
      </c>
      <c r="P973" t="s">
        <v>46</v>
      </c>
      <c r="Q973">
        <v>0</v>
      </c>
      <c r="R973" s="29">
        <v>50</v>
      </c>
      <c r="S973" t="s">
        <v>39</v>
      </c>
      <c r="T973" t="s">
        <v>57</v>
      </c>
      <c r="U973">
        <v>33.836599999999997</v>
      </c>
      <c r="V973">
        <v>-117.9143</v>
      </c>
      <c r="W973">
        <f t="shared" si="30"/>
        <v>2023</v>
      </c>
      <c r="X973" t="str">
        <f t="shared" si="31"/>
        <v>May</v>
      </c>
      <c r="Y973" s="2">
        <v>45050</v>
      </c>
      <c r="Z973">
        <v>1</v>
      </c>
      <c r="AA973" t="b">
        <v>1</v>
      </c>
      <c r="AB973" s="2">
        <v>45817</v>
      </c>
      <c r="AC973">
        <v>27</v>
      </c>
      <c r="AD973">
        <v>72</v>
      </c>
      <c r="AE973">
        <v>12</v>
      </c>
      <c r="AF973">
        <v>1.1000000000000001</v>
      </c>
      <c r="AG973">
        <v>0</v>
      </c>
      <c r="AH973" s="30">
        <v>1</v>
      </c>
      <c r="AI973">
        <v>1</v>
      </c>
      <c r="AJ973" t="s">
        <v>58</v>
      </c>
      <c r="AK973" t="s">
        <v>42</v>
      </c>
      <c r="AL973" s="29">
        <f>Table1[[#This Row],[membership_tenure_months]]*Table1[[#This Row],[final_price]]</f>
        <v>1350</v>
      </c>
    </row>
    <row r="974" spans="1:38" x14ac:dyDescent="0.35">
      <c r="A974">
        <v>27</v>
      </c>
      <c r="B974" t="s">
        <v>34</v>
      </c>
      <c r="C974">
        <v>1</v>
      </c>
      <c r="D974" t="s">
        <v>86</v>
      </c>
      <c r="E974" t="b">
        <v>0</v>
      </c>
      <c r="F974" s="1">
        <v>0.59513888888888888</v>
      </c>
      <c r="G974" s="1">
        <v>0.65416666666666667</v>
      </c>
      <c r="H974">
        <v>85</v>
      </c>
      <c r="I974" t="b">
        <v>0</v>
      </c>
      <c r="J974" t="b">
        <v>0</v>
      </c>
      <c r="K974" t="b">
        <v>0</v>
      </c>
      <c r="L974" t="s">
        <v>60</v>
      </c>
      <c r="M974">
        <v>50</v>
      </c>
      <c r="N974" t="s">
        <v>82</v>
      </c>
      <c r="O974">
        <v>37.5</v>
      </c>
      <c r="P974" t="s">
        <v>38</v>
      </c>
      <c r="Q974">
        <v>0.05</v>
      </c>
      <c r="R974" s="29">
        <v>35.625</v>
      </c>
      <c r="S974" t="s">
        <v>39</v>
      </c>
      <c r="T974" t="s">
        <v>72</v>
      </c>
      <c r="U974">
        <v>35.3733</v>
      </c>
      <c r="V974">
        <v>-119.0187</v>
      </c>
      <c r="W974">
        <f t="shared" si="30"/>
        <v>2024</v>
      </c>
      <c r="X974" t="str">
        <f t="shared" si="31"/>
        <v>November</v>
      </c>
      <c r="Y974" s="2">
        <v>45602</v>
      </c>
      <c r="Z974">
        <v>0</v>
      </c>
      <c r="AA974" t="b">
        <v>1</v>
      </c>
      <c r="AB974" s="2">
        <v>45848</v>
      </c>
      <c r="AC974">
        <v>9</v>
      </c>
      <c r="AD974">
        <v>41</v>
      </c>
      <c r="AE974">
        <v>4</v>
      </c>
      <c r="AF974">
        <v>1.4</v>
      </c>
      <c r="AG974">
        <v>1.88</v>
      </c>
      <c r="AH974" s="30">
        <v>0</v>
      </c>
      <c r="AI974">
        <v>0</v>
      </c>
      <c r="AJ974" t="s">
        <v>73</v>
      </c>
      <c r="AK974" t="s">
        <v>42</v>
      </c>
      <c r="AL974" s="29">
        <f>Table1[[#This Row],[membership_tenure_months]]*Table1[[#This Row],[final_price]]</f>
        <v>320.625</v>
      </c>
    </row>
    <row r="975" spans="1:38" x14ac:dyDescent="0.35">
      <c r="A975">
        <v>38</v>
      </c>
      <c r="B975" t="s">
        <v>54</v>
      </c>
      <c r="C975">
        <v>1</v>
      </c>
      <c r="D975" t="s">
        <v>90</v>
      </c>
      <c r="E975" t="b">
        <v>0</v>
      </c>
      <c r="F975" s="1">
        <v>0.59166666666666667</v>
      </c>
      <c r="G975" s="1">
        <v>0.62430555555555556</v>
      </c>
      <c r="H975">
        <v>47</v>
      </c>
      <c r="I975" t="b">
        <v>0</v>
      </c>
      <c r="J975" t="b">
        <v>0</v>
      </c>
      <c r="K975" t="b">
        <v>0</v>
      </c>
      <c r="L975" t="s">
        <v>60</v>
      </c>
      <c r="M975">
        <v>20</v>
      </c>
      <c r="N975" t="s">
        <v>37</v>
      </c>
      <c r="O975">
        <v>20</v>
      </c>
      <c r="P975" t="s">
        <v>46</v>
      </c>
      <c r="Q975">
        <v>0</v>
      </c>
      <c r="R975" s="29">
        <v>20</v>
      </c>
      <c r="S975" t="s">
        <v>56</v>
      </c>
      <c r="T975" t="s">
        <v>61</v>
      </c>
      <c r="U975">
        <v>38.581600000000002</v>
      </c>
      <c r="V975">
        <v>-121.4944</v>
      </c>
      <c r="W975">
        <f t="shared" si="30"/>
        <v>2025</v>
      </c>
      <c r="X975" t="str">
        <f t="shared" si="31"/>
        <v>May</v>
      </c>
      <c r="Y975" s="2">
        <v>45797</v>
      </c>
      <c r="Z975">
        <v>0</v>
      </c>
      <c r="AA975" t="b">
        <v>0</v>
      </c>
      <c r="AB975" s="2">
        <v>45859</v>
      </c>
      <c r="AC975">
        <v>3</v>
      </c>
      <c r="AD975">
        <v>30</v>
      </c>
      <c r="AE975">
        <v>4</v>
      </c>
      <c r="AF975">
        <v>0.8</v>
      </c>
      <c r="AG975">
        <v>0</v>
      </c>
      <c r="AH975" s="30">
        <v>0</v>
      </c>
      <c r="AI975">
        <v>0</v>
      </c>
      <c r="AJ975" t="s">
        <v>62</v>
      </c>
      <c r="AK975" t="s">
        <v>42</v>
      </c>
      <c r="AL975" s="29">
        <f>Table1[[#This Row],[membership_tenure_months]]*Table1[[#This Row],[final_price]]</f>
        <v>60</v>
      </c>
    </row>
    <row r="976" spans="1:38" x14ac:dyDescent="0.35">
      <c r="A976">
        <v>22</v>
      </c>
      <c r="B976" t="s">
        <v>54</v>
      </c>
      <c r="C976">
        <v>3</v>
      </c>
      <c r="D976" t="s">
        <v>153</v>
      </c>
      <c r="E976" t="b">
        <v>1</v>
      </c>
      <c r="F976" s="1">
        <v>0.78541666666666665</v>
      </c>
      <c r="G976" s="1">
        <v>0.88680555555555551</v>
      </c>
      <c r="H976">
        <v>146</v>
      </c>
      <c r="I976" t="b">
        <v>0</v>
      </c>
      <c r="J976" t="b">
        <v>1</v>
      </c>
      <c r="K976" t="b">
        <v>0</v>
      </c>
      <c r="L976" t="s">
        <v>36</v>
      </c>
      <c r="M976">
        <v>20</v>
      </c>
      <c r="N976" t="s">
        <v>37</v>
      </c>
      <c r="O976">
        <v>20</v>
      </c>
      <c r="P976" t="s">
        <v>93</v>
      </c>
      <c r="Q976">
        <v>0.15</v>
      </c>
      <c r="R976" s="29">
        <v>17</v>
      </c>
      <c r="S976" t="s">
        <v>56</v>
      </c>
      <c r="T976" t="s">
        <v>64</v>
      </c>
      <c r="U976">
        <v>34.052199999999999</v>
      </c>
      <c r="V976">
        <v>-118.2437</v>
      </c>
      <c r="W976">
        <f t="shared" si="30"/>
        <v>2024</v>
      </c>
      <c r="X976" t="str">
        <f t="shared" si="31"/>
        <v>September</v>
      </c>
      <c r="Y976" s="2">
        <v>45551</v>
      </c>
      <c r="Z976">
        <v>8</v>
      </c>
      <c r="AA976" t="b">
        <v>0</v>
      </c>
      <c r="AB976" s="2">
        <v>45845</v>
      </c>
      <c r="AC976">
        <v>11</v>
      </c>
      <c r="AD976">
        <v>44</v>
      </c>
      <c r="AE976">
        <v>12</v>
      </c>
      <c r="AF976">
        <v>2.4</v>
      </c>
      <c r="AG976">
        <v>3</v>
      </c>
      <c r="AH976" s="30">
        <v>0</v>
      </c>
      <c r="AI976">
        <v>0</v>
      </c>
      <c r="AJ976" t="s">
        <v>65</v>
      </c>
      <c r="AK976" t="s">
        <v>42</v>
      </c>
      <c r="AL976" s="29">
        <f>Table1[[#This Row],[membership_tenure_months]]*Table1[[#This Row],[final_price]]</f>
        <v>187</v>
      </c>
    </row>
    <row r="977" spans="1:38" x14ac:dyDescent="0.35">
      <c r="A977">
        <v>30</v>
      </c>
      <c r="B977" t="s">
        <v>54</v>
      </c>
      <c r="C977">
        <v>2</v>
      </c>
      <c r="D977" t="s">
        <v>59</v>
      </c>
      <c r="E977" t="b">
        <v>1</v>
      </c>
      <c r="F977" s="1">
        <v>0.59652777777777777</v>
      </c>
      <c r="G977" s="1">
        <v>0.6791666666666667</v>
      </c>
      <c r="H977">
        <v>119</v>
      </c>
      <c r="I977" t="b">
        <v>1</v>
      </c>
      <c r="J977" t="b">
        <v>1</v>
      </c>
      <c r="K977" t="b">
        <v>0</v>
      </c>
      <c r="L977" t="s">
        <v>36</v>
      </c>
      <c r="M977">
        <v>20</v>
      </c>
      <c r="N977" t="s">
        <v>82</v>
      </c>
      <c r="O977">
        <v>15</v>
      </c>
      <c r="P977" t="s">
        <v>46</v>
      </c>
      <c r="Q977">
        <v>0</v>
      </c>
      <c r="R977" s="29">
        <v>15</v>
      </c>
      <c r="S977" t="s">
        <v>56</v>
      </c>
      <c r="T977" t="s">
        <v>72</v>
      </c>
      <c r="U977">
        <v>35.3733</v>
      </c>
      <c r="V977">
        <v>-119.0187</v>
      </c>
      <c r="W977">
        <f t="shared" si="30"/>
        <v>2023</v>
      </c>
      <c r="X977" t="str">
        <f t="shared" si="31"/>
        <v>September</v>
      </c>
      <c r="Y977" s="2">
        <v>45197</v>
      </c>
      <c r="Z977">
        <v>5</v>
      </c>
      <c r="AA977" t="b">
        <v>0</v>
      </c>
      <c r="AB977" s="2">
        <v>45825</v>
      </c>
      <c r="AC977">
        <v>23</v>
      </c>
      <c r="AD977">
        <v>64</v>
      </c>
      <c r="AE977">
        <v>8</v>
      </c>
      <c r="AF977">
        <v>2</v>
      </c>
      <c r="AG977">
        <v>0</v>
      </c>
      <c r="AH977" s="30">
        <v>1</v>
      </c>
      <c r="AI977">
        <v>0</v>
      </c>
      <c r="AJ977" t="s">
        <v>73</v>
      </c>
      <c r="AK977" t="s">
        <v>42</v>
      </c>
      <c r="AL977" s="29">
        <f>Table1[[#This Row],[membership_tenure_months]]*Table1[[#This Row],[final_price]]</f>
        <v>345</v>
      </c>
    </row>
    <row r="978" spans="1:38" x14ac:dyDescent="0.35">
      <c r="A978">
        <v>25</v>
      </c>
      <c r="B978" t="s">
        <v>43</v>
      </c>
      <c r="C978">
        <v>2</v>
      </c>
      <c r="D978" t="s">
        <v>89</v>
      </c>
      <c r="E978" t="b">
        <v>0</v>
      </c>
      <c r="F978" s="1">
        <v>0.44305555555555554</v>
      </c>
      <c r="G978" s="1">
        <v>0.52222222222222225</v>
      </c>
      <c r="H978">
        <v>114</v>
      </c>
      <c r="I978" t="b">
        <v>1</v>
      </c>
      <c r="J978" t="b">
        <v>1</v>
      </c>
      <c r="K978" t="b">
        <v>0</v>
      </c>
      <c r="L978" t="s">
        <v>45</v>
      </c>
      <c r="M978">
        <v>30</v>
      </c>
      <c r="N978" t="s">
        <v>82</v>
      </c>
      <c r="O978">
        <v>22.5</v>
      </c>
      <c r="P978" t="s">
        <v>38</v>
      </c>
      <c r="Q978">
        <v>0.05</v>
      </c>
      <c r="R978" s="29">
        <v>21.375</v>
      </c>
      <c r="S978" t="s">
        <v>47</v>
      </c>
      <c r="T978" t="s">
        <v>61</v>
      </c>
      <c r="U978">
        <v>38.581600000000002</v>
      </c>
      <c r="V978">
        <v>-121.4944</v>
      </c>
      <c r="W978">
        <f t="shared" si="30"/>
        <v>2025</v>
      </c>
      <c r="X978" t="str">
        <f t="shared" si="31"/>
        <v>April</v>
      </c>
      <c r="Y978" s="2">
        <v>45776</v>
      </c>
      <c r="Z978">
        <v>7</v>
      </c>
      <c r="AA978" t="b">
        <v>0</v>
      </c>
      <c r="AB978" s="2">
        <v>45857</v>
      </c>
      <c r="AC978">
        <v>4</v>
      </c>
      <c r="AD978">
        <v>32</v>
      </c>
      <c r="AE978">
        <v>8</v>
      </c>
      <c r="AF978">
        <v>1.9</v>
      </c>
      <c r="AG978">
        <v>1.1200000000000001</v>
      </c>
      <c r="AH978" s="30">
        <v>0</v>
      </c>
      <c r="AI978">
        <v>0</v>
      </c>
      <c r="AJ978" t="s">
        <v>62</v>
      </c>
      <c r="AK978" t="s">
        <v>42</v>
      </c>
      <c r="AL978" s="29">
        <f>Table1[[#This Row],[membership_tenure_months]]*Table1[[#This Row],[final_price]]</f>
        <v>85.5</v>
      </c>
    </row>
    <row r="979" spans="1:38" x14ac:dyDescent="0.35">
      <c r="A979">
        <v>35</v>
      </c>
      <c r="B979" t="s">
        <v>43</v>
      </c>
      <c r="C979">
        <v>1</v>
      </c>
      <c r="D979" t="s">
        <v>90</v>
      </c>
      <c r="E979" t="b">
        <v>0</v>
      </c>
      <c r="F979" s="1">
        <v>0.67986111111111114</v>
      </c>
      <c r="G979" s="1">
        <v>0.80069444444444449</v>
      </c>
      <c r="H979">
        <v>174</v>
      </c>
      <c r="I979" t="b">
        <v>1</v>
      </c>
      <c r="J979" t="b">
        <v>0</v>
      </c>
      <c r="K979" t="b">
        <v>0</v>
      </c>
      <c r="L979" t="s">
        <v>80</v>
      </c>
      <c r="M979">
        <v>30</v>
      </c>
      <c r="N979" t="s">
        <v>37</v>
      </c>
      <c r="O979">
        <v>30</v>
      </c>
      <c r="P979" t="s">
        <v>38</v>
      </c>
      <c r="Q979">
        <v>0.05</v>
      </c>
      <c r="R979" s="29">
        <v>28.5</v>
      </c>
      <c r="S979" t="s">
        <v>47</v>
      </c>
      <c r="T979" t="s">
        <v>52</v>
      </c>
      <c r="U979">
        <v>37.804400000000001</v>
      </c>
      <c r="V979">
        <v>-122.27119999999999</v>
      </c>
      <c r="W979">
        <f t="shared" si="30"/>
        <v>2024</v>
      </c>
      <c r="X979" t="str">
        <f t="shared" si="31"/>
        <v>January</v>
      </c>
      <c r="Y979" s="2">
        <v>45302</v>
      </c>
      <c r="Z979">
        <v>0</v>
      </c>
      <c r="AA979" t="b">
        <v>1</v>
      </c>
      <c r="AB979" s="2">
        <v>45831</v>
      </c>
      <c r="AC979">
        <v>19</v>
      </c>
      <c r="AD979">
        <v>58</v>
      </c>
      <c r="AE979">
        <v>4</v>
      </c>
      <c r="AF979">
        <v>2.9</v>
      </c>
      <c r="AG979">
        <v>1.5</v>
      </c>
      <c r="AH979" s="30">
        <v>0</v>
      </c>
      <c r="AI979">
        <v>0</v>
      </c>
      <c r="AJ979" t="s">
        <v>53</v>
      </c>
      <c r="AK979" t="s">
        <v>42</v>
      </c>
      <c r="AL979" s="29">
        <f>Table1[[#This Row],[membership_tenure_months]]*Table1[[#This Row],[final_price]]</f>
        <v>541.5</v>
      </c>
    </row>
    <row r="980" spans="1:38" x14ac:dyDescent="0.35">
      <c r="A980">
        <v>16</v>
      </c>
      <c r="B980" t="s">
        <v>34</v>
      </c>
      <c r="C980">
        <v>3</v>
      </c>
      <c r="D980" t="s">
        <v>140</v>
      </c>
      <c r="E980" t="b">
        <v>0</v>
      </c>
      <c r="F980" s="1">
        <v>0.6694444444444444</v>
      </c>
      <c r="G980" s="1">
        <v>0.74375000000000002</v>
      </c>
      <c r="H980">
        <v>107</v>
      </c>
      <c r="I980" t="b">
        <v>1</v>
      </c>
      <c r="J980" t="b">
        <v>1</v>
      </c>
      <c r="K980" t="b">
        <v>1</v>
      </c>
      <c r="L980" t="s">
        <v>36</v>
      </c>
      <c r="M980">
        <v>50</v>
      </c>
      <c r="N980" t="s">
        <v>82</v>
      </c>
      <c r="O980">
        <v>37.5</v>
      </c>
      <c r="P980" t="s">
        <v>46</v>
      </c>
      <c r="Q980">
        <v>0</v>
      </c>
      <c r="R980" s="29">
        <v>37.5</v>
      </c>
      <c r="S980" t="s">
        <v>39</v>
      </c>
      <c r="T980" t="s">
        <v>40</v>
      </c>
      <c r="U980">
        <v>37.338200000000001</v>
      </c>
      <c r="V980">
        <v>-121.88630000000001</v>
      </c>
      <c r="W980">
        <f t="shared" si="30"/>
        <v>2023</v>
      </c>
      <c r="X980" t="str">
        <f t="shared" si="31"/>
        <v>September</v>
      </c>
      <c r="Y980" s="2">
        <v>45195</v>
      </c>
      <c r="Z980">
        <v>7</v>
      </c>
      <c r="AA980" t="b">
        <v>0</v>
      </c>
      <c r="AB980" s="2">
        <v>45825</v>
      </c>
      <c r="AC980">
        <v>23</v>
      </c>
      <c r="AD980">
        <v>64</v>
      </c>
      <c r="AE980">
        <v>12</v>
      </c>
      <c r="AF980">
        <v>1.8</v>
      </c>
      <c r="AG980">
        <v>0</v>
      </c>
      <c r="AH980" s="30">
        <v>1</v>
      </c>
      <c r="AI980">
        <v>0</v>
      </c>
      <c r="AJ980" t="s">
        <v>41</v>
      </c>
      <c r="AK980" t="s">
        <v>42</v>
      </c>
      <c r="AL980" s="29">
        <f>Table1[[#This Row],[membership_tenure_months]]*Table1[[#This Row],[final_price]]</f>
        <v>862.5</v>
      </c>
    </row>
    <row r="981" spans="1:38" x14ac:dyDescent="0.35">
      <c r="A981">
        <v>18</v>
      </c>
      <c r="B981" t="s">
        <v>34</v>
      </c>
      <c r="C981">
        <v>3</v>
      </c>
      <c r="D981" t="s">
        <v>143</v>
      </c>
      <c r="E981" t="b">
        <v>1</v>
      </c>
      <c r="F981" s="1">
        <v>0.48680555555555555</v>
      </c>
      <c r="G981" s="1">
        <v>0.54722222222222228</v>
      </c>
      <c r="H981">
        <v>87</v>
      </c>
      <c r="I981" t="b">
        <v>0</v>
      </c>
      <c r="J981" t="b">
        <v>0</v>
      </c>
      <c r="K981" t="b">
        <v>0</v>
      </c>
      <c r="L981" t="s">
        <v>36</v>
      </c>
      <c r="M981">
        <v>50</v>
      </c>
      <c r="N981" t="s">
        <v>82</v>
      </c>
      <c r="O981">
        <v>37.5</v>
      </c>
      <c r="P981" t="s">
        <v>93</v>
      </c>
      <c r="Q981">
        <v>0.15</v>
      </c>
      <c r="R981" s="29">
        <v>31.875</v>
      </c>
      <c r="S981" t="s">
        <v>39</v>
      </c>
      <c r="T981" t="s">
        <v>52</v>
      </c>
      <c r="U981">
        <v>37.804400000000001</v>
      </c>
      <c r="V981">
        <v>-122.27119999999999</v>
      </c>
      <c r="W981">
        <f t="shared" si="30"/>
        <v>2024</v>
      </c>
      <c r="X981" t="str">
        <f t="shared" si="31"/>
        <v>July</v>
      </c>
      <c r="Y981" s="2">
        <v>45475</v>
      </c>
      <c r="Z981">
        <v>0</v>
      </c>
      <c r="AA981" t="b">
        <v>0</v>
      </c>
      <c r="AB981" s="2">
        <v>45840</v>
      </c>
      <c r="AC981">
        <v>13</v>
      </c>
      <c r="AD981">
        <v>49</v>
      </c>
      <c r="AE981">
        <v>12</v>
      </c>
      <c r="AF981">
        <v>1.4</v>
      </c>
      <c r="AG981">
        <v>5.62</v>
      </c>
      <c r="AH981" s="30">
        <v>0</v>
      </c>
      <c r="AI981">
        <v>0</v>
      </c>
      <c r="AJ981" t="s">
        <v>53</v>
      </c>
      <c r="AK981" t="s">
        <v>42</v>
      </c>
      <c r="AL981" s="29">
        <f>Table1[[#This Row],[membership_tenure_months]]*Table1[[#This Row],[final_price]]</f>
        <v>414.375</v>
      </c>
    </row>
    <row r="982" spans="1:38" x14ac:dyDescent="0.35">
      <c r="A982">
        <v>36</v>
      </c>
      <c r="B982" t="s">
        <v>34</v>
      </c>
      <c r="C982">
        <v>1</v>
      </c>
      <c r="D982" t="s">
        <v>114</v>
      </c>
      <c r="E982" t="b">
        <v>1</v>
      </c>
      <c r="F982" s="1">
        <v>0.49722222222222223</v>
      </c>
      <c r="G982" s="1">
        <v>0.54027777777777775</v>
      </c>
      <c r="H982">
        <v>62</v>
      </c>
      <c r="I982" t="b">
        <v>1</v>
      </c>
      <c r="J982" t="b">
        <v>1</v>
      </c>
      <c r="K982" t="b">
        <v>1</v>
      </c>
      <c r="L982" t="s">
        <v>80</v>
      </c>
      <c r="M982">
        <v>50</v>
      </c>
      <c r="N982" t="s">
        <v>37</v>
      </c>
      <c r="O982">
        <v>50</v>
      </c>
      <c r="P982" t="s">
        <v>46</v>
      </c>
      <c r="Q982">
        <v>0</v>
      </c>
      <c r="R982" s="29">
        <v>50</v>
      </c>
      <c r="S982" t="s">
        <v>39</v>
      </c>
      <c r="T982" t="s">
        <v>69</v>
      </c>
      <c r="U982">
        <v>32.715699999999998</v>
      </c>
      <c r="V982">
        <v>-117.1611</v>
      </c>
      <c r="W982">
        <f t="shared" si="30"/>
        <v>2023</v>
      </c>
      <c r="X982" t="str">
        <f t="shared" si="31"/>
        <v>March</v>
      </c>
      <c r="Y982" s="2">
        <v>45009</v>
      </c>
      <c r="Z982">
        <v>8</v>
      </c>
      <c r="AA982" t="b">
        <v>1</v>
      </c>
      <c r="AB982" s="2">
        <v>45814</v>
      </c>
      <c r="AC982">
        <v>29</v>
      </c>
      <c r="AD982">
        <v>75</v>
      </c>
      <c r="AE982">
        <v>4</v>
      </c>
      <c r="AF982">
        <v>1</v>
      </c>
      <c r="AG982">
        <v>0</v>
      </c>
      <c r="AH982" s="30">
        <v>1</v>
      </c>
      <c r="AI982">
        <v>1</v>
      </c>
      <c r="AJ982" t="s">
        <v>70</v>
      </c>
      <c r="AK982" t="s">
        <v>42</v>
      </c>
      <c r="AL982" s="29">
        <f>Table1[[#This Row],[membership_tenure_months]]*Table1[[#This Row],[final_price]]</f>
        <v>1450</v>
      </c>
    </row>
    <row r="983" spans="1:38" x14ac:dyDescent="0.35">
      <c r="A983">
        <v>30</v>
      </c>
      <c r="B983" t="s">
        <v>34</v>
      </c>
      <c r="C983">
        <v>3</v>
      </c>
      <c r="D983" t="s">
        <v>78</v>
      </c>
      <c r="E983" t="b">
        <v>1</v>
      </c>
      <c r="F983" s="1">
        <v>0.73819444444444449</v>
      </c>
      <c r="G983" s="1">
        <v>0.76597222222222228</v>
      </c>
      <c r="H983">
        <v>40</v>
      </c>
      <c r="I983" t="b">
        <v>0</v>
      </c>
      <c r="J983" t="b">
        <v>0</v>
      </c>
      <c r="K983" t="b">
        <v>0</v>
      </c>
      <c r="L983" t="s">
        <v>36</v>
      </c>
      <c r="M983">
        <v>50</v>
      </c>
      <c r="N983" t="s">
        <v>37</v>
      </c>
      <c r="O983">
        <v>50</v>
      </c>
      <c r="P983" t="s">
        <v>93</v>
      </c>
      <c r="Q983">
        <v>0.15</v>
      </c>
      <c r="R983" s="29">
        <v>42.5</v>
      </c>
      <c r="S983" t="s">
        <v>39</v>
      </c>
      <c r="T983" t="s">
        <v>48</v>
      </c>
      <c r="U983">
        <v>36.7378</v>
      </c>
      <c r="V983">
        <v>-119.7871</v>
      </c>
      <c r="W983">
        <f t="shared" si="30"/>
        <v>2025</v>
      </c>
      <c r="X983" t="str">
        <f t="shared" si="31"/>
        <v>March</v>
      </c>
      <c r="Y983" s="2">
        <v>45717</v>
      </c>
      <c r="Z983">
        <v>0</v>
      </c>
      <c r="AA983" t="b">
        <v>1</v>
      </c>
      <c r="AB983" s="2">
        <v>45854</v>
      </c>
      <c r="AC983">
        <v>5</v>
      </c>
      <c r="AD983">
        <v>35</v>
      </c>
      <c r="AE983">
        <v>12</v>
      </c>
      <c r="AF983">
        <v>0.7</v>
      </c>
      <c r="AG983">
        <v>7.5</v>
      </c>
      <c r="AH983" s="30">
        <v>0</v>
      </c>
      <c r="AI983">
        <v>0</v>
      </c>
      <c r="AJ983" t="s">
        <v>49</v>
      </c>
      <c r="AK983" t="s">
        <v>42</v>
      </c>
      <c r="AL983" s="29">
        <f>Table1[[#This Row],[membership_tenure_months]]*Table1[[#This Row],[final_price]]</f>
        <v>212.5</v>
      </c>
    </row>
    <row r="984" spans="1:38" x14ac:dyDescent="0.35">
      <c r="A984">
        <v>43</v>
      </c>
      <c r="B984" t="s">
        <v>54</v>
      </c>
      <c r="C984">
        <v>1</v>
      </c>
      <c r="D984" t="s">
        <v>114</v>
      </c>
      <c r="E984" t="b">
        <v>1</v>
      </c>
      <c r="F984" s="1">
        <v>0.61388888888888893</v>
      </c>
      <c r="G984" s="1">
        <v>0.69722222222222219</v>
      </c>
      <c r="H984">
        <v>120</v>
      </c>
      <c r="I984" t="b">
        <v>1</v>
      </c>
      <c r="J984" t="b">
        <v>1</v>
      </c>
      <c r="K984" t="b">
        <v>1</v>
      </c>
      <c r="L984" t="s">
        <v>36</v>
      </c>
      <c r="M984">
        <v>20</v>
      </c>
      <c r="N984" t="s">
        <v>97</v>
      </c>
      <c r="O984">
        <v>18</v>
      </c>
      <c r="P984" t="s">
        <v>93</v>
      </c>
      <c r="Q984">
        <v>0.15</v>
      </c>
      <c r="R984" s="29">
        <v>15.3</v>
      </c>
      <c r="S984" t="s">
        <v>56</v>
      </c>
      <c r="T984" t="s">
        <v>69</v>
      </c>
      <c r="U984">
        <v>32.715699999999998</v>
      </c>
      <c r="V984">
        <v>-117.1611</v>
      </c>
      <c r="W984">
        <f t="shared" si="30"/>
        <v>2025</v>
      </c>
      <c r="X984" t="str">
        <f t="shared" si="31"/>
        <v>April</v>
      </c>
      <c r="Y984" s="2">
        <v>45750</v>
      </c>
      <c r="Z984">
        <v>4</v>
      </c>
      <c r="AA984" t="b">
        <v>1</v>
      </c>
      <c r="AB984" s="2">
        <v>45856</v>
      </c>
      <c r="AC984">
        <v>4</v>
      </c>
      <c r="AD984">
        <v>33</v>
      </c>
      <c r="AE984">
        <v>4</v>
      </c>
      <c r="AF984">
        <v>2</v>
      </c>
      <c r="AG984">
        <v>2.7</v>
      </c>
      <c r="AH984" s="30">
        <v>0</v>
      </c>
      <c r="AI984">
        <v>0</v>
      </c>
      <c r="AJ984" t="s">
        <v>70</v>
      </c>
      <c r="AK984" t="s">
        <v>42</v>
      </c>
      <c r="AL984" s="29">
        <f>Table1[[#This Row],[membership_tenure_months]]*Table1[[#This Row],[final_price]]</f>
        <v>61.2</v>
      </c>
    </row>
    <row r="985" spans="1:38" x14ac:dyDescent="0.35">
      <c r="A985">
        <v>16</v>
      </c>
      <c r="B985" t="s">
        <v>54</v>
      </c>
      <c r="C985">
        <v>3</v>
      </c>
      <c r="D985" t="s">
        <v>110</v>
      </c>
      <c r="E985" t="b">
        <v>0</v>
      </c>
      <c r="F985" s="1">
        <v>0.63194444444444442</v>
      </c>
      <c r="G985" s="1">
        <v>0.67083333333333328</v>
      </c>
      <c r="H985">
        <v>56</v>
      </c>
      <c r="I985" t="b">
        <v>0</v>
      </c>
      <c r="J985" t="b">
        <v>1</v>
      </c>
      <c r="K985" t="b">
        <v>0</v>
      </c>
      <c r="L985" t="s">
        <v>36</v>
      </c>
      <c r="M985">
        <v>20</v>
      </c>
      <c r="N985" t="s">
        <v>37</v>
      </c>
      <c r="O985">
        <v>20</v>
      </c>
      <c r="P985" t="s">
        <v>38</v>
      </c>
      <c r="Q985">
        <v>0.05</v>
      </c>
      <c r="R985" s="29">
        <v>19</v>
      </c>
      <c r="S985" t="s">
        <v>56</v>
      </c>
      <c r="T985" t="s">
        <v>52</v>
      </c>
      <c r="U985">
        <v>37.804400000000001</v>
      </c>
      <c r="V985">
        <v>-122.27119999999999</v>
      </c>
      <c r="W985">
        <f t="shared" si="30"/>
        <v>2023</v>
      </c>
      <c r="X985" t="str">
        <f t="shared" si="31"/>
        <v>May</v>
      </c>
      <c r="Y985" s="2">
        <v>45055</v>
      </c>
      <c r="Z985">
        <v>6</v>
      </c>
      <c r="AA985" t="b">
        <v>0</v>
      </c>
      <c r="AB985" s="2">
        <v>45817</v>
      </c>
      <c r="AC985">
        <v>27</v>
      </c>
      <c r="AD985">
        <v>72</v>
      </c>
      <c r="AE985">
        <v>12</v>
      </c>
      <c r="AF985">
        <v>0.9</v>
      </c>
      <c r="AG985">
        <v>1</v>
      </c>
      <c r="AH985" s="30">
        <v>1</v>
      </c>
      <c r="AI985">
        <v>0</v>
      </c>
      <c r="AJ985" t="s">
        <v>53</v>
      </c>
      <c r="AK985" t="s">
        <v>42</v>
      </c>
      <c r="AL985" s="29">
        <f>Table1[[#This Row],[membership_tenure_months]]*Table1[[#This Row],[final_price]]</f>
        <v>513</v>
      </c>
    </row>
    <row r="986" spans="1:38" x14ac:dyDescent="0.35">
      <c r="A986">
        <v>27</v>
      </c>
      <c r="B986" t="s">
        <v>54</v>
      </c>
      <c r="C986">
        <v>2</v>
      </c>
      <c r="D986" t="s">
        <v>92</v>
      </c>
      <c r="E986" t="b">
        <v>1</v>
      </c>
      <c r="F986" s="1">
        <v>0.4826388888888889</v>
      </c>
      <c r="G986" s="1">
        <v>0.56527777777777777</v>
      </c>
      <c r="H986">
        <v>119</v>
      </c>
      <c r="I986" t="b">
        <v>1</v>
      </c>
      <c r="J986" t="b">
        <v>0</v>
      </c>
      <c r="K986" t="b">
        <v>1</v>
      </c>
      <c r="L986" t="s">
        <v>36</v>
      </c>
      <c r="M986">
        <v>20</v>
      </c>
      <c r="N986" t="s">
        <v>37</v>
      </c>
      <c r="O986">
        <v>20</v>
      </c>
      <c r="P986" t="s">
        <v>38</v>
      </c>
      <c r="Q986">
        <v>0.05</v>
      </c>
      <c r="R986" s="29">
        <v>19</v>
      </c>
      <c r="S986" t="s">
        <v>56</v>
      </c>
      <c r="T986" t="s">
        <v>52</v>
      </c>
      <c r="U986">
        <v>37.804400000000001</v>
      </c>
      <c r="V986">
        <v>-122.27119999999999</v>
      </c>
      <c r="W986">
        <f t="shared" si="30"/>
        <v>2024</v>
      </c>
      <c r="X986" t="str">
        <f t="shared" si="31"/>
        <v>January</v>
      </c>
      <c r="Y986" s="2">
        <v>45303</v>
      </c>
      <c r="Z986">
        <v>0</v>
      </c>
      <c r="AA986" t="b">
        <v>0</v>
      </c>
      <c r="AB986" s="2">
        <v>45831</v>
      </c>
      <c r="AC986">
        <v>19</v>
      </c>
      <c r="AD986">
        <v>58</v>
      </c>
      <c r="AE986">
        <v>8</v>
      </c>
      <c r="AF986">
        <v>2</v>
      </c>
      <c r="AG986">
        <v>1</v>
      </c>
      <c r="AH986" s="30">
        <v>0</v>
      </c>
      <c r="AI986">
        <v>0</v>
      </c>
      <c r="AJ986" t="s">
        <v>53</v>
      </c>
      <c r="AK986" t="s">
        <v>42</v>
      </c>
      <c r="AL986" s="29">
        <f>Table1[[#This Row],[membership_tenure_months]]*Table1[[#This Row],[final_price]]</f>
        <v>361</v>
      </c>
    </row>
    <row r="987" spans="1:38" x14ac:dyDescent="0.35">
      <c r="A987">
        <v>37</v>
      </c>
      <c r="B987" t="s">
        <v>54</v>
      </c>
      <c r="C987">
        <v>3</v>
      </c>
      <c r="D987" t="s">
        <v>133</v>
      </c>
      <c r="E987" t="b">
        <v>1</v>
      </c>
      <c r="F987" s="1">
        <v>0.75486111111111109</v>
      </c>
      <c r="G987" s="1">
        <v>0.83402777777777781</v>
      </c>
      <c r="H987">
        <v>114</v>
      </c>
      <c r="I987" t="b">
        <v>0</v>
      </c>
      <c r="J987" t="b">
        <v>0</v>
      </c>
      <c r="K987" t="b">
        <v>1</v>
      </c>
      <c r="L987" t="s">
        <v>45</v>
      </c>
      <c r="M987">
        <v>20</v>
      </c>
      <c r="N987" t="s">
        <v>82</v>
      </c>
      <c r="O987">
        <v>15</v>
      </c>
      <c r="P987" t="s">
        <v>46</v>
      </c>
      <c r="Q987">
        <v>0</v>
      </c>
      <c r="R987" s="29">
        <v>15</v>
      </c>
      <c r="S987" t="s">
        <v>56</v>
      </c>
      <c r="T987" t="s">
        <v>64</v>
      </c>
      <c r="U987">
        <v>34.052199999999999</v>
      </c>
      <c r="V987">
        <v>-118.2437</v>
      </c>
      <c r="W987">
        <f t="shared" si="30"/>
        <v>2023</v>
      </c>
      <c r="X987" t="str">
        <f t="shared" si="31"/>
        <v>June</v>
      </c>
      <c r="Y987" s="2">
        <v>45097</v>
      </c>
      <c r="Z987">
        <v>0</v>
      </c>
      <c r="AA987" t="b">
        <v>1</v>
      </c>
      <c r="AB987" s="2">
        <v>45819</v>
      </c>
      <c r="AC987">
        <v>26</v>
      </c>
      <c r="AD987">
        <v>70</v>
      </c>
      <c r="AE987">
        <v>12</v>
      </c>
      <c r="AF987">
        <v>1.9</v>
      </c>
      <c r="AG987">
        <v>0</v>
      </c>
      <c r="AH987" s="30">
        <v>1</v>
      </c>
      <c r="AI987">
        <v>0</v>
      </c>
      <c r="AJ987" t="s">
        <v>65</v>
      </c>
      <c r="AK987" t="s">
        <v>42</v>
      </c>
      <c r="AL987" s="29">
        <f>Table1[[#This Row],[membership_tenure_months]]*Table1[[#This Row],[final_price]]</f>
        <v>390</v>
      </c>
    </row>
    <row r="988" spans="1:38" x14ac:dyDescent="0.35">
      <c r="A988">
        <v>14</v>
      </c>
      <c r="B988" t="s">
        <v>34</v>
      </c>
      <c r="C988">
        <v>3</v>
      </c>
      <c r="D988" t="s">
        <v>109</v>
      </c>
      <c r="E988" t="b">
        <v>0</v>
      </c>
      <c r="F988" s="1">
        <v>0.58958333333333335</v>
      </c>
      <c r="G988" s="1">
        <v>0.69027777777777777</v>
      </c>
      <c r="H988">
        <v>145</v>
      </c>
      <c r="I988" t="b">
        <v>0</v>
      </c>
      <c r="J988" t="b">
        <v>1</v>
      </c>
      <c r="K988" t="b">
        <v>0</v>
      </c>
      <c r="L988" t="s">
        <v>36</v>
      </c>
      <c r="M988">
        <v>50</v>
      </c>
      <c r="N988" t="s">
        <v>97</v>
      </c>
      <c r="O988">
        <v>45</v>
      </c>
      <c r="P988" t="s">
        <v>93</v>
      </c>
      <c r="Q988">
        <v>0.15</v>
      </c>
      <c r="R988" s="29">
        <v>38.25</v>
      </c>
      <c r="S988" t="s">
        <v>39</v>
      </c>
      <c r="T988" t="s">
        <v>72</v>
      </c>
      <c r="U988">
        <v>35.3733</v>
      </c>
      <c r="V988">
        <v>-119.0187</v>
      </c>
      <c r="W988">
        <f t="shared" si="30"/>
        <v>2024</v>
      </c>
      <c r="X988" t="str">
        <f t="shared" si="31"/>
        <v>March</v>
      </c>
      <c r="Y988" s="2">
        <v>45367</v>
      </c>
      <c r="Z988">
        <v>4</v>
      </c>
      <c r="AA988" t="b">
        <v>0</v>
      </c>
      <c r="AB988" s="2">
        <v>45834</v>
      </c>
      <c r="AC988">
        <v>17</v>
      </c>
      <c r="AD988">
        <v>55</v>
      </c>
      <c r="AE988">
        <v>12</v>
      </c>
      <c r="AF988">
        <v>2.4</v>
      </c>
      <c r="AG988">
        <v>6.75</v>
      </c>
      <c r="AH988" s="30">
        <v>0</v>
      </c>
      <c r="AI988">
        <v>0</v>
      </c>
      <c r="AJ988" t="s">
        <v>73</v>
      </c>
      <c r="AK988" t="s">
        <v>42</v>
      </c>
      <c r="AL988" s="29">
        <f>Table1[[#This Row],[membership_tenure_months]]*Table1[[#This Row],[final_price]]</f>
        <v>650.25</v>
      </c>
    </row>
    <row r="989" spans="1:38" x14ac:dyDescent="0.35">
      <c r="A989">
        <v>16</v>
      </c>
      <c r="B989" t="s">
        <v>34</v>
      </c>
      <c r="C989">
        <v>3</v>
      </c>
      <c r="D989" t="s">
        <v>136</v>
      </c>
      <c r="E989" t="b">
        <v>1</v>
      </c>
      <c r="F989" s="1">
        <v>0.53125</v>
      </c>
      <c r="G989" s="1">
        <v>0.61250000000000004</v>
      </c>
      <c r="H989">
        <v>117</v>
      </c>
      <c r="I989" t="b">
        <v>1</v>
      </c>
      <c r="J989" t="b">
        <v>1</v>
      </c>
      <c r="K989" t="b">
        <v>0</v>
      </c>
      <c r="L989" t="s">
        <v>45</v>
      </c>
      <c r="M989">
        <v>50</v>
      </c>
      <c r="N989" t="s">
        <v>37</v>
      </c>
      <c r="O989">
        <v>50</v>
      </c>
      <c r="P989" t="s">
        <v>46</v>
      </c>
      <c r="Q989">
        <v>0</v>
      </c>
      <c r="R989" s="29">
        <v>50</v>
      </c>
      <c r="S989" t="s">
        <v>39</v>
      </c>
      <c r="T989" t="s">
        <v>52</v>
      </c>
      <c r="U989">
        <v>37.804400000000001</v>
      </c>
      <c r="V989">
        <v>-122.27119999999999</v>
      </c>
      <c r="W989">
        <f t="shared" si="30"/>
        <v>2024</v>
      </c>
      <c r="X989" t="str">
        <f t="shared" si="31"/>
        <v>October</v>
      </c>
      <c r="Y989" s="2">
        <v>45568</v>
      </c>
      <c r="Z989">
        <v>6</v>
      </c>
      <c r="AA989" t="b">
        <v>1</v>
      </c>
      <c r="AB989" s="2">
        <v>45846</v>
      </c>
      <c r="AC989">
        <v>10</v>
      </c>
      <c r="AD989">
        <v>43</v>
      </c>
      <c r="AE989">
        <v>12</v>
      </c>
      <c r="AF989">
        <v>2</v>
      </c>
      <c r="AG989">
        <v>0</v>
      </c>
      <c r="AH989" s="30">
        <v>0</v>
      </c>
      <c r="AI989">
        <v>1</v>
      </c>
      <c r="AJ989" t="s">
        <v>53</v>
      </c>
      <c r="AK989" t="s">
        <v>42</v>
      </c>
      <c r="AL989" s="29">
        <f>Table1[[#This Row],[membership_tenure_months]]*Table1[[#This Row],[final_price]]</f>
        <v>500</v>
      </c>
    </row>
    <row r="990" spans="1:38" x14ac:dyDescent="0.35">
      <c r="A990">
        <v>45</v>
      </c>
      <c r="B990" t="s">
        <v>34</v>
      </c>
      <c r="C990">
        <v>5</v>
      </c>
      <c r="D990" t="s">
        <v>85</v>
      </c>
      <c r="E990" t="b">
        <v>1</v>
      </c>
      <c r="F990" s="1">
        <v>0.62430555555555556</v>
      </c>
      <c r="G990" s="1">
        <v>0.70763888888888893</v>
      </c>
      <c r="H990">
        <v>120</v>
      </c>
      <c r="I990" t="b">
        <v>0</v>
      </c>
      <c r="J990" t="b">
        <v>0</v>
      </c>
      <c r="K990" t="b">
        <v>1</v>
      </c>
      <c r="L990" t="s">
        <v>80</v>
      </c>
      <c r="M990">
        <v>50</v>
      </c>
      <c r="N990" t="s">
        <v>82</v>
      </c>
      <c r="O990">
        <v>37.5</v>
      </c>
      <c r="P990" t="s">
        <v>93</v>
      </c>
      <c r="Q990">
        <v>0.15</v>
      </c>
      <c r="R990" s="29">
        <v>31.875</v>
      </c>
      <c r="S990" t="s">
        <v>39</v>
      </c>
      <c r="T990" t="s">
        <v>76</v>
      </c>
      <c r="U990">
        <v>37.774900000000002</v>
      </c>
      <c r="V990">
        <v>-122.4194</v>
      </c>
      <c r="W990">
        <f t="shared" si="30"/>
        <v>2023</v>
      </c>
      <c r="X990" t="str">
        <f t="shared" si="31"/>
        <v>February</v>
      </c>
      <c r="Y990" s="2">
        <v>44958</v>
      </c>
      <c r="Z990">
        <v>0</v>
      </c>
      <c r="AA990" t="b">
        <v>0</v>
      </c>
      <c r="AB990" s="2">
        <v>45811</v>
      </c>
      <c r="AC990">
        <v>30</v>
      </c>
      <c r="AD990">
        <v>78</v>
      </c>
      <c r="AE990">
        <v>20</v>
      </c>
      <c r="AF990">
        <v>2</v>
      </c>
      <c r="AG990">
        <v>5.62</v>
      </c>
      <c r="AH990" s="30">
        <v>1</v>
      </c>
      <c r="AI990">
        <v>0</v>
      </c>
      <c r="AJ990" t="s">
        <v>77</v>
      </c>
      <c r="AK990" t="s">
        <v>42</v>
      </c>
      <c r="AL990" s="29">
        <f>Table1[[#This Row],[membership_tenure_months]]*Table1[[#This Row],[final_price]]</f>
        <v>956.25</v>
      </c>
    </row>
    <row r="991" spans="1:38" x14ac:dyDescent="0.35">
      <c r="A991">
        <v>26</v>
      </c>
      <c r="B991" t="s">
        <v>43</v>
      </c>
      <c r="C991">
        <v>4</v>
      </c>
      <c r="D991" t="s">
        <v>151</v>
      </c>
      <c r="E991" t="b">
        <v>1</v>
      </c>
      <c r="F991" s="1">
        <v>0.54374999999999996</v>
      </c>
      <c r="G991" s="1">
        <v>0.65208333333333335</v>
      </c>
      <c r="H991">
        <v>156</v>
      </c>
      <c r="I991" t="b">
        <v>0</v>
      </c>
      <c r="J991" t="b">
        <v>1</v>
      </c>
      <c r="K991" t="b">
        <v>1</v>
      </c>
      <c r="L991" t="s">
        <v>60</v>
      </c>
      <c r="M991">
        <v>30</v>
      </c>
      <c r="N991" t="s">
        <v>82</v>
      </c>
      <c r="O991">
        <v>22.5</v>
      </c>
      <c r="P991" t="s">
        <v>38</v>
      </c>
      <c r="Q991">
        <v>0.05</v>
      </c>
      <c r="R991" s="29">
        <v>21.375</v>
      </c>
      <c r="S991" t="s">
        <v>47</v>
      </c>
      <c r="T991" t="s">
        <v>61</v>
      </c>
      <c r="U991">
        <v>38.581600000000002</v>
      </c>
      <c r="V991">
        <v>-121.4944</v>
      </c>
      <c r="W991">
        <f t="shared" si="30"/>
        <v>2023</v>
      </c>
      <c r="X991" t="str">
        <f t="shared" si="31"/>
        <v>February</v>
      </c>
      <c r="Y991" s="2">
        <v>44979</v>
      </c>
      <c r="Z991">
        <v>7</v>
      </c>
      <c r="AA991" t="b">
        <v>0</v>
      </c>
      <c r="AB991" s="2">
        <v>45813</v>
      </c>
      <c r="AC991">
        <v>30</v>
      </c>
      <c r="AD991">
        <v>76</v>
      </c>
      <c r="AE991">
        <v>16</v>
      </c>
      <c r="AF991">
        <v>2.6</v>
      </c>
      <c r="AG991">
        <v>1.1200000000000001</v>
      </c>
      <c r="AH991" s="30">
        <v>1</v>
      </c>
      <c r="AI991">
        <v>0</v>
      </c>
      <c r="AJ991" t="s">
        <v>62</v>
      </c>
      <c r="AK991" t="s">
        <v>42</v>
      </c>
      <c r="AL991" s="29">
        <f>Table1[[#This Row],[membership_tenure_months]]*Table1[[#This Row],[final_price]]</f>
        <v>641.25</v>
      </c>
    </row>
    <row r="992" spans="1:38" x14ac:dyDescent="0.35">
      <c r="A992">
        <v>45</v>
      </c>
      <c r="B992" t="s">
        <v>34</v>
      </c>
      <c r="C992">
        <v>1</v>
      </c>
      <c r="D992" t="s">
        <v>116</v>
      </c>
      <c r="E992" t="b">
        <v>0</v>
      </c>
      <c r="F992" s="1">
        <v>0.80763888888888891</v>
      </c>
      <c r="G992" s="1">
        <v>0.86805555555555558</v>
      </c>
      <c r="H992">
        <v>87</v>
      </c>
      <c r="I992" t="b">
        <v>0</v>
      </c>
      <c r="J992" t="b">
        <v>1</v>
      </c>
      <c r="K992" t="b">
        <v>1</v>
      </c>
      <c r="L992" t="s">
        <v>45</v>
      </c>
      <c r="M992">
        <v>50</v>
      </c>
      <c r="N992" t="s">
        <v>37</v>
      </c>
      <c r="O992">
        <v>50</v>
      </c>
      <c r="P992" t="s">
        <v>51</v>
      </c>
      <c r="Q992">
        <v>0.1</v>
      </c>
      <c r="R992" s="29">
        <v>45</v>
      </c>
      <c r="S992" t="s">
        <v>39</v>
      </c>
      <c r="T992" t="s">
        <v>61</v>
      </c>
      <c r="U992">
        <v>38.581600000000002</v>
      </c>
      <c r="V992">
        <v>-121.4944</v>
      </c>
      <c r="W992">
        <f t="shared" si="30"/>
        <v>2023</v>
      </c>
      <c r="X992" t="str">
        <f t="shared" si="31"/>
        <v>June</v>
      </c>
      <c r="Y992" s="2">
        <v>45091</v>
      </c>
      <c r="Z992">
        <v>7</v>
      </c>
      <c r="AA992" t="b">
        <v>0</v>
      </c>
      <c r="AB992" s="2">
        <v>45819</v>
      </c>
      <c r="AC992">
        <v>26</v>
      </c>
      <c r="AD992">
        <v>70</v>
      </c>
      <c r="AE992">
        <v>4</v>
      </c>
      <c r="AF992">
        <v>1.4</v>
      </c>
      <c r="AG992">
        <v>5</v>
      </c>
      <c r="AH992" s="30">
        <v>1</v>
      </c>
      <c r="AI992">
        <v>0</v>
      </c>
      <c r="AJ992" t="s">
        <v>62</v>
      </c>
      <c r="AK992" t="s">
        <v>42</v>
      </c>
      <c r="AL992" s="29">
        <f>Table1[[#This Row],[membership_tenure_months]]*Table1[[#This Row],[final_price]]</f>
        <v>1170</v>
      </c>
    </row>
    <row r="993" spans="1:38" x14ac:dyDescent="0.35">
      <c r="A993">
        <v>27</v>
      </c>
      <c r="B993" t="s">
        <v>66</v>
      </c>
      <c r="C993">
        <v>5</v>
      </c>
      <c r="D993" t="s">
        <v>87</v>
      </c>
      <c r="E993" t="b">
        <v>0</v>
      </c>
      <c r="F993" s="1">
        <v>0.41458333333333336</v>
      </c>
      <c r="G993" s="1">
        <v>0.51527777777777772</v>
      </c>
      <c r="H993">
        <v>145</v>
      </c>
      <c r="I993" t="b">
        <v>0</v>
      </c>
      <c r="J993" t="b">
        <v>0</v>
      </c>
      <c r="K993" t="b">
        <v>0</v>
      </c>
      <c r="L993" t="s">
        <v>45</v>
      </c>
      <c r="M993">
        <v>70</v>
      </c>
      <c r="N993" t="s">
        <v>82</v>
      </c>
      <c r="O993">
        <v>52.5</v>
      </c>
      <c r="P993" t="s">
        <v>51</v>
      </c>
      <c r="Q993">
        <v>0.1</v>
      </c>
      <c r="R993" s="29">
        <v>47.25</v>
      </c>
      <c r="S993" t="s">
        <v>68</v>
      </c>
      <c r="T993" t="s">
        <v>64</v>
      </c>
      <c r="U993">
        <v>34.052199999999999</v>
      </c>
      <c r="V993">
        <v>-118.2437</v>
      </c>
      <c r="W993">
        <f t="shared" si="30"/>
        <v>2024</v>
      </c>
      <c r="X993" t="str">
        <f t="shared" si="31"/>
        <v>September</v>
      </c>
      <c r="Y993" s="2">
        <v>45541</v>
      </c>
      <c r="Z993">
        <v>0</v>
      </c>
      <c r="AA993" t="b">
        <v>1</v>
      </c>
      <c r="AB993" s="2">
        <v>45844</v>
      </c>
      <c r="AC993">
        <v>11</v>
      </c>
      <c r="AD993">
        <v>45</v>
      </c>
      <c r="AE993">
        <v>20</v>
      </c>
      <c r="AF993">
        <v>2.4</v>
      </c>
      <c r="AG993">
        <v>5.25</v>
      </c>
      <c r="AH993" s="30">
        <v>0</v>
      </c>
      <c r="AI993">
        <v>1</v>
      </c>
      <c r="AJ993" t="s">
        <v>65</v>
      </c>
      <c r="AK993" t="s">
        <v>42</v>
      </c>
      <c r="AL993" s="29">
        <f>Table1[[#This Row],[membership_tenure_months]]*Table1[[#This Row],[final_price]]</f>
        <v>519.75</v>
      </c>
    </row>
    <row r="994" spans="1:38" x14ac:dyDescent="0.35">
      <c r="A994">
        <v>19</v>
      </c>
      <c r="B994" t="s">
        <v>34</v>
      </c>
      <c r="C994">
        <v>1</v>
      </c>
      <c r="D994" t="s">
        <v>114</v>
      </c>
      <c r="E994" t="b">
        <v>0</v>
      </c>
      <c r="F994" s="1">
        <v>0.67361111111111116</v>
      </c>
      <c r="G994" s="1">
        <v>0.72222222222222221</v>
      </c>
      <c r="H994">
        <v>70</v>
      </c>
      <c r="I994" t="b">
        <v>0</v>
      </c>
      <c r="J994" t="b">
        <v>1</v>
      </c>
      <c r="K994" t="b">
        <v>1</v>
      </c>
      <c r="L994" t="s">
        <v>36</v>
      </c>
      <c r="M994">
        <v>50</v>
      </c>
      <c r="N994" t="s">
        <v>82</v>
      </c>
      <c r="O994">
        <v>37.5</v>
      </c>
      <c r="P994" t="s">
        <v>51</v>
      </c>
      <c r="Q994">
        <v>0.1</v>
      </c>
      <c r="R994" s="29">
        <v>33.75</v>
      </c>
      <c r="S994" t="s">
        <v>39</v>
      </c>
      <c r="T994" t="s">
        <v>52</v>
      </c>
      <c r="U994">
        <v>37.804400000000001</v>
      </c>
      <c r="V994">
        <v>-122.27119999999999</v>
      </c>
      <c r="W994">
        <f t="shared" si="30"/>
        <v>2023</v>
      </c>
      <c r="X994" t="str">
        <f t="shared" si="31"/>
        <v>October</v>
      </c>
      <c r="Y994" s="2">
        <v>45202</v>
      </c>
      <c r="Z994">
        <v>1</v>
      </c>
      <c r="AA994" t="b">
        <v>1</v>
      </c>
      <c r="AB994" s="2">
        <v>45825</v>
      </c>
      <c r="AC994">
        <v>22</v>
      </c>
      <c r="AD994">
        <v>64</v>
      </c>
      <c r="AE994">
        <v>4</v>
      </c>
      <c r="AF994">
        <v>1.2</v>
      </c>
      <c r="AG994">
        <v>3.75</v>
      </c>
      <c r="AH994" s="30">
        <v>1</v>
      </c>
      <c r="AI994">
        <v>0</v>
      </c>
      <c r="AJ994" t="s">
        <v>53</v>
      </c>
      <c r="AK994" t="s">
        <v>42</v>
      </c>
      <c r="AL994" s="29">
        <f>Table1[[#This Row],[membership_tenure_months]]*Table1[[#This Row],[final_price]]</f>
        <v>742.5</v>
      </c>
    </row>
    <row r="995" spans="1:38" x14ac:dyDescent="0.35">
      <c r="A995">
        <v>37</v>
      </c>
      <c r="B995" t="s">
        <v>54</v>
      </c>
      <c r="C995">
        <v>4</v>
      </c>
      <c r="D995" t="s">
        <v>183</v>
      </c>
      <c r="E995" t="b">
        <v>1</v>
      </c>
      <c r="F995" s="1">
        <v>0.78055555555555556</v>
      </c>
      <c r="G995" s="1">
        <v>0.87222222222222223</v>
      </c>
      <c r="H995">
        <v>132</v>
      </c>
      <c r="I995" t="b">
        <v>1</v>
      </c>
      <c r="J995" t="b">
        <v>0</v>
      </c>
      <c r="K995" t="b">
        <v>1</v>
      </c>
      <c r="L995" t="s">
        <v>80</v>
      </c>
      <c r="M995">
        <v>20</v>
      </c>
      <c r="N995" t="s">
        <v>37</v>
      </c>
      <c r="O995">
        <v>20</v>
      </c>
      <c r="P995" t="s">
        <v>51</v>
      </c>
      <c r="Q995">
        <v>0.1</v>
      </c>
      <c r="R995" s="29">
        <v>18</v>
      </c>
      <c r="S995" t="s">
        <v>56</v>
      </c>
      <c r="T995" t="s">
        <v>57</v>
      </c>
      <c r="U995">
        <v>33.836599999999997</v>
      </c>
      <c r="V995">
        <v>-117.9143</v>
      </c>
      <c r="W995">
        <f t="shared" si="30"/>
        <v>2024</v>
      </c>
      <c r="X995" t="str">
        <f t="shared" si="31"/>
        <v>June</v>
      </c>
      <c r="Y995" s="2">
        <v>45446</v>
      </c>
      <c r="Z995">
        <v>0</v>
      </c>
      <c r="AA995" t="b">
        <v>1</v>
      </c>
      <c r="AB995" s="2">
        <v>45839</v>
      </c>
      <c r="AC995">
        <v>14</v>
      </c>
      <c r="AD995">
        <v>50</v>
      </c>
      <c r="AE995">
        <v>16</v>
      </c>
      <c r="AF995">
        <v>2.2000000000000002</v>
      </c>
      <c r="AG995">
        <v>2</v>
      </c>
      <c r="AH995" s="30">
        <v>0</v>
      </c>
      <c r="AI995">
        <v>0</v>
      </c>
      <c r="AJ995" t="s">
        <v>58</v>
      </c>
      <c r="AK995" t="s">
        <v>42</v>
      </c>
      <c r="AL995" s="29">
        <f>Table1[[#This Row],[membership_tenure_months]]*Table1[[#This Row],[final_price]]</f>
        <v>252</v>
      </c>
    </row>
    <row r="996" spans="1:38" x14ac:dyDescent="0.35">
      <c r="A996">
        <v>49</v>
      </c>
      <c r="B996" t="s">
        <v>54</v>
      </c>
      <c r="C996">
        <v>3</v>
      </c>
      <c r="D996" t="s">
        <v>161</v>
      </c>
      <c r="E996" t="b">
        <v>0</v>
      </c>
      <c r="F996" s="1">
        <v>0.81736111111111109</v>
      </c>
      <c r="G996" s="1">
        <v>0.89652777777777781</v>
      </c>
      <c r="H996">
        <v>114</v>
      </c>
      <c r="I996" t="b">
        <v>1</v>
      </c>
      <c r="J996" t="b">
        <v>0</v>
      </c>
      <c r="K996" t="b">
        <v>0</v>
      </c>
      <c r="L996" t="s">
        <v>36</v>
      </c>
      <c r="M996">
        <v>20</v>
      </c>
      <c r="N996" t="s">
        <v>37</v>
      </c>
      <c r="O996">
        <v>20</v>
      </c>
      <c r="P996" t="s">
        <v>93</v>
      </c>
      <c r="Q996">
        <v>0.15</v>
      </c>
      <c r="R996" s="29">
        <v>17</v>
      </c>
      <c r="S996" t="s">
        <v>56</v>
      </c>
      <c r="T996" t="s">
        <v>57</v>
      </c>
      <c r="U996">
        <v>33.836599999999997</v>
      </c>
      <c r="V996">
        <v>-117.9143</v>
      </c>
      <c r="W996">
        <f t="shared" si="30"/>
        <v>2025</v>
      </c>
      <c r="X996" t="str">
        <f t="shared" si="31"/>
        <v>March</v>
      </c>
      <c r="Y996" s="2">
        <v>45733</v>
      </c>
      <c r="Z996">
        <v>0</v>
      </c>
      <c r="AA996" t="b">
        <v>0</v>
      </c>
      <c r="AB996" s="2">
        <v>45855</v>
      </c>
      <c r="AC996">
        <v>5</v>
      </c>
      <c r="AD996">
        <v>34</v>
      </c>
      <c r="AE996">
        <v>12</v>
      </c>
      <c r="AF996">
        <v>1.9</v>
      </c>
      <c r="AG996">
        <v>3</v>
      </c>
      <c r="AH996" s="30">
        <v>0</v>
      </c>
      <c r="AI996">
        <v>0</v>
      </c>
      <c r="AJ996" t="s">
        <v>58</v>
      </c>
      <c r="AK996" t="s">
        <v>42</v>
      </c>
      <c r="AL996" s="29">
        <f>Table1[[#This Row],[membership_tenure_months]]*Table1[[#This Row],[final_price]]</f>
        <v>85</v>
      </c>
    </row>
    <row r="997" spans="1:38" x14ac:dyDescent="0.35">
      <c r="A997">
        <v>34</v>
      </c>
      <c r="B997" t="s">
        <v>43</v>
      </c>
      <c r="C997">
        <v>2</v>
      </c>
      <c r="D997" t="s">
        <v>92</v>
      </c>
      <c r="E997" t="b">
        <v>0</v>
      </c>
      <c r="F997" s="1">
        <v>0.70972222222222225</v>
      </c>
      <c r="G997" s="1">
        <v>0.77500000000000002</v>
      </c>
      <c r="H997">
        <v>94</v>
      </c>
      <c r="I997" t="b">
        <v>1</v>
      </c>
      <c r="J997" t="b">
        <v>1</v>
      </c>
      <c r="K997" t="b">
        <v>1</v>
      </c>
      <c r="L997" t="s">
        <v>36</v>
      </c>
      <c r="M997">
        <v>30</v>
      </c>
      <c r="N997" t="s">
        <v>37</v>
      </c>
      <c r="O997">
        <v>30</v>
      </c>
      <c r="P997" t="s">
        <v>93</v>
      </c>
      <c r="Q997">
        <v>0.15</v>
      </c>
      <c r="R997" s="29">
        <v>25.5</v>
      </c>
      <c r="S997" t="s">
        <v>47</v>
      </c>
      <c r="T997" t="s">
        <v>40</v>
      </c>
      <c r="U997">
        <v>37.338200000000001</v>
      </c>
      <c r="V997">
        <v>-121.88630000000001</v>
      </c>
      <c r="W997">
        <f t="shared" si="30"/>
        <v>2022</v>
      </c>
      <c r="X997" t="str">
        <f t="shared" si="31"/>
        <v>October</v>
      </c>
      <c r="Y997" s="2">
        <v>44854</v>
      </c>
      <c r="Z997">
        <v>3</v>
      </c>
      <c r="AA997" t="b">
        <v>0</v>
      </c>
      <c r="AB997" s="2">
        <v>45805</v>
      </c>
      <c r="AC997">
        <v>34</v>
      </c>
      <c r="AD997">
        <v>84</v>
      </c>
      <c r="AE997">
        <v>8</v>
      </c>
      <c r="AF997">
        <v>1.6</v>
      </c>
      <c r="AG997">
        <v>4.5</v>
      </c>
      <c r="AH997" s="30">
        <v>1</v>
      </c>
      <c r="AI997">
        <v>0</v>
      </c>
      <c r="AJ997" t="s">
        <v>41</v>
      </c>
      <c r="AK997" t="s">
        <v>42</v>
      </c>
      <c r="AL997" s="29">
        <f>Table1[[#This Row],[membership_tenure_months]]*Table1[[#This Row],[final_price]]</f>
        <v>867</v>
      </c>
    </row>
    <row r="998" spans="1:38" x14ac:dyDescent="0.35">
      <c r="A998">
        <v>42</v>
      </c>
      <c r="B998" t="s">
        <v>34</v>
      </c>
      <c r="C998">
        <v>4</v>
      </c>
      <c r="D998" t="s">
        <v>130</v>
      </c>
      <c r="E998" t="b">
        <v>1</v>
      </c>
      <c r="F998" s="1">
        <v>0.41319444444444442</v>
      </c>
      <c r="G998" s="1">
        <v>0.45763888888888887</v>
      </c>
      <c r="H998">
        <v>64</v>
      </c>
      <c r="I998" t="b">
        <v>0</v>
      </c>
      <c r="J998" t="b">
        <v>0</v>
      </c>
      <c r="K998" t="b">
        <v>1</v>
      </c>
      <c r="L998" t="s">
        <v>36</v>
      </c>
      <c r="M998">
        <v>50</v>
      </c>
      <c r="N998" t="s">
        <v>82</v>
      </c>
      <c r="O998">
        <v>37.5</v>
      </c>
      <c r="P998" t="s">
        <v>38</v>
      </c>
      <c r="Q998">
        <v>0.05</v>
      </c>
      <c r="R998" s="29">
        <v>35.625</v>
      </c>
      <c r="S998" t="s">
        <v>39</v>
      </c>
      <c r="T998" t="s">
        <v>40</v>
      </c>
      <c r="U998">
        <v>37.338200000000001</v>
      </c>
      <c r="V998">
        <v>-121.88630000000001</v>
      </c>
      <c r="W998">
        <f t="shared" si="30"/>
        <v>2025</v>
      </c>
      <c r="X998" t="str">
        <f t="shared" si="31"/>
        <v>January</v>
      </c>
      <c r="Y998" s="2">
        <v>45685</v>
      </c>
      <c r="Z998">
        <v>0</v>
      </c>
      <c r="AA998" t="b">
        <v>0</v>
      </c>
      <c r="AB998" s="2">
        <v>45852</v>
      </c>
      <c r="AC998">
        <v>7</v>
      </c>
      <c r="AD998">
        <v>37</v>
      </c>
      <c r="AE998">
        <v>16</v>
      </c>
      <c r="AF998">
        <v>1.1000000000000001</v>
      </c>
      <c r="AG998">
        <v>1.88</v>
      </c>
      <c r="AH998" s="30">
        <v>0</v>
      </c>
      <c r="AI998">
        <v>0</v>
      </c>
      <c r="AJ998" t="s">
        <v>41</v>
      </c>
      <c r="AK998" t="s">
        <v>42</v>
      </c>
      <c r="AL998" s="29">
        <f>Table1[[#This Row],[membership_tenure_months]]*Table1[[#This Row],[final_price]]</f>
        <v>249.375</v>
      </c>
    </row>
    <row r="999" spans="1:38" x14ac:dyDescent="0.35">
      <c r="A999">
        <v>25</v>
      </c>
      <c r="B999" t="s">
        <v>34</v>
      </c>
      <c r="C999">
        <v>5</v>
      </c>
      <c r="D999" t="s">
        <v>169</v>
      </c>
      <c r="E999" t="b">
        <v>0</v>
      </c>
      <c r="F999" s="1">
        <v>0.67569444444444449</v>
      </c>
      <c r="G999" s="1">
        <v>0.78125</v>
      </c>
      <c r="H999">
        <v>152</v>
      </c>
      <c r="I999" t="b">
        <v>0</v>
      </c>
      <c r="J999" t="b">
        <v>0</v>
      </c>
      <c r="K999" t="b">
        <v>0</v>
      </c>
      <c r="L999" t="s">
        <v>45</v>
      </c>
      <c r="M999">
        <v>50</v>
      </c>
      <c r="N999" t="s">
        <v>97</v>
      </c>
      <c r="O999">
        <v>45</v>
      </c>
      <c r="P999" t="s">
        <v>38</v>
      </c>
      <c r="Q999">
        <v>0.05</v>
      </c>
      <c r="R999" s="29">
        <v>42.75</v>
      </c>
      <c r="S999" t="s">
        <v>39</v>
      </c>
      <c r="T999" t="s">
        <v>64</v>
      </c>
      <c r="U999">
        <v>34.052199999999999</v>
      </c>
      <c r="V999">
        <v>-118.2437</v>
      </c>
      <c r="W999">
        <f t="shared" si="30"/>
        <v>2022</v>
      </c>
      <c r="X999" t="str">
        <f t="shared" si="31"/>
        <v>September</v>
      </c>
      <c r="Y999" s="2">
        <v>44818</v>
      </c>
      <c r="Z999">
        <v>0</v>
      </c>
      <c r="AA999" t="b">
        <v>0</v>
      </c>
      <c r="AB999" s="2">
        <v>45803</v>
      </c>
      <c r="AC999">
        <v>35</v>
      </c>
      <c r="AD999">
        <v>86</v>
      </c>
      <c r="AE999">
        <v>20</v>
      </c>
      <c r="AF999">
        <v>2.5</v>
      </c>
      <c r="AG999">
        <v>2.25</v>
      </c>
      <c r="AH999" s="30">
        <v>1</v>
      </c>
      <c r="AI999">
        <v>0</v>
      </c>
      <c r="AJ999" t="s">
        <v>65</v>
      </c>
      <c r="AK999" t="s">
        <v>42</v>
      </c>
      <c r="AL999" s="29">
        <f>Table1[[#This Row],[membership_tenure_months]]*Table1[[#This Row],[final_price]]</f>
        <v>1496.25</v>
      </c>
    </row>
    <row r="1000" spans="1:38" x14ac:dyDescent="0.35">
      <c r="A1000">
        <v>39</v>
      </c>
      <c r="B1000" t="s">
        <v>43</v>
      </c>
      <c r="C1000">
        <v>2</v>
      </c>
      <c r="D1000" t="s">
        <v>160</v>
      </c>
      <c r="E1000" t="b">
        <v>0</v>
      </c>
      <c r="F1000" s="1">
        <v>0.43888888888888888</v>
      </c>
      <c r="G1000" s="1">
        <v>0.51944444444444449</v>
      </c>
      <c r="H1000">
        <v>116</v>
      </c>
      <c r="I1000" t="b">
        <v>0</v>
      </c>
      <c r="J1000" t="b">
        <v>0</v>
      </c>
      <c r="K1000" t="b">
        <v>1</v>
      </c>
      <c r="L1000" t="s">
        <v>80</v>
      </c>
      <c r="M1000">
        <v>30</v>
      </c>
      <c r="N1000" t="s">
        <v>97</v>
      </c>
      <c r="O1000">
        <v>27</v>
      </c>
      <c r="P1000" t="s">
        <v>93</v>
      </c>
      <c r="Q1000">
        <v>0.15</v>
      </c>
      <c r="R1000" s="29">
        <v>22.95</v>
      </c>
      <c r="S1000" t="s">
        <v>47</v>
      </c>
      <c r="T1000" t="s">
        <v>69</v>
      </c>
      <c r="U1000">
        <v>32.715699999999998</v>
      </c>
      <c r="V1000">
        <v>-117.1611</v>
      </c>
      <c r="W1000">
        <f t="shared" si="30"/>
        <v>2024</v>
      </c>
      <c r="X1000" t="str">
        <f t="shared" si="31"/>
        <v>March</v>
      </c>
      <c r="Y1000" s="2">
        <v>45356</v>
      </c>
      <c r="Z1000">
        <v>0</v>
      </c>
      <c r="AA1000" t="b">
        <v>1</v>
      </c>
      <c r="AB1000" s="2">
        <v>45834</v>
      </c>
      <c r="AC1000">
        <v>17</v>
      </c>
      <c r="AD1000">
        <v>55</v>
      </c>
      <c r="AE1000">
        <v>8</v>
      </c>
      <c r="AF1000">
        <v>1.9</v>
      </c>
      <c r="AG1000">
        <v>4.05</v>
      </c>
      <c r="AH1000" s="30">
        <v>0</v>
      </c>
      <c r="AI1000">
        <v>0</v>
      </c>
      <c r="AJ1000" t="s">
        <v>70</v>
      </c>
      <c r="AK1000" t="s">
        <v>42</v>
      </c>
      <c r="AL1000" s="29">
        <f>Table1[[#This Row],[membership_tenure_months]]*Table1[[#This Row],[final_price]]</f>
        <v>390.15</v>
      </c>
    </row>
    <row r="1001" spans="1:38" x14ac:dyDescent="0.35">
      <c r="A1001">
        <v>47</v>
      </c>
      <c r="B1001" t="s">
        <v>66</v>
      </c>
      <c r="C1001">
        <v>2</v>
      </c>
      <c r="D1001" t="s">
        <v>79</v>
      </c>
      <c r="E1001" t="b">
        <v>0</v>
      </c>
      <c r="F1001" s="1">
        <v>0.55486111111111114</v>
      </c>
      <c r="G1001" s="1">
        <v>0.61805555555555558</v>
      </c>
      <c r="H1001">
        <v>91</v>
      </c>
      <c r="I1001" t="b">
        <v>1</v>
      </c>
      <c r="J1001" t="b">
        <v>1</v>
      </c>
      <c r="K1001" t="b">
        <v>1</v>
      </c>
      <c r="L1001" t="s">
        <v>80</v>
      </c>
      <c r="M1001">
        <v>70</v>
      </c>
      <c r="N1001" t="s">
        <v>82</v>
      </c>
      <c r="O1001">
        <v>52.5</v>
      </c>
      <c r="P1001" t="s">
        <v>51</v>
      </c>
      <c r="Q1001">
        <v>0.1</v>
      </c>
      <c r="R1001" s="29">
        <v>47.25</v>
      </c>
      <c r="S1001" t="s">
        <v>68</v>
      </c>
      <c r="T1001" t="s">
        <v>64</v>
      </c>
      <c r="U1001">
        <v>34.052199999999999</v>
      </c>
      <c r="V1001">
        <v>-118.2437</v>
      </c>
      <c r="W1001">
        <f t="shared" si="30"/>
        <v>2024</v>
      </c>
      <c r="X1001" t="str">
        <f t="shared" si="31"/>
        <v>December</v>
      </c>
      <c r="Y1001" s="2">
        <v>45633</v>
      </c>
      <c r="Z1001">
        <v>2</v>
      </c>
      <c r="AA1001" t="b">
        <v>1</v>
      </c>
      <c r="AB1001" s="2">
        <v>45849</v>
      </c>
      <c r="AC1001">
        <v>8</v>
      </c>
      <c r="AD1001">
        <v>40</v>
      </c>
      <c r="AE1001">
        <v>8</v>
      </c>
      <c r="AF1001">
        <v>1.5</v>
      </c>
      <c r="AG1001">
        <v>5.25</v>
      </c>
      <c r="AH1001" s="30">
        <v>0</v>
      </c>
      <c r="AI1001">
        <v>1</v>
      </c>
      <c r="AJ1001" t="s">
        <v>65</v>
      </c>
      <c r="AK1001" t="s">
        <v>42</v>
      </c>
      <c r="AL1001" s="29">
        <f>Table1[[#This Row],[membership_tenure_months]]*Table1[[#This Row],[final_price]]</f>
        <v>378</v>
      </c>
    </row>
    <row r="1002" spans="1:38" x14ac:dyDescent="0.35">
      <c r="A1002">
        <v>20</v>
      </c>
      <c r="B1002" t="s">
        <v>43</v>
      </c>
      <c r="C1002">
        <v>1</v>
      </c>
      <c r="D1002" t="s">
        <v>90</v>
      </c>
      <c r="E1002" t="b">
        <v>0</v>
      </c>
      <c r="F1002" s="1">
        <v>0.37152777777777779</v>
      </c>
      <c r="G1002" s="1">
        <v>0.43263888888888891</v>
      </c>
      <c r="H1002">
        <v>88</v>
      </c>
      <c r="I1002" t="b">
        <v>1</v>
      </c>
      <c r="J1002" t="b">
        <v>1</v>
      </c>
      <c r="K1002" t="b">
        <v>1</v>
      </c>
      <c r="L1002" t="s">
        <v>80</v>
      </c>
      <c r="M1002">
        <v>30</v>
      </c>
      <c r="N1002" t="s">
        <v>37</v>
      </c>
      <c r="O1002">
        <v>30</v>
      </c>
      <c r="P1002" t="s">
        <v>46</v>
      </c>
      <c r="Q1002">
        <v>0</v>
      </c>
      <c r="R1002" s="29">
        <v>30</v>
      </c>
      <c r="S1002" t="s">
        <v>47</v>
      </c>
      <c r="T1002" t="s">
        <v>76</v>
      </c>
      <c r="U1002">
        <v>37.774900000000002</v>
      </c>
      <c r="V1002">
        <v>-122.4194</v>
      </c>
      <c r="W1002">
        <f t="shared" si="30"/>
        <v>2023</v>
      </c>
      <c r="X1002" t="str">
        <f t="shared" si="31"/>
        <v>November</v>
      </c>
      <c r="Y1002" s="2">
        <v>45253</v>
      </c>
      <c r="Z1002">
        <v>4</v>
      </c>
      <c r="AA1002" t="b">
        <v>1</v>
      </c>
      <c r="AB1002" s="2">
        <v>45828</v>
      </c>
      <c r="AC1002">
        <v>21</v>
      </c>
      <c r="AD1002">
        <v>61</v>
      </c>
      <c r="AE1002">
        <v>4</v>
      </c>
      <c r="AF1002">
        <v>1.5</v>
      </c>
      <c r="AG1002">
        <v>0</v>
      </c>
      <c r="AH1002" s="30">
        <v>1</v>
      </c>
      <c r="AI1002">
        <v>0</v>
      </c>
      <c r="AJ1002" t="s">
        <v>77</v>
      </c>
      <c r="AK1002" t="s">
        <v>42</v>
      </c>
      <c r="AL1002" s="29">
        <f>Table1[[#This Row],[membership_tenure_months]]*Table1[[#This Row],[final_price]]</f>
        <v>630</v>
      </c>
    </row>
    <row r="1003" spans="1:38" x14ac:dyDescent="0.35">
      <c r="A1003">
        <v>40</v>
      </c>
      <c r="B1003" t="s">
        <v>54</v>
      </c>
      <c r="C1003">
        <v>1</v>
      </c>
      <c r="D1003" t="s">
        <v>114</v>
      </c>
      <c r="E1003" t="b">
        <v>0</v>
      </c>
      <c r="F1003" s="1">
        <v>0.43611111111111112</v>
      </c>
      <c r="G1003" s="1">
        <v>0.55902777777777779</v>
      </c>
      <c r="H1003">
        <v>177</v>
      </c>
      <c r="I1003" t="b">
        <v>0</v>
      </c>
      <c r="J1003" t="b">
        <v>0</v>
      </c>
      <c r="K1003" t="b">
        <v>1</v>
      </c>
      <c r="L1003" t="s">
        <v>80</v>
      </c>
      <c r="M1003">
        <v>20</v>
      </c>
      <c r="N1003" t="s">
        <v>82</v>
      </c>
      <c r="O1003">
        <v>15</v>
      </c>
      <c r="P1003" t="s">
        <v>93</v>
      </c>
      <c r="Q1003">
        <v>0.15</v>
      </c>
      <c r="R1003" s="29">
        <v>12.75</v>
      </c>
      <c r="S1003" t="s">
        <v>56</v>
      </c>
      <c r="T1003" t="s">
        <v>76</v>
      </c>
      <c r="U1003">
        <v>37.774900000000002</v>
      </c>
      <c r="V1003">
        <v>-122.4194</v>
      </c>
      <c r="W1003">
        <f t="shared" si="30"/>
        <v>2022</v>
      </c>
      <c r="X1003" t="str">
        <f t="shared" si="31"/>
        <v>December</v>
      </c>
      <c r="Y1003" s="2">
        <v>44901</v>
      </c>
      <c r="Z1003">
        <v>0</v>
      </c>
      <c r="AA1003" t="b">
        <v>1</v>
      </c>
      <c r="AB1003" s="2">
        <v>45808</v>
      </c>
      <c r="AC1003">
        <v>32</v>
      </c>
      <c r="AD1003">
        <v>81</v>
      </c>
      <c r="AE1003">
        <v>4</v>
      </c>
      <c r="AF1003">
        <v>3</v>
      </c>
      <c r="AG1003">
        <v>2.25</v>
      </c>
      <c r="AH1003" s="30">
        <v>1</v>
      </c>
      <c r="AI1003">
        <v>0</v>
      </c>
      <c r="AJ1003" t="s">
        <v>77</v>
      </c>
      <c r="AK1003" t="s">
        <v>42</v>
      </c>
      <c r="AL1003" s="29">
        <f>Table1[[#This Row],[membership_tenure_months]]*Table1[[#This Row],[final_price]]</f>
        <v>408</v>
      </c>
    </row>
    <row r="1004" spans="1:38" x14ac:dyDescent="0.35">
      <c r="A1004">
        <v>39</v>
      </c>
      <c r="B1004" t="s">
        <v>66</v>
      </c>
      <c r="C1004">
        <v>2</v>
      </c>
      <c r="D1004" t="s">
        <v>98</v>
      </c>
      <c r="E1004" t="b">
        <v>0</v>
      </c>
      <c r="F1004" s="1">
        <v>0.83611111111111114</v>
      </c>
      <c r="G1004" s="1">
        <v>0.86319444444444449</v>
      </c>
      <c r="H1004">
        <v>39</v>
      </c>
      <c r="I1004" t="b">
        <v>0</v>
      </c>
      <c r="J1004" t="b">
        <v>0</v>
      </c>
      <c r="K1004" t="b">
        <v>0</v>
      </c>
      <c r="L1004" t="s">
        <v>80</v>
      </c>
      <c r="M1004">
        <v>70</v>
      </c>
      <c r="N1004" t="s">
        <v>97</v>
      </c>
      <c r="O1004">
        <v>63</v>
      </c>
      <c r="P1004" t="s">
        <v>93</v>
      </c>
      <c r="Q1004">
        <v>0.15</v>
      </c>
      <c r="R1004" s="29">
        <v>53.55</v>
      </c>
      <c r="S1004" t="s">
        <v>68</v>
      </c>
      <c r="T1004" t="s">
        <v>76</v>
      </c>
      <c r="U1004">
        <v>37.774900000000002</v>
      </c>
      <c r="V1004">
        <v>-122.4194</v>
      </c>
      <c r="W1004">
        <f t="shared" si="30"/>
        <v>2023</v>
      </c>
      <c r="X1004" t="str">
        <f t="shared" si="31"/>
        <v>May</v>
      </c>
      <c r="Y1004" s="2">
        <v>45051</v>
      </c>
      <c r="Z1004">
        <v>0</v>
      </c>
      <c r="AA1004" t="b">
        <v>1</v>
      </c>
      <c r="AB1004" s="2">
        <v>45817</v>
      </c>
      <c r="AC1004">
        <v>27</v>
      </c>
      <c r="AD1004">
        <v>72</v>
      </c>
      <c r="AE1004">
        <v>8</v>
      </c>
      <c r="AF1004">
        <v>0.6</v>
      </c>
      <c r="AG1004">
        <v>9.4499999999999993</v>
      </c>
      <c r="AH1004" s="30">
        <v>1</v>
      </c>
      <c r="AI1004">
        <v>1</v>
      </c>
      <c r="AJ1004" t="s">
        <v>77</v>
      </c>
      <c r="AK1004" t="s">
        <v>42</v>
      </c>
      <c r="AL1004" s="29">
        <f>Table1[[#This Row],[membership_tenure_months]]*Table1[[#This Row],[final_price]]</f>
        <v>1445.85</v>
      </c>
    </row>
    <row r="1005" spans="1:38" x14ac:dyDescent="0.35">
      <c r="A1005">
        <v>12</v>
      </c>
      <c r="B1005" t="s">
        <v>54</v>
      </c>
      <c r="C1005">
        <v>1</v>
      </c>
      <c r="D1005" t="s">
        <v>90</v>
      </c>
      <c r="E1005" t="b">
        <v>0</v>
      </c>
      <c r="F1005" s="1">
        <v>0.65763888888888888</v>
      </c>
      <c r="G1005" s="1">
        <v>0.68611111111111112</v>
      </c>
      <c r="H1005">
        <v>41</v>
      </c>
      <c r="I1005" t="b">
        <v>1</v>
      </c>
      <c r="J1005" t="b">
        <v>1</v>
      </c>
      <c r="K1005" t="b">
        <v>1</v>
      </c>
      <c r="L1005" t="s">
        <v>45</v>
      </c>
      <c r="M1005">
        <v>20</v>
      </c>
      <c r="N1005" t="s">
        <v>37</v>
      </c>
      <c r="O1005">
        <v>20</v>
      </c>
      <c r="P1005" t="s">
        <v>46</v>
      </c>
      <c r="Q1005">
        <v>0</v>
      </c>
      <c r="R1005" s="29">
        <v>20</v>
      </c>
      <c r="S1005" t="s">
        <v>56</v>
      </c>
      <c r="T1005" t="s">
        <v>72</v>
      </c>
      <c r="U1005">
        <v>35.3733</v>
      </c>
      <c r="V1005">
        <v>-119.0187</v>
      </c>
      <c r="W1005">
        <f t="shared" si="30"/>
        <v>2023</v>
      </c>
      <c r="X1005" t="str">
        <f t="shared" si="31"/>
        <v>February</v>
      </c>
      <c r="Y1005" s="2">
        <v>44972</v>
      </c>
      <c r="Z1005">
        <v>5</v>
      </c>
      <c r="AA1005" t="b">
        <v>0</v>
      </c>
      <c r="AB1005" s="2">
        <v>45812</v>
      </c>
      <c r="AC1005">
        <v>30</v>
      </c>
      <c r="AD1005">
        <v>77</v>
      </c>
      <c r="AE1005">
        <v>4</v>
      </c>
      <c r="AF1005">
        <v>0.7</v>
      </c>
      <c r="AG1005">
        <v>0</v>
      </c>
      <c r="AH1005" s="30">
        <v>1</v>
      </c>
      <c r="AI1005">
        <v>0</v>
      </c>
      <c r="AJ1005" t="s">
        <v>73</v>
      </c>
      <c r="AK1005" t="s">
        <v>42</v>
      </c>
      <c r="AL1005" s="29">
        <f>Table1[[#This Row],[membership_tenure_months]]*Table1[[#This Row],[final_price]]</f>
        <v>600</v>
      </c>
    </row>
    <row r="1006" spans="1:38" x14ac:dyDescent="0.35">
      <c r="A1006">
        <v>36</v>
      </c>
      <c r="B1006" t="s">
        <v>43</v>
      </c>
      <c r="C1006">
        <v>3</v>
      </c>
      <c r="D1006" t="s">
        <v>141</v>
      </c>
      <c r="E1006" t="b">
        <v>0</v>
      </c>
      <c r="F1006" s="1">
        <v>0.46597222222222223</v>
      </c>
      <c r="G1006" s="1">
        <v>0.5805555555555556</v>
      </c>
      <c r="H1006">
        <v>165</v>
      </c>
      <c r="I1006" t="b">
        <v>0</v>
      </c>
      <c r="J1006" t="b">
        <v>0</v>
      </c>
      <c r="K1006" t="b">
        <v>1</v>
      </c>
      <c r="L1006" t="s">
        <v>75</v>
      </c>
      <c r="M1006">
        <v>30</v>
      </c>
      <c r="N1006" t="s">
        <v>37</v>
      </c>
      <c r="O1006">
        <v>30</v>
      </c>
      <c r="P1006" t="s">
        <v>93</v>
      </c>
      <c r="Q1006">
        <v>0.15</v>
      </c>
      <c r="R1006" s="29">
        <v>25.5</v>
      </c>
      <c r="S1006" t="s">
        <v>47</v>
      </c>
      <c r="T1006" t="s">
        <v>40</v>
      </c>
      <c r="U1006">
        <v>37.338200000000001</v>
      </c>
      <c r="V1006">
        <v>-121.88630000000001</v>
      </c>
      <c r="W1006">
        <f t="shared" si="30"/>
        <v>2023</v>
      </c>
      <c r="X1006" t="str">
        <f t="shared" si="31"/>
        <v>July</v>
      </c>
      <c r="Y1006" s="2">
        <v>45129</v>
      </c>
      <c r="Z1006">
        <v>0</v>
      </c>
      <c r="AA1006" t="b">
        <v>1</v>
      </c>
      <c r="AB1006" s="2">
        <v>45821</v>
      </c>
      <c r="AC1006">
        <v>25</v>
      </c>
      <c r="AD1006">
        <v>68</v>
      </c>
      <c r="AE1006">
        <v>12</v>
      </c>
      <c r="AF1006">
        <v>2.8</v>
      </c>
      <c r="AG1006">
        <v>4.5</v>
      </c>
      <c r="AH1006" s="30">
        <v>1</v>
      </c>
      <c r="AI1006">
        <v>0</v>
      </c>
      <c r="AJ1006" t="s">
        <v>41</v>
      </c>
      <c r="AK1006" t="s">
        <v>42</v>
      </c>
      <c r="AL1006" s="29">
        <f>Table1[[#This Row],[membership_tenure_months]]*Table1[[#This Row],[final_price]]</f>
        <v>637.5</v>
      </c>
    </row>
    <row r="1007" spans="1:38" x14ac:dyDescent="0.35">
      <c r="A1007">
        <v>41</v>
      </c>
      <c r="B1007" t="s">
        <v>54</v>
      </c>
      <c r="C1007">
        <v>2</v>
      </c>
      <c r="D1007" t="s">
        <v>113</v>
      </c>
      <c r="E1007" t="b">
        <v>1</v>
      </c>
      <c r="F1007" s="1">
        <v>0.41458333333333336</v>
      </c>
      <c r="G1007" s="1">
        <v>0.48749999999999999</v>
      </c>
      <c r="H1007">
        <v>105</v>
      </c>
      <c r="I1007" t="b">
        <v>1</v>
      </c>
      <c r="J1007" t="b">
        <v>0</v>
      </c>
      <c r="K1007" t="b">
        <v>0</v>
      </c>
      <c r="L1007" t="s">
        <v>45</v>
      </c>
      <c r="M1007">
        <v>20</v>
      </c>
      <c r="N1007" t="s">
        <v>82</v>
      </c>
      <c r="O1007">
        <v>15</v>
      </c>
      <c r="P1007" t="s">
        <v>46</v>
      </c>
      <c r="Q1007">
        <v>0</v>
      </c>
      <c r="R1007" s="29">
        <v>15</v>
      </c>
      <c r="S1007" t="s">
        <v>56</v>
      </c>
      <c r="T1007" t="s">
        <v>52</v>
      </c>
      <c r="U1007">
        <v>37.804400000000001</v>
      </c>
      <c r="V1007">
        <v>-122.27119999999999</v>
      </c>
      <c r="W1007">
        <f t="shared" si="30"/>
        <v>2023</v>
      </c>
      <c r="X1007" t="str">
        <f t="shared" si="31"/>
        <v>June</v>
      </c>
      <c r="Y1007" s="2">
        <v>45093</v>
      </c>
      <c r="Z1007">
        <v>0</v>
      </c>
      <c r="AA1007" t="b">
        <v>1</v>
      </c>
      <c r="AB1007" s="2">
        <v>45819</v>
      </c>
      <c r="AC1007">
        <v>26</v>
      </c>
      <c r="AD1007">
        <v>70</v>
      </c>
      <c r="AE1007">
        <v>8</v>
      </c>
      <c r="AF1007">
        <v>1.8</v>
      </c>
      <c r="AG1007">
        <v>0</v>
      </c>
      <c r="AH1007" s="30">
        <v>1</v>
      </c>
      <c r="AI1007">
        <v>0</v>
      </c>
      <c r="AJ1007" t="s">
        <v>53</v>
      </c>
      <c r="AK1007" t="s">
        <v>42</v>
      </c>
      <c r="AL1007" s="29">
        <f>Table1[[#This Row],[membership_tenure_months]]*Table1[[#This Row],[final_price]]</f>
        <v>390</v>
      </c>
    </row>
    <row r="1008" spans="1:38" x14ac:dyDescent="0.35">
      <c r="A1008">
        <v>14</v>
      </c>
      <c r="B1008" t="s">
        <v>66</v>
      </c>
      <c r="C1008">
        <v>3</v>
      </c>
      <c r="D1008" t="s">
        <v>102</v>
      </c>
      <c r="E1008" t="b">
        <v>0</v>
      </c>
      <c r="F1008" s="1">
        <v>0.6069444444444444</v>
      </c>
      <c r="G1008" s="1">
        <v>0.68958333333333333</v>
      </c>
      <c r="H1008">
        <v>119</v>
      </c>
      <c r="I1008" t="b">
        <v>1</v>
      </c>
      <c r="J1008" t="b">
        <v>1</v>
      </c>
      <c r="K1008" t="b">
        <v>1</v>
      </c>
      <c r="L1008" t="s">
        <v>80</v>
      </c>
      <c r="M1008">
        <v>70</v>
      </c>
      <c r="N1008" t="s">
        <v>37</v>
      </c>
      <c r="O1008">
        <v>70</v>
      </c>
      <c r="P1008" t="s">
        <v>46</v>
      </c>
      <c r="Q1008">
        <v>0</v>
      </c>
      <c r="R1008" s="29">
        <v>70</v>
      </c>
      <c r="S1008" t="s">
        <v>68</v>
      </c>
      <c r="T1008" t="s">
        <v>61</v>
      </c>
      <c r="U1008">
        <v>38.581600000000002</v>
      </c>
      <c r="V1008">
        <v>-121.4944</v>
      </c>
      <c r="W1008">
        <f t="shared" si="30"/>
        <v>2022</v>
      </c>
      <c r="X1008" t="str">
        <f t="shared" si="31"/>
        <v>December</v>
      </c>
      <c r="Y1008" s="2">
        <v>44926</v>
      </c>
      <c r="Z1008">
        <v>6</v>
      </c>
      <c r="AA1008" t="b">
        <v>1</v>
      </c>
      <c r="AB1008" s="2">
        <v>45810</v>
      </c>
      <c r="AC1008">
        <v>32</v>
      </c>
      <c r="AD1008">
        <v>79</v>
      </c>
      <c r="AE1008">
        <v>12</v>
      </c>
      <c r="AF1008">
        <v>2</v>
      </c>
      <c r="AG1008">
        <v>0</v>
      </c>
      <c r="AH1008" s="30">
        <v>1</v>
      </c>
      <c r="AI1008">
        <v>1</v>
      </c>
      <c r="AJ1008" t="s">
        <v>62</v>
      </c>
      <c r="AK1008" t="s">
        <v>42</v>
      </c>
      <c r="AL1008" s="29">
        <f>Table1[[#This Row],[membership_tenure_months]]*Table1[[#This Row],[final_price]]</f>
        <v>2240</v>
      </c>
    </row>
    <row r="1009" spans="1:38" x14ac:dyDescent="0.35">
      <c r="A1009">
        <v>39</v>
      </c>
      <c r="B1009" t="s">
        <v>34</v>
      </c>
      <c r="C1009">
        <v>4</v>
      </c>
      <c r="D1009" t="s">
        <v>118</v>
      </c>
      <c r="E1009" t="b">
        <v>1</v>
      </c>
      <c r="F1009" s="1">
        <v>0.49375000000000002</v>
      </c>
      <c r="G1009" s="1">
        <v>0.51527777777777772</v>
      </c>
      <c r="H1009">
        <v>31</v>
      </c>
      <c r="I1009" t="b">
        <v>0</v>
      </c>
      <c r="J1009" t="b">
        <v>0</v>
      </c>
      <c r="K1009" t="b">
        <v>1</v>
      </c>
      <c r="L1009" t="s">
        <v>36</v>
      </c>
      <c r="M1009">
        <v>50</v>
      </c>
      <c r="N1009" t="s">
        <v>37</v>
      </c>
      <c r="O1009">
        <v>50</v>
      </c>
      <c r="P1009" t="s">
        <v>46</v>
      </c>
      <c r="Q1009">
        <v>0</v>
      </c>
      <c r="R1009" s="29">
        <v>50</v>
      </c>
      <c r="S1009" t="s">
        <v>39</v>
      </c>
      <c r="T1009" t="s">
        <v>83</v>
      </c>
      <c r="U1009">
        <v>33.770099999999999</v>
      </c>
      <c r="V1009">
        <v>-118.19370000000001</v>
      </c>
      <c r="W1009">
        <f t="shared" si="30"/>
        <v>2024</v>
      </c>
      <c r="X1009" t="str">
        <f t="shared" si="31"/>
        <v>September</v>
      </c>
      <c r="Y1009" s="2">
        <v>45565</v>
      </c>
      <c r="Z1009">
        <v>0</v>
      </c>
      <c r="AA1009" t="b">
        <v>1</v>
      </c>
      <c r="AB1009" s="2">
        <v>45846</v>
      </c>
      <c r="AC1009">
        <v>11</v>
      </c>
      <c r="AD1009">
        <v>43</v>
      </c>
      <c r="AE1009">
        <v>16</v>
      </c>
      <c r="AF1009">
        <v>0.5</v>
      </c>
      <c r="AG1009">
        <v>0</v>
      </c>
      <c r="AH1009" s="30">
        <v>0</v>
      </c>
      <c r="AI1009">
        <v>1</v>
      </c>
      <c r="AJ1009" t="s">
        <v>84</v>
      </c>
      <c r="AK1009" t="s">
        <v>42</v>
      </c>
      <c r="AL1009" s="29">
        <f>Table1[[#This Row],[membership_tenure_months]]*Table1[[#This Row],[final_price]]</f>
        <v>550</v>
      </c>
    </row>
    <row r="1010" spans="1:38" x14ac:dyDescent="0.35">
      <c r="A1010">
        <v>21</v>
      </c>
      <c r="B1010" t="s">
        <v>43</v>
      </c>
      <c r="C1010">
        <v>2</v>
      </c>
      <c r="D1010" t="s">
        <v>120</v>
      </c>
      <c r="E1010" t="b">
        <v>0</v>
      </c>
      <c r="F1010" s="1">
        <v>0.84236111111111112</v>
      </c>
      <c r="G1010" s="1">
        <v>0.90833333333333333</v>
      </c>
      <c r="H1010">
        <v>95</v>
      </c>
      <c r="I1010" t="b">
        <v>1</v>
      </c>
      <c r="J1010" t="b">
        <v>0</v>
      </c>
      <c r="K1010" t="b">
        <v>0</v>
      </c>
      <c r="L1010" t="s">
        <v>80</v>
      </c>
      <c r="M1010">
        <v>30</v>
      </c>
      <c r="N1010" t="s">
        <v>82</v>
      </c>
      <c r="O1010">
        <v>22.5</v>
      </c>
      <c r="P1010" t="s">
        <v>93</v>
      </c>
      <c r="Q1010">
        <v>0.15</v>
      </c>
      <c r="R1010" s="29">
        <v>19.125</v>
      </c>
      <c r="S1010" t="s">
        <v>47</v>
      </c>
      <c r="T1010" t="s">
        <v>48</v>
      </c>
      <c r="U1010">
        <v>36.7378</v>
      </c>
      <c r="V1010">
        <v>-119.7871</v>
      </c>
      <c r="W1010">
        <f t="shared" si="30"/>
        <v>2024</v>
      </c>
      <c r="X1010" t="str">
        <f t="shared" si="31"/>
        <v>January</v>
      </c>
      <c r="Y1010" s="2">
        <v>45309</v>
      </c>
      <c r="Z1010">
        <v>0</v>
      </c>
      <c r="AA1010" t="b">
        <v>0</v>
      </c>
      <c r="AB1010" s="2">
        <v>45831</v>
      </c>
      <c r="AC1010">
        <v>19</v>
      </c>
      <c r="AD1010">
        <v>58</v>
      </c>
      <c r="AE1010">
        <v>8</v>
      </c>
      <c r="AF1010">
        <v>1.6</v>
      </c>
      <c r="AG1010">
        <v>3.38</v>
      </c>
      <c r="AH1010" s="30">
        <v>0</v>
      </c>
      <c r="AI1010">
        <v>0</v>
      </c>
      <c r="AJ1010" t="s">
        <v>49</v>
      </c>
      <c r="AK1010" t="s">
        <v>42</v>
      </c>
      <c r="AL1010" s="29">
        <f>Table1[[#This Row],[membership_tenure_months]]*Table1[[#This Row],[final_price]]</f>
        <v>363.375</v>
      </c>
    </row>
    <row r="1011" spans="1:38" x14ac:dyDescent="0.35">
      <c r="A1011">
        <v>18</v>
      </c>
      <c r="B1011" t="s">
        <v>43</v>
      </c>
      <c r="C1011">
        <v>2</v>
      </c>
      <c r="D1011" t="s">
        <v>55</v>
      </c>
      <c r="E1011" t="b">
        <v>1</v>
      </c>
      <c r="F1011" s="1">
        <v>0.43472222222222223</v>
      </c>
      <c r="G1011" s="1">
        <v>0.50902777777777775</v>
      </c>
      <c r="H1011">
        <v>107</v>
      </c>
      <c r="I1011" t="b">
        <v>1</v>
      </c>
      <c r="J1011" t="b">
        <v>0</v>
      </c>
      <c r="K1011" t="b">
        <v>1</v>
      </c>
      <c r="L1011" t="s">
        <v>80</v>
      </c>
      <c r="M1011">
        <v>30</v>
      </c>
      <c r="N1011" t="s">
        <v>37</v>
      </c>
      <c r="O1011">
        <v>30</v>
      </c>
      <c r="P1011" t="s">
        <v>51</v>
      </c>
      <c r="Q1011">
        <v>0.1</v>
      </c>
      <c r="R1011" s="29">
        <v>27</v>
      </c>
      <c r="S1011" t="s">
        <v>47</v>
      </c>
      <c r="T1011" t="s">
        <v>83</v>
      </c>
      <c r="U1011">
        <v>33.770099999999999</v>
      </c>
      <c r="V1011">
        <v>-118.19370000000001</v>
      </c>
      <c r="W1011">
        <f t="shared" si="30"/>
        <v>2024</v>
      </c>
      <c r="X1011" t="str">
        <f t="shared" si="31"/>
        <v>October</v>
      </c>
      <c r="Y1011" s="2">
        <v>45595</v>
      </c>
      <c r="Z1011">
        <v>0</v>
      </c>
      <c r="AA1011" t="b">
        <v>0</v>
      </c>
      <c r="AB1011" s="2">
        <v>45847</v>
      </c>
      <c r="AC1011">
        <v>10</v>
      </c>
      <c r="AD1011">
        <v>42</v>
      </c>
      <c r="AE1011">
        <v>8</v>
      </c>
      <c r="AF1011">
        <v>1.8</v>
      </c>
      <c r="AG1011">
        <v>3</v>
      </c>
      <c r="AH1011" s="30">
        <v>0</v>
      </c>
      <c r="AI1011">
        <v>0</v>
      </c>
      <c r="AJ1011" t="s">
        <v>84</v>
      </c>
      <c r="AK1011" t="s">
        <v>42</v>
      </c>
      <c r="AL1011" s="29">
        <f>Table1[[#This Row],[membership_tenure_months]]*Table1[[#This Row],[final_price]]</f>
        <v>270</v>
      </c>
    </row>
    <row r="1012" spans="1:38" x14ac:dyDescent="0.35">
      <c r="A1012">
        <v>24</v>
      </c>
      <c r="B1012" t="s">
        <v>34</v>
      </c>
      <c r="C1012">
        <v>5</v>
      </c>
      <c r="D1012" t="s">
        <v>134</v>
      </c>
      <c r="E1012" t="b">
        <v>0</v>
      </c>
      <c r="F1012" s="1">
        <v>0.87013888888888891</v>
      </c>
      <c r="G1012" s="1">
        <v>0.98124999999999996</v>
      </c>
      <c r="H1012">
        <v>160</v>
      </c>
      <c r="I1012" t="b">
        <v>1</v>
      </c>
      <c r="J1012" t="b">
        <v>0</v>
      </c>
      <c r="K1012" t="b">
        <v>0</v>
      </c>
      <c r="L1012" t="s">
        <v>36</v>
      </c>
      <c r="M1012">
        <v>50</v>
      </c>
      <c r="N1012" t="s">
        <v>37</v>
      </c>
      <c r="O1012">
        <v>50</v>
      </c>
      <c r="P1012" t="s">
        <v>51</v>
      </c>
      <c r="Q1012">
        <v>0.1</v>
      </c>
      <c r="R1012" s="29">
        <v>45</v>
      </c>
      <c r="S1012" t="s">
        <v>39</v>
      </c>
      <c r="T1012" t="s">
        <v>72</v>
      </c>
      <c r="U1012">
        <v>35.3733</v>
      </c>
      <c r="V1012">
        <v>-119.0187</v>
      </c>
      <c r="W1012">
        <f t="shared" si="30"/>
        <v>2022</v>
      </c>
      <c r="X1012" t="str">
        <f t="shared" si="31"/>
        <v>August</v>
      </c>
      <c r="Y1012" s="2">
        <v>44779</v>
      </c>
      <c r="Z1012">
        <v>0</v>
      </c>
      <c r="AA1012" t="b">
        <v>0</v>
      </c>
      <c r="AB1012" s="2">
        <v>45801</v>
      </c>
      <c r="AC1012">
        <v>36</v>
      </c>
      <c r="AD1012">
        <v>88</v>
      </c>
      <c r="AE1012">
        <v>20</v>
      </c>
      <c r="AF1012">
        <v>2.7</v>
      </c>
      <c r="AG1012">
        <v>5</v>
      </c>
      <c r="AH1012" s="30">
        <v>1</v>
      </c>
      <c r="AI1012">
        <v>0</v>
      </c>
      <c r="AJ1012" t="s">
        <v>73</v>
      </c>
      <c r="AK1012" t="s">
        <v>42</v>
      </c>
      <c r="AL1012" s="29">
        <f>Table1[[#This Row],[membership_tenure_months]]*Table1[[#This Row],[final_price]]</f>
        <v>1620</v>
      </c>
    </row>
    <row r="1013" spans="1:38" x14ac:dyDescent="0.35">
      <c r="A1013">
        <v>41</v>
      </c>
      <c r="B1013" t="s">
        <v>34</v>
      </c>
      <c r="C1013">
        <v>1</v>
      </c>
      <c r="D1013" t="s">
        <v>81</v>
      </c>
      <c r="E1013" t="b">
        <v>1</v>
      </c>
      <c r="F1013" s="1">
        <v>0.55138888888888893</v>
      </c>
      <c r="G1013" s="1">
        <v>0.64861111111111114</v>
      </c>
      <c r="H1013">
        <v>140</v>
      </c>
      <c r="I1013" t="b">
        <v>0</v>
      </c>
      <c r="J1013" t="b">
        <v>0</v>
      </c>
      <c r="K1013" t="b">
        <v>0</v>
      </c>
      <c r="L1013" t="s">
        <v>80</v>
      </c>
      <c r="M1013">
        <v>50</v>
      </c>
      <c r="N1013" t="s">
        <v>37</v>
      </c>
      <c r="O1013">
        <v>50</v>
      </c>
      <c r="P1013" t="s">
        <v>51</v>
      </c>
      <c r="Q1013">
        <v>0.1</v>
      </c>
      <c r="R1013" s="29">
        <v>45</v>
      </c>
      <c r="S1013" t="s">
        <v>39</v>
      </c>
      <c r="T1013" t="s">
        <v>64</v>
      </c>
      <c r="U1013">
        <v>34.052199999999999</v>
      </c>
      <c r="V1013">
        <v>-118.2437</v>
      </c>
      <c r="W1013">
        <f t="shared" si="30"/>
        <v>2022</v>
      </c>
      <c r="X1013" t="str">
        <f t="shared" si="31"/>
        <v>September</v>
      </c>
      <c r="Y1013" s="2">
        <v>44825</v>
      </c>
      <c r="Z1013">
        <v>0</v>
      </c>
      <c r="AA1013" t="b">
        <v>1</v>
      </c>
      <c r="AB1013" s="2">
        <v>45804</v>
      </c>
      <c r="AC1013">
        <v>35</v>
      </c>
      <c r="AD1013">
        <v>85</v>
      </c>
      <c r="AE1013">
        <v>4</v>
      </c>
      <c r="AF1013">
        <v>2.2999999999999998</v>
      </c>
      <c r="AG1013">
        <v>5</v>
      </c>
      <c r="AH1013" s="30">
        <v>1</v>
      </c>
      <c r="AI1013">
        <v>0</v>
      </c>
      <c r="AJ1013" t="s">
        <v>65</v>
      </c>
      <c r="AK1013" t="s">
        <v>42</v>
      </c>
      <c r="AL1013" s="29">
        <f>Table1[[#This Row],[membership_tenure_months]]*Table1[[#This Row],[final_price]]</f>
        <v>1575</v>
      </c>
    </row>
    <row r="1014" spans="1:38" x14ac:dyDescent="0.35">
      <c r="A1014">
        <v>44</v>
      </c>
      <c r="B1014" t="s">
        <v>54</v>
      </c>
      <c r="C1014">
        <v>1</v>
      </c>
      <c r="D1014" t="s">
        <v>81</v>
      </c>
      <c r="E1014" t="b">
        <v>0</v>
      </c>
      <c r="F1014" s="1">
        <v>0.86319444444444449</v>
      </c>
      <c r="G1014" s="1">
        <v>0.95694444444444449</v>
      </c>
      <c r="H1014">
        <v>135</v>
      </c>
      <c r="I1014" t="b">
        <v>1</v>
      </c>
      <c r="J1014" t="b">
        <v>0</v>
      </c>
      <c r="K1014" t="b">
        <v>0</v>
      </c>
      <c r="L1014" t="s">
        <v>80</v>
      </c>
      <c r="M1014">
        <v>20</v>
      </c>
      <c r="N1014" t="s">
        <v>37</v>
      </c>
      <c r="O1014">
        <v>20</v>
      </c>
      <c r="P1014" t="s">
        <v>46</v>
      </c>
      <c r="Q1014">
        <v>0</v>
      </c>
      <c r="R1014" s="29">
        <v>20</v>
      </c>
      <c r="S1014" t="s">
        <v>56</v>
      </c>
      <c r="T1014" t="s">
        <v>61</v>
      </c>
      <c r="U1014">
        <v>38.581600000000002</v>
      </c>
      <c r="V1014">
        <v>-121.4944</v>
      </c>
      <c r="W1014">
        <f t="shared" si="30"/>
        <v>2025</v>
      </c>
      <c r="X1014" t="str">
        <f t="shared" si="31"/>
        <v>May</v>
      </c>
      <c r="Y1014" s="2">
        <v>45789</v>
      </c>
      <c r="Z1014">
        <v>0</v>
      </c>
      <c r="AA1014" t="b">
        <v>1</v>
      </c>
      <c r="AB1014" s="2">
        <v>45858</v>
      </c>
      <c r="AC1014">
        <v>3</v>
      </c>
      <c r="AD1014">
        <v>31</v>
      </c>
      <c r="AE1014">
        <v>4</v>
      </c>
      <c r="AF1014">
        <v>2.2000000000000002</v>
      </c>
      <c r="AG1014">
        <v>0</v>
      </c>
      <c r="AH1014" s="30">
        <v>0</v>
      </c>
      <c r="AI1014">
        <v>0</v>
      </c>
      <c r="AJ1014" t="s">
        <v>62</v>
      </c>
      <c r="AK1014" t="s">
        <v>42</v>
      </c>
      <c r="AL1014" s="29">
        <f>Table1[[#This Row],[membership_tenure_months]]*Table1[[#This Row],[final_price]]</f>
        <v>60</v>
      </c>
    </row>
    <row r="1015" spans="1:38" x14ac:dyDescent="0.35">
      <c r="A1015">
        <v>39</v>
      </c>
      <c r="B1015" t="s">
        <v>54</v>
      </c>
      <c r="C1015">
        <v>2</v>
      </c>
      <c r="D1015" t="s">
        <v>55</v>
      </c>
      <c r="E1015" t="b">
        <v>1</v>
      </c>
      <c r="F1015" s="1">
        <v>0.3888888888888889</v>
      </c>
      <c r="G1015" s="1">
        <v>0.41111111111111109</v>
      </c>
      <c r="H1015">
        <v>32</v>
      </c>
      <c r="I1015" t="b">
        <v>1</v>
      </c>
      <c r="J1015" t="b">
        <v>0</v>
      </c>
      <c r="K1015" t="b">
        <v>0</v>
      </c>
      <c r="L1015" t="s">
        <v>36</v>
      </c>
      <c r="M1015">
        <v>20</v>
      </c>
      <c r="N1015" t="s">
        <v>82</v>
      </c>
      <c r="O1015">
        <v>15</v>
      </c>
      <c r="P1015" t="s">
        <v>51</v>
      </c>
      <c r="Q1015">
        <v>0.1</v>
      </c>
      <c r="R1015" s="29">
        <v>13.5</v>
      </c>
      <c r="S1015" t="s">
        <v>56</v>
      </c>
      <c r="T1015" t="s">
        <v>69</v>
      </c>
      <c r="U1015">
        <v>32.715699999999998</v>
      </c>
      <c r="V1015">
        <v>-117.1611</v>
      </c>
      <c r="W1015">
        <f t="shared" si="30"/>
        <v>2023</v>
      </c>
      <c r="X1015" t="str">
        <f t="shared" si="31"/>
        <v>June</v>
      </c>
      <c r="Y1015" s="2">
        <v>45079</v>
      </c>
      <c r="Z1015">
        <v>0</v>
      </c>
      <c r="AA1015" t="b">
        <v>0</v>
      </c>
      <c r="AB1015" s="2">
        <v>45818</v>
      </c>
      <c r="AC1015">
        <v>26</v>
      </c>
      <c r="AD1015">
        <v>71</v>
      </c>
      <c r="AE1015">
        <v>8</v>
      </c>
      <c r="AF1015">
        <v>0.5</v>
      </c>
      <c r="AG1015">
        <v>1.5</v>
      </c>
      <c r="AH1015" s="30">
        <v>1</v>
      </c>
      <c r="AI1015">
        <v>0</v>
      </c>
      <c r="AJ1015" t="s">
        <v>70</v>
      </c>
      <c r="AK1015" t="s">
        <v>42</v>
      </c>
      <c r="AL1015" s="29">
        <f>Table1[[#This Row],[membership_tenure_months]]*Table1[[#This Row],[final_price]]</f>
        <v>351</v>
      </c>
    </row>
    <row r="1016" spans="1:38" x14ac:dyDescent="0.35">
      <c r="A1016">
        <v>40</v>
      </c>
      <c r="B1016" t="s">
        <v>43</v>
      </c>
      <c r="C1016">
        <v>3</v>
      </c>
      <c r="D1016" t="s">
        <v>71</v>
      </c>
      <c r="E1016" t="b">
        <v>1</v>
      </c>
      <c r="F1016" s="1">
        <v>0.71180555555555558</v>
      </c>
      <c r="G1016" s="1">
        <v>0.81874999999999998</v>
      </c>
      <c r="H1016">
        <v>154</v>
      </c>
      <c r="I1016" t="b">
        <v>0</v>
      </c>
      <c r="J1016" t="b">
        <v>1</v>
      </c>
      <c r="K1016" t="b">
        <v>0</v>
      </c>
      <c r="L1016" t="s">
        <v>36</v>
      </c>
      <c r="M1016">
        <v>30</v>
      </c>
      <c r="N1016" t="s">
        <v>37</v>
      </c>
      <c r="O1016">
        <v>30</v>
      </c>
      <c r="P1016" t="s">
        <v>46</v>
      </c>
      <c r="Q1016">
        <v>0</v>
      </c>
      <c r="R1016" s="29">
        <v>30</v>
      </c>
      <c r="S1016" t="s">
        <v>47</v>
      </c>
      <c r="T1016" t="s">
        <v>48</v>
      </c>
      <c r="U1016">
        <v>36.7378</v>
      </c>
      <c r="V1016">
        <v>-119.7871</v>
      </c>
      <c r="W1016">
        <f t="shared" si="30"/>
        <v>2022</v>
      </c>
      <c r="X1016" t="str">
        <f t="shared" si="31"/>
        <v>October</v>
      </c>
      <c r="Y1016" s="2">
        <v>44845</v>
      </c>
      <c r="Z1016">
        <v>8</v>
      </c>
      <c r="AA1016" t="b">
        <v>0</v>
      </c>
      <c r="AB1016" s="2">
        <v>45805</v>
      </c>
      <c r="AC1016">
        <v>34</v>
      </c>
      <c r="AD1016">
        <v>84</v>
      </c>
      <c r="AE1016">
        <v>12</v>
      </c>
      <c r="AF1016">
        <v>2.6</v>
      </c>
      <c r="AG1016">
        <v>0</v>
      </c>
      <c r="AH1016" s="30">
        <v>1</v>
      </c>
      <c r="AI1016">
        <v>0</v>
      </c>
      <c r="AJ1016" t="s">
        <v>49</v>
      </c>
      <c r="AK1016" t="s">
        <v>42</v>
      </c>
      <c r="AL1016" s="29">
        <f>Table1[[#This Row],[membership_tenure_months]]*Table1[[#This Row],[final_price]]</f>
        <v>1020</v>
      </c>
    </row>
    <row r="1017" spans="1:38" x14ac:dyDescent="0.35">
      <c r="A1017">
        <v>13</v>
      </c>
      <c r="B1017" t="s">
        <v>34</v>
      </c>
      <c r="C1017">
        <v>3</v>
      </c>
      <c r="D1017" t="s">
        <v>74</v>
      </c>
      <c r="E1017" t="b">
        <v>1</v>
      </c>
      <c r="F1017" s="1">
        <v>0.57430555555555551</v>
      </c>
      <c r="G1017" s="1">
        <v>0.62777777777777777</v>
      </c>
      <c r="H1017">
        <v>77</v>
      </c>
      <c r="I1017" t="b">
        <v>1</v>
      </c>
      <c r="J1017" t="b">
        <v>0</v>
      </c>
      <c r="K1017" t="b">
        <v>0</v>
      </c>
      <c r="L1017" t="s">
        <v>80</v>
      </c>
      <c r="M1017">
        <v>50</v>
      </c>
      <c r="N1017" t="s">
        <v>37</v>
      </c>
      <c r="O1017">
        <v>50</v>
      </c>
      <c r="P1017" t="s">
        <v>38</v>
      </c>
      <c r="Q1017">
        <v>0.05</v>
      </c>
      <c r="R1017" s="29">
        <v>47.5</v>
      </c>
      <c r="S1017" t="s">
        <v>39</v>
      </c>
      <c r="T1017" t="s">
        <v>64</v>
      </c>
      <c r="U1017">
        <v>34.052199999999999</v>
      </c>
      <c r="V1017">
        <v>-118.2437</v>
      </c>
      <c r="W1017">
        <f t="shared" si="30"/>
        <v>2024</v>
      </c>
      <c r="X1017" t="str">
        <f t="shared" si="31"/>
        <v>December</v>
      </c>
      <c r="Y1017" s="2">
        <v>45638</v>
      </c>
      <c r="Z1017">
        <v>0</v>
      </c>
      <c r="AA1017" t="b">
        <v>1</v>
      </c>
      <c r="AB1017" s="2">
        <v>45850</v>
      </c>
      <c r="AC1017">
        <v>8</v>
      </c>
      <c r="AD1017">
        <v>39</v>
      </c>
      <c r="AE1017">
        <v>12</v>
      </c>
      <c r="AF1017">
        <v>1.3</v>
      </c>
      <c r="AG1017">
        <v>2.5</v>
      </c>
      <c r="AH1017" s="30">
        <v>0</v>
      </c>
      <c r="AI1017">
        <v>1</v>
      </c>
      <c r="AJ1017" t="s">
        <v>65</v>
      </c>
      <c r="AK1017" t="s">
        <v>42</v>
      </c>
      <c r="AL1017" s="29">
        <f>Table1[[#This Row],[membership_tenure_months]]*Table1[[#This Row],[final_price]]</f>
        <v>380</v>
      </c>
    </row>
    <row r="1018" spans="1:38" x14ac:dyDescent="0.35">
      <c r="A1018">
        <v>26</v>
      </c>
      <c r="B1018" t="s">
        <v>43</v>
      </c>
      <c r="C1018">
        <v>3</v>
      </c>
      <c r="D1018" t="s">
        <v>154</v>
      </c>
      <c r="E1018" t="b">
        <v>0</v>
      </c>
      <c r="F1018" s="1">
        <v>0.62083333333333335</v>
      </c>
      <c r="G1018" s="1">
        <v>0.69861111111111107</v>
      </c>
      <c r="H1018">
        <v>112</v>
      </c>
      <c r="I1018" t="b">
        <v>1</v>
      </c>
      <c r="J1018" t="b">
        <v>1</v>
      </c>
      <c r="K1018" t="b">
        <v>1</v>
      </c>
      <c r="L1018" t="s">
        <v>45</v>
      </c>
      <c r="M1018">
        <v>30</v>
      </c>
      <c r="N1018" t="s">
        <v>37</v>
      </c>
      <c r="O1018">
        <v>30</v>
      </c>
      <c r="P1018" t="s">
        <v>93</v>
      </c>
      <c r="Q1018">
        <v>0.15</v>
      </c>
      <c r="R1018" s="29">
        <v>25.5</v>
      </c>
      <c r="S1018" t="s">
        <v>47</v>
      </c>
      <c r="T1018" t="s">
        <v>61</v>
      </c>
      <c r="U1018">
        <v>38.581600000000002</v>
      </c>
      <c r="V1018">
        <v>-121.4944</v>
      </c>
      <c r="W1018">
        <f t="shared" si="30"/>
        <v>2023</v>
      </c>
      <c r="X1018" t="str">
        <f t="shared" si="31"/>
        <v>October</v>
      </c>
      <c r="Y1018" s="2">
        <v>45226</v>
      </c>
      <c r="Z1018">
        <v>5</v>
      </c>
      <c r="AA1018" t="b">
        <v>1</v>
      </c>
      <c r="AB1018" s="2">
        <v>45826</v>
      </c>
      <c r="AC1018">
        <v>22</v>
      </c>
      <c r="AD1018">
        <v>63</v>
      </c>
      <c r="AE1018">
        <v>12</v>
      </c>
      <c r="AF1018">
        <v>1.9</v>
      </c>
      <c r="AG1018">
        <v>4.5</v>
      </c>
      <c r="AH1018" s="30">
        <v>1</v>
      </c>
      <c r="AI1018">
        <v>0</v>
      </c>
      <c r="AJ1018" t="s">
        <v>62</v>
      </c>
      <c r="AK1018" t="s">
        <v>42</v>
      </c>
      <c r="AL1018" s="29">
        <f>Table1[[#This Row],[membership_tenure_months]]*Table1[[#This Row],[final_price]]</f>
        <v>561</v>
      </c>
    </row>
    <row r="1019" spans="1:38" x14ac:dyDescent="0.35">
      <c r="A1019">
        <v>35</v>
      </c>
      <c r="B1019" t="s">
        <v>34</v>
      </c>
      <c r="C1019">
        <v>2</v>
      </c>
      <c r="D1019" t="s">
        <v>59</v>
      </c>
      <c r="E1019" t="b">
        <v>0</v>
      </c>
      <c r="F1019" s="1">
        <v>0.82638888888888884</v>
      </c>
      <c r="G1019" s="1">
        <v>0.93333333333333335</v>
      </c>
      <c r="H1019">
        <v>154</v>
      </c>
      <c r="I1019" t="b">
        <v>0</v>
      </c>
      <c r="J1019" t="b">
        <v>1</v>
      </c>
      <c r="K1019" t="b">
        <v>1</v>
      </c>
      <c r="L1019" t="s">
        <v>80</v>
      </c>
      <c r="M1019">
        <v>50</v>
      </c>
      <c r="N1019" t="s">
        <v>37</v>
      </c>
      <c r="O1019">
        <v>50</v>
      </c>
      <c r="P1019" t="s">
        <v>93</v>
      </c>
      <c r="Q1019">
        <v>0.15</v>
      </c>
      <c r="R1019" s="29">
        <v>42.5</v>
      </c>
      <c r="S1019" t="s">
        <v>39</v>
      </c>
      <c r="T1019" t="s">
        <v>76</v>
      </c>
      <c r="U1019">
        <v>37.774900000000002</v>
      </c>
      <c r="V1019">
        <v>-122.4194</v>
      </c>
      <c r="W1019">
        <f t="shared" si="30"/>
        <v>2022</v>
      </c>
      <c r="X1019" t="str">
        <f t="shared" si="31"/>
        <v>October</v>
      </c>
      <c r="Y1019" s="2">
        <v>44856</v>
      </c>
      <c r="Z1019">
        <v>3</v>
      </c>
      <c r="AA1019" t="b">
        <v>1</v>
      </c>
      <c r="AB1019" s="2">
        <v>45806</v>
      </c>
      <c r="AC1019">
        <v>34</v>
      </c>
      <c r="AD1019">
        <v>83</v>
      </c>
      <c r="AE1019">
        <v>8</v>
      </c>
      <c r="AF1019">
        <v>2.6</v>
      </c>
      <c r="AG1019">
        <v>7.5</v>
      </c>
      <c r="AH1019" s="30">
        <v>1</v>
      </c>
      <c r="AI1019">
        <v>0</v>
      </c>
      <c r="AJ1019" t="s">
        <v>77</v>
      </c>
      <c r="AK1019" t="s">
        <v>42</v>
      </c>
      <c r="AL1019" s="29">
        <f>Table1[[#This Row],[membership_tenure_months]]*Table1[[#This Row],[final_price]]</f>
        <v>1445</v>
      </c>
    </row>
    <row r="1020" spans="1:38" x14ac:dyDescent="0.35">
      <c r="A1020">
        <v>37</v>
      </c>
      <c r="B1020" t="s">
        <v>43</v>
      </c>
      <c r="C1020">
        <v>1</v>
      </c>
      <c r="D1020" t="s">
        <v>114</v>
      </c>
      <c r="E1020" t="b">
        <v>1</v>
      </c>
      <c r="F1020" s="1">
        <v>0.35902777777777778</v>
      </c>
      <c r="G1020" s="1">
        <v>0.42499999999999999</v>
      </c>
      <c r="H1020">
        <v>95</v>
      </c>
      <c r="I1020" t="b">
        <v>1</v>
      </c>
      <c r="J1020" t="b">
        <v>1</v>
      </c>
      <c r="K1020" t="b">
        <v>0</v>
      </c>
      <c r="L1020" t="s">
        <v>45</v>
      </c>
      <c r="M1020">
        <v>30</v>
      </c>
      <c r="N1020" t="s">
        <v>37</v>
      </c>
      <c r="O1020">
        <v>30</v>
      </c>
      <c r="P1020" t="s">
        <v>93</v>
      </c>
      <c r="Q1020">
        <v>0.15</v>
      </c>
      <c r="R1020" s="29">
        <v>25.5</v>
      </c>
      <c r="S1020" t="s">
        <v>47</v>
      </c>
      <c r="T1020" t="s">
        <v>57</v>
      </c>
      <c r="U1020">
        <v>33.836599999999997</v>
      </c>
      <c r="V1020">
        <v>-117.9143</v>
      </c>
      <c r="W1020">
        <f t="shared" si="30"/>
        <v>2025</v>
      </c>
      <c r="X1020" t="str">
        <f t="shared" si="31"/>
        <v>May</v>
      </c>
      <c r="Y1020" s="2">
        <v>45794</v>
      </c>
      <c r="Z1020">
        <v>6</v>
      </c>
      <c r="AA1020" t="b">
        <v>1</v>
      </c>
      <c r="AB1020" s="2">
        <v>45858</v>
      </c>
      <c r="AC1020">
        <v>3</v>
      </c>
      <c r="AD1020">
        <v>31</v>
      </c>
      <c r="AE1020">
        <v>4</v>
      </c>
      <c r="AF1020">
        <v>1.6</v>
      </c>
      <c r="AG1020">
        <v>4.5</v>
      </c>
      <c r="AH1020" s="30">
        <v>0</v>
      </c>
      <c r="AI1020">
        <v>0</v>
      </c>
      <c r="AJ1020" t="s">
        <v>58</v>
      </c>
      <c r="AK1020" t="s">
        <v>42</v>
      </c>
      <c r="AL1020" s="29">
        <f>Table1[[#This Row],[membership_tenure_months]]*Table1[[#This Row],[final_price]]</f>
        <v>76.5</v>
      </c>
    </row>
    <row r="1021" spans="1:38" x14ac:dyDescent="0.35">
      <c r="A1021">
        <v>34</v>
      </c>
      <c r="B1021" t="s">
        <v>34</v>
      </c>
      <c r="C1021">
        <v>2</v>
      </c>
      <c r="D1021" t="s">
        <v>35</v>
      </c>
      <c r="E1021" t="b">
        <v>1</v>
      </c>
      <c r="F1021" s="1">
        <v>0.56874999999999998</v>
      </c>
      <c r="G1021" s="1">
        <v>0.6069444444444444</v>
      </c>
      <c r="H1021">
        <v>55</v>
      </c>
      <c r="I1021" t="b">
        <v>0</v>
      </c>
      <c r="J1021" t="b">
        <v>1</v>
      </c>
      <c r="K1021" t="b">
        <v>0</v>
      </c>
      <c r="L1021" t="s">
        <v>36</v>
      </c>
      <c r="M1021">
        <v>50</v>
      </c>
      <c r="N1021" t="s">
        <v>37</v>
      </c>
      <c r="O1021">
        <v>50</v>
      </c>
      <c r="P1021" t="s">
        <v>38</v>
      </c>
      <c r="Q1021">
        <v>0.05</v>
      </c>
      <c r="R1021" s="29">
        <v>47.5</v>
      </c>
      <c r="S1021" t="s">
        <v>39</v>
      </c>
      <c r="T1021" t="s">
        <v>69</v>
      </c>
      <c r="U1021">
        <v>32.715699999999998</v>
      </c>
      <c r="V1021">
        <v>-117.1611</v>
      </c>
      <c r="W1021">
        <f t="shared" si="30"/>
        <v>2023</v>
      </c>
      <c r="X1021" t="str">
        <f t="shared" si="31"/>
        <v>June</v>
      </c>
      <c r="Y1021" s="2">
        <v>45088</v>
      </c>
      <c r="Z1021">
        <v>4</v>
      </c>
      <c r="AA1021" t="b">
        <v>1</v>
      </c>
      <c r="AB1021" s="2">
        <v>45819</v>
      </c>
      <c r="AC1021">
        <v>26</v>
      </c>
      <c r="AD1021">
        <v>70</v>
      </c>
      <c r="AE1021">
        <v>8</v>
      </c>
      <c r="AF1021">
        <v>0.9</v>
      </c>
      <c r="AG1021">
        <v>2.5</v>
      </c>
      <c r="AH1021" s="30">
        <v>1</v>
      </c>
      <c r="AI1021">
        <v>1</v>
      </c>
      <c r="AJ1021" t="s">
        <v>70</v>
      </c>
      <c r="AK1021" t="s">
        <v>42</v>
      </c>
      <c r="AL1021" s="29">
        <f>Table1[[#This Row],[membership_tenure_months]]*Table1[[#This Row],[final_price]]</f>
        <v>1235</v>
      </c>
    </row>
    <row r="1022" spans="1:38" x14ac:dyDescent="0.35">
      <c r="A1022">
        <v>36</v>
      </c>
      <c r="B1022" t="s">
        <v>34</v>
      </c>
      <c r="C1022">
        <v>3</v>
      </c>
      <c r="D1022" t="s">
        <v>109</v>
      </c>
      <c r="E1022" t="b">
        <v>1</v>
      </c>
      <c r="F1022" s="1">
        <v>0.40208333333333335</v>
      </c>
      <c r="G1022" s="1">
        <v>0.46388888888888891</v>
      </c>
      <c r="H1022">
        <v>89</v>
      </c>
      <c r="I1022" t="b">
        <v>0</v>
      </c>
      <c r="J1022" t="b">
        <v>0</v>
      </c>
      <c r="K1022" t="b">
        <v>1</v>
      </c>
      <c r="L1022" t="s">
        <v>36</v>
      </c>
      <c r="M1022">
        <v>50</v>
      </c>
      <c r="N1022" t="s">
        <v>37</v>
      </c>
      <c r="O1022">
        <v>50</v>
      </c>
      <c r="P1022" t="s">
        <v>46</v>
      </c>
      <c r="Q1022">
        <v>0</v>
      </c>
      <c r="R1022" s="29">
        <v>50</v>
      </c>
      <c r="S1022" t="s">
        <v>39</v>
      </c>
      <c r="T1022" t="s">
        <v>48</v>
      </c>
      <c r="U1022">
        <v>36.7378</v>
      </c>
      <c r="V1022">
        <v>-119.7871</v>
      </c>
      <c r="W1022">
        <f t="shared" si="30"/>
        <v>2024</v>
      </c>
      <c r="X1022" t="str">
        <f t="shared" si="31"/>
        <v>August</v>
      </c>
      <c r="Y1022" s="2">
        <v>45514</v>
      </c>
      <c r="Z1022">
        <v>0</v>
      </c>
      <c r="AA1022" t="b">
        <v>1</v>
      </c>
      <c r="AB1022" s="2">
        <v>45843</v>
      </c>
      <c r="AC1022">
        <v>12</v>
      </c>
      <c r="AD1022">
        <v>46</v>
      </c>
      <c r="AE1022">
        <v>12</v>
      </c>
      <c r="AF1022">
        <v>1.5</v>
      </c>
      <c r="AG1022">
        <v>0</v>
      </c>
      <c r="AH1022" s="30">
        <v>0</v>
      </c>
      <c r="AI1022">
        <v>1</v>
      </c>
      <c r="AJ1022" t="s">
        <v>49</v>
      </c>
      <c r="AK1022" t="s">
        <v>42</v>
      </c>
      <c r="AL1022" s="29">
        <f>Table1[[#This Row],[membership_tenure_months]]*Table1[[#This Row],[final_price]]</f>
        <v>600</v>
      </c>
    </row>
    <row r="1023" spans="1:38" x14ac:dyDescent="0.35">
      <c r="A1023">
        <v>37</v>
      </c>
      <c r="B1023" t="s">
        <v>54</v>
      </c>
      <c r="C1023">
        <v>3</v>
      </c>
      <c r="D1023" t="s">
        <v>101</v>
      </c>
      <c r="E1023" t="b">
        <v>0</v>
      </c>
      <c r="F1023" s="1">
        <v>0.3923611111111111</v>
      </c>
      <c r="G1023" s="1">
        <v>0.50416666666666665</v>
      </c>
      <c r="H1023">
        <v>161</v>
      </c>
      <c r="I1023" t="b">
        <v>0</v>
      </c>
      <c r="J1023" t="b">
        <v>1</v>
      </c>
      <c r="K1023" t="b">
        <v>1</v>
      </c>
      <c r="L1023" t="s">
        <v>36</v>
      </c>
      <c r="M1023">
        <v>20</v>
      </c>
      <c r="N1023" t="s">
        <v>37</v>
      </c>
      <c r="O1023">
        <v>20</v>
      </c>
      <c r="P1023" t="s">
        <v>93</v>
      </c>
      <c r="Q1023">
        <v>0.15</v>
      </c>
      <c r="R1023" s="29">
        <v>17</v>
      </c>
      <c r="S1023" t="s">
        <v>56</v>
      </c>
      <c r="T1023" t="s">
        <v>83</v>
      </c>
      <c r="U1023">
        <v>33.770099999999999</v>
      </c>
      <c r="V1023">
        <v>-118.19370000000001</v>
      </c>
      <c r="W1023">
        <f t="shared" si="30"/>
        <v>2022</v>
      </c>
      <c r="X1023" t="str">
        <f t="shared" si="31"/>
        <v>October</v>
      </c>
      <c r="Y1023" s="2">
        <v>44846</v>
      </c>
      <c r="Z1023">
        <v>1</v>
      </c>
      <c r="AA1023" t="b">
        <v>1</v>
      </c>
      <c r="AB1023" s="2">
        <v>45805</v>
      </c>
      <c r="AC1023">
        <v>34</v>
      </c>
      <c r="AD1023">
        <v>84</v>
      </c>
      <c r="AE1023">
        <v>12</v>
      </c>
      <c r="AF1023">
        <v>2.7</v>
      </c>
      <c r="AG1023">
        <v>3</v>
      </c>
      <c r="AH1023" s="30">
        <v>1</v>
      </c>
      <c r="AI1023">
        <v>0</v>
      </c>
      <c r="AJ1023" t="s">
        <v>84</v>
      </c>
      <c r="AK1023" t="s">
        <v>42</v>
      </c>
      <c r="AL1023" s="29">
        <f>Table1[[#This Row],[membership_tenure_months]]*Table1[[#This Row],[final_price]]</f>
        <v>578</v>
      </c>
    </row>
    <row r="1024" spans="1:38" x14ac:dyDescent="0.35">
      <c r="A1024">
        <v>29</v>
      </c>
      <c r="B1024" t="s">
        <v>54</v>
      </c>
      <c r="C1024">
        <v>4</v>
      </c>
      <c r="D1024" t="s">
        <v>117</v>
      </c>
      <c r="E1024" t="b">
        <v>1</v>
      </c>
      <c r="F1024" s="1">
        <v>0.38263888888888886</v>
      </c>
      <c r="G1024" s="1">
        <v>0.45</v>
      </c>
      <c r="H1024">
        <v>97</v>
      </c>
      <c r="I1024" t="b">
        <v>0</v>
      </c>
      <c r="J1024" t="b">
        <v>0</v>
      </c>
      <c r="K1024" t="b">
        <v>1</v>
      </c>
      <c r="L1024" t="s">
        <v>80</v>
      </c>
      <c r="M1024">
        <v>20</v>
      </c>
      <c r="N1024" t="s">
        <v>97</v>
      </c>
      <c r="O1024">
        <v>18</v>
      </c>
      <c r="P1024" t="s">
        <v>46</v>
      </c>
      <c r="Q1024">
        <v>0</v>
      </c>
      <c r="R1024" s="29">
        <v>18</v>
      </c>
      <c r="S1024" t="s">
        <v>56</v>
      </c>
      <c r="T1024" t="s">
        <v>48</v>
      </c>
      <c r="U1024">
        <v>36.7378</v>
      </c>
      <c r="V1024">
        <v>-119.7871</v>
      </c>
      <c r="W1024">
        <f t="shared" si="30"/>
        <v>2022</v>
      </c>
      <c r="X1024" t="str">
        <f t="shared" si="31"/>
        <v>August</v>
      </c>
      <c r="Y1024" s="2">
        <v>44796</v>
      </c>
      <c r="Z1024">
        <v>0</v>
      </c>
      <c r="AA1024" t="b">
        <v>1</v>
      </c>
      <c r="AB1024" s="2">
        <v>45802</v>
      </c>
      <c r="AC1024">
        <v>36</v>
      </c>
      <c r="AD1024">
        <v>87</v>
      </c>
      <c r="AE1024">
        <v>16</v>
      </c>
      <c r="AF1024">
        <v>1.6</v>
      </c>
      <c r="AG1024">
        <v>0</v>
      </c>
      <c r="AH1024" s="30">
        <v>1</v>
      </c>
      <c r="AI1024">
        <v>0</v>
      </c>
      <c r="AJ1024" t="s">
        <v>49</v>
      </c>
      <c r="AK1024" t="s">
        <v>42</v>
      </c>
      <c r="AL1024" s="29">
        <f>Table1[[#This Row],[membership_tenure_months]]*Table1[[#This Row],[final_price]]</f>
        <v>648</v>
      </c>
    </row>
    <row r="1025" spans="1:38" x14ac:dyDescent="0.35">
      <c r="A1025">
        <v>24</v>
      </c>
      <c r="B1025" t="s">
        <v>34</v>
      </c>
      <c r="C1025">
        <v>3</v>
      </c>
      <c r="D1025" t="s">
        <v>168</v>
      </c>
      <c r="E1025" t="b">
        <v>0</v>
      </c>
      <c r="F1025" s="1">
        <v>0.80069444444444449</v>
      </c>
      <c r="G1025" s="1">
        <v>0.83472222222222225</v>
      </c>
      <c r="H1025">
        <v>49</v>
      </c>
      <c r="I1025" t="b">
        <v>0</v>
      </c>
      <c r="J1025" t="b">
        <v>1</v>
      </c>
      <c r="K1025" t="b">
        <v>1</v>
      </c>
      <c r="L1025" t="s">
        <v>36</v>
      </c>
      <c r="M1025">
        <v>50</v>
      </c>
      <c r="N1025" t="s">
        <v>37</v>
      </c>
      <c r="O1025">
        <v>50</v>
      </c>
      <c r="P1025" t="s">
        <v>38</v>
      </c>
      <c r="Q1025">
        <v>0.05</v>
      </c>
      <c r="R1025" s="29">
        <v>47.5</v>
      </c>
      <c r="S1025" t="s">
        <v>39</v>
      </c>
      <c r="T1025" t="s">
        <v>76</v>
      </c>
      <c r="U1025">
        <v>37.774900000000002</v>
      </c>
      <c r="V1025">
        <v>-122.4194</v>
      </c>
      <c r="W1025">
        <f t="shared" si="30"/>
        <v>2022</v>
      </c>
      <c r="X1025" t="str">
        <f t="shared" si="31"/>
        <v>September</v>
      </c>
      <c r="Y1025" s="2">
        <v>44825</v>
      </c>
      <c r="Z1025">
        <v>5</v>
      </c>
      <c r="AA1025" t="b">
        <v>0</v>
      </c>
      <c r="AB1025" s="2">
        <v>45804</v>
      </c>
      <c r="AC1025">
        <v>35</v>
      </c>
      <c r="AD1025">
        <v>85</v>
      </c>
      <c r="AE1025">
        <v>12</v>
      </c>
      <c r="AF1025">
        <v>0.8</v>
      </c>
      <c r="AG1025">
        <v>2.5</v>
      </c>
      <c r="AH1025" s="30">
        <v>1</v>
      </c>
      <c r="AI1025">
        <v>1</v>
      </c>
      <c r="AJ1025" t="s">
        <v>77</v>
      </c>
      <c r="AK1025" t="s">
        <v>42</v>
      </c>
      <c r="AL1025" s="29">
        <f>Table1[[#This Row],[membership_tenure_months]]*Table1[[#This Row],[final_price]]</f>
        <v>1662.5</v>
      </c>
    </row>
    <row r="1026" spans="1:38" x14ac:dyDescent="0.35">
      <c r="A1026">
        <v>27</v>
      </c>
      <c r="B1026" t="s">
        <v>34</v>
      </c>
      <c r="C1026">
        <v>1</v>
      </c>
      <c r="D1026" t="s">
        <v>86</v>
      </c>
      <c r="E1026" t="b">
        <v>0</v>
      </c>
      <c r="F1026" s="1">
        <v>0.59513888888888888</v>
      </c>
      <c r="G1026" s="1">
        <v>0.65416666666666667</v>
      </c>
      <c r="H1026">
        <v>85</v>
      </c>
      <c r="I1026" t="b">
        <v>0</v>
      </c>
      <c r="J1026" t="b">
        <v>0</v>
      </c>
      <c r="K1026" t="b">
        <v>0</v>
      </c>
      <c r="L1026" t="s">
        <v>60</v>
      </c>
      <c r="M1026">
        <v>50</v>
      </c>
      <c r="N1026" t="s">
        <v>82</v>
      </c>
      <c r="O1026">
        <v>37.5</v>
      </c>
      <c r="P1026" t="s">
        <v>38</v>
      </c>
      <c r="Q1026">
        <v>0.05</v>
      </c>
      <c r="R1026" s="29">
        <v>35.625</v>
      </c>
      <c r="S1026" t="s">
        <v>39</v>
      </c>
      <c r="T1026" t="s">
        <v>72</v>
      </c>
      <c r="U1026">
        <v>35.3733</v>
      </c>
      <c r="V1026">
        <v>-119.0187</v>
      </c>
      <c r="W1026">
        <f t="shared" ref="W1026:W1089" si="32">YEAR(Y:Y)</f>
        <v>2024</v>
      </c>
      <c r="X1026" t="str">
        <f t="shared" ref="X1026:X1089" si="33">TEXT(Y:Y,"MMMM")</f>
        <v>February</v>
      </c>
      <c r="Y1026" s="2">
        <v>45325</v>
      </c>
      <c r="Z1026">
        <v>0</v>
      </c>
      <c r="AA1026" t="b">
        <v>1</v>
      </c>
      <c r="AB1026" s="2">
        <v>45832</v>
      </c>
      <c r="AC1026">
        <v>18</v>
      </c>
      <c r="AD1026">
        <v>57</v>
      </c>
      <c r="AE1026">
        <v>4</v>
      </c>
      <c r="AF1026">
        <v>1.4</v>
      </c>
      <c r="AG1026">
        <v>1.88</v>
      </c>
      <c r="AH1026" s="30">
        <v>0</v>
      </c>
      <c r="AI1026">
        <v>0</v>
      </c>
      <c r="AJ1026" t="s">
        <v>73</v>
      </c>
      <c r="AK1026" t="s">
        <v>42</v>
      </c>
      <c r="AL1026" s="29">
        <f>Table1[[#This Row],[membership_tenure_months]]*Table1[[#This Row],[final_price]]</f>
        <v>641.25</v>
      </c>
    </row>
    <row r="1027" spans="1:38" x14ac:dyDescent="0.35">
      <c r="A1027">
        <v>48</v>
      </c>
      <c r="B1027" t="s">
        <v>43</v>
      </c>
      <c r="C1027">
        <v>3</v>
      </c>
      <c r="D1027" t="s">
        <v>119</v>
      </c>
      <c r="E1027" t="b">
        <v>0</v>
      </c>
      <c r="F1027" s="1">
        <v>0.46319444444444446</v>
      </c>
      <c r="G1027" s="1">
        <v>0.52986111111111112</v>
      </c>
      <c r="H1027">
        <v>96</v>
      </c>
      <c r="I1027" t="b">
        <v>1</v>
      </c>
      <c r="J1027" t="b">
        <v>1</v>
      </c>
      <c r="K1027" t="b">
        <v>1</v>
      </c>
      <c r="L1027" t="s">
        <v>36</v>
      </c>
      <c r="M1027">
        <v>30</v>
      </c>
      <c r="N1027" t="s">
        <v>37</v>
      </c>
      <c r="O1027">
        <v>30</v>
      </c>
      <c r="P1027" t="s">
        <v>46</v>
      </c>
      <c r="Q1027">
        <v>0</v>
      </c>
      <c r="R1027" s="29">
        <v>30</v>
      </c>
      <c r="S1027" t="s">
        <v>47</v>
      </c>
      <c r="T1027" t="s">
        <v>69</v>
      </c>
      <c r="U1027">
        <v>32.715699999999998</v>
      </c>
      <c r="V1027">
        <v>-117.1611</v>
      </c>
      <c r="W1027">
        <f t="shared" si="32"/>
        <v>2022</v>
      </c>
      <c r="X1027" t="str">
        <f t="shared" si="33"/>
        <v>December</v>
      </c>
      <c r="Y1027" s="2">
        <v>44912</v>
      </c>
      <c r="Z1027">
        <v>3</v>
      </c>
      <c r="AA1027" t="b">
        <v>0</v>
      </c>
      <c r="AB1027" s="2">
        <v>45809</v>
      </c>
      <c r="AC1027">
        <v>32</v>
      </c>
      <c r="AD1027">
        <v>80</v>
      </c>
      <c r="AE1027">
        <v>12</v>
      </c>
      <c r="AF1027">
        <v>1.6</v>
      </c>
      <c r="AG1027">
        <v>0</v>
      </c>
      <c r="AH1027" s="30">
        <v>1</v>
      </c>
      <c r="AI1027">
        <v>0</v>
      </c>
      <c r="AJ1027" t="s">
        <v>70</v>
      </c>
      <c r="AK1027" t="s">
        <v>42</v>
      </c>
      <c r="AL1027" s="29">
        <f>Table1[[#This Row],[membership_tenure_months]]*Table1[[#This Row],[final_price]]</f>
        <v>960</v>
      </c>
    </row>
    <row r="1028" spans="1:38" x14ac:dyDescent="0.35">
      <c r="A1028">
        <v>15</v>
      </c>
      <c r="B1028" t="s">
        <v>34</v>
      </c>
      <c r="C1028">
        <v>2</v>
      </c>
      <c r="D1028" t="s">
        <v>111</v>
      </c>
      <c r="E1028" t="b">
        <v>0</v>
      </c>
      <c r="F1028" s="1">
        <v>0.38333333333333336</v>
      </c>
      <c r="G1028" s="1">
        <v>0.48749999999999999</v>
      </c>
      <c r="H1028">
        <v>150</v>
      </c>
      <c r="I1028" t="b">
        <v>0</v>
      </c>
      <c r="J1028" t="b">
        <v>1</v>
      </c>
      <c r="K1028" t="b">
        <v>0</v>
      </c>
      <c r="L1028" t="s">
        <v>45</v>
      </c>
      <c r="M1028">
        <v>50</v>
      </c>
      <c r="N1028" t="s">
        <v>37</v>
      </c>
      <c r="O1028">
        <v>50</v>
      </c>
      <c r="P1028" t="s">
        <v>46</v>
      </c>
      <c r="Q1028">
        <v>0</v>
      </c>
      <c r="R1028" s="29">
        <v>50</v>
      </c>
      <c r="S1028" t="s">
        <v>39</v>
      </c>
      <c r="T1028" t="s">
        <v>83</v>
      </c>
      <c r="U1028">
        <v>33.770099999999999</v>
      </c>
      <c r="V1028">
        <v>-118.19370000000001</v>
      </c>
      <c r="W1028">
        <f t="shared" si="32"/>
        <v>2023</v>
      </c>
      <c r="X1028" t="str">
        <f t="shared" si="33"/>
        <v>January</v>
      </c>
      <c r="Y1028" s="2">
        <v>44931</v>
      </c>
      <c r="Z1028">
        <v>4</v>
      </c>
      <c r="AA1028" t="b">
        <v>0</v>
      </c>
      <c r="AB1028" s="2">
        <v>45810</v>
      </c>
      <c r="AC1028">
        <v>31</v>
      </c>
      <c r="AD1028">
        <v>79</v>
      </c>
      <c r="AE1028">
        <v>8</v>
      </c>
      <c r="AF1028">
        <v>2.5</v>
      </c>
      <c r="AG1028">
        <v>0</v>
      </c>
      <c r="AH1028" s="30">
        <v>1</v>
      </c>
      <c r="AI1028">
        <v>1</v>
      </c>
      <c r="AJ1028" t="s">
        <v>84</v>
      </c>
      <c r="AK1028" t="s">
        <v>42</v>
      </c>
      <c r="AL1028" s="29">
        <f>Table1[[#This Row],[membership_tenure_months]]*Table1[[#This Row],[final_price]]</f>
        <v>1550</v>
      </c>
    </row>
    <row r="1029" spans="1:38" x14ac:dyDescent="0.35">
      <c r="A1029">
        <v>35</v>
      </c>
      <c r="B1029" t="s">
        <v>34</v>
      </c>
      <c r="C1029">
        <v>3</v>
      </c>
      <c r="D1029" t="s">
        <v>102</v>
      </c>
      <c r="E1029" t="b">
        <v>0</v>
      </c>
      <c r="F1029" s="1">
        <v>0.69097222222222221</v>
      </c>
      <c r="G1029" s="1">
        <v>0.73263888888888884</v>
      </c>
      <c r="H1029">
        <v>60</v>
      </c>
      <c r="I1029" t="b">
        <v>1</v>
      </c>
      <c r="J1029" t="b">
        <v>0</v>
      </c>
      <c r="K1029" t="b">
        <v>0</v>
      </c>
      <c r="L1029" t="s">
        <v>80</v>
      </c>
      <c r="M1029">
        <v>50</v>
      </c>
      <c r="N1029" t="s">
        <v>82</v>
      </c>
      <c r="O1029">
        <v>37.5</v>
      </c>
      <c r="P1029" t="s">
        <v>46</v>
      </c>
      <c r="Q1029">
        <v>0</v>
      </c>
      <c r="R1029" s="29">
        <v>37.5</v>
      </c>
      <c r="S1029" t="s">
        <v>39</v>
      </c>
      <c r="T1029" t="s">
        <v>40</v>
      </c>
      <c r="U1029">
        <v>37.338200000000001</v>
      </c>
      <c r="V1029">
        <v>-121.88630000000001</v>
      </c>
      <c r="W1029">
        <f t="shared" si="32"/>
        <v>2024</v>
      </c>
      <c r="X1029" t="str">
        <f t="shared" si="33"/>
        <v>July</v>
      </c>
      <c r="Y1029" s="2">
        <v>45491</v>
      </c>
      <c r="Z1029">
        <v>0</v>
      </c>
      <c r="AA1029" t="b">
        <v>1</v>
      </c>
      <c r="AB1029" s="2">
        <v>45841</v>
      </c>
      <c r="AC1029">
        <v>13</v>
      </c>
      <c r="AD1029">
        <v>48</v>
      </c>
      <c r="AE1029">
        <v>12</v>
      </c>
      <c r="AF1029">
        <v>1</v>
      </c>
      <c r="AG1029">
        <v>0</v>
      </c>
      <c r="AH1029" s="30">
        <v>0</v>
      </c>
      <c r="AI1029">
        <v>0</v>
      </c>
      <c r="AJ1029" t="s">
        <v>41</v>
      </c>
      <c r="AK1029" t="s">
        <v>42</v>
      </c>
      <c r="AL1029" s="29">
        <f>Table1[[#This Row],[membership_tenure_months]]*Table1[[#This Row],[final_price]]</f>
        <v>487.5</v>
      </c>
    </row>
    <row r="1030" spans="1:38" x14ac:dyDescent="0.35">
      <c r="A1030">
        <v>33</v>
      </c>
      <c r="B1030" t="s">
        <v>43</v>
      </c>
      <c r="C1030">
        <v>2</v>
      </c>
      <c r="D1030" t="s">
        <v>89</v>
      </c>
      <c r="E1030" t="b">
        <v>0</v>
      </c>
      <c r="F1030" s="1">
        <v>0.41388888888888886</v>
      </c>
      <c r="G1030" s="1">
        <v>0.53611111111111109</v>
      </c>
      <c r="H1030">
        <v>176</v>
      </c>
      <c r="I1030" t="b">
        <v>0</v>
      </c>
      <c r="J1030" t="b">
        <v>1</v>
      </c>
      <c r="K1030" t="b">
        <v>1</v>
      </c>
      <c r="L1030" t="s">
        <v>80</v>
      </c>
      <c r="M1030">
        <v>30</v>
      </c>
      <c r="N1030" t="s">
        <v>37</v>
      </c>
      <c r="O1030">
        <v>30</v>
      </c>
      <c r="P1030" t="s">
        <v>93</v>
      </c>
      <c r="Q1030">
        <v>0.15</v>
      </c>
      <c r="R1030" s="29">
        <v>25.5</v>
      </c>
      <c r="S1030" t="s">
        <v>47</v>
      </c>
      <c r="T1030" t="s">
        <v>48</v>
      </c>
      <c r="U1030">
        <v>36.7378</v>
      </c>
      <c r="V1030">
        <v>-119.7871</v>
      </c>
      <c r="W1030">
        <f t="shared" si="32"/>
        <v>2023</v>
      </c>
      <c r="X1030" t="str">
        <f t="shared" si="33"/>
        <v>January</v>
      </c>
      <c r="Y1030" s="2">
        <v>44948</v>
      </c>
      <c r="Z1030">
        <v>7</v>
      </c>
      <c r="AA1030" t="b">
        <v>1</v>
      </c>
      <c r="AB1030" s="2">
        <v>45811</v>
      </c>
      <c r="AC1030">
        <v>31</v>
      </c>
      <c r="AD1030">
        <v>78</v>
      </c>
      <c r="AE1030">
        <v>8</v>
      </c>
      <c r="AF1030">
        <v>2.9</v>
      </c>
      <c r="AG1030">
        <v>4.5</v>
      </c>
      <c r="AH1030" s="30">
        <v>1</v>
      </c>
      <c r="AI1030">
        <v>0</v>
      </c>
      <c r="AJ1030" t="s">
        <v>49</v>
      </c>
      <c r="AK1030" t="s">
        <v>42</v>
      </c>
      <c r="AL1030" s="29">
        <f>Table1[[#This Row],[membership_tenure_months]]*Table1[[#This Row],[final_price]]</f>
        <v>790.5</v>
      </c>
    </row>
    <row r="1031" spans="1:38" x14ac:dyDescent="0.35">
      <c r="A1031">
        <v>43</v>
      </c>
      <c r="B1031" t="s">
        <v>66</v>
      </c>
      <c r="C1031">
        <v>1</v>
      </c>
      <c r="D1031" t="s">
        <v>94</v>
      </c>
      <c r="E1031" t="b">
        <v>1</v>
      </c>
      <c r="F1031" s="1">
        <v>0.83958333333333335</v>
      </c>
      <c r="G1031" s="1">
        <v>0.9145833333333333</v>
      </c>
      <c r="H1031">
        <v>108</v>
      </c>
      <c r="I1031" t="b">
        <v>0</v>
      </c>
      <c r="J1031" t="b">
        <v>0</v>
      </c>
      <c r="K1031" t="b">
        <v>1</v>
      </c>
      <c r="L1031" t="s">
        <v>60</v>
      </c>
      <c r="M1031">
        <v>70</v>
      </c>
      <c r="N1031" t="s">
        <v>37</v>
      </c>
      <c r="O1031">
        <v>70</v>
      </c>
      <c r="P1031" t="s">
        <v>46</v>
      </c>
      <c r="Q1031">
        <v>0</v>
      </c>
      <c r="R1031" s="29">
        <v>70</v>
      </c>
      <c r="S1031" t="s">
        <v>68</v>
      </c>
      <c r="T1031" t="s">
        <v>57</v>
      </c>
      <c r="U1031">
        <v>33.836599999999997</v>
      </c>
      <c r="V1031">
        <v>-117.9143</v>
      </c>
      <c r="W1031">
        <f t="shared" si="32"/>
        <v>2025</v>
      </c>
      <c r="X1031" t="str">
        <f t="shared" si="33"/>
        <v>May</v>
      </c>
      <c r="Y1031" s="2">
        <v>45791</v>
      </c>
      <c r="Z1031">
        <v>0</v>
      </c>
      <c r="AA1031" t="b">
        <v>1</v>
      </c>
      <c r="AB1031" s="2">
        <v>45858</v>
      </c>
      <c r="AC1031">
        <v>3</v>
      </c>
      <c r="AD1031">
        <v>31</v>
      </c>
      <c r="AE1031">
        <v>4</v>
      </c>
      <c r="AF1031">
        <v>1.8</v>
      </c>
      <c r="AG1031">
        <v>0</v>
      </c>
      <c r="AH1031" s="30">
        <v>0</v>
      </c>
      <c r="AI1031">
        <v>1</v>
      </c>
      <c r="AJ1031" t="s">
        <v>58</v>
      </c>
      <c r="AK1031" t="s">
        <v>42</v>
      </c>
      <c r="AL1031" s="29">
        <f>Table1[[#This Row],[membership_tenure_months]]*Table1[[#This Row],[final_price]]</f>
        <v>210</v>
      </c>
    </row>
    <row r="1032" spans="1:38" x14ac:dyDescent="0.35">
      <c r="A1032">
        <v>28</v>
      </c>
      <c r="B1032" t="s">
        <v>54</v>
      </c>
      <c r="C1032">
        <v>3</v>
      </c>
      <c r="D1032" t="s">
        <v>143</v>
      </c>
      <c r="E1032" t="b">
        <v>0</v>
      </c>
      <c r="F1032" s="1">
        <v>0.42430555555555555</v>
      </c>
      <c r="G1032" s="1">
        <v>0.5180555555555556</v>
      </c>
      <c r="H1032">
        <v>135</v>
      </c>
      <c r="I1032" t="b">
        <v>1</v>
      </c>
      <c r="J1032" t="b">
        <v>0</v>
      </c>
      <c r="K1032" t="b">
        <v>1</v>
      </c>
      <c r="L1032" t="s">
        <v>80</v>
      </c>
      <c r="M1032">
        <v>20</v>
      </c>
      <c r="N1032" t="s">
        <v>37</v>
      </c>
      <c r="O1032">
        <v>20</v>
      </c>
      <c r="P1032" t="s">
        <v>46</v>
      </c>
      <c r="Q1032">
        <v>0</v>
      </c>
      <c r="R1032" s="29">
        <v>20</v>
      </c>
      <c r="S1032" t="s">
        <v>56</v>
      </c>
      <c r="T1032" t="s">
        <v>69</v>
      </c>
      <c r="U1032">
        <v>32.715699999999998</v>
      </c>
      <c r="V1032">
        <v>-117.1611</v>
      </c>
      <c r="W1032">
        <f t="shared" si="32"/>
        <v>2023</v>
      </c>
      <c r="X1032" t="str">
        <f t="shared" si="33"/>
        <v>September</v>
      </c>
      <c r="Y1032" s="2">
        <v>45195</v>
      </c>
      <c r="Z1032">
        <v>0</v>
      </c>
      <c r="AA1032" t="b">
        <v>0</v>
      </c>
      <c r="AB1032" s="2">
        <v>45825</v>
      </c>
      <c r="AC1032">
        <v>23</v>
      </c>
      <c r="AD1032">
        <v>64</v>
      </c>
      <c r="AE1032">
        <v>12</v>
      </c>
      <c r="AF1032">
        <v>2.2000000000000002</v>
      </c>
      <c r="AG1032">
        <v>0</v>
      </c>
      <c r="AH1032" s="30">
        <v>1</v>
      </c>
      <c r="AI1032">
        <v>0</v>
      </c>
      <c r="AJ1032" t="s">
        <v>70</v>
      </c>
      <c r="AK1032" t="s">
        <v>42</v>
      </c>
      <c r="AL1032" s="29">
        <f>Table1[[#This Row],[membership_tenure_months]]*Table1[[#This Row],[final_price]]</f>
        <v>460</v>
      </c>
    </row>
    <row r="1033" spans="1:38" x14ac:dyDescent="0.35">
      <c r="A1033">
        <v>17</v>
      </c>
      <c r="B1033" t="s">
        <v>34</v>
      </c>
      <c r="C1033">
        <v>5</v>
      </c>
      <c r="D1033" t="s">
        <v>134</v>
      </c>
      <c r="E1033" t="b">
        <v>1</v>
      </c>
      <c r="F1033" s="1">
        <v>0.57638888888888884</v>
      </c>
      <c r="G1033" s="1">
        <v>0.60347222222222219</v>
      </c>
      <c r="H1033">
        <v>39</v>
      </c>
      <c r="I1033" t="b">
        <v>1</v>
      </c>
      <c r="J1033" t="b">
        <v>1</v>
      </c>
      <c r="K1033" t="b">
        <v>1</v>
      </c>
      <c r="L1033" t="s">
        <v>80</v>
      </c>
      <c r="M1033">
        <v>50</v>
      </c>
      <c r="N1033" t="s">
        <v>97</v>
      </c>
      <c r="O1033">
        <v>45</v>
      </c>
      <c r="P1033" t="s">
        <v>93</v>
      </c>
      <c r="Q1033">
        <v>0.15</v>
      </c>
      <c r="R1033" s="29">
        <v>38.25</v>
      </c>
      <c r="S1033" t="s">
        <v>39</v>
      </c>
      <c r="T1033" t="s">
        <v>61</v>
      </c>
      <c r="U1033">
        <v>38.581600000000002</v>
      </c>
      <c r="V1033">
        <v>-121.4944</v>
      </c>
      <c r="W1033">
        <f t="shared" si="32"/>
        <v>2024</v>
      </c>
      <c r="X1033" t="str">
        <f t="shared" si="33"/>
        <v>October</v>
      </c>
      <c r="Y1033" s="2">
        <v>45586</v>
      </c>
      <c r="Z1033">
        <v>7</v>
      </c>
      <c r="AA1033" t="b">
        <v>1</v>
      </c>
      <c r="AB1033" s="2">
        <v>45847</v>
      </c>
      <c r="AC1033">
        <v>10</v>
      </c>
      <c r="AD1033">
        <v>42</v>
      </c>
      <c r="AE1033">
        <v>20</v>
      </c>
      <c r="AF1033">
        <v>0.6</v>
      </c>
      <c r="AG1033">
        <v>6.75</v>
      </c>
      <c r="AH1033" s="30">
        <v>0</v>
      </c>
      <c r="AI1033">
        <v>0</v>
      </c>
      <c r="AJ1033" t="s">
        <v>62</v>
      </c>
      <c r="AK1033" t="s">
        <v>42</v>
      </c>
      <c r="AL1033" s="29">
        <f>Table1[[#This Row],[membership_tenure_months]]*Table1[[#This Row],[final_price]]</f>
        <v>382.5</v>
      </c>
    </row>
    <row r="1034" spans="1:38" x14ac:dyDescent="0.35">
      <c r="A1034">
        <v>23</v>
      </c>
      <c r="B1034" t="s">
        <v>54</v>
      </c>
      <c r="C1034">
        <v>2</v>
      </c>
      <c r="D1034" t="s">
        <v>92</v>
      </c>
      <c r="E1034" t="b">
        <v>0</v>
      </c>
      <c r="F1034" s="1">
        <v>0.7944444444444444</v>
      </c>
      <c r="G1034" s="1">
        <v>0.8305555555555556</v>
      </c>
      <c r="H1034">
        <v>52</v>
      </c>
      <c r="I1034" t="b">
        <v>1</v>
      </c>
      <c r="J1034" t="b">
        <v>0</v>
      </c>
      <c r="K1034" t="b">
        <v>1</v>
      </c>
      <c r="L1034" t="s">
        <v>80</v>
      </c>
      <c r="M1034">
        <v>20</v>
      </c>
      <c r="N1034" t="s">
        <v>37</v>
      </c>
      <c r="O1034">
        <v>20</v>
      </c>
      <c r="P1034" t="s">
        <v>38</v>
      </c>
      <c r="Q1034">
        <v>0.05</v>
      </c>
      <c r="R1034" s="29">
        <v>19</v>
      </c>
      <c r="S1034" t="s">
        <v>56</v>
      </c>
      <c r="T1034" t="s">
        <v>72</v>
      </c>
      <c r="U1034">
        <v>35.3733</v>
      </c>
      <c r="V1034">
        <v>-119.0187</v>
      </c>
      <c r="W1034">
        <f t="shared" si="32"/>
        <v>2025</v>
      </c>
      <c r="X1034" t="str">
        <f t="shared" si="33"/>
        <v>February</v>
      </c>
      <c r="Y1034" s="2">
        <v>45702</v>
      </c>
      <c r="Z1034">
        <v>0</v>
      </c>
      <c r="AA1034" t="b">
        <v>0</v>
      </c>
      <c r="AB1034" s="2">
        <v>45853</v>
      </c>
      <c r="AC1034">
        <v>6</v>
      </c>
      <c r="AD1034">
        <v>36</v>
      </c>
      <c r="AE1034">
        <v>8</v>
      </c>
      <c r="AF1034">
        <v>0.9</v>
      </c>
      <c r="AG1034">
        <v>1</v>
      </c>
      <c r="AH1034" s="30">
        <v>0</v>
      </c>
      <c r="AI1034">
        <v>0</v>
      </c>
      <c r="AJ1034" t="s">
        <v>73</v>
      </c>
      <c r="AK1034" t="s">
        <v>42</v>
      </c>
      <c r="AL1034" s="29">
        <f>Table1[[#This Row],[membership_tenure_months]]*Table1[[#This Row],[final_price]]</f>
        <v>114</v>
      </c>
    </row>
    <row r="1035" spans="1:38" x14ac:dyDescent="0.35">
      <c r="A1035">
        <v>36</v>
      </c>
      <c r="B1035" t="s">
        <v>34</v>
      </c>
      <c r="C1035">
        <v>2</v>
      </c>
      <c r="D1035" t="s">
        <v>158</v>
      </c>
      <c r="E1035" t="b">
        <v>0</v>
      </c>
      <c r="F1035" s="1">
        <v>0.7006944444444444</v>
      </c>
      <c r="G1035" s="1">
        <v>0.79861111111111116</v>
      </c>
      <c r="H1035">
        <v>141</v>
      </c>
      <c r="I1035" t="b">
        <v>0</v>
      </c>
      <c r="J1035" t="b">
        <v>1</v>
      </c>
      <c r="K1035" t="b">
        <v>1</v>
      </c>
      <c r="L1035" t="s">
        <v>80</v>
      </c>
      <c r="M1035">
        <v>50</v>
      </c>
      <c r="N1035" t="s">
        <v>82</v>
      </c>
      <c r="O1035">
        <v>37.5</v>
      </c>
      <c r="P1035" t="s">
        <v>93</v>
      </c>
      <c r="Q1035">
        <v>0.15</v>
      </c>
      <c r="R1035" s="29">
        <v>31.875</v>
      </c>
      <c r="S1035" t="s">
        <v>39</v>
      </c>
      <c r="T1035" t="s">
        <v>52</v>
      </c>
      <c r="U1035">
        <v>37.804400000000001</v>
      </c>
      <c r="V1035">
        <v>-122.27119999999999</v>
      </c>
      <c r="W1035">
        <f t="shared" si="32"/>
        <v>2025</v>
      </c>
      <c r="X1035" t="str">
        <f t="shared" si="33"/>
        <v>April</v>
      </c>
      <c r="Y1035" s="2">
        <v>45749</v>
      </c>
      <c r="Z1035">
        <v>4</v>
      </c>
      <c r="AA1035" t="b">
        <v>1</v>
      </c>
      <c r="AB1035" s="2">
        <v>45856</v>
      </c>
      <c r="AC1035">
        <v>4</v>
      </c>
      <c r="AD1035">
        <v>33</v>
      </c>
      <c r="AE1035">
        <v>8</v>
      </c>
      <c r="AF1035">
        <v>2.4</v>
      </c>
      <c r="AG1035">
        <v>5.62</v>
      </c>
      <c r="AH1035" s="30">
        <v>0</v>
      </c>
      <c r="AI1035">
        <v>0</v>
      </c>
      <c r="AJ1035" t="s">
        <v>53</v>
      </c>
      <c r="AK1035" t="s">
        <v>42</v>
      </c>
      <c r="AL1035" s="29">
        <f>Table1[[#This Row],[membership_tenure_months]]*Table1[[#This Row],[final_price]]</f>
        <v>127.5</v>
      </c>
    </row>
    <row r="1036" spans="1:38" x14ac:dyDescent="0.35">
      <c r="A1036">
        <v>17</v>
      </c>
      <c r="B1036" t="s">
        <v>34</v>
      </c>
      <c r="C1036">
        <v>3</v>
      </c>
      <c r="D1036" t="s">
        <v>159</v>
      </c>
      <c r="E1036" t="b">
        <v>1</v>
      </c>
      <c r="F1036" s="1">
        <v>0.49375000000000002</v>
      </c>
      <c r="G1036" s="1">
        <v>0.60416666666666663</v>
      </c>
      <c r="H1036">
        <v>159</v>
      </c>
      <c r="I1036" t="b">
        <v>0</v>
      </c>
      <c r="J1036" t="b">
        <v>0</v>
      </c>
      <c r="K1036" t="b">
        <v>1</v>
      </c>
      <c r="L1036" t="s">
        <v>80</v>
      </c>
      <c r="M1036">
        <v>50</v>
      </c>
      <c r="N1036" t="s">
        <v>37</v>
      </c>
      <c r="O1036">
        <v>50</v>
      </c>
      <c r="P1036" t="s">
        <v>38</v>
      </c>
      <c r="Q1036">
        <v>0.05</v>
      </c>
      <c r="R1036" s="29">
        <v>47.5</v>
      </c>
      <c r="S1036" t="s">
        <v>39</v>
      </c>
      <c r="T1036" t="s">
        <v>64</v>
      </c>
      <c r="U1036">
        <v>34.052199999999999</v>
      </c>
      <c r="V1036">
        <v>-118.2437</v>
      </c>
      <c r="W1036">
        <f t="shared" si="32"/>
        <v>2023</v>
      </c>
      <c r="X1036" t="str">
        <f t="shared" si="33"/>
        <v>June</v>
      </c>
      <c r="Y1036" s="2">
        <v>45089</v>
      </c>
      <c r="Z1036">
        <v>0</v>
      </c>
      <c r="AA1036" t="b">
        <v>1</v>
      </c>
      <c r="AB1036" s="2">
        <v>45819</v>
      </c>
      <c r="AC1036">
        <v>26</v>
      </c>
      <c r="AD1036">
        <v>70</v>
      </c>
      <c r="AE1036">
        <v>12</v>
      </c>
      <c r="AF1036">
        <v>2.6</v>
      </c>
      <c r="AG1036">
        <v>2.5</v>
      </c>
      <c r="AH1036" s="30">
        <v>1</v>
      </c>
      <c r="AI1036">
        <v>1</v>
      </c>
      <c r="AJ1036" t="s">
        <v>65</v>
      </c>
      <c r="AK1036" t="s">
        <v>42</v>
      </c>
      <c r="AL1036" s="29">
        <f>Table1[[#This Row],[membership_tenure_months]]*Table1[[#This Row],[final_price]]</f>
        <v>1235</v>
      </c>
    </row>
    <row r="1037" spans="1:38" x14ac:dyDescent="0.35">
      <c r="A1037">
        <v>46</v>
      </c>
      <c r="B1037" t="s">
        <v>43</v>
      </c>
      <c r="C1037">
        <v>3</v>
      </c>
      <c r="D1037" t="s">
        <v>153</v>
      </c>
      <c r="E1037" t="b">
        <v>0</v>
      </c>
      <c r="F1037" s="1">
        <v>0.76944444444444449</v>
      </c>
      <c r="G1037" s="1">
        <v>0.81944444444444442</v>
      </c>
      <c r="H1037">
        <v>72</v>
      </c>
      <c r="I1037" t="b">
        <v>0</v>
      </c>
      <c r="J1037" t="b">
        <v>1</v>
      </c>
      <c r="K1037" t="b">
        <v>0</v>
      </c>
      <c r="L1037" t="s">
        <v>36</v>
      </c>
      <c r="M1037">
        <v>30</v>
      </c>
      <c r="N1037" t="s">
        <v>37</v>
      </c>
      <c r="O1037">
        <v>30</v>
      </c>
      <c r="P1037" t="s">
        <v>93</v>
      </c>
      <c r="Q1037">
        <v>0.15</v>
      </c>
      <c r="R1037" s="29">
        <v>25.5</v>
      </c>
      <c r="S1037" t="s">
        <v>47</v>
      </c>
      <c r="T1037" t="s">
        <v>52</v>
      </c>
      <c r="U1037">
        <v>37.804400000000001</v>
      </c>
      <c r="V1037">
        <v>-122.27119999999999</v>
      </c>
      <c r="W1037">
        <f t="shared" si="32"/>
        <v>2024</v>
      </c>
      <c r="X1037" t="str">
        <f t="shared" si="33"/>
        <v>June</v>
      </c>
      <c r="Y1037" s="2">
        <v>45469</v>
      </c>
      <c r="Z1037">
        <v>4</v>
      </c>
      <c r="AA1037" t="b">
        <v>0</v>
      </c>
      <c r="AB1037" s="2">
        <v>45840</v>
      </c>
      <c r="AC1037">
        <v>14</v>
      </c>
      <c r="AD1037">
        <v>49</v>
      </c>
      <c r="AE1037">
        <v>12</v>
      </c>
      <c r="AF1037">
        <v>1.2</v>
      </c>
      <c r="AG1037">
        <v>4.5</v>
      </c>
      <c r="AH1037" s="30">
        <v>0</v>
      </c>
      <c r="AI1037">
        <v>0</v>
      </c>
      <c r="AJ1037" t="s">
        <v>53</v>
      </c>
      <c r="AK1037" t="s">
        <v>42</v>
      </c>
      <c r="AL1037" s="29">
        <f>Table1[[#This Row],[membership_tenure_months]]*Table1[[#This Row],[final_price]]</f>
        <v>357</v>
      </c>
    </row>
    <row r="1038" spans="1:38" x14ac:dyDescent="0.35">
      <c r="A1038">
        <v>12</v>
      </c>
      <c r="B1038" t="s">
        <v>34</v>
      </c>
      <c r="C1038">
        <v>5</v>
      </c>
      <c r="D1038" t="s">
        <v>95</v>
      </c>
      <c r="E1038" t="b">
        <v>1</v>
      </c>
      <c r="F1038" s="1">
        <v>0.77222222222222225</v>
      </c>
      <c r="G1038" s="1">
        <v>0.81111111111111112</v>
      </c>
      <c r="H1038">
        <v>56</v>
      </c>
      <c r="I1038" t="b">
        <v>1</v>
      </c>
      <c r="J1038" t="b">
        <v>0</v>
      </c>
      <c r="K1038" t="b">
        <v>1</v>
      </c>
      <c r="L1038" t="s">
        <v>36</v>
      </c>
      <c r="M1038">
        <v>50</v>
      </c>
      <c r="N1038" t="s">
        <v>37</v>
      </c>
      <c r="O1038">
        <v>50</v>
      </c>
      <c r="P1038" t="s">
        <v>51</v>
      </c>
      <c r="Q1038">
        <v>0.1</v>
      </c>
      <c r="R1038" s="29">
        <v>45</v>
      </c>
      <c r="S1038" t="s">
        <v>39</v>
      </c>
      <c r="T1038" t="s">
        <v>40</v>
      </c>
      <c r="U1038">
        <v>37.338200000000001</v>
      </c>
      <c r="V1038">
        <v>-121.88630000000001</v>
      </c>
      <c r="W1038">
        <f t="shared" si="32"/>
        <v>2023</v>
      </c>
      <c r="X1038" t="str">
        <f t="shared" si="33"/>
        <v>May</v>
      </c>
      <c r="Y1038" s="2">
        <v>45059</v>
      </c>
      <c r="Z1038">
        <v>0</v>
      </c>
      <c r="AA1038" t="b">
        <v>1</v>
      </c>
      <c r="AB1038" s="2">
        <v>45817</v>
      </c>
      <c r="AC1038">
        <v>27</v>
      </c>
      <c r="AD1038">
        <v>72</v>
      </c>
      <c r="AE1038">
        <v>20</v>
      </c>
      <c r="AF1038">
        <v>0.9</v>
      </c>
      <c r="AG1038">
        <v>5</v>
      </c>
      <c r="AH1038" s="30">
        <v>1</v>
      </c>
      <c r="AI1038">
        <v>0</v>
      </c>
      <c r="AJ1038" t="s">
        <v>41</v>
      </c>
      <c r="AK1038" t="s">
        <v>42</v>
      </c>
      <c r="AL1038" s="29">
        <f>Table1[[#This Row],[membership_tenure_months]]*Table1[[#This Row],[final_price]]</f>
        <v>1215</v>
      </c>
    </row>
    <row r="1039" spans="1:38" x14ac:dyDescent="0.35">
      <c r="A1039">
        <v>29</v>
      </c>
      <c r="B1039" t="s">
        <v>66</v>
      </c>
      <c r="C1039">
        <v>3</v>
      </c>
      <c r="D1039" t="s">
        <v>99</v>
      </c>
      <c r="E1039" t="b">
        <v>1</v>
      </c>
      <c r="F1039" s="1">
        <v>0.3840277777777778</v>
      </c>
      <c r="G1039" s="1">
        <v>0.47708333333333336</v>
      </c>
      <c r="H1039">
        <v>134</v>
      </c>
      <c r="I1039" t="b">
        <v>0</v>
      </c>
      <c r="J1039" t="b">
        <v>0</v>
      </c>
      <c r="K1039" t="b">
        <v>1</v>
      </c>
      <c r="L1039" t="s">
        <v>80</v>
      </c>
      <c r="M1039">
        <v>70</v>
      </c>
      <c r="N1039" t="s">
        <v>37</v>
      </c>
      <c r="O1039">
        <v>70</v>
      </c>
      <c r="P1039" t="s">
        <v>38</v>
      </c>
      <c r="Q1039">
        <v>0.05</v>
      </c>
      <c r="R1039" s="29">
        <v>66.5</v>
      </c>
      <c r="S1039" t="s">
        <v>68</v>
      </c>
      <c r="T1039" t="s">
        <v>61</v>
      </c>
      <c r="U1039">
        <v>38.581600000000002</v>
      </c>
      <c r="V1039">
        <v>-121.4944</v>
      </c>
      <c r="W1039">
        <f t="shared" si="32"/>
        <v>2025</v>
      </c>
      <c r="X1039" t="str">
        <f t="shared" si="33"/>
        <v>April</v>
      </c>
      <c r="Y1039" s="2">
        <v>45761</v>
      </c>
      <c r="Z1039">
        <v>0</v>
      </c>
      <c r="AA1039" t="b">
        <v>1</v>
      </c>
      <c r="AB1039" s="2">
        <v>45857</v>
      </c>
      <c r="AC1039">
        <v>4</v>
      </c>
      <c r="AD1039">
        <v>32</v>
      </c>
      <c r="AE1039">
        <v>12</v>
      </c>
      <c r="AF1039">
        <v>2.2000000000000002</v>
      </c>
      <c r="AG1039">
        <v>3.5</v>
      </c>
      <c r="AH1039" s="30">
        <v>0</v>
      </c>
      <c r="AI1039">
        <v>1</v>
      </c>
      <c r="AJ1039" t="s">
        <v>62</v>
      </c>
      <c r="AK1039" t="s">
        <v>42</v>
      </c>
      <c r="AL1039" s="29">
        <f>Table1[[#This Row],[membership_tenure_months]]*Table1[[#This Row],[final_price]]</f>
        <v>266</v>
      </c>
    </row>
    <row r="1040" spans="1:38" x14ac:dyDescent="0.35">
      <c r="A1040">
        <v>20</v>
      </c>
      <c r="B1040" t="s">
        <v>34</v>
      </c>
      <c r="C1040">
        <v>2</v>
      </c>
      <c r="D1040" t="s">
        <v>98</v>
      </c>
      <c r="E1040" t="b">
        <v>0</v>
      </c>
      <c r="F1040" s="1">
        <v>0.78749999999999998</v>
      </c>
      <c r="G1040" s="1">
        <v>0.81736111111111109</v>
      </c>
      <c r="H1040">
        <v>43</v>
      </c>
      <c r="I1040" t="b">
        <v>1</v>
      </c>
      <c r="J1040" t="b">
        <v>1</v>
      </c>
      <c r="K1040" t="b">
        <v>1</v>
      </c>
      <c r="L1040" t="s">
        <v>36</v>
      </c>
      <c r="M1040">
        <v>50</v>
      </c>
      <c r="N1040" t="s">
        <v>37</v>
      </c>
      <c r="O1040">
        <v>50</v>
      </c>
      <c r="P1040" t="s">
        <v>93</v>
      </c>
      <c r="Q1040">
        <v>0.15</v>
      </c>
      <c r="R1040" s="29">
        <v>42.5</v>
      </c>
      <c r="S1040" t="s">
        <v>39</v>
      </c>
      <c r="T1040" t="s">
        <v>52</v>
      </c>
      <c r="U1040">
        <v>37.804400000000001</v>
      </c>
      <c r="V1040">
        <v>-122.27119999999999</v>
      </c>
      <c r="W1040">
        <f t="shared" si="32"/>
        <v>2024</v>
      </c>
      <c r="X1040" t="str">
        <f t="shared" si="33"/>
        <v>July</v>
      </c>
      <c r="Y1040" s="2">
        <v>45495</v>
      </c>
      <c r="Z1040">
        <v>4</v>
      </c>
      <c r="AA1040" t="b">
        <v>1</v>
      </c>
      <c r="AB1040" s="2">
        <v>45842</v>
      </c>
      <c r="AC1040">
        <v>13</v>
      </c>
      <c r="AD1040">
        <v>47</v>
      </c>
      <c r="AE1040">
        <v>8</v>
      </c>
      <c r="AF1040">
        <v>0.7</v>
      </c>
      <c r="AG1040">
        <v>7.5</v>
      </c>
      <c r="AH1040" s="30">
        <v>0</v>
      </c>
      <c r="AI1040">
        <v>0</v>
      </c>
      <c r="AJ1040" t="s">
        <v>53</v>
      </c>
      <c r="AK1040" t="s">
        <v>42</v>
      </c>
      <c r="AL1040" s="29">
        <f>Table1[[#This Row],[membership_tenure_months]]*Table1[[#This Row],[final_price]]</f>
        <v>552.5</v>
      </c>
    </row>
    <row r="1041" spans="1:38" x14ac:dyDescent="0.35">
      <c r="A1041">
        <v>14</v>
      </c>
      <c r="B1041" t="s">
        <v>34</v>
      </c>
      <c r="C1041">
        <v>5</v>
      </c>
      <c r="D1041" t="s">
        <v>123</v>
      </c>
      <c r="E1041" t="b">
        <v>1</v>
      </c>
      <c r="F1041" s="1">
        <v>0.84444444444444444</v>
      </c>
      <c r="G1041" s="1">
        <v>0.93958333333333333</v>
      </c>
      <c r="H1041">
        <v>137</v>
      </c>
      <c r="I1041" t="b">
        <v>0</v>
      </c>
      <c r="J1041" t="b">
        <v>0</v>
      </c>
      <c r="K1041" t="b">
        <v>1</v>
      </c>
      <c r="L1041" t="s">
        <v>80</v>
      </c>
      <c r="M1041">
        <v>50</v>
      </c>
      <c r="N1041" t="s">
        <v>37</v>
      </c>
      <c r="O1041">
        <v>50</v>
      </c>
      <c r="P1041" t="s">
        <v>46</v>
      </c>
      <c r="Q1041">
        <v>0</v>
      </c>
      <c r="R1041" s="29">
        <v>50</v>
      </c>
      <c r="S1041" t="s">
        <v>39</v>
      </c>
      <c r="T1041" t="s">
        <v>72</v>
      </c>
      <c r="U1041">
        <v>35.3733</v>
      </c>
      <c r="V1041">
        <v>-119.0187</v>
      </c>
      <c r="W1041">
        <f t="shared" si="32"/>
        <v>2023</v>
      </c>
      <c r="X1041" t="str">
        <f t="shared" si="33"/>
        <v>November</v>
      </c>
      <c r="Y1041" s="2">
        <v>45256</v>
      </c>
      <c r="Z1041">
        <v>0</v>
      </c>
      <c r="AA1041" t="b">
        <v>1</v>
      </c>
      <c r="AB1041" s="2">
        <v>45828</v>
      </c>
      <c r="AC1041">
        <v>21</v>
      </c>
      <c r="AD1041">
        <v>61</v>
      </c>
      <c r="AE1041">
        <v>20</v>
      </c>
      <c r="AF1041">
        <v>2.2999999999999998</v>
      </c>
      <c r="AG1041">
        <v>0</v>
      </c>
      <c r="AH1041" s="30">
        <v>1</v>
      </c>
      <c r="AI1041">
        <v>1</v>
      </c>
      <c r="AJ1041" t="s">
        <v>73</v>
      </c>
      <c r="AK1041" t="s">
        <v>42</v>
      </c>
      <c r="AL1041" s="29">
        <f>Table1[[#This Row],[membership_tenure_months]]*Table1[[#This Row],[final_price]]</f>
        <v>1050</v>
      </c>
    </row>
    <row r="1042" spans="1:38" x14ac:dyDescent="0.35">
      <c r="A1042">
        <v>29</v>
      </c>
      <c r="B1042" t="s">
        <v>43</v>
      </c>
      <c r="C1042">
        <v>3</v>
      </c>
      <c r="D1042" t="s">
        <v>99</v>
      </c>
      <c r="E1042" t="b">
        <v>0</v>
      </c>
      <c r="F1042" s="1">
        <v>0.45833333333333331</v>
      </c>
      <c r="G1042" s="1">
        <v>0.5083333333333333</v>
      </c>
      <c r="H1042">
        <v>72</v>
      </c>
      <c r="I1042" t="b">
        <v>1</v>
      </c>
      <c r="J1042" t="b">
        <v>0</v>
      </c>
      <c r="K1042" t="b">
        <v>0</v>
      </c>
      <c r="L1042" t="s">
        <v>36</v>
      </c>
      <c r="M1042">
        <v>30</v>
      </c>
      <c r="N1042" t="s">
        <v>37</v>
      </c>
      <c r="O1042">
        <v>30</v>
      </c>
      <c r="P1042" t="s">
        <v>51</v>
      </c>
      <c r="Q1042">
        <v>0.1</v>
      </c>
      <c r="R1042" s="29">
        <v>27</v>
      </c>
      <c r="S1042" t="s">
        <v>47</v>
      </c>
      <c r="T1042" t="s">
        <v>52</v>
      </c>
      <c r="U1042">
        <v>37.804400000000001</v>
      </c>
      <c r="V1042">
        <v>-122.27119999999999</v>
      </c>
      <c r="W1042">
        <f t="shared" si="32"/>
        <v>2023</v>
      </c>
      <c r="X1042" t="str">
        <f t="shared" si="33"/>
        <v>March</v>
      </c>
      <c r="Y1042" s="2">
        <v>44988</v>
      </c>
      <c r="Z1042">
        <v>0</v>
      </c>
      <c r="AA1042" t="b">
        <v>1</v>
      </c>
      <c r="AB1042" s="2">
        <v>45813</v>
      </c>
      <c r="AC1042">
        <v>29</v>
      </c>
      <c r="AD1042">
        <v>76</v>
      </c>
      <c r="AE1042">
        <v>12</v>
      </c>
      <c r="AF1042">
        <v>1.2</v>
      </c>
      <c r="AG1042">
        <v>3</v>
      </c>
      <c r="AH1042" s="30">
        <v>1</v>
      </c>
      <c r="AI1042">
        <v>0</v>
      </c>
      <c r="AJ1042" t="s">
        <v>53</v>
      </c>
      <c r="AK1042" t="s">
        <v>42</v>
      </c>
      <c r="AL1042" s="29">
        <f>Table1[[#This Row],[membership_tenure_months]]*Table1[[#This Row],[final_price]]</f>
        <v>783</v>
      </c>
    </row>
    <row r="1043" spans="1:38" x14ac:dyDescent="0.35">
      <c r="A1043">
        <v>49</v>
      </c>
      <c r="B1043" t="s">
        <v>43</v>
      </c>
      <c r="C1043">
        <v>3</v>
      </c>
      <c r="D1043" t="s">
        <v>99</v>
      </c>
      <c r="E1043" t="b">
        <v>0</v>
      </c>
      <c r="F1043" s="1">
        <v>0.64236111111111116</v>
      </c>
      <c r="G1043" s="1">
        <v>0.75347222222222221</v>
      </c>
      <c r="H1043">
        <v>160</v>
      </c>
      <c r="I1043" t="b">
        <v>1</v>
      </c>
      <c r="J1043" t="b">
        <v>0</v>
      </c>
      <c r="K1043" t="b">
        <v>1</v>
      </c>
      <c r="L1043" t="s">
        <v>80</v>
      </c>
      <c r="M1043">
        <v>30</v>
      </c>
      <c r="N1043" t="s">
        <v>37</v>
      </c>
      <c r="O1043">
        <v>30</v>
      </c>
      <c r="P1043" t="s">
        <v>51</v>
      </c>
      <c r="Q1043">
        <v>0.1</v>
      </c>
      <c r="R1043" s="29">
        <v>27</v>
      </c>
      <c r="S1043" t="s">
        <v>47</v>
      </c>
      <c r="T1043" t="s">
        <v>64</v>
      </c>
      <c r="U1043">
        <v>34.052199999999999</v>
      </c>
      <c r="V1043">
        <v>-118.2437</v>
      </c>
      <c r="W1043">
        <f t="shared" si="32"/>
        <v>2024</v>
      </c>
      <c r="X1043" t="str">
        <f t="shared" si="33"/>
        <v>July</v>
      </c>
      <c r="Y1043" s="2">
        <v>45491</v>
      </c>
      <c r="Z1043">
        <v>0</v>
      </c>
      <c r="AA1043" t="b">
        <v>0</v>
      </c>
      <c r="AB1043" s="2">
        <v>45841</v>
      </c>
      <c r="AC1043">
        <v>13</v>
      </c>
      <c r="AD1043">
        <v>48</v>
      </c>
      <c r="AE1043">
        <v>12</v>
      </c>
      <c r="AF1043">
        <v>2.7</v>
      </c>
      <c r="AG1043">
        <v>3</v>
      </c>
      <c r="AH1043" s="30">
        <v>0</v>
      </c>
      <c r="AI1043">
        <v>0</v>
      </c>
      <c r="AJ1043" t="s">
        <v>65</v>
      </c>
      <c r="AK1043" t="s">
        <v>42</v>
      </c>
      <c r="AL1043" s="29">
        <f>Table1[[#This Row],[membership_tenure_months]]*Table1[[#This Row],[final_price]]</f>
        <v>351</v>
      </c>
    </row>
    <row r="1044" spans="1:38" x14ac:dyDescent="0.35">
      <c r="A1044">
        <v>37</v>
      </c>
      <c r="B1044" t="s">
        <v>34</v>
      </c>
      <c r="C1044">
        <v>1</v>
      </c>
      <c r="D1044" t="s">
        <v>63</v>
      </c>
      <c r="E1044" t="b">
        <v>1</v>
      </c>
      <c r="F1044" s="1">
        <v>0.66319444444444442</v>
      </c>
      <c r="G1044" s="1">
        <v>0.68958333333333333</v>
      </c>
      <c r="H1044">
        <v>38</v>
      </c>
      <c r="I1044" t="b">
        <v>0</v>
      </c>
      <c r="J1044" t="b">
        <v>0</v>
      </c>
      <c r="K1044" t="b">
        <v>0</v>
      </c>
      <c r="L1044" t="s">
        <v>60</v>
      </c>
      <c r="M1044">
        <v>50</v>
      </c>
      <c r="N1044" t="s">
        <v>37</v>
      </c>
      <c r="O1044">
        <v>50</v>
      </c>
      <c r="P1044" t="s">
        <v>46</v>
      </c>
      <c r="Q1044">
        <v>0</v>
      </c>
      <c r="R1044" s="29">
        <v>50</v>
      </c>
      <c r="S1044" t="s">
        <v>39</v>
      </c>
      <c r="T1044" t="s">
        <v>40</v>
      </c>
      <c r="U1044">
        <v>37.338200000000001</v>
      </c>
      <c r="V1044">
        <v>-121.88630000000001</v>
      </c>
      <c r="W1044">
        <f t="shared" si="32"/>
        <v>2023</v>
      </c>
      <c r="X1044" t="str">
        <f t="shared" si="33"/>
        <v>August</v>
      </c>
      <c r="Y1044" s="2">
        <v>45164</v>
      </c>
      <c r="Z1044">
        <v>0</v>
      </c>
      <c r="AA1044" t="b">
        <v>1</v>
      </c>
      <c r="AB1044" s="2">
        <v>45823</v>
      </c>
      <c r="AC1044">
        <v>24</v>
      </c>
      <c r="AD1044">
        <v>66</v>
      </c>
      <c r="AE1044">
        <v>4</v>
      </c>
      <c r="AF1044">
        <v>0.6</v>
      </c>
      <c r="AG1044">
        <v>0</v>
      </c>
      <c r="AH1044" s="30">
        <v>1</v>
      </c>
      <c r="AI1044">
        <v>1</v>
      </c>
      <c r="AJ1044" t="s">
        <v>41</v>
      </c>
      <c r="AK1044" t="s">
        <v>42</v>
      </c>
      <c r="AL1044" s="29">
        <f>Table1[[#This Row],[membership_tenure_months]]*Table1[[#This Row],[final_price]]</f>
        <v>1200</v>
      </c>
    </row>
    <row r="1045" spans="1:38" x14ac:dyDescent="0.35">
      <c r="A1045">
        <v>29</v>
      </c>
      <c r="B1045" t="s">
        <v>34</v>
      </c>
      <c r="C1045">
        <v>5</v>
      </c>
      <c r="D1045" t="s">
        <v>137</v>
      </c>
      <c r="E1045" t="b">
        <v>1</v>
      </c>
      <c r="F1045" s="1">
        <v>0.40138888888888891</v>
      </c>
      <c r="G1045" s="1">
        <v>0.44374999999999998</v>
      </c>
      <c r="H1045">
        <v>61</v>
      </c>
      <c r="I1045" t="b">
        <v>0</v>
      </c>
      <c r="J1045" t="b">
        <v>0</v>
      </c>
      <c r="K1045" t="b">
        <v>1</v>
      </c>
      <c r="L1045" t="s">
        <v>80</v>
      </c>
      <c r="M1045">
        <v>50</v>
      </c>
      <c r="N1045" t="s">
        <v>82</v>
      </c>
      <c r="O1045">
        <v>37.5</v>
      </c>
      <c r="P1045" t="s">
        <v>93</v>
      </c>
      <c r="Q1045">
        <v>0.15</v>
      </c>
      <c r="R1045" s="29">
        <v>31.875</v>
      </c>
      <c r="S1045" t="s">
        <v>39</v>
      </c>
      <c r="T1045" t="s">
        <v>64</v>
      </c>
      <c r="U1045">
        <v>34.052199999999999</v>
      </c>
      <c r="V1045">
        <v>-118.2437</v>
      </c>
      <c r="W1045">
        <f t="shared" si="32"/>
        <v>2022</v>
      </c>
      <c r="X1045" t="str">
        <f t="shared" si="33"/>
        <v>November</v>
      </c>
      <c r="Y1045" s="2">
        <v>44887</v>
      </c>
      <c r="Z1045">
        <v>0</v>
      </c>
      <c r="AA1045" t="b">
        <v>0</v>
      </c>
      <c r="AB1045" s="2">
        <v>45807</v>
      </c>
      <c r="AC1045">
        <v>33</v>
      </c>
      <c r="AD1045">
        <v>82</v>
      </c>
      <c r="AE1045">
        <v>20</v>
      </c>
      <c r="AF1045">
        <v>1</v>
      </c>
      <c r="AG1045">
        <v>5.62</v>
      </c>
      <c r="AH1045" s="30">
        <v>1</v>
      </c>
      <c r="AI1045">
        <v>0</v>
      </c>
      <c r="AJ1045" t="s">
        <v>65</v>
      </c>
      <c r="AK1045" t="s">
        <v>42</v>
      </c>
      <c r="AL1045" s="29">
        <f>Table1[[#This Row],[membership_tenure_months]]*Table1[[#This Row],[final_price]]</f>
        <v>1051.875</v>
      </c>
    </row>
    <row r="1046" spans="1:38" x14ac:dyDescent="0.35">
      <c r="A1046">
        <v>22</v>
      </c>
      <c r="B1046" t="s">
        <v>66</v>
      </c>
      <c r="C1046">
        <v>3</v>
      </c>
      <c r="D1046" t="s">
        <v>125</v>
      </c>
      <c r="E1046" t="b">
        <v>1</v>
      </c>
      <c r="F1046" s="1">
        <v>0.49027777777777776</v>
      </c>
      <c r="G1046" s="1">
        <v>0.57430555555555551</v>
      </c>
      <c r="H1046">
        <v>121</v>
      </c>
      <c r="I1046" t="b">
        <v>0</v>
      </c>
      <c r="J1046" t="b">
        <v>1</v>
      </c>
      <c r="K1046" t="b">
        <v>1</v>
      </c>
      <c r="L1046" t="s">
        <v>80</v>
      </c>
      <c r="M1046">
        <v>70</v>
      </c>
      <c r="N1046" t="s">
        <v>37</v>
      </c>
      <c r="O1046">
        <v>70</v>
      </c>
      <c r="P1046" t="s">
        <v>46</v>
      </c>
      <c r="Q1046">
        <v>0</v>
      </c>
      <c r="R1046" s="29">
        <v>70</v>
      </c>
      <c r="S1046" t="s">
        <v>68</v>
      </c>
      <c r="T1046" t="s">
        <v>69</v>
      </c>
      <c r="U1046">
        <v>32.715699999999998</v>
      </c>
      <c r="V1046">
        <v>-117.1611</v>
      </c>
      <c r="W1046">
        <f t="shared" si="32"/>
        <v>2023</v>
      </c>
      <c r="X1046" t="str">
        <f t="shared" si="33"/>
        <v>September</v>
      </c>
      <c r="Y1046" s="2">
        <v>45175</v>
      </c>
      <c r="Z1046">
        <v>6</v>
      </c>
      <c r="AA1046" t="b">
        <v>1</v>
      </c>
      <c r="AB1046" s="2">
        <v>45824</v>
      </c>
      <c r="AC1046">
        <v>23</v>
      </c>
      <c r="AD1046">
        <v>65</v>
      </c>
      <c r="AE1046">
        <v>12</v>
      </c>
      <c r="AF1046">
        <v>2</v>
      </c>
      <c r="AG1046">
        <v>0</v>
      </c>
      <c r="AH1046" s="30">
        <v>1</v>
      </c>
      <c r="AI1046">
        <v>1</v>
      </c>
      <c r="AJ1046" t="s">
        <v>70</v>
      </c>
      <c r="AK1046" t="s">
        <v>42</v>
      </c>
      <c r="AL1046" s="29">
        <f>Table1[[#This Row],[membership_tenure_months]]*Table1[[#This Row],[final_price]]</f>
        <v>1610</v>
      </c>
    </row>
    <row r="1047" spans="1:38" x14ac:dyDescent="0.35">
      <c r="A1047">
        <v>14</v>
      </c>
      <c r="B1047" t="s">
        <v>54</v>
      </c>
      <c r="C1047">
        <v>2</v>
      </c>
      <c r="D1047" t="s">
        <v>113</v>
      </c>
      <c r="E1047" t="b">
        <v>0</v>
      </c>
      <c r="F1047" s="1">
        <v>0.42291666666666666</v>
      </c>
      <c r="G1047" s="1">
        <v>0.46875</v>
      </c>
      <c r="H1047">
        <v>66</v>
      </c>
      <c r="I1047" t="b">
        <v>0</v>
      </c>
      <c r="J1047" t="b">
        <v>1</v>
      </c>
      <c r="K1047" t="b">
        <v>1</v>
      </c>
      <c r="L1047" t="s">
        <v>80</v>
      </c>
      <c r="M1047">
        <v>20</v>
      </c>
      <c r="N1047" t="s">
        <v>37</v>
      </c>
      <c r="O1047">
        <v>20</v>
      </c>
      <c r="P1047" t="s">
        <v>46</v>
      </c>
      <c r="Q1047">
        <v>0</v>
      </c>
      <c r="R1047" s="29">
        <v>20</v>
      </c>
      <c r="S1047" t="s">
        <v>56</v>
      </c>
      <c r="T1047" t="s">
        <v>76</v>
      </c>
      <c r="U1047">
        <v>37.774900000000002</v>
      </c>
      <c r="V1047">
        <v>-122.4194</v>
      </c>
      <c r="W1047">
        <f t="shared" si="32"/>
        <v>2024</v>
      </c>
      <c r="X1047" t="str">
        <f t="shared" si="33"/>
        <v>October</v>
      </c>
      <c r="Y1047" s="2">
        <v>45582</v>
      </c>
      <c r="Z1047">
        <v>4</v>
      </c>
      <c r="AA1047" t="b">
        <v>0</v>
      </c>
      <c r="AB1047" s="2">
        <v>45847</v>
      </c>
      <c r="AC1047">
        <v>10</v>
      </c>
      <c r="AD1047">
        <v>42</v>
      </c>
      <c r="AE1047">
        <v>8</v>
      </c>
      <c r="AF1047">
        <v>1.1000000000000001</v>
      </c>
      <c r="AG1047">
        <v>0</v>
      </c>
      <c r="AH1047" s="30">
        <v>0</v>
      </c>
      <c r="AI1047">
        <v>0</v>
      </c>
      <c r="AJ1047" t="s">
        <v>77</v>
      </c>
      <c r="AK1047" t="s">
        <v>42</v>
      </c>
      <c r="AL1047" s="29">
        <f>Table1[[#This Row],[membership_tenure_months]]*Table1[[#This Row],[final_price]]</f>
        <v>200</v>
      </c>
    </row>
    <row r="1048" spans="1:38" x14ac:dyDescent="0.35">
      <c r="A1048">
        <v>20</v>
      </c>
      <c r="B1048" t="s">
        <v>43</v>
      </c>
      <c r="C1048">
        <v>1</v>
      </c>
      <c r="D1048" t="s">
        <v>90</v>
      </c>
      <c r="E1048" t="b">
        <v>0</v>
      </c>
      <c r="F1048" s="1">
        <v>0.37152777777777779</v>
      </c>
      <c r="G1048" s="1">
        <v>0.43263888888888891</v>
      </c>
      <c r="H1048">
        <v>88</v>
      </c>
      <c r="I1048" t="b">
        <v>1</v>
      </c>
      <c r="J1048" t="b">
        <v>1</v>
      </c>
      <c r="K1048" t="b">
        <v>1</v>
      </c>
      <c r="L1048" t="s">
        <v>80</v>
      </c>
      <c r="M1048">
        <v>30</v>
      </c>
      <c r="N1048" t="s">
        <v>37</v>
      </c>
      <c r="O1048">
        <v>30</v>
      </c>
      <c r="P1048" t="s">
        <v>46</v>
      </c>
      <c r="Q1048">
        <v>0</v>
      </c>
      <c r="R1048" s="29">
        <v>30</v>
      </c>
      <c r="S1048" t="s">
        <v>47</v>
      </c>
      <c r="T1048" t="s">
        <v>76</v>
      </c>
      <c r="U1048">
        <v>37.774900000000002</v>
      </c>
      <c r="V1048">
        <v>-122.4194</v>
      </c>
      <c r="W1048">
        <f t="shared" si="32"/>
        <v>2025</v>
      </c>
      <c r="X1048" t="str">
        <f t="shared" si="33"/>
        <v>May</v>
      </c>
      <c r="Y1048" s="2">
        <v>45805</v>
      </c>
      <c r="Z1048">
        <v>5</v>
      </c>
      <c r="AA1048" t="b">
        <v>0</v>
      </c>
      <c r="AB1048" s="2">
        <v>45859</v>
      </c>
      <c r="AC1048">
        <v>3</v>
      </c>
      <c r="AD1048">
        <v>30</v>
      </c>
      <c r="AE1048">
        <v>4</v>
      </c>
      <c r="AF1048">
        <v>1.5</v>
      </c>
      <c r="AG1048">
        <v>0</v>
      </c>
      <c r="AH1048" s="30">
        <v>0</v>
      </c>
      <c r="AI1048">
        <v>0</v>
      </c>
      <c r="AJ1048" t="s">
        <v>77</v>
      </c>
      <c r="AK1048" t="s">
        <v>42</v>
      </c>
      <c r="AL1048" s="29">
        <f>Table1[[#This Row],[membership_tenure_months]]*Table1[[#This Row],[final_price]]</f>
        <v>90</v>
      </c>
    </row>
    <row r="1049" spans="1:38" x14ac:dyDescent="0.35">
      <c r="A1049">
        <v>21</v>
      </c>
      <c r="B1049" t="s">
        <v>34</v>
      </c>
      <c r="C1049">
        <v>3</v>
      </c>
      <c r="D1049" t="s">
        <v>105</v>
      </c>
      <c r="E1049" t="b">
        <v>0</v>
      </c>
      <c r="F1049" s="1">
        <v>0.39027777777777778</v>
      </c>
      <c r="G1049" s="1">
        <v>0.45277777777777778</v>
      </c>
      <c r="H1049">
        <v>90</v>
      </c>
      <c r="I1049" t="b">
        <v>1</v>
      </c>
      <c r="J1049" t="b">
        <v>1</v>
      </c>
      <c r="K1049" t="b">
        <v>0</v>
      </c>
      <c r="L1049" t="s">
        <v>36</v>
      </c>
      <c r="M1049">
        <v>50</v>
      </c>
      <c r="N1049" t="s">
        <v>37</v>
      </c>
      <c r="O1049">
        <v>50</v>
      </c>
      <c r="P1049" t="s">
        <v>46</v>
      </c>
      <c r="Q1049">
        <v>0</v>
      </c>
      <c r="R1049" s="29">
        <v>50</v>
      </c>
      <c r="S1049" t="s">
        <v>39</v>
      </c>
      <c r="T1049" t="s">
        <v>72</v>
      </c>
      <c r="U1049">
        <v>35.3733</v>
      </c>
      <c r="V1049">
        <v>-119.0187</v>
      </c>
      <c r="W1049">
        <f t="shared" si="32"/>
        <v>2022</v>
      </c>
      <c r="X1049" t="str">
        <f t="shared" si="33"/>
        <v>December</v>
      </c>
      <c r="Y1049" s="2">
        <v>44904</v>
      </c>
      <c r="Z1049">
        <v>3</v>
      </c>
      <c r="AA1049" t="b">
        <v>1</v>
      </c>
      <c r="AB1049" s="2">
        <v>45808</v>
      </c>
      <c r="AC1049">
        <v>32</v>
      </c>
      <c r="AD1049">
        <v>81</v>
      </c>
      <c r="AE1049">
        <v>12</v>
      </c>
      <c r="AF1049">
        <v>1.5</v>
      </c>
      <c r="AG1049">
        <v>0</v>
      </c>
      <c r="AH1049" s="30">
        <v>1</v>
      </c>
      <c r="AI1049">
        <v>1</v>
      </c>
      <c r="AJ1049" t="s">
        <v>73</v>
      </c>
      <c r="AK1049" t="s">
        <v>42</v>
      </c>
      <c r="AL1049" s="29">
        <f>Table1[[#This Row],[membership_tenure_months]]*Table1[[#This Row],[final_price]]</f>
        <v>1600</v>
      </c>
    </row>
    <row r="1050" spans="1:38" x14ac:dyDescent="0.35">
      <c r="A1050">
        <v>32</v>
      </c>
      <c r="B1050" t="s">
        <v>43</v>
      </c>
      <c r="C1050">
        <v>3</v>
      </c>
      <c r="D1050" t="s">
        <v>141</v>
      </c>
      <c r="E1050" t="b">
        <v>1</v>
      </c>
      <c r="F1050" s="1">
        <v>0.51111111111111107</v>
      </c>
      <c r="G1050" s="1">
        <v>0.54374999999999996</v>
      </c>
      <c r="H1050">
        <v>47</v>
      </c>
      <c r="I1050" t="b">
        <v>0</v>
      </c>
      <c r="J1050" t="b">
        <v>1</v>
      </c>
      <c r="K1050" t="b">
        <v>0</v>
      </c>
      <c r="L1050" t="s">
        <v>36</v>
      </c>
      <c r="M1050">
        <v>30</v>
      </c>
      <c r="N1050" t="s">
        <v>97</v>
      </c>
      <c r="O1050">
        <v>27</v>
      </c>
      <c r="P1050" t="s">
        <v>46</v>
      </c>
      <c r="Q1050">
        <v>0</v>
      </c>
      <c r="R1050" s="29">
        <v>27</v>
      </c>
      <c r="S1050" t="s">
        <v>47</v>
      </c>
      <c r="T1050" t="s">
        <v>48</v>
      </c>
      <c r="U1050">
        <v>36.7378</v>
      </c>
      <c r="V1050">
        <v>-119.7871</v>
      </c>
      <c r="W1050">
        <f t="shared" si="32"/>
        <v>2025</v>
      </c>
      <c r="X1050" t="str">
        <f t="shared" si="33"/>
        <v>May</v>
      </c>
      <c r="Y1050" s="2">
        <v>45808</v>
      </c>
      <c r="Z1050">
        <v>6</v>
      </c>
      <c r="AA1050" t="b">
        <v>0</v>
      </c>
      <c r="AB1050" s="2">
        <v>45859</v>
      </c>
      <c r="AC1050">
        <v>3</v>
      </c>
      <c r="AD1050">
        <v>30</v>
      </c>
      <c r="AE1050">
        <v>12</v>
      </c>
      <c r="AF1050">
        <v>0.8</v>
      </c>
      <c r="AG1050">
        <v>0</v>
      </c>
      <c r="AH1050" s="30">
        <v>0</v>
      </c>
      <c r="AI1050">
        <v>0</v>
      </c>
      <c r="AJ1050" t="s">
        <v>49</v>
      </c>
      <c r="AK1050" t="s">
        <v>42</v>
      </c>
      <c r="AL1050" s="29">
        <f>Table1[[#This Row],[membership_tenure_months]]*Table1[[#This Row],[final_price]]</f>
        <v>81</v>
      </c>
    </row>
    <row r="1051" spans="1:38" x14ac:dyDescent="0.35">
      <c r="A1051">
        <v>33</v>
      </c>
      <c r="B1051" t="s">
        <v>34</v>
      </c>
      <c r="C1051">
        <v>2</v>
      </c>
      <c r="D1051" t="s">
        <v>122</v>
      </c>
      <c r="E1051" t="b">
        <v>1</v>
      </c>
      <c r="F1051" s="1">
        <v>0.67777777777777781</v>
      </c>
      <c r="G1051" s="1">
        <v>0.75208333333333333</v>
      </c>
      <c r="H1051">
        <v>107</v>
      </c>
      <c r="I1051" t="b">
        <v>1</v>
      </c>
      <c r="J1051" t="b">
        <v>1</v>
      </c>
      <c r="K1051" t="b">
        <v>0</v>
      </c>
      <c r="L1051" t="s">
        <v>36</v>
      </c>
      <c r="M1051">
        <v>50</v>
      </c>
      <c r="N1051" t="s">
        <v>37</v>
      </c>
      <c r="O1051">
        <v>50</v>
      </c>
      <c r="P1051" t="s">
        <v>46</v>
      </c>
      <c r="Q1051">
        <v>0</v>
      </c>
      <c r="R1051" s="29">
        <v>50</v>
      </c>
      <c r="S1051" t="s">
        <v>39</v>
      </c>
      <c r="T1051" t="s">
        <v>40</v>
      </c>
      <c r="U1051">
        <v>37.338200000000001</v>
      </c>
      <c r="V1051">
        <v>-121.88630000000001</v>
      </c>
      <c r="W1051">
        <f t="shared" si="32"/>
        <v>2022</v>
      </c>
      <c r="X1051" t="str">
        <f t="shared" si="33"/>
        <v>December</v>
      </c>
      <c r="Y1051" s="2">
        <v>44899</v>
      </c>
      <c r="Z1051">
        <v>4</v>
      </c>
      <c r="AA1051" t="b">
        <v>1</v>
      </c>
      <c r="AB1051" s="2">
        <v>45808</v>
      </c>
      <c r="AC1051">
        <v>32</v>
      </c>
      <c r="AD1051">
        <v>81</v>
      </c>
      <c r="AE1051">
        <v>8</v>
      </c>
      <c r="AF1051">
        <v>1.8</v>
      </c>
      <c r="AG1051">
        <v>0</v>
      </c>
      <c r="AH1051" s="30">
        <v>1</v>
      </c>
      <c r="AI1051">
        <v>1</v>
      </c>
      <c r="AJ1051" t="s">
        <v>41</v>
      </c>
      <c r="AK1051" t="s">
        <v>42</v>
      </c>
      <c r="AL1051" s="29">
        <f>Table1[[#This Row],[membership_tenure_months]]*Table1[[#This Row],[final_price]]</f>
        <v>1600</v>
      </c>
    </row>
    <row r="1052" spans="1:38" x14ac:dyDescent="0.35">
      <c r="A1052">
        <v>33</v>
      </c>
      <c r="B1052" t="s">
        <v>54</v>
      </c>
      <c r="C1052">
        <v>2</v>
      </c>
      <c r="D1052" t="s">
        <v>107</v>
      </c>
      <c r="E1052" t="b">
        <v>1</v>
      </c>
      <c r="F1052" s="1">
        <v>0.85069444444444442</v>
      </c>
      <c r="G1052" s="1">
        <v>0.96944444444444444</v>
      </c>
      <c r="H1052">
        <v>171</v>
      </c>
      <c r="I1052" t="b">
        <v>1</v>
      </c>
      <c r="J1052" t="b">
        <v>0</v>
      </c>
      <c r="K1052" t="b">
        <v>0</v>
      </c>
      <c r="L1052" t="s">
        <v>80</v>
      </c>
      <c r="M1052">
        <v>20</v>
      </c>
      <c r="N1052" t="s">
        <v>37</v>
      </c>
      <c r="O1052">
        <v>20</v>
      </c>
      <c r="P1052" t="s">
        <v>51</v>
      </c>
      <c r="Q1052">
        <v>0.1</v>
      </c>
      <c r="R1052" s="29">
        <v>18</v>
      </c>
      <c r="S1052" t="s">
        <v>56</v>
      </c>
      <c r="T1052" t="s">
        <v>57</v>
      </c>
      <c r="U1052">
        <v>33.836599999999997</v>
      </c>
      <c r="V1052">
        <v>-117.9143</v>
      </c>
      <c r="W1052">
        <f t="shared" si="32"/>
        <v>2023</v>
      </c>
      <c r="X1052" t="str">
        <f t="shared" si="33"/>
        <v>December</v>
      </c>
      <c r="Y1052" s="2">
        <v>45267</v>
      </c>
      <c r="Z1052">
        <v>0</v>
      </c>
      <c r="AA1052" t="b">
        <v>0</v>
      </c>
      <c r="AB1052" s="2">
        <v>45829</v>
      </c>
      <c r="AC1052">
        <v>20</v>
      </c>
      <c r="AD1052">
        <v>60</v>
      </c>
      <c r="AE1052">
        <v>8</v>
      </c>
      <c r="AF1052">
        <v>2.8</v>
      </c>
      <c r="AG1052">
        <v>2</v>
      </c>
      <c r="AH1052" s="30">
        <v>0</v>
      </c>
      <c r="AI1052">
        <v>0</v>
      </c>
      <c r="AJ1052" t="s">
        <v>58</v>
      </c>
      <c r="AK1052" t="s">
        <v>42</v>
      </c>
      <c r="AL1052" s="29">
        <f>Table1[[#This Row],[membership_tenure_months]]*Table1[[#This Row],[final_price]]</f>
        <v>360</v>
      </c>
    </row>
    <row r="1053" spans="1:38" x14ac:dyDescent="0.35">
      <c r="A1053">
        <v>29</v>
      </c>
      <c r="B1053" t="s">
        <v>66</v>
      </c>
      <c r="C1053">
        <v>3</v>
      </c>
      <c r="D1053" t="s">
        <v>102</v>
      </c>
      <c r="E1053" t="b">
        <v>0</v>
      </c>
      <c r="F1053" s="1">
        <v>0.43611111111111112</v>
      </c>
      <c r="G1053" s="1">
        <v>0.48333333333333334</v>
      </c>
      <c r="H1053">
        <v>68</v>
      </c>
      <c r="I1053" t="b">
        <v>0</v>
      </c>
      <c r="J1053" t="b">
        <v>1</v>
      </c>
      <c r="K1053" t="b">
        <v>1</v>
      </c>
      <c r="L1053" t="s">
        <v>36</v>
      </c>
      <c r="M1053">
        <v>70</v>
      </c>
      <c r="N1053" t="s">
        <v>37</v>
      </c>
      <c r="O1053">
        <v>70</v>
      </c>
      <c r="P1053" t="s">
        <v>46</v>
      </c>
      <c r="Q1053">
        <v>0</v>
      </c>
      <c r="R1053" s="29">
        <v>70</v>
      </c>
      <c r="S1053" t="s">
        <v>68</v>
      </c>
      <c r="T1053" t="s">
        <v>76</v>
      </c>
      <c r="U1053">
        <v>37.774900000000002</v>
      </c>
      <c r="V1053">
        <v>-122.4194</v>
      </c>
      <c r="W1053">
        <f t="shared" si="32"/>
        <v>2022</v>
      </c>
      <c r="X1053" t="str">
        <f t="shared" si="33"/>
        <v>September</v>
      </c>
      <c r="Y1053" s="2">
        <v>44830</v>
      </c>
      <c r="Z1053">
        <v>2</v>
      </c>
      <c r="AA1053" t="b">
        <v>0</v>
      </c>
      <c r="AB1053" s="2">
        <v>45804</v>
      </c>
      <c r="AC1053">
        <v>35</v>
      </c>
      <c r="AD1053">
        <v>85</v>
      </c>
      <c r="AE1053">
        <v>12</v>
      </c>
      <c r="AF1053">
        <v>1.1000000000000001</v>
      </c>
      <c r="AG1053">
        <v>0</v>
      </c>
      <c r="AH1053" s="30">
        <v>1</v>
      </c>
      <c r="AI1053">
        <v>1</v>
      </c>
      <c r="AJ1053" t="s">
        <v>77</v>
      </c>
      <c r="AK1053" t="s">
        <v>42</v>
      </c>
      <c r="AL1053" s="29">
        <f>Table1[[#This Row],[membership_tenure_months]]*Table1[[#This Row],[final_price]]</f>
        <v>2450</v>
      </c>
    </row>
    <row r="1054" spans="1:38" x14ac:dyDescent="0.35">
      <c r="A1054">
        <v>25</v>
      </c>
      <c r="B1054" t="s">
        <v>34</v>
      </c>
      <c r="C1054">
        <v>2</v>
      </c>
      <c r="D1054" t="s">
        <v>145</v>
      </c>
      <c r="E1054" t="b">
        <v>0</v>
      </c>
      <c r="F1054" s="1">
        <v>0.84722222222222221</v>
      </c>
      <c r="G1054" s="1">
        <v>0.96527777777777779</v>
      </c>
      <c r="H1054">
        <v>170</v>
      </c>
      <c r="I1054" t="b">
        <v>1</v>
      </c>
      <c r="J1054" t="b">
        <v>0</v>
      </c>
      <c r="K1054" t="b">
        <v>0</v>
      </c>
      <c r="L1054" t="s">
        <v>60</v>
      </c>
      <c r="M1054">
        <v>50</v>
      </c>
      <c r="N1054" t="s">
        <v>97</v>
      </c>
      <c r="O1054">
        <v>45</v>
      </c>
      <c r="P1054" t="s">
        <v>38</v>
      </c>
      <c r="Q1054">
        <v>0.05</v>
      </c>
      <c r="R1054" s="29">
        <v>42.75</v>
      </c>
      <c r="S1054" t="s">
        <v>39</v>
      </c>
      <c r="T1054" t="s">
        <v>48</v>
      </c>
      <c r="U1054">
        <v>36.7378</v>
      </c>
      <c r="V1054">
        <v>-119.7871</v>
      </c>
      <c r="W1054">
        <f t="shared" si="32"/>
        <v>2023</v>
      </c>
      <c r="X1054" t="str">
        <f t="shared" si="33"/>
        <v>February</v>
      </c>
      <c r="Y1054" s="2">
        <v>44980</v>
      </c>
      <c r="Z1054">
        <v>0</v>
      </c>
      <c r="AA1054" t="b">
        <v>1</v>
      </c>
      <c r="AB1054" s="2">
        <v>45813</v>
      </c>
      <c r="AC1054">
        <v>30</v>
      </c>
      <c r="AD1054">
        <v>76</v>
      </c>
      <c r="AE1054">
        <v>8</v>
      </c>
      <c r="AF1054">
        <v>2.8</v>
      </c>
      <c r="AG1054">
        <v>2.25</v>
      </c>
      <c r="AH1054" s="30">
        <v>1</v>
      </c>
      <c r="AI1054">
        <v>0</v>
      </c>
      <c r="AJ1054" t="s">
        <v>49</v>
      </c>
      <c r="AK1054" t="s">
        <v>42</v>
      </c>
      <c r="AL1054" s="29">
        <f>Table1[[#This Row],[membership_tenure_months]]*Table1[[#This Row],[final_price]]</f>
        <v>1282.5</v>
      </c>
    </row>
    <row r="1055" spans="1:38" x14ac:dyDescent="0.35">
      <c r="A1055">
        <v>35</v>
      </c>
      <c r="B1055" t="s">
        <v>54</v>
      </c>
      <c r="C1055">
        <v>1</v>
      </c>
      <c r="D1055" t="s">
        <v>86</v>
      </c>
      <c r="E1055" t="b">
        <v>1</v>
      </c>
      <c r="F1055" s="1">
        <v>0.68541666666666667</v>
      </c>
      <c r="G1055" s="1">
        <v>0.72569444444444442</v>
      </c>
      <c r="H1055">
        <v>58</v>
      </c>
      <c r="I1055" t="b">
        <v>0</v>
      </c>
      <c r="J1055" t="b">
        <v>1</v>
      </c>
      <c r="K1055" t="b">
        <v>1</v>
      </c>
      <c r="L1055" t="s">
        <v>80</v>
      </c>
      <c r="M1055">
        <v>20</v>
      </c>
      <c r="N1055" t="s">
        <v>37</v>
      </c>
      <c r="O1055">
        <v>20</v>
      </c>
      <c r="P1055" t="s">
        <v>46</v>
      </c>
      <c r="Q1055">
        <v>0</v>
      </c>
      <c r="R1055" s="29">
        <v>20</v>
      </c>
      <c r="S1055" t="s">
        <v>56</v>
      </c>
      <c r="T1055" t="s">
        <v>69</v>
      </c>
      <c r="U1055">
        <v>32.715699999999998</v>
      </c>
      <c r="V1055">
        <v>-117.1611</v>
      </c>
      <c r="W1055">
        <f t="shared" si="32"/>
        <v>2022</v>
      </c>
      <c r="X1055" t="str">
        <f t="shared" si="33"/>
        <v>July</v>
      </c>
      <c r="Y1055" s="2">
        <v>44768</v>
      </c>
      <c r="Z1055">
        <v>8</v>
      </c>
      <c r="AA1055" t="b">
        <v>0</v>
      </c>
      <c r="AB1055" s="2">
        <v>45801</v>
      </c>
      <c r="AC1055">
        <v>37</v>
      </c>
      <c r="AD1055">
        <v>88</v>
      </c>
      <c r="AE1055">
        <v>4</v>
      </c>
      <c r="AF1055">
        <v>1</v>
      </c>
      <c r="AG1055">
        <v>0</v>
      </c>
      <c r="AH1055" s="30">
        <v>1</v>
      </c>
      <c r="AI1055">
        <v>0</v>
      </c>
      <c r="AJ1055" t="s">
        <v>70</v>
      </c>
      <c r="AK1055" t="s">
        <v>42</v>
      </c>
      <c r="AL1055" s="29">
        <f>Table1[[#This Row],[membership_tenure_months]]*Table1[[#This Row],[final_price]]</f>
        <v>740</v>
      </c>
    </row>
    <row r="1056" spans="1:38" x14ac:dyDescent="0.35">
      <c r="A1056">
        <v>46</v>
      </c>
      <c r="B1056" t="s">
        <v>54</v>
      </c>
      <c r="C1056">
        <v>4</v>
      </c>
      <c r="D1056" t="s">
        <v>151</v>
      </c>
      <c r="E1056" t="b">
        <v>1</v>
      </c>
      <c r="F1056" s="1">
        <v>0.68888888888888888</v>
      </c>
      <c r="G1056" s="1">
        <v>0.75972222222222219</v>
      </c>
      <c r="H1056">
        <v>102</v>
      </c>
      <c r="I1056" t="b">
        <v>1</v>
      </c>
      <c r="J1056" t="b">
        <v>1</v>
      </c>
      <c r="K1056" t="b">
        <v>1</v>
      </c>
      <c r="L1056" t="s">
        <v>80</v>
      </c>
      <c r="M1056">
        <v>20</v>
      </c>
      <c r="N1056" t="s">
        <v>37</v>
      </c>
      <c r="O1056">
        <v>20</v>
      </c>
      <c r="P1056" t="s">
        <v>46</v>
      </c>
      <c r="Q1056">
        <v>0</v>
      </c>
      <c r="R1056" s="29">
        <v>20</v>
      </c>
      <c r="S1056" t="s">
        <v>56</v>
      </c>
      <c r="T1056" t="s">
        <v>76</v>
      </c>
      <c r="U1056">
        <v>37.774900000000002</v>
      </c>
      <c r="V1056">
        <v>-122.4194</v>
      </c>
      <c r="W1056">
        <f t="shared" si="32"/>
        <v>2024</v>
      </c>
      <c r="X1056" t="str">
        <f t="shared" si="33"/>
        <v>June</v>
      </c>
      <c r="Y1056" s="2">
        <v>45457</v>
      </c>
      <c r="Z1056">
        <v>2</v>
      </c>
      <c r="AA1056" t="b">
        <v>0</v>
      </c>
      <c r="AB1056" s="2">
        <v>45839</v>
      </c>
      <c r="AC1056">
        <v>14</v>
      </c>
      <c r="AD1056">
        <v>50</v>
      </c>
      <c r="AE1056">
        <v>16</v>
      </c>
      <c r="AF1056">
        <v>1.7</v>
      </c>
      <c r="AG1056">
        <v>0</v>
      </c>
      <c r="AH1056" s="30">
        <v>0</v>
      </c>
      <c r="AI1056">
        <v>0</v>
      </c>
      <c r="AJ1056" t="s">
        <v>77</v>
      </c>
      <c r="AK1056" t="s">
        <v>42</v>
      </c>
      <c r="AL1056" s="29">
        <f>Table1[[#This Row],[membership_tenure_months]]*Table1[[#This Row],[final_price]]</f>
        <v>280</v>
      </c>
    </row>
    <row r="1057" spans="1:38" x14ac:dyDescent="0.35">
      <c r="A1057">
        <v>47</v>
      </c>
      <c r="B1057" t="s">
        <v>34</v>
      </c>
      <c r="C1057">
        <v>2</v>
      </c>
      <c r="D1057" t="s">
        <v>103</v>
      </c>
      <c r="E1057" t="b">
        <v>1</v>
      </c>
      <c r="F1057" s="1">
        <v>0.63124999999999998</v>
      </c>
      <c r="G1057" s="1">
        <v>0.6791666666666667</v>
      </c>
      <c r="H1057">
        <v>69</v>
      </c>
      <c r="I1057" t="b">
        <v>1</v>
      </c>
      <c r="J1057" t="b">
        <v>1</v>
      </c>
      <c r="K1057" t="b">
        <v>1</v>
      </c>
      <c r="L1057" t="s">
        <v>60</v>
      </c>
      <c r="M1057">
        <v>50</v>
      </c>
      <c r="N1057" t="s">
        <v>82</v>
      </c>
      <c r="O1057">
        <v>37.5</v>
      </c>
      <c r="P1057" t="s">
        <v>38</v>
      </c>
      <c r="Q1057">
        <v>0.05</v>
      </c>
      <c r="R1057" s="29">
        <v>35.625</v>
      </c>
      <c r="S1057" t="s">
        <v>39</v>
      </c>
      <c r="T1057" t="s">
        <v>64</v>
      </c>
      <c r="U1057">
        <v>34.052199999999999</v>
      </c>
      <c r="V1057">
        <v>-118.2437</v>
      </c>
      <c r="W1057">
        <f t="shared" si="32"/>
        <v>2023</v>
      </c>
      <c r="X1057" t="str">
        <f t="shared" si="33"/>
        <v>March</v>
      </c>
      <c r="Y1057" s="2">
        <v>45013</v>
      </c>
      <c r="Z1057">
        <v>3</v>
      </c>
      <c r="AA1057" t="b">
        <v>0</v>
      </c>
      <c r="AB1057" s="2">
        <v>45814</v>
      </c>
      <c r="AC1057">
        <v>29</v>
      </c>
      <c r="AD1057">
        <v>75</v>
      </c>
      <c r="AE1057">
        <v>8</v>
      </c>
      <c r="AF1057">
        <v>1.2</v>
      </c>
      <c r="AG1057">
        <v>1.88</v>
      </c>
      <c r="AH1057" s="30">
        <v>1</v>
      </c>
      <c r="AI1057">
        <v>0</v>
      </c>
      <c r="AJ1057" t="s">
        <v>65</v>
      </c>
      <c r="AK1057" t="s">
        <v>42</v>
      </c>
      <c r="AL1057" s="29">
        <f>Table1[[#This Row],[membership_tenure_months]]*Table1[[#This Row],[final_price]]</f>
        <v>1033.125</v>
      </c>
    </row>
    <row r="1058" spans="1:38" x14ac:dyDescent="0.35">
      <c r="A1058">
        <v>34</v>
      </c>
      <c r="B1058" t="s">
        <v>34</v>
      </c>
      <c r="C1058">
        <v>2</v>
      </c>
      <c r="D1058" t="s">
        <v>145</v>
      </c>
      <c r="E1058" t="b">
        <v>0</v>
      </c>
      <c r="F1058" s="1">
        <v>0.72083333333333333</v>
      </c>
      <c r="G1058" s="1">
        <v>0.7895833333333333</v>
      </c>
      <c r="H1058">
        <v>99</v>
      </c>
      <c r="I1058" t="b">
        <v>1</v>
      </c>
      <c r="J1058" t="b">
        <v>1</v>
      </c>
      <c r="K1058" t="b">
        <v>0</v>
      </c>
      <c r="L1058" t="s">
        <v>45</v>
      </c>
      <c r="M1058">
        <v>50</v>
      </c>
      <c r="N1058" t="s">
        <v>37</v>
      </c>
      <c r="O1058">
        <v>50</v>
      </c>
      <c r="P1058" t="s">
        <v>51</v>
      </c>
      <c r="Q1058">
        <v>0.1</v>
      </c>
      <c r="R1058" s="29">
        <v>45</v>
      </c>
      <c r="S1058" t="s">
        <v>39</v>
      </c>
      <c r="T1058" t="s">
        <v>72</v>
      </c>
      <c r="U1058">
        <v>35.3733</v>
      </c>
      <c r="V1058">
        <v>-119.0187</v>
      </c>
      <c r="W1058">
        <f t="shared" si="32"/>
        <v>2024</v>
      </c>
      <c r="X1058" t="str">
        <f t="shared" si="33"/>
        <v>April</v>
      </c>
      <c r="Y1058" s="2">
        <v>45402</v>
      </c>
      <c r="Z1058">
        <v>7</v>
      </c>
      <c r="AA1058" t="b">
        <v>0</v>
      </c>
      <c r="AB1058" s="2">
        <v>45836</v>
      </c>
      <c r="AC1058">
        <v>16</v>
      </c>
      <c r="AD1058">
        <v>53</v>
      </c>
      <c r="AE1058">
        <v>8</v>
      </c>
      <c r="AF1058">
        <v>1.6</v>
      </c>
      <c r="AG1058">
        <v>5</v>
      </c>
      <c r="AH1058" s="30">
        <v>0</v>
      </c>
      <c r="AI1058">
        <v>0</v>
      </c>
      <c r="AJ1058" t="s">
        <v>73</v>
      </c>
      <c r="AK1058" t="s">
        <v>42</v>
      </c>
      <c r="AL1058" s="29">
        <f>Table1[[#This Row],[membership_tenure_months]]*Table1[[#This Row],[final_price]]</f>
        <v>720</v>
      </c>
    </row>
    <row r="1059" spans="1:38" x14ac:dyDescent="0.35">
      <c r="A1059">
        <v>23</v>
      </c>
      <c r="B1059" t="s">
        <v>54</v>
      </c>
      <c r="C1059">
        <v>2</v>
      </c>
      <c r="D1059" t="s">
        <v>92</v>
      </c>
      <c r="E1059" t="b">
        <v>0</v>
      </c>
      <c r="F1059" s="1">
        <v>0.7944444444444444</v>
      </c>
      <c r="G1059" s="1">
        <v>0.8305555555555556</v>
      </c>
      <c r="H1059">
        <v>52</v>
      </c>
      <c r="I1059" t="b">
        <v>1</v>
      </c>
      <c r="J1059" t="b">
        <v>0</v>
      </c>
      <c r="K1059" t="b">
        <v>1</v>
      </c>
      <c r="L1059" t="s">
        <v>80</v>
      </c>
      <c r="M1059">
        <v>20</v>
      </c>
      <c r="N1059" t="s">
        <v>37</v>
      </c>
      <c r="O1059">
        <v>20</v>
      </c>
      <c r="P1059" t="s">
        <v>38</v>
      </c>
      <c r="Q1059">
        <v>0.05</v>
      </c>
      <c r="R1059" s="29">
        <v>19</v>
      </c>
      <c r="S1059" t="s">
        <v>56</v>
      </c>
      <c r="T1059" t="s">
        <v>72</v>
      </c>
      <c r="U1059">
        <v>35.3733</v>
      </c>
      <c r="V1059">
        <v>-119.0187</v>
      </c>
      <c r="W1059">
        <f t="shared" si="32"/>
        <v>2024</v>
      </c>
      <c r="X1059" t="str">
        <f t="shared" si="33"/>
        <v>January</v>
      </c>
      <c r="Y1059" s="2">
        <v>45319</v>
      </c>
      <c r="Z1059">
        <v>0</v>
      </c>
      <c r="AA1059" t="b">
        <v>0</v>
      </c>
      <c r="AB1059" s="2">
        <v>45832</v>
      </c>
      <c r="AC1059">
        <v>19</v>
      </c>
      <c r="AD1059">
        <v>57</v>
      </c>
      <c r="AE1059">
        <v>8</v>
      </c>
      <c r="AF1059">
        <v>0.9</v>
      </c>
      <c r="AG1059">
        <v>1</v>
      </c>
      <c r="AH1059" s="30">
        <v>0</v>
      </c>
      <c r="AI1059">
        <v>0</v>
      </c>
      <c r="AJ1059" t="s">
        <v>73</v>
      </c>
      <c r="AK1059" t="s">
        <v>42</v>
      </c>
      <c r="AL1059" s="29">
        <f>Table1[[#This Row],[membership_tenure_months]]*Table1[[#This Row],[final_price]]</f>
        <v>361</v>
      </c>
    </row>
    <row r="1060" spans="1:38" x14ac:dyDescent="0.35">
      <c r="A1060">
        <v>21</v>
      </c>
      <c r="B1060" t="s">
        <v>34</v>
      </c>
      <c r="C1060">
        <v>2</v>
      </c>
      <c r="D1060" t="s">
        <v>98</v>
      </c>
      <c r="E1060" t="b">
        <v>1</v>
      </c>
      <c r="F1060" s="1">
        <v>0.62152777777777779</v>
      </c>
      <c r="G1060" s="1">
        <v>0.64444444444444449</v>
      </c>
      <c r="H1060">
        <v>33</v>
      </c>
      <c r="I1060" t="b">
        <v>1</v>
      </c>
      <c r="J1060" t="b">
        <v>1</v>
      </c>
      <c r="K1060" t="b">
        <v>0</v>
      </c>
      <c r="L1060" t="s">
        <v>80</v>
      </c>
      <c r="M1060">
        <v>50</v>
      </c>
      <c r="N1060" t="s">
        <v>37</v>
      </c>
      <c r="O1060">
        <v>50</v>
      </c>
      <c r="P1060" t="s">
        <v>38</v>
      </c>
      <c r="Q1060">
        <v>0.05</v>
      </c>
      <c r="R1060" s="29">
        <v>47.5</v>
      </c>
      <c r="S1060" t="s">
        <v>39</v>
      </c>
      <c r="T1060" t="s">
        <v>40</v>
      </c>
      <c r="U1060">
        <v>37.338200000000001</v>
      </c>
      <c r="V1060">
        <v>-121.88630000000001</v>
      </c>
      <c r="W1060">
        <f t="shared" si="32"/>
        <v>2023</v>
      </c>
      <c r="X1060" t="str">
        <f t="shared" si="33"/>
        <v>August</v>
      </c>
      <c r="Y1060" s="2">
        <v>45162</v>
      </c>
      <c r="Z1060">
        <v>1</v>
      </c>
      <c r="AA1060" t="b">
        <v>1</v>
      </c>
      <c r="AB1060" s="2">
        <v>45823</v>
      </c>
      <c r="AC1060">
        <v>24</v>
      </c>
      <c r="AD1060">
        <v>66</v>
      </c>
      <c r="AE1060">
        <v>8</v>
      </c>
      <c r="AF1060">
        <v>0.6</v>
      </c>
      <c r="AG1060">
        <v>2.5</v>
      </c>
      <c r="AH1060" s="30">
        <v>1</v>
      </c>
      <c r="AI1060">
        <v>1</v>
      </c>
      <c r="AJ1060" t="s">
        <v>41</v>
      </c>
      <c r="AK1060" t="s">
        <v>42</v>
      </c>
      <c r="AL1060" s="29">
        <f>Table1[[#This Row],[membership_tenure_months]]*Table1[[#This Row],[final_price]]</f>
        <v>1140</v>
      </c>
    </row>
    <row r="1061" spans="1:38" x14ac:dyDescent="0.35">
      <c r="A1061">
        <v>17</v>
      </c>
      <c r="B1061" t="s">
        <v>43</v>
      </c>
      <c r="C1061">
        <v>2</v>
      </c>
      <c r="D1061" t="s">
        <v>145</v>
      </c>
      <c r="E1061" t="b">
        <v>0</v>
      </c>
      <c r="F1061" s="1">
        <v>0.33750000000000002</v>
      </c>
      <c r="G1061" s="1">
        <v>0.3659722222222222</v>
      </c>
      <c r="H1061">
        <v>41</v>
      </c>
      <c r="I1061" t="b">
        <v>1</v>
      </c>
      <c r="J1061" t="b">
        <v>0</v>
      </c>
      <c r="K1061" t="b">
        <v>1</v>
      </c>
      <c r="L1061" t="s">
        <v>36</v>
      </c>
      <c r="M1061">
        <v>30</v>
      </c>
      <c r="N1061" t="s">
        <v>82</v>
      </c>
      <c r="O1061">
        <v>22.5</v>
      </c>
      <c r="P1061" t="s">
        <v>51</v>
      </c>
      <c r="Q1061">
        <v>0.1</v>
      </c>
      <c r="R1061" s="29">
        <v>20.25</v>
      </c>
      <c r="S1061" t="s">
        <v>47</v>
      </c>
      <c r="T1061" t="s">
        <v>83</v>
      </c>
      <c r="U1061">
        <v>33.770099999999999</v>
      </c>
      <c r="V1061">
        <v>-118.19370000000001</v>
      </c>
      <c r="W1061">
        <f t="shared" si="32"/>
        <v>2022</v>
      </c>
      <c r="X1061" t="str">
        <f t="shared" si="33"/>
        <v>December</v>
      </c>
      <c r="Y1061" s="2">
        <v>44900</v>
      </c>
      <c r="Z1061">
        <v>0</v>
      </c>
      <c r="AA1061" t="b">
        <v>0</v>
      </c>
      <c r="AB1061" s="2">
        <v>45808</v>
      </c>
      <c r="AC1061">
        <v>32</v>
      </c>
      <c r="AD1061">
        <v>81</v>
      </c>
      <c r="AE1061">
        <v>8</v>
      </c>
      <c r="AF1061">
        <v>0.7</v>
      </c>
      <c r="AG1061">
        <v>2.25</v>
      </c>
      <c r="AH1061" s="30">
        <v>1</v>
      </c>
      <c r="AI1061">
        <v>0</v>
      </c>
      <c r="AJ1061" t="s">
        <v>84</v>
      </c>
      <c r="AK1061" t="s">
        <v>42</v>
      </c>
      <c r="AL1061" s="29">
        <f>Table1[[#This Row],[membership_tenure_months]]*Table1[[#This Row],[final_price]]</f>
        <v>648</v>
      </c>
    </row>
    <row r="1062" spans="1:38" x14ac:dyDescent="0.35">
      <c r="A1062">
        <v>40</v>
      </c>
      <c r="B1062" t="s">
        <v>54</v>
      </c>
      <c r="C1062">
        <v>2</v>
      </c>
      <c r="D1062" t="s">
        <v>92</v>
      </c>
      <c r="E1062" t="b">
        <v>0</v>
      </c>
      <c r="F1062" s="1">
        <v>0.72291666666666665</v>
      </c>
      <c r="G1062" s="1">
        <v>0.82847222222222228</v>
      </c>
      <c r="H1062">
        <v>152</v>
      </c>
      <c r="I1062" t="b">
        <v>1</v>
      </c>
      <c r="J1062" t="b">
        <v>1</v>
      </c>
      <c r="K1062" t="b">
        <v>1</v>
      </c>
      <c r="L1062" t="s">
        <v>36</v>
      </c>
      <c r="M1062">
        <v>20</v>
      </c>
      <c r="N1062" t="s">
        <v>37</v>
      </c>
      <c r="O1062">
        <v>20</v>
      </c>
      <c r="P1062" t="s">
        <v>46</v>
      </c>
      <c r="Q1062">
        <v>0</v>
      </c>
      <c r="R1062" s="29">
        <v>20</v>
      </c>
      <c r="S1062" t="s">
        <v>56</v>
      </c>
      <c r="T1062" t="s">
        <v>83</v>
      </c>
      <c r="U1062">
        <v>33.770099999999999</v>
      </c>
      <c r="V1062">
        <v>-118.19370000000001</v>
      </c>
      <c r="W1062">
        <f t="shared" si="32"/>
        <v>2022</v>
      </c>
      <c r="X1062" t="str">
        <f t="shared" si="33"/>
        <v>August</v>
      </c>
      <c r="Y1062" s="2">
        <v>44782</v>
      </c>
      <c r="Z1062">
        <v>1</v>
      </c>
      <c r="AA1062" t="b">
        <v>0</v>
      </c>
      <c r="AB1062" s="2">
        <v>45801</v>
      </c>
      <c r="AC1062">
        <v>36</v>
      </c>
      <c r="AD1062">
        <v>88</v>
      </c>
      <c r="AE1062">
        <v>8</v>
      </c>
      <c r="AF1062">
        <v>2.5</v>
      </c>
      <c r="AG1062">
        <v>0</v>
      </c>
      <c r="AH1062" s="30">
        <v>1</v>
      </c>
      <c r="AI1062">
        <v>0</v>
      </c>
      <c r="AJ1062" t="s">
        <v>84</v>
      </c>
      <c r="AK1062" t="s">
        <v>42</v>
      </c>
      <c r="AL1062" s="29">
        <f>Table1[[#This Row],[membership_tenure_months]]*Table1[[#This Row],[final_price]]</f>
        <v>720</v>
      </c>
    </row>
    <row r="1063" spans="1:38" x14ac:dyDescent="0.35">
      <c r="A1063">
        <v>45</v>
      </c>
      <c r="B1063" t="s">
        <v>54</v>
      </c>
      <c r="C1063">
        <v>3</v>
      </c>
      <c r="D1063" t="s">
        <v>100</v>
      </c>
      <c r="E1063" t="b">
        <v>1</v>
      </c>
      <c r="F1063" s="1">
        <v>0.65208333333333335</v>
      </c>
      <c r="G1063" s="1">
        <v>0.7319444444444444</v>
      </c>
      <c r="H1063">
        <v>115</v>
      </c>
      <c r="I1063" t="b">
        <v>1</v>
      </c>
      <c r="J1063" t="b">
        <v>1</v>
      </c>
      <c r="K1063" t="b">
        <v>1</v>
      </c>
      <c r="L1063" t="s">
        <v>36</v>
      </c>
      <c r="M1063">
        <v>20</v>
      </c>
      <c r="N1063" t="s">
        <v>82</v>
      </c>
      <c r="O1063">
        <v>15</v>
      </c>
      <c r="P1063" t="s">
        <v>51</v>
      </c>
      <c r="Q1063">
        <v>0.1</v>
      </c>
      <c r="R1063" s="29">
        <v>13.5</v>
      </c>
      <c r="S1063" t="s">
        <v>56</v>
      </c>
      <c r="T1063" t="s">
        <v>57</v>
      </c>
      <c r="U1063">
        <v>33.836599999999997</v>
      </c>
      <c r="V1063">
        <v>-117.9143</v>
      </c>
      <c r="W1063">
        <f t="shared" si="32"/>
        <v>2023</v>
      </c>
      <c r="X1063" t="str">
        <f t="shared" si="33"/>
        <v>March</v>
      </c>
      <c r="Y1063" s="2">
        <v>45012</v>
      </c>
      <c r="Z1063">
        <v>8</v>
      </c>
      <c r="AA1063" t="b">
        <v>0</v>
      </c>
      <c r="AB1063" s="2">
        <v>45814</v>
      </c>
      <c r="AC1063">
        <v>29</v>
      </c>
      <c r="AD1063">
        <v>75</v>
      </c>
      <c r="AE1063">
        <v>12</v>
      </c>
      <c r="AF1063">
        <v>1.9</v>
      </c>
      <c r="AG1063">
        <v>1.5</v>
      </c>
      <c r="AH1063" s="30">
        <v>1</v>
      </c>
      <c r="AI1063">
        <v>0</v>
      </c>
      <c r="AJ1063" t="s">
        <v>58</v>
      </c>
      <c r="AK1063" t="s">
        <v>42</v>
      </c>
      <c r="AL1063" s="29">
        <f>Table1[[#This Row],[membership_tenure_months]]*Table1[[#This Row],[final_price]]</f>
        <v>391.5</v>
      </c>
    </row>
    <row r="1064" spans="1:38" x14ac:dyDescent="0.35">
      <c r="A1064">
        <v>45</v>
      </c>
      <c r="B1064" t="s">
        <v>34</v>
      </c>
      <c r="C1064">
        <v>4</v>
      </c>
      <c r="D1064" t="s">
        <v>177</v>
      </c>
      <c r="E1064" t="b">
        <v>0</v>
      </c>
      <c r="F1064" s="1">
        <v>0.4201388888888889</v>
      </c>
      <c r="G1064" s="1">
        <v>0.4548611111111111</v>
      </c>
      <c r="H1064">
        <v>50</v>
      </c>
      <c r="I1064" t="b">
        <v>1</v>
      </c>
      <c r="J1064" t="b">
        <v>1</v>
      </c>
      <c r="K1064" t="b">
        <v>1</v>
      </c>
      <c r="L1064" t="s">
        <v>36</v>
      </c>
      <c r="M1064">
        <v>50</v>
      </c>
      <c r="N1064" t="s">
        <v>82</v>
      </c>
      <c r="O1064">
        <v>37.5</v>
      </c>
      <c r="P1064" t="s">
        <v>38</v>
      </c>
      <c r="Q1064">
        <v>0.05</v>
      </c>
      <c r="R1064" s="29">
        <v>35.625</v>
      </c>
      <c r="S1064" t="s">
        <v>39</v>
      </c>
      <c r="T1064" t="s">
        <v>61</v>
      </c>
      <c r="U1064">
        <v>38.581600000000002</v>
      </c>
      <c r="V1064">
        <v>-121.4944</v>
      </c>
      <c r="W1064">
        <f t="shared" si="32"/>
        <v>2024</v>
      </c>
      <c r="X1064" t="str">
        <f t="shared" si="33"/>
        <v>April</v>
      </c>
      <c r="Y1064" s="2">
        <v>45386</v>
      </c>
      <c r="Z1064">
        <v>7</v>
      </c>
      <c r="AA1064" t="b">
        <v>1</v>
      </c>
      <c r="AB1064" s="2">
        <v>45835</v>
      </c>
      <c r="AC1064">
        <v>16</v>
      </c>
      <c r="AD1064">
        <v>54</v>
      </c>
      <c r="AE1064">
        <v>16</v>
      </c>
      <c r="AF1064">
        <v>0.8</v>
      </c>
      <c r="AG1064">
        <v>1.88</v>
      </c>
      <c r="AH1064" s="30">
        <v>0</v>
      </c>
      <c r="AI1064">
        <v>0</v>
      </c>
      <c r="AJ1064" t="s">
        <v>62</v>
      </c>
      <c r="AK1064" t="s">
        <v>42</v>
      </c>
      <c r="AL1064" s="29">
        <f>Table1[[#This Row],[membership_tenure_months]]*Table1[[#This Row],[final_price]]</f>
        <v>570</v>
      </c>
    </row>
    <row r="1065" spans="1:38" x14ac:dyDescent="0.35">
      <c r="A1065">
        <v>28</v>
      </c>
      <c r="B1065" t="s">
        <v>54</v>
      </c>
      <c r="C1065">
        <v>2</v>
      </c>
      <c r="D1065" t="s">
        <v>92</v>
      </c>
      <c r="E1065" t="b">
        <v>0</v>
      </c>
      <c r="F1065" s="1">
        <v>0.59166666666666667</v>
      </c>
      <c r="G1065" s="1">
        <v>0.6430555555555556</v>
      </c>
      <c r="H1065">
        <v>74</v>
      </c>
      <c r="I1065" t="b">
        <v>1</v>
      </c>
      <c r="J1065" t="b">
        <v>0</v>
      </c>
      <c r="K1065" t="b">
        <v>0</v>
      </c>
      <c r="L1065" t="s">
        <v>80</v>
      </c>
      <c r="M1065">
        <v>20</v>
      </c>
      <c r="N1065" t="s">
        <v>37</v>
      </c>
      <c r="O1065">
        <v>20</v>
      </c>
      <c r="P1065" t="s">
        <v>38</v>
      </c>
      <c r="Q1065">
        <v>0.05</v>
      </c>
      <c r="R1065" s="29">
        <v>19</v>
      </c>
      <c r="S1065" t="s">
        <v>56</v>
      </c>
      <c r="T1065" t="s">
        <v>52</v>
      </c>
      <c r="U1065">
        <v>37.804400000000001</v>
      </c>
      <c r="V1065">
        <v>-122.27119999999999</v>
      </c>
      <c r="W1065">
        <f t="shared" si="32"/>
        <v>2024</v>
      </c>
      <c r="X1065" t="str">
        <f t="shared" si="33"/>
        <v>March</v>
      </c>
      <c r="Y1065" s="2">
        <v>45382</v>
      </c>
      <c r="Z1065">
        <v>0</v>
      </c>
      <c r="AA1065" t="b">
        <v>0</v>
      </c>
      <c r="AB1065" s="2">
        <v>45835</v>
      </c>
      <c r="AC1065">
        <v>17</v>
      </c>
      <c r="AD1065">
        <v>54</v>
      </c>
      <c r="AE1065">
        <v>8</v>
      </c>
      <c r="AF1065">
        <v>1.2</v>
      </c>
      <c r="AG1065">
        <v>1</v>
      </c>
      <c r="AH1065" s="30">
        <v>0</v>
      </c>
      <c r="AI1065">
        <v>0</v>
      </c>
      <c r="AJ1065" t="s">
        <v>53</v>
      </c>
      <c r="AK1065" t="s">
        <v>42</v>
      </c>
      <c r="AL1065" s="29">
        <f>Table1[[#This Row],[membership_tenure_months]]*Table1[[#This Row],[final_price]]</f>
        <v>323</v>
      </c>
    </row>
    <row r="1066" spans="1:38" x14ac:dyDescent="0.35">
      <c r="A1066">
        <v>27</v>
      </c>
      <c r="B1066" t="s">
        <v>43</v>
      </c>
      <c r="C1066">
        <v>5</v>
      </c>
      <c r="D1066" t="s">
        <v>85</v>
      </c>
      <c r="E1066" t="b">
        <v>0</v>
      </c>
      <c r="F1066" s="1">
        <v>0.76527777777777772</v>
      </c>
      <c r="G1066" s="1">
        <v>0.7944444444444444</v>
      </c>
      <c r="H1066">
        <v>42</v>
      </c>
      <c r="I1066" t="b">
        <v>0</v>
      </c>
      <c r="J1066" t="b">
        <v>0</v>
      </c>
      <c r="K1066" t="b">
        <v>0</v>
      </c>
      <c r="L1066" t="s">
        <v>45</v>
      </c>
      <c r="M1066">
        <v>30</v>
      </c>
      <c r="N1066" t="s">
        <v>82</v>
      </c>
      <c r="O1066">
        <v>22.5</v>
      </c>
      <c r="P1066" t="s">
        <v>46</v>
      </c>
      <c r="Q1066">
        <v>0</v>
      </c>
      <c r="R1066" s="29">
        <v>22.5</v>
      </c>
      <c r="S1066" t="s">
        <v>47</v>
      </c>
      <c r="T1066" t="s">
        <v>83</v>
      </c>
      <c r="U1066">
        <v>33.770099999999999</v>
      </c>
      <c r="V1066">
        <v>-118.19370000000001</v>
      </c>
      <c r="W1066">
        <f t="shared" si="32"/>
        <v>2023</v>
      </c>
      <c r="X1066" t="str">
        <f t="shared" si="33"/>
        <v>April</v>
      </c>
      <c r="Y1066" s="2">
        <v>45045</v>
      </c>
      <c r="Z1066">
        <v>0</v>
      </c>
      <c r="AA1066" t="b">
        <v>0</v>
      </c>
      <c r="AB1066" s="2">
        <v>45816</v>
      </c>
      <c r="AC1066">
        <v>28</v>
      </c>
      <c r="AD1066">
        <v>73</v>
      </c>
      <c r="AE1066">
        <v>20</v>
      </c>
      <c r="AF1066">
        <v>0.7</v>
      </c>
      <c r="AG1066">
        <v>0</v>
      </c>
      <c r="AH1066" s="30">
        <v>1</v>
      </c>
      <c r="AI1066">
        <v>0</v>
      </c>
      <c r="AJ1066" t="s">
        <v>84</v>
      </c>
      <c r="AK1066" t="s">
        <v>42</v>
      </c>
      <c r="AL1066" s="29">
        <f>Table1[[#This Row],[membership_tenure_months]]*Table1[[#This Row],[final_price]]</f>
        <v>630</v>
      </c>
    </row>
    <row r="1067" spans="1:38" x14ac:dyDescent="0.35">
      <c r="A1067">
        <v>17</v>
      </c>
      <c r="B1067" t="s">
        <v>43</v>
      </c>
      <c r="C1067">
        <v>2</v>
      </c>
      <c r="D1067" t="s">
        <v>79</v>
      </c>
      <c r="E1067" t="b">
        <v>1</v>
      </c>
      <c r="F1067" s="1">
        <v>0.42291666666666666</v>
      </c>
      <c r="G1067" s="1">
        <v>0.46180555555555558</v>
      </c>
      <c r="H1067">
        <v>56</v>
      </c>
      <c r="I1067" t="b">
        <v>0</v>
      </c>
      <c r="J1067" t="b">
        <v>0</v>
      </c>
      <c r="K1067" t="b">
        <v>1</v>
      </c>
      <c r="L1067" t="s">
        <v>60</v>
      </c>
      <c r="M1067">
        <v>30</v>
      </c>
      <c r="N1067" t="s">
        <v>82</v>
      </c>
      <c r="O1067">
        <v>22.5</v>
      </c>
      <c r="P1067" t="s">
        <v>46</v>
      </c>
      <c r="Q1067">
        <v>0</v>
      </c>
      <c r="R1067" s="29">
        <v>22.5</v>
      </c>
      <c r="S1067" t="s">
        <v>47</v>
      </c>
      <c r="T1067" t="s">
        <v>69</v>
      </c>
      <c r="U1067">
        <v>32.715699999999998</v>
      </c>
      <c r="V1067">
        <v>-117.1611</v>
      </c>
      <c r="W1067">
        <f t="shared" si="32"/>
        <v>2024</v>
      </c>
      <c r="X1067" t="str">
        <f t="shared" si="33"/>
        <v>October</v>
      </c>
      <c r="Y1067" s="2">
        <v>45576</v>
      </c>
      <c r="Z1067">
        <v>0</v>
      </c>
      <c r="AA1067" t="b">
        <v>0</v>
      </c>
      <c r="AB1067" s="2">
        <v>45846</v>
      </c>
      <c r="AC1067">
        <v>10</v>
      </c>
      <c r="AD1067">
        <v>43</v>
      </c>
      <c r="AE1067">
        <v>8</v>
      </c>
      <c r="AF1067">
        <v>0.9</v>
      </c>
      <c r="AG1067">
        <v>0</v>
      </c>
      <c r="AH1067" s="30">
        <v>0</v>
      </c>
      <c r="AI1067">
        <v>0</v>
      </c>
      <c r="AJ1067" t="s">
        <v>70</v>
      </c>
      <c r="AK1067" t="s">
        <v>42</v>
      </c>
      <c r="AL1067" s="29">
        <f>Table1[[#This Row],[membership_tenure_months]]*Table1[[#This Row],[final_price]]</f>
        <v>225</v>
      </c>
    </row>
    <row r="1068" spans="1:38" x14ac:dyDescent="0.35">
      <c r="A1068">
        <v>45</v>
      </c>
      <c r="B1068" t="s">
        <v>54</v>
      </c>
      <c r="C1068">
        <v>2</v>
      </c>
      <c r="D1068" t="s">
        <v>160</v>
      </c>
      <c r="E1068" t="b">
        <v>1</v>
      </c>
      <c r="F1068" s="1">
        <v>0.7680555555555556</v>
      </c>
      <c r="G1068" s="1">
        <v>0.88958333333333328</v>
      </c>
      <c r="H1068">
        <v>175</v>
      </c>
      <c r="I1068" t="b">
        <v>1</v>
      </c>
      <c r="J1068" t="b">
        <v>1</v>
      </c>
      <c r="K1068" t="b">
        <v>0</v>
      </c>
      <c r="L1068" t="s">
        <v>36</v>
      </c>
      <c r="M1068">
        <v>20</v>
      </c>
      <c r="N1068" t="s">
        <v>82</v>
      </c>
      <c r="O1068">
        <v>15</v>
      </c>
      <c r="P1068" t="s">
        <v>93</v>
      </c>
      <c r="Q1068">
        <v>0.15</v>
      </c>
      <c r="R1068" s="29">
        <v>12.75</v>
      </c>
      <c r="S1068" t="s">
        <v>56</v>
      </c>
      <c r="T1068" t="s">
        <v>76</v>
      </c>
      <c r="U1068">
        <v>37.774900000000002</v>
      </c>
      <c r="V1068">
        <v>-122.4194</v>
      </c>
      <c r="W1068">
        <f t="shared" si="32"/>
        <v>2025</v>
      </c>
      <c r="X1068" t="str">
        <f t="shared" si="33"/>
        <v>February</v>
      </c>
      <c r="Y1068" s="2">
        <v>45713</v>
      </c>
      <c r="Z1068">
        <v>6</v>
      </c>
      <c r="AA1068" t="b">
        <v>0</v>
      </c>
      <c r="AB1068" s="2">
        <v>45854</v>
      </c>
      <c r="AC1068">
        <v>6</v>
      </c>
      <c r="AD1068">
        <v>35</v>
      </c>
      <c r="AE1068">
        <v>8</v>
      </c>
      <c r="AF1068">
        <v>2.9</v>
      </c>
      <c r="AG1068">
        <v>2.25</v>
      </c>
      <c r="AH1068" s="30">
        <v>0</v>
      </c>
      <c r="AI1068">
        <v>0</v>
      </c>
      <c r="AJ1068" t="s">
        <v>77</v>
      </c>
      <c r="AK1068" t="s">
        <v>42</v>
      </c>
      <c r="AL1068" s="29">
        <f>Table1[[#This Row],[membership_tenure_months]]*Table1[[#This Row],[final_price]]</f>
        <v>76.5</v>
      </c>
    </row>
    <row r="1069" spans="1:38" x14ac:dyDescent="0.35">
      <c r="A1069">
        <v>25</v>
      </c>
      <c r="B1069" t="s">
        <v>34</v>
      </c>
      <c r="C1069">
        <v>5</v>
      </c>
      <c r="D1069" t="s">
        <v>88</v>
      </c>
      <c r="E1069" t="b">
        <v>1</v>
      </c>
      <c r="F1069" s="1">
        <v>0.51736111111111116</v>
      </c>
      <c r="G1069" s="1">
        <v>0.56944444444444442</v>
      </c>
      <c r="H1069">
        <v>75</v>
      </c>
      <c r="I1069" t="b">
        <v>1</v>
      </c>
      <c r="J1069" t="b">
        <v>0</v>
      </c>
      <c r="K1069" t="b">
        <v>1</v>
      </c>
      <c r="L1069" t="s">
        <v>36</v>
      </c>
      <c r="M1069">
        <v>50</v>
      </c>
      <c r="N1069" t="s">
        <v>37</v>
      </c>
      <c r="O1069">
        <v>50</v>
      </c>
      <c r="P1069" t="s">
        <v>46</v>
      </c>
      <c r="Q1069">
        <v>0</v>
      </c>
      <c r="R1069" s="29">
        <v>50</v>
      </c>
      <c r="S1069" t="s">
        <v>39</v>
      </c>
      <c r="T1069" t="s">
        <v>40</v>
      </c>
      <c r="U1069">
        <v>37.338200000000001</v>
      </c>
      <c r="V1069">
        <v>-121.88630000000001</v>
      </c>
      <c r="W1069">
        <f t="shared" si="32"/>
        <v>2024</v>
      </c>
      <c r="X1069" t="str">
        <f t="shared" si="33"/>
        <v>June</v>
      </c>
      <c r="Y1069" s="2">
        <v>45453</v>
      </c>
      <c r="Z1069">
        <v>0</v>
      </c>
      <c r="AA1069" t="b">
        <v>1</v>
      </c>
      <c r="AB1069" s="2">
        <v>45839</v>
      </c>
      <c r="AC1069">
        <v>14</v>
      </c>
      <c r="AD1069">
        <v>50</v>
      </c>
      <c r="AE1069">
        <v>20</v>
      </c>
      <c r="AF1069">
        <v>1.2</v>
      </c>
      <c r="AG1069">
        <v>0</v>
      </c>
      <c r="AH1069" s="30">
        <v>0</v>
      </c>
      <c r="AI1069">
        <v>1</v>
      </c>
      <c r="AJ1069" t="s">
        <v>41</v>
      </c>
      <c r="AK1069" t="s">
        <v>42</v>
      </c>
      <c r="AL1069" s="29">
        <f>Table1[[#This Row],[membership_tenure_months]]*Table1[[#This Row],[final_price]]</f>
        <v>700</v>
      </c>
    </row>
    <row r="1070" spans="1:38" x14ac:dyDescent="0.35">
      <c r="A1070">
        <v>27</v>
      </c>
      <c r="B1070" t="s">
        <v>34</v>
      </c>
      <c r="C1070">
        <v>1</v>
      </c>
      <c r="D1070" t="s">
        <v>63</v>
      </c>
      <c r="E1070" t="b">
        <v>0</v>
      </c>
      <c r="F1070" s="1">
        <v>0.75138888888888888</v>
      </c>
      <c r="G1070" s="1">
        <v>0.82361111111111107</v>
      </c>
      <c r="H1070">
        <v>104</v>
      </c>
      <c r="I1070" t="b">
        <v>1</v>
      </c>
      <c r="J1070" t="b">
        <v>0</v>
      </c>
      <c r="K1070" t="b">
        <v>0</v>
      </c>
      <c r="L1070" t="s">
        <v>36</v>
      </c>
      <c r="M1070">
        <v>50</v>
      </c>
      <c r="N1070" t="s">
        <v>37</v>
      </c>
      <c r="O1070">
        <v>50</v>
      </c>
      <c r="P1070" t="s">
        <v>38</v>
      </c>
      <c r="Q1070">
        <v>0.05</v>
      </c>
      <c r="R1070" s="29">
        <v>47.5</v>
      </c>
      <c r="S1070" t="s">
        <v>39</v>
      </c>
      <c r="T1070" t="s">
        <v>72</v>
      </c>
      <c r="U1070">
        <v>35.3733</v>
      </c>
      <c r="V1070">
        <v>-119.0187</v>
      </c>
      <c r="W1070">
        <f t="shared" si="32"/>
        <v>2024</v>
      </c>
      <c r="X1070" t="str">
        <f t="shared" si="33"/>
        <v>August</v>
      </c>
      <c r="Y1070" s="2">
        <v>45525</v>
      </c>
      <c r="Z1070">
        <v>0</v>
      </c>
      <c r="AA1070" t="b">
        <v>1</v>
      </c>
      <c r="AB1070" s="2">
        <v>45843</v>
      </c>
      <c r="AC1070">
        <v>12</v>
      </c>
      <c r="AD1070">
        <v>46</v>
      </c>
      <c r="AE1070">
        <v>4</v>
      </c>
      <c r="AF1070">
        <v>1.7</v>
      </c>
      <c r="AG1070">
        <v>2.5</v>
      </c>
      <c r="AH1070" s="30">
        <v>0</v>
      </c>
      <c r="AI1070">
        <v>1</v>
      </c>
      <c r="AJ1070" t="s">
        <v>73</v>
      </c>
      <c r="AK1070" t="s">
        <v>42</v>
      </c>
      <c r="AL1070" s="29">
        <f>Table1[[#This Row],[membership_tenure_months]]*Table1[[#This Row],[final_price]]</f>
        <v>570</v>
      </c>
    </row>
    <row r="1071" spans="1:38" x14ac:dyDescent="0.35">
      <c r="A1071">
        <v>49</v>
      </c>
      <c r="B1071" t="s">
        <v>43</v>
      </c>
      <c r="C1071">
        <v>1</v>
      </c>
      <c r="D1071" t="s">
        <v>94</v>
      </c>
      <c r="E1071" t="b">
        <v>1</v>
      </c>
      <c r="F1071" s="1">
        <v>0.54583333333333328</v>
      </c>
      <c r="G1071" s="1">
        <v>0.60347222222222219</v>
      </c>
      <c r="H1071">
        <v>83</v>
      </c>
      <c r="I1071" t="b">
        <v>0</v>
      </c>
      <c r="J1071" t="b">
        <v>1</v>
      </c>
      <c r="K1071" t="b">
        <v>1</v>
      </c>
      <c r="L1071" t="s">
        <v>45</v>
      </c>
      <c r="M1071">
        <v>30</v>
      </c>
      <c r="N1071" t="s">
        <v>37</v>
      </c>
      <c r="O1071">
        <v>30</v>
      </c>
      <c r="P1071" t="s">
        <v>38</v>
      </c>
      <c r="Q1071">
        <v>0.05</v>
      </c>
      <c r="R1071" s="29">
        <v>28.5</v>
      </c>
      <c r="S1071" t="s">
        <v>47</v>
      </c>
      <c r="T1071" t="s">
        <v>52</v>
      </c>
      <c r="U1071">
        <v>37.804400000000001</v>
      </c>
      <c r="V1071">
        <v>-122.27119999999999</v>
      </c>
      <c r="W1071">
        <f t="shared" si="32"/>
        <v>2024</v>
      </c>
      <c r="X1071" t="str">
        <f t="shared" si="33"/>
        <v>August</v>
      </c>
      <c r="Y1071" s="2">
        <v>45515</v>
      </c>
      <c r="Z1071">
        <v>6</v>
      </c>
      <c r="AA1071" t="b">
        <v>0</v>
      </c>
      <c r="AB1071" s="2">
        <v>45843</v>
      </c>
      <c r="AC1071">
        <v>12</v>
      </c>
      <c r="AD1071">
        <v>46</v>
      </c>
      <c r="AE1071">
        <v>4</v>
      </c>
      <c r="AF1071">
        <v>1.4</v>
      </c>
      <c r="AG1071">
        <v>1.5</v>
      </c>
      <c r="AH1071" s="30">
        <v>0</v>
      </c>
      <c r="AI1071">
        <v>0</v>
      </c>
      <c r="AJ1071" t="s">
        <v>53</v>
      </c>
      <c r="AK1071" t="s">
        <v>42</v>
      </c>
      <c r="AL1071" s="29">
        <f>Table1[[#This Row],[membership_tenure_months]]*Table1[[#This Row],[final_price]]</f>
        <v>342</v>
      </c>
    </row>
    <row r="1072" spans="1:38" x14ac:dyDescent="0.35">
      <c r="A1072">
        <v>39</v>
      </c>
      <c r="B1072" t="s">
        <v>43</v>
      </c>
      <c r="C1072">
        <v>2</v>
      </c>
      <c r="D1072" t="s">
        <v>145</v>
      </c>
      <c r="E1072" t="b">
        <v>1</v>
      </c>
      <c r="F1072" s="1">
        <v>0.63472222222222219</v>
      </c>
      <c r="G1072" s="1">
        <v>0.73541666666666672</v>
      </c>
      <c r="H1072">
        <v>145</v>
      </c>
      <c r="I1072" t="b">
        <v>1</v>
      </c>
      <c r="J1072" t="b">
        <v>0</v>
      </c>
      <c r="K1072" t="b">
        <v>0</v>
      </c>
      <c r="L1072" t="s">
        <v>36</v>
      </c>
      <c r="M1072">
        <v>30</v>
      </c>
      <c r="N1072" t="s">
        <v>82</v>
      </c>
      <c r="O1072">
        <v>22.5</v>
      </c>
      <c r="P1072" t="s">
        <v>38</v>
      </c>
      <c r="Q1072">
        <v>0.05</v>
      </c>
      <c r="R1072" s="29">
        <v>21.375</v>
      </c>
      <c r="S1072" t="s">
        <v>47</v>
      </c>
      <c r="T1072" t="s">
        <v>61</v>
      </c>
      <c r="U1072">
        <v>38.581600000000002</v>
      </c>
      <c r="V1072">
        <v>-121.4944</v>
      </c>
      <c r="W1072">
        <f t="shared" si="32"/>
        <v>2024</v>
      </c>
      <c r="X1072" t="str">
        <f t="shared" si="33"/>
        <v>October</v>
      </c>
      <c r="Y1072" s="2">
        <v>45582</v>
      </c>
      <c r="Z1072">
        <v>0</v>
      </c>
      <c r="AA1072" t="b">
        <v>1</v>
      </c>
      <c r="AB1072" s="2">
        <v>45846</v>
      </c>
      <c r="AC1072">
        <v>10</v>
      </c>
      <c r="AD1072">
        <v>43</v>
      </c>
      <c r="AE1072">
        <v>8</v>
      </c>
      <c r="AF1072">
        <v>2.4</v>
      </c>
      <c r="AG1072">
        <v>1.1200000000000001</v>
      </c>
      <c r="AH1072" s="30">
        <v>0</v>
      </c>
      <c r="AI1072">
        <v>0</v>
      </c>
      <c r="AJ1072" t="s">
        <v>62</v>
      </c>
      <c r="AK1072" t="s">
        <v>42</v>
      </c>
      <c r="AL1072" s="29">
        <f>Table1[[#This Row],[membership_tenure_months]]*Table1[[#This Row],[final_price]]</f>
        <v>213.75</v>
      </c>
    </row>
    <row r="1073" spans="1:38" x14ac:dyDescent="0.35">
      <c r="A1073">
        <v>34</v>
      </c>
      <c r="B1073" t="s">
        <v>66</v>
      </c>
      <c r="C1073">
        <v>3</v>
      </c>
      <c r="D1073" t="s">
        <v>141</v>
      </c>
      <c r="E1073" t="b">
        <v>0</v>
      </c>
      <c r="F1073" s="1">
        <v>0.45416666666666666</v>
      </c>
      <c r="G1073" s="1">
        <v>0.53402777777777777</v>
      </c>
      <c r="H1073">
        <v>115</v>
      </c>
      <c r="I1073" t="b">
        <v>1</v>
      </c>
      <c r="J1073" t="b">
        <v>1</v>
      </c>
      <c r="K1073" t="b">
        <v>1</v>
      </c>
      <c r="L1073" t="s">
        <v>36</v>
      </c>
      <c r="M1073">
        <v>70</v>
      </c>
      <c r="N1073" t="s">
        <v>82</v>
      </c>
      <c r="O1073">
        <v>52.5</v>
      </c>
      <c r="P1073" t="s">
        <v>46</v>
      </c>
      <c r="Q1073">
        <v>0</v>
      </c>
      <c r="R1073" s="29">
        <v>52.5</v>
      </c>
      <c r="S1073" t="s">
        <v>68</v>
      </c>
      <c r="T1073" t="s">
        <v>83</v>
      </c>
      <c r="U1073">
        <v>33.770099999999999</v>
      </c>
      <c r="V1073">
        <v>-118.19370000000001</v>
      </c>
      <c r="W1073">
        <f t="shared" si="32"/>
        <v>2025</v>
      </c>
      <c r="X1073" t="str">
        <f t="shared" si="33"/>
        <v>May</v>
      </c>
      <c r="Y1073" s="2">
        <v>45786</v>
      </c>
      <c r="Z1073">
        <v>6</v>
      </c>
      <c r="AA1073" t="b">
        <v>1</v>
      </c>
      <c r="AB1073" s="2">
        <v>45858</v>
      </c>
      <c r="AC1073">
        <v>3</v>
      </c>
      <c r="AD1073">
        <v>31</v>
      </c>
      <c r="AE1073">
        <v>12</v>
      </c>
      <c r="AF1073">
        <v>1.9</v>
      </c>
      <c r="AG1073">
        <v>0</v>
      </c>
      <c r="AH1073" s="30">
        <v>0</v>
      </c>
      <c r="AI1073">
        <v>1</v>
      </c>
      <c r="AJ1073" t="s">
        <v>84</v>
      </c>
      <c r="AK1073" t="s">
        <v>42</v>
      </c>
      <c r="AL1073" s="29">
        <f>Table1[[#This Row],[membership_tenure_months]]*Table1[[#This Row],[final_price]]</f>
        <v>157.5</v>
      </c>
    </row>
    <row r="1074" spans="1:38" x14ac:dyDescent="0.35">
      <c r="A1074">
        <v>24</v>
      </c>
      <c r="B1074" t="s">
        <v>34</v>
      </c>
      <c r="C1074">
        <v>2</v>
      </c>
      <c r="D1074" t="s">
        <v>89</v>
      </c>
      <c r="E1074" t="b">
        <v>1</v>
      </c>
      <c r="F1074" s="1">
        <v>0.43472222222222223</v>
      </c>
      <c r="G1074" s="1">
        <v>0.45694444444444443</v>
      </c>
      <c r="H1074">
        <v>32</v>
      </c>
      <c r="I1074" t="b">
        <v>1</v>
      </c>
      <c r="J1074" t="b">
        <v>0</v>
      </c>
      <c r="K1074" t="b">
        <v>0</v>
      </c>
      <c r="L1074" t="s">
        <v>45</v>
      </c>
      <c r="M1074">
        <v>50</v>
      </c>
      <c r="N1074" t="s">
        <v>37</v>
      </c>
      <c r="O1074">
        <v>50</v>
      </c>
      <c r="P1074" t="s">
        <v>46</v>
      </c>
      <c r="Q1074">
        <v>0</v>
      </c>
      <c r="R1074" s="29">
        <v>50</v>
      </c>
      <c r="S1074" t="s">
        <v>39</v>
      </c>
      <c r="T1074" t="s">
        <v>52</v>
      </c>
      <c r="U1074">
        <v>37.804400000000001</v>
      </c>
      <c r="V1074">
        <v>-122.27119999999999</v>
      </c>
      <c r="W1074">
        <f t="shared" si="32"/>
        <v>2025</v>
      </c>
      <c r="X1074" t="str">
        <f t="shared" si="33"/>
        <v>June</v>
      </c>
      <c r="Y1074" s="2">
        <v>45811</v>
      </c>
      <c r="Z1074">
        <v>0</v>
      </c>
      <c r="AA1074" t="b">
        <v>0</v>
      </c>
      <c r="AB1074" s="2">
        <v>45859</v>
      </c>
      <c r="AC1074">
        <v>2</v>
      </c>
      <c r="AD1074">
        <v>30</v>
      </c>
      <c r="AE1074">
        <v>8</v>
      </c>
      <c r="AF1074">
        <v>0.5</v>
      </c>
      <c r="AG1074">
        <v>0</v>
      </c>
      <c r="AH1074" s="30">
        <v>0</v>
      </c>
      <c r="AI1074">
        <v>1</v>
      </c>
      <c r="AJ1074" t="s">
        <v>53</v>
      </c>
      <c r="AK1074" t="s">
        <v>42</v>
      </c>
      <c r="AL1074" s="29">
        <f>Table1[[#This Row],[membership_tenure_months]]*Table1[[#This Row],[final_price]]</f>
        <v>100</v>
      </c>
    </row>
    <row r="1075" spans="1:38" x14ac:dyDescent="0.35">
      <c r="A1075">
        <v>35</v>
      </c>
      <c r="B1075" t="s">
        <v>54</v>
      </c>
      <c r="C1075">
        <v>5</v>
      </c>
      <c r="D1075" t="s">
        <v>123</v>
      </c>
      <c r="E1075" t="b">
        <v>0</v>
      </c>
      <c r="F1075" s="1">
        <v>0.44513888888888886</v>
      </c>
      <c r="G1075" s="1">
        <v>0.57013888888888886</v>
      </c>
      <c r="H1075">
        <v>180</v>
      </c>
      <c r="I1075" t="b">
        <v>0</v>
      </c>
      <c r="J1075" t="b">
        <v>0</v>
      </c>
      <c r="K1075" t="b">
        <v>1</v>
      </c>
      <c r="L1075" t="s">
        <v>80</v>
      </c>
      <c r="M1075">
        <v>20</v>
      </c>
      <c r="N1075" t="s">
        <v>37</v>
      </c>
      <c r="O1075">
        <v>20</v>
      </c>
      <c r="P1075" t="s">
        <v>93</v>
      </c>
      <c r="Q1075">
        <v>0.15</v>
      </c>
      <c r="R1075" s="29">
        <v>17</v>
      </c>
      <c r="S1075" t="s">
        <v>56</v>
      </c>
      <c r="T1075" t="s">
        <v>57</v>
      </c>
      <c r="U1075">
        <v>33.836599999999997</v>
      </c>
      <c r="V1075">
        <v>-117.9143</v>
      </c>
      <c r="W1075">
        <f t="shared" si="32"/>
        <v>2022</v>
      </c>
      <c r="X1075" t="str">
        <f t="shared" si="33"/>
        <v>August</v>
      </c>
      <c r="Y1075" s="2">
        <v>44779</v>
      </c>
      <c r="Z1075">
        <v>0</v>
      </c>
      <c r="AA1075" t="b">
        <v>1</v>
      </c>
      <c r="AB1075" s="2">
        <v>45801</v>
      </c>
      <c r="AC1075">
        <v>36</v>
      </c>
      <c r="AD1075">
        <v>88</v>
      </c>
      <c r="AE1075">
        <v>20</v>
      </c>
      <c r="AF1075">
        <v>3</v>
      </c>
      <c r="AG1075">
        <v>3</v>
      </c>
      <c r="AH1075" s="30">
        <v>1</v>
      </c>
      <c r="AI1075">
        <v>0</v>
      </c>
      <c r="AJ1075" t="s">
        <v>58</v>
      </c>
      <c r="AK1075" t="s">
        <v>42</v>
      </c>
      <c r="AL1075" s="29">
        <f>Table1[[#This Row],[membership_tenure_months]]*Table1[[#This Row],[final_price]]</f>
        <v>612</v>
      </c>
    </row>
    <row r="1076" spans="1:38" x14ac:dyDescent="0.35">
      <c r="A1076">
        <v>35</v>
      </c>
      <c r="B1076" t="s">
        <v>54</v>
      </c>
      <c r="C1076">
        <v>5</v>
      </c>
      <c r="D1076" t="s">
        <v>123</v>
      </c>
      <c r="E1076" t="b">
        <v>0</v>
      </c>
      <c r="F1076" s="1">
        <v>0.44513888888888886</v>
      </c>
      <c r="G1076" s="1">
        <v>0.57013888888888886</v>
      </c>
      <c r="H1076">
        <v>180</v>
      </c>
      <c r="I1076" t="b">
        <v>0</v>
      </c>
      <c r="J1076" t="b">
        <v>0</v>
      </c>
      <c r="K1076" t="b">
        <v>1</v>
      </c>
      <c r="L1076" t="s">
        <v>80</v>
      </c>
      <c r="M1076">
        <v>20</v>
      </c>
      <c r="N1076" t="s">
        <v>37</v>
      </c>
      <c r="O1076">
        <v>20</v>
      </c>
      <c r="P1076" t="s">
        <v>93</v>
      </c>
      <c r="Q1076">
        <v>0.15</v>
      </c>
      <c r="R1076" s="29">
        <v>17</v>
      </c>
      <c r="S1076" t="s">
        <v>56</v>
      </c>
      <c r="T1076" t="s">
        <v>57</v>
      </c>
      <c r="U1076">
        <v>33.836599999999997</v>
      </c>
      <c r="V1076">
        <v>-117.9143</v>
      </c>
      <c r="W1076">
        <f t="shared" si="32"/>
        <v>2024</v>
      </c>
      <c r="X1076" t="str">
        <f t="shared" si="33"/>
        <v>March</v>
      </c>
      <c r="Y1076" s="2">
        <v>45375</v>
      </c>
      <c r="Z1076">
        <v>0</v>
      </c>
      <c r="AA1076" t="b">
        <v>0</v>
      </c>
      <c r="AB1076" s="2">
        <v>45835</v>
      </c>
      <c r="AC1076">
        <v>17</v>
      </c>
      <c r="AD1076">
        <v>54</v>
      </c>
      <c r="AE1076">
        <v>20</v>
      </c>
      <c r="AF1076">
        <v>3</v>
      </c>
      <c r="AG1076">
        <v>3</v>
      </c>
      <c r="AH1076" s="30">
        <v>0</v>
      </c>
      <c r="AI1076">
        <v>0</v>
      </c>
      <c r="AJ1076" t="s">
        <v>58</v>
      </c>
      <c r="AK1076" t="s">
        <v>42</v>
      </c>
      <c r="AL1076" s="29">
        <f>Table1[[#This Row],[membership_tenure_months]]*Table1[[#This Row],[final_price]]</f>
        <v>289</v>
      </c>
    </row>
    <row r="1077" spans="1:38" x14ac:dyDescent="0.35">
      <c r="A1077">
        <v>18</v>
      </c>
      <c r="B1077" t="s">
        <v>66</v>
      </c>
      <c r="C1077">
        <v>3</v>
      </c>
      <c r="D1077" t="s">
        <v>125</v>
      </c>
      <c r="E1077" t="b">
        <v>1</v>
      </c>
      <c r="F1077" s="1">
        <v>0.77986111111111112</v>
      </c>
      <c r="G1077" s="1">
        <v>0.87916666666666665</v>
      </c>
      <c r="H1077">
        <v>143</v>
      </c>
      <c r="I1077" t="b">
        <v>1</v>
      </c>
      <c r="J1077" t="b">
        <v>0</v>
      </c>
      <c r="K1077" t="b">
        <v>1</v>
      </c>
      <c r="L1077" t="s">
        <v>80</v>
      </c>
      <c r="M1077">
        <v>70</v>
      </c>
      <c r="N1077" t="s">
        <v>37</v>
      </c>
      <c r="O1077">
        <v>70</v>
      </c>
      <c r="P1077" t="s">
        <v>51</v>
      </c>
      <c r="Q1077">
        <v>0.1</v>
      </c>
      <c r="R1077" s="29">
        <v>63</v>
      </c>
      <c r="S1077" t="s">
        <v>68</v>
      </c>
      <c r="T1077" t="s">
        <v>83</v>
      </c>
      <c r="U1077">
        <v>33.770099999999999</v>
      </c>
      <c r="V1077">
        <v>-118.19370000000001</v>
      </c>
      <c r="W1077">
        <f t="shared" si="32"/>
        <v>2024</v>
      </c>
      <c r="X1077" t="str">
        <f t="shared" si="33"/>
        <v>May</v>
      </c>
      <c r="Y1077" s="2">
        <v>45421</v>
      </c>
      <c r="Z1077">
        <v>0</v>
      </c>
      <c r="AA1077" t="b">
        <v>1</v>
      </c>
      <c r="AB1077" s="2">
        <v>45837</v>
      </c>
      <c r="AC1077">
        <v>15</v>
      </c>
      <c r="AD1077">
        <v>52</v>
      </c>
      <c r="AE1077">
        <v>12</v>
      </c>
      <c r="AF1077">
        <v>2.4</v>
      </c>
      <c r="AG1077">
        <v>7</v>
      </c>
      <c r="AH1077" s="30">
        <v>0</v>
      </c>
      <c r="AI1077">
        <v>1</v>
      </c>
      <c r="AJ1077" t="s">
        <v>84</v>
      </c>
      <c r="AK1077" t="s">
        <v>42</v>
      </c>
      <c r="AL1077" s="29">
        <f>Table1[[#This Row],[membership_tenure_months]]*Table1[[#This Row],[final_price]]</f>
        <v>945</v>
      </c>
    </row>
    <row r="1078" spans="1:38" x14ac:dyDescent="0.35">
      <c r="A1078">
        <v>13</v>
      </c>
      <c r="B1078" t="s">
        <v>66</v>
      </c>
      <c r="C1078">
        <v>5</v>
      </c>
      <c r="D1078" t="s">
        <v>131</v>
      </c>
      <c r="E1078" t="b">
        <v>1</v>
      </c>
      <c r="F1078" s="1">
        <v>0.71736111111111112</v>
      </c>
      <c r="G1078" s="1">
        <v>0.79166666666666663</v>
      </c>
      <c r="H1078">
        <v>107</v>
      </c>
      <c r="I1078" t="b">
        <v>0</v>
      </c>
      <c r="J1078" t="b">
        <v>0</v>
      </c>
      <c r="K1078" t="b">
        <v>0</v>
      </c>
      <c r="L1078" t="s">
        <v>36</v>
      </c>
      <c r="M1078">
        <v>70</v>
      </c>
      <c r="N1078" t="s">
        <v>37</v>
      </c>
      <c r="O1078">
        <v>70</v>
      </c>
      <c r="P1078" t="s">
        <v>46</v>
      </c>
      <c r="Q1078">
        <v>0</v>
      </c>
      <c r="R1078" s="29">
        <v>70</v>
      </c>
      <c r="S1078" t="s">
        <v>68</v>
      </c>
      <c r="T1078" t="s">
        <v>72</v>
      </c>
      <c r="U1078">
        <v>35.3733</v>
      </c>
      <c r="V1078">
        <v>-119.0187</v>
      </c>
      <c r="W1078">
        <f t="shared" si="32"/>
        <v>2023</v>
      </c>
      <c r="X1078" t="str">
        <f t="shared" si="33"/>
        <v>June</v>
      </c>
      <c r="Y1078" s="2">
        <v>45107</v>
      </c>
      <c r="Z1078">
        <v>0</v>
      </c>
      <c r="AA1078" t="b">
        <v>1</v>
      </c>
      <c r="AB1078" s="2">
        <v>45820</v>
      </c>
      <c r="AC1078">
        <v>26</v>
      </c>
      <c r="AD1078">
        <v>69</v>
      </c>
      <c r="AE1078">
        <v>20</v>
      </c>
      <c r="AF1078">
        <v>1.8</v>
      </c>
      <c r="AG1078">
        <v>0</v>
      </c>
      <c r="AH1078" s="30">
        <v>1</v>
      </c>
      <c r="AI1078">
        <v>1</v>
      </c>
      <c r="AJ1078" t="s">
        <v>73</v>
      </c>
      <c r="AK1078" t="s">
        <v>42</v>
      </c>
      <c r="AL1078" s="29">
        <f>Table1[[#This Row],[membership_tenure_months]]*Table1[[#This Row],[final_price]]</f>
        <v>1820</v>
      </c>
    </row>
    <row r="1079" spans="1:38" x14ac:dyDescent="0.35">
      <c r="A1079">
        <v>22</v>
      </c>
      <c r="B1079" t="s">
        <v>34</v>
      </c>
      <c r="C1079">
        <v>1</v>
      </c>
      <c r="D1079" t="s">
        <v>86</v>
      </c>
      <c r="E1079" t="b">
        <v>0</v>
      </c>
      <c r="F1079" s="1">
        <v>0.40486111111111112</v>
      </c>
      <c r="G1079" s="1">
        <v>0.44236111111111109</v>
      </c>
      <c r="H1079">
        <v>54</v>
      </c>
      <c r="I1079" t="b">
        <v>1</v>
      </c>
      <c r="J1079" t="b">
        <v>0</v>
      </c>
      <c r="K1079" t="b">
        <v>0</v>
      </c>
      <c r="L1079" t="s">
        <v>36</v>
      </c>
      <c r="M1079">
        <v>50</v>
      </c>
      <c r="N1079" t="s">
        <v>37</v>
      </c>
      <c r="O1079">
        <v>50</v>
      </c>
      <c r="P1079" t="s">
        <v>38</v>
      </c>
      <c r="Q1079">
        <v>0.05</v>
      </c>
      <c r="R1079" s="29">
        <v>47.5</v>
      </c>
      <c r="S1079" t="s">
        <v>39</v>
      </c>
      <c r="T1079" t="s">
        <v>72</v>
      </c>
      <c r="U1079">
        <v>35.3733</v>
      </c>
      <c r="V1079">
        <v>-119.0187</v>
      </c>
      <c r="W1079">
        <f t="shared" si="32"/>
        <v>2024</v>
      </c>
      <c r="X1079" t="str">
        <f t="shared" si="33"/>
        <v>November</v>
      </c>
      <c r="Y1079" s="2">
        <v>45598</v>
      </c>
      <c r="Z1079">
        <v>0</v>
      </c>
      <c r="AA1079" t="b">
        <v>1</v>
      </c>
      <c r="AB1079" s="2">
        <v>45847</v>
      </c>
      <c r="AC1079">
        <v>9</v>
      </c>
      <c r="AD1079">
        <v>42</v>
      </c>
      <c r="AE1079">
        <v>4</v>
      </c>
      <c r="AF1079">
        <v>0.9</v>
      </c>
      <c r="AG1079">
        <v>2.5</v>
      </c>
      <c r="AH1079" s="30">
        <v>0</v>
      </c>
      <c r="AI1079">
        <v>1</v>
      </c>
      <c r="AJ1079" t="s">
        <v>73</v>
      </c>
      <c r="AK1079" t="s">
        <v>42</v>
      </c>
      <c r="AL1079" s="29">
        <f>Table1[[#This Row],[membership_tenure_months]]*Table1[[#This Row],[final_price]]</f>
        <v>427.5</v>
      </c>
    </row>
    <row r="1080" spans="1:38" x14ac:dyDescent="0.35">
      <c r="A1080">
        <v>30</v>
      </c>
      <c r="B1080" t="s">
        <v>54</v>
      </c>
      <c r="C1080">
        <v>5</v>
      </c>
      <c r="D1080" t="s">
        <v>91</v>
      </c>
      <c r="E1080" t="b">
        <v>0</v>
      </c>
      <c r="F1080" s="1">
        <v>0.72847222222222219</v>
      </c>
      <c r="G1080" s="1">
        <v>0.76736111111111116</v>
      </c>
      <c r="H1080">
        <v>56</v>
      </c>
      <c r="I1080" t="b">
        <v>0</v>
      </c>
      <c r="J1080" t="b">
        <v>1</v>
      </c>
      <c r="K1080" t="b">
        <v>0</v>
      </c>
      <c r="L1080" t="s">
        <v>45</v>
      </c>
      <c r="M1080">
        <v>20</v>
      </c>
      <c r="N1080" t="s">
        <v>37</v>
      </c>
      <c r="O1080">
        <v>20</v>
      </c>
      <c r="P1080" t="s">
        <v>93</v>
      </c>
      <c r="Q1080">
        <v>0.15</v>
      </c>
      <c r="R1080" s="29">
        <v>17</v>
      </c>
      <c r="S1080" t="s">
        <v>56</v>
      </c>
      <c r="T1080" t="s">
        <v>48</v>
      </c>
      <c r="U1080">
        <v>36.7378</v>
      </c>
      <c r="V1080">
        <v>-119.7871</v>
      </c>
      <c r="W1080">
        <f t="shared" si="32"/>
        <v>2022</v>
      </c>
      <c r="X1080" t="str">
        <f t="shared" si="33"/>
        <v>September</v>
      </c>
      <c r="Y1080" s="2">
        <v>44819</v>
      </c>
      <c r="Z1080">
        <v>1</v>
      </c>
      <c r="AA1080" t="b">
        <v>1</v>
      </c>
      <c r="AB1080" s="2">
        <v>45804</v>
      </c>
      <c r="AC1080">
        <v>35</v>
      </c>
      <c r="AD1080">
        <v>85</v>
      </c>
      <c r="AE1080">
        <v>20</v>
      </c>
      <c r="AF1080">
        <v>0.9</v>
      </c>
      <c r="AG1080">
        <v>3</v>
      </c>
      <c r="AH1080" s="30">
        <v>1</v>
      </c>
      <c r="AI1080">
        <v>0</v>
      </c>
      <c r="AJ1080" t="s">
        <v>49</v>
      </c>
      <c r="AK1080" t="s">
        <v>42</v>
      </c>
      <c r="AL1080" s="29">
        <f>Table1[[#This Row],[membership_tenure_months]]*Table1[[#This Row],[final_price]]</f>
        <v>595</v>
      </c>
    </row>
    <row r="1081" spans="1:38" x14ac:dyDescent="0.35">
      <c r="A1081">
        <v>36</v>
      </c>
      <c r="B1081" t="s">
        <v>34</v>
      </c>
      <c r="C1081">
        <v>3</v>
      </c>
      <c r="D1081" t="s">
        <v>110</v>
      </c>
      <c r="E1081" t="b">
        <v>0</v>
      </c>
      <c r="F1081" s="1">
        <v>0.46250000000000002</v>
      </c>
      <c r="G1081" s="1">
        <v>0.48888888888888887</v>
      </c>
      <c r="H1081">
        <v>38</v>
      </c>
      <c r="I1081" t="b">
        <v>1</v>
      </c>
      <c r="J1081" t="b">
        <v>1</v>
      </c>
      <c r="K1081" t="b">
        <v>0</v>
      </c>
      <c r="L1081" t="s">
        <v>80</v>
      </c>
      <c r="M1081">
        <v>50</v>
      </c>
      <c r="N1081" t="s">
        <v>37</v>
      </c>
      <c r="O1081">
        <v>50</v>
      </c>
      <c r="P1081" t="s">
        <v>51</v>
      </c>
      <c r="Q1081">
        <v>0.1</v>
      </c>
      <c r="R1081" s="29">
        <v>45</v>
      </c>
      <c r="S1081" t="s">
        <v>39</v>
      </c>
      <c r="T1081" t="s">
        <v>57</v>
      </c>
      <c r="U1081">
        <v>33.836599999999997</v>
      </c>
      <c r="V1081">
        <v>-117.9143</v>
      </c>
      <c r="W1081">
        <f t="shared" si="32"/>
        <v>2023</v>
      </c>
      <c r="X1081" t="str">
        <f t="shared" si="33"/>
        <v>March</v>
      </c>
      <c r="Y1081" s="2">
        <v>44993</v>
      </c>
      <c r="Z1081">
        <v>2</v>
      </c>
      <c r="AA1081" t="b">
        <v>1</v>
      </c>
      <c r="AB1081" s="2">
        <v>45813</v>
      </c>
      <c r="AC1081">
        <v>29</v>
      </c>
      <c r="AD1081">
        <v>76</v>
      </c>
      <c r="AE1081">
        <v>12</v>
      </c>
      <c r="AF1081">
        <v>0.6</v>
      </c>
      <c r="AG1081">
        <v>5</v>
      </c>
      <c r="AH1081" s="30">
        <v>1</v>
      </c>
      <c r="AI1081">
        <v>0</v>
      </c>
      <c r="AJ1081" t="s">
        <v>58</v>
      </c>
      <c r="AK1081" t="s">
        <v>42</v>
      </c>
      <c r="AL1081" s="29">
        <f>Table1[[#This Row],[membership_tenure_months]]*Table1[[#This Row],[final_price]]</f>
        <v>1305</v>
      </c>
    </row>
    <row r="1082" spans="1:38" x14ac:dyDescent="0.35">
      <c r="A1082">
        <v>30</v>
      </c>
      <c r="B1082" t="s">
        <v>34</v>
      </c>
      <c r="C1082">
        <v>1</v>
      </c>
      <c r="D1082" t="s">
        <v>94</v>
      </c>
      <c r="E1082" t="b">
        <v>0</v>
      </c>
      <c r="F1082" s="1">
        <v>0.69027777777777777</v>
      </c>
      <c r="G1082" s="1">
        <v>0.79305555555555551</v>
      </c>
      <c r="H1082">
        <v>148</v>
      </c>
      <c r="I1082" t="b">
        <v>0</v>
      </c>
      <c r="J1082" t="b">
        <v>0</v>
      </c>
      <c r="K1082" t="b">
        <v>1</v>
      </c>
      <c r="L1082" t="s">
        <v>80</v>
      </c>
      <c r="M1082">
        <v>50</v>
      </c>
      <c r="N1082" t="s">
        <v>37</v>
      </c>
      <c r="O1082">
        <v>50</v>
      </c>
      <c r="P1082" t="s">
        <v>46</v>
      </c>
      <c r="Q1082">
        <v>0</v>
      </c>
      <c r="R1082" s="29">
        <v>50</v>
      </c>
      <c r="S1082" t="s">
        <v>39</v>
      </c>
      <c r="T1082" t="s">
        <v>72</v>
      </c>
      <c r="U1082">
        <v>35.3733</v>
      </c>
      <c r="V1082">
        <v>-119.0187</v>
      </c>
      <c r="W1082">
        <f t="shared" si="32"/>
        <v>2025</v>
      </c>
      <c r="X1082" t="str">
        <f t="shared" si="33"/>
        <v>March</v>
      </c>
      <c r="Y1082" s="2">
        <v>45735</v>
      </c>
      <c r="Z1082">
        <v>0</v>
      </c>
      <c r="AA1082" t="b">
        <v>1</v>
      </c>
      <c r="AB1082" s="2">
        <v>45855</v>
      </c>
      <c r="AC1082">
        <v>5</v>
      </c>
      <c r="AD1082">
        <v>34</v>
      </c>
      <c r="AE1082">
        <v>4</v>
      </c>
      <c r="AF1082">
        <v>2.5</v>
      </c>
      <c r="AG1082">
        <v>0</v>
      </c>
      <c r="AH1082" s="30">
        <v>0</v>
      </c>
      <c r="AI1082">
        <v>1</v>
      </c>
      <c r="AJ1082" t="s">
        <v>73</v>
      </c>
      <c r="AK1082" t="s">
        <v>42</v>
      </c>
      <c r="AL1082" s="29">
        <f>Table1[[#This Row],[membership_tenure_months]]*Table1[[#This Row],[final_price]]</f>
        <v>250</v>
      </c>
    </row>
    <row r="1083" spans="1:38" x14ac:dyDescent="0.35">
      <c r="A1083">
        <v>29</v>
      </c>
      <c r="B1083" t="s">
        <v>34</v>
      </c>
      <c r="C1083">
        <v>5</v>
      </c>
      <c r="D1083" t="s">
        <v>179</v>
      </c>
      <c r="E1083" t="b">
        <v>0</v>
      </c>
      <c r="F1083" s="1">
        <v>0.75972222222222219</v>
      </c>
      <c r="G1083" s="1">
        <v>0.87777777777777777</v>
      </c>
      <c r="H1083">
        <v>170</v>
      </c>
      <c r="I1083" t="b">
        <v>0</v>
      </c>
      <c r="J1083" t="b">
        <v>0</v>
      </c>
      <c r="K1083" t="b">
        <v>0</v>
      </c>
      <c r="L1083" t="s">
        <v>36</v>
      </c>
      <c r="M1083">
        <v>50</v>
      </c>
      <c r="N1083" t="s">
        <v>37</v>
      </c>
      <c r="O1083">
        <v>50</v>
      </c>
      <c r="P1083" t="s">
        <v>51</v>
      </c>
      <c r="Q1083">
        <v>0.1</v>
      </c>
      <c r="R1083" s="29">
        <v>45</v>
      </c>
      <c r="S1083" t="s">
        <v>39</v>
      </c>
      <c r="T1083" t="s">
        <v>83</v>
      </c>
      <c r="U1083">
        <v>33.770099999999999</v>
      </c>
      <c r="V1083">
        <v>-118.19370000000001</v>
      </c>
      <c r="W1083">
        <f t="shared" si="32"/>
        <v>2024</v>
      </c>
      <c r="X1083" t="str">
        <f t="shared" si="33"/>
        <v>April</v>
      </c>
      <c r="Y1083" s="2">
        <v>45386</v>
      </c>
      <c r="Z1083">
        <v>0</v>
      </c>
      <c r="AA1083" t="b">
        <v>1</v>
      </c>
      <c r="AB1083" s="2">
        <v>45835</v>
      </c>
      <c r="AC1083">
        <v>16</v>
      </c>
      <c r="AD1083">
        <v>54</v>
      </c>
      <c r="AE1083">
        <v>20</v>
      </c>
      <c r="AF1083">
        <v>2.8</v>
      </c>
      <c r="AG1083">
        <v>5</v>
      </c>
      <c r="AH1083" s="30">
        <v>0</v>
      </c>
      <c r="AI1083">
        <v>0</v>
      </c>
      <c r="AJ1083" t="s">
        <v>84</v>
      </c>
      <c r="AK1083" t="s">
        <v>42</v>
      </c>
      <c r="AL1083" s="29">
        <f>Table1[[#This Row],[membership_tenure_months]]*Table1[[#This Row],[final_price]]</f>
        <v>720</v>
      </c>
    </row>
    <row r="1084" spans="1:38" x14ac:dyDescent="0.35">
      <c r="A1084">
        <v>13</v>
      </c>
      <c r="B1084" t="s">
        <v>34</v>
      </c>
      <c r="C1084">
        <v>2</v>
      </c>
      <c r="D1084" t="s">
        <v>55</v>
      </c>
      <c r="E1084" t="b">
        <v>0</v>
      </c>
      <c r="F1084" s="1">
        <v>0.7270833333333333</v>
      </c>
      <c r="G1084" s="1">
        <v>0.8</v>
      </c>
      <c r="H1084">
        <v>105</v>
      </c>
      <c r="I1084" t="b">
        <v>0</v>
      </c>
      <c r="J1084" t="b">
        <v>0</v>
      </c>
      <c r="K1084" t="b">
        <v>0</v>
      </c>
      <c r="L1084" t="s">
        <v>60</v>
      </c>
      <c r="M1084">
        <v>50</v>
      </c>
      <c r="N1084" t="s">
        <v>82</v>
      </c>
      <c r="O1084">
        <v>37.5</v>
      </c>
      <c r="P1084" t="s">
        <v>38</v>
      </c>
      <c r="Q1084">
        <v>0.05</v>
      </c>
      <c r="R1084" s="29">
        <v>35.625</v>
      </c>
      <c r="S1084" t="s">
        <v>39</v>
      </c>
      <c r="T1084" t="s">
        <v>40</v>
      </c>
      <c r="U1084">
        <v>37.338200000000001</v>
      </c>
      <c r="V1084">
        <v>-121.88630000000001</v>
      </c>
      <c r="W1084">
        <f t="shared" si="32"/>
        <v>2022</v>
      </c>
      <c r="X1084" t="str">
        <f t="shared" si="33"/>
        <v>November</v>
      </c>
      <c r="Y1084" s="2">
        <v>44894</v>
      </c>
      <c r="Z1084">
        <v>0</v>
      </c>
      <c r="AA1084" t="b">
        <v>1</v>
      </c>
      <c r="AB1084" s="2">
        <v>45808</v>
      </c>
      <c r="AC1084">
        <v>33</v>
      </c>
      <c r="AD1084">
        <v>81</v>
      </c>
      <c r="AE1084">
        <v>8</v>
      </c>
      <c r="AF1084">
        <v>1.8</v>
      </c>
      <c r="AG1084">
        <v>1.88</v>
      </c>
      <c r="AH1084" s="30">
        <v>1</v>
      </c>
      <c r="AI1084">
        <v>0</v>
      </c>
      <c r="AJ1084" t="s">
        <v>41</v>
      </c>
      <c r="AK1084" t="s">
        <v>42</v>
      </c>
      <c r="AL1084" s="29">
        <f>Table1[[#This Row],[membership_tenure_months]]*Table1[[#This Row],[final_price]]</f>
        <v>1175.625</v>
      </c>
    </row>
    <row r="1085" spans="1:38" x14ac:dyDescent="0.35">
      <c r="A1085">
        <v>14</v>
      </c>
      <c r="B1085" t="s">
        <v>34</v>
      </c>
      <c r="C1085">
        <v>5</v>
      </c>
      <c r="D1085" t="s">
        <v>123</v>
      </c>
      <c r="E1085" t="b">
        <v>1</v>
      </c>
      <c r="F1085" s="1">
        <v>0.45069444444444445</v>
      </c>
      <c r="G1085" s="1">
        <v>0.52777777777777779</v>
      </c>
      <c r="H1085">
        <v>111</v>
      </c>
      <c r="I1085" t="b">
        <v>1</v>
      </c>
      <c r="J1085" t="b">
        <v>0</v>
      </c>
      <c r="K1085" t="b">
        <v>0</v>
      </c>
      <c r="L1085" t="s">
        <v>36</v>
      </c>
      <c r="M1085">
        <v>50</v>
      </c>
      <c r="N1085" t="s">
        <v>82</v>
      </c>
      <c r="O1085">
        <v>37.5</v>
      </c>
      <c r="P1085" t="s">
        <v>93</v>
      </c>
      <c r="Q1085">
        <v>0.15</v>
      </c>
      <c r="R1085" s="29">
        <v>31.875</v>
      </c>
      <c r="S1085" t="s">
        <v>39</v>
      </c>
      <c r="T1085" t="s">
        <v>72</v>
      </c>
      <c r="U1085">
        <v>35.3733</v>
      </c>
      <c r="V1085">
        <v>-119.0187</v>
      </c>
      <c r="W1085">
        <f t="shared" si="32"/>
        <v>2022</v>
      </c>
      <c r="X1085" t="str">
        <f t="shared" si="33"/>
        <v>September</v>
      </c>
      <c r="Y1085" s="2">
        <v>44824</v>
      </c>
      <c r="Z1085">
        <v>0</v>
      </c>
      <c r="AA1085" t="b">
        <v>1</v>
      </c>
      <c r="AB1085" s="2">
        <v>45804</v>
      </c>
      <c r="AC1085">
        <v>35</v>
      </c>
      <c r="AD1085">
        <v>85</v>
      </c>
      <c r="AE1085">
        <v>20</v>
      </c>
      <c r="AF1085">
        <v>1.8</v>
      </c>
      <c r="AG1085">
        <v>5.62</v>
      </c>
      <c r="AH1085" s="30">
        <v>1</v>
      </c>
      <c r="AI1085">
        <v>0</v>
      </c>
      <c r="AJ1085" t="s">
        <v>73</v>
      </c>
      <c r="AK1085" t="s">
        <v>42</v>
      </c>
      <c r="AL1085" s="29">
        <f>Table1[[#This Row],[membership_tenure_months]]*Table1[[#This Row],[final_price]]</f>
        <v>1115.625</v>
      </c>
    </row>
    <row r="1086" spans="1:38" x14ac:dyDescent="0.35">
      <c r="A1086">
        <v>45</v>
      </c>
      <c r="B1086" t="s">
        <v>34</v>
      </c>
      <c r="C1086">
        <v>5</v>
      </c>
      <c r="D1086" t="s">
        <v>85</v>
      </c>
      <c r="E1086" t="b">
        <v>1</v>
      </c>
      <c r="F1086" s="1">
        <v>0.62430555555555556</v>
      </c>
      <c r="G1086" s="1">
        <v>0.70763888888888893</v>
      </c>
      <c r="H1086">
        <v>120</v>
      </c>
      <c r="I1086" t="b">
        <v>0</v>
      </c>
      <c r="J1086" t="b">
        <v>0</v>
      </c>
      <c r="K1086" t="b">
        <v>1</v>
      </c>
      <c r="L1086" t="s">
        <v>80</v>
      </c>
      <c r="M1086">
        <v>50</v>
      </c>
      <c r="N1086" t="s">
        <v>82</v>
      </c>
      <c r="O1086">
        <v>37.5</v>
      </c>
      <c r="P1086" t="s">
        <v>93</v>
      </c>
      <c r="Q1086">
        <v>0.15</v>
      </c>
      <c r="R1086" s="29">
        <v>31.875</v>
      </c>
      <c r="S1086" t="s">
        <v>39</v>
      </c>
      <c r="T1086" t="s">
        <v>76</v>
      </c>
      <c r="U1086">
        <v>37.774900000000002</v>
      </c>
      <c r="V1086">
        <v>-122.4194</v>
      </c>
      <c r="W1086">
        <f t="shared" si="32"/>
        <v>2024</v>
      </c>
      <c r="X1086" t="str">
        <f t="shared" si="33"/>
        <v>February</v>
      </c>
      <c r="Y1086" s="2">
        <v>45333</v>
      </c>
      <c r="Z1086">
        <v>0</v>
      </c>
      <c r="AA1086" t="b">
        <v>1</v>
      </c>
      <c r="AB1086" s="2">
        <v>45832</v>
      </c>
      <c r="AC1086">
        <v>18</v>
      </c>
      <c r="AD1086">
        <v>57</v>
      </c>
      <c r="AE1086">
        <v>20</v>
      </c>
      <c r="AF1086">
        <v>2</v>
      </c>
      <c r="AG1086">
        <v>5.62</v>
      </c>
      <c r="AH1086" s="30">
        <v>0</v>
      </c>
      <c r="AI1086">
        <v>0</v>
      </c>
      <c r="AJ1086" t="s">
        <v>77</v>
      </c>
      <c r="AK1086" t="s">
        <v>42</v>
      </c>
      <c r="AL1086" s="29">
        <f>Table1[[#This Row],[membership_tenure_months]]*Table1[[#This Row],[final_price]]</f>
        <v>573.75</v>
      </c>
    </row>
    <row r="1087" spans="1:38" x14ac:dyDescent="0.35">
      <c r="A1087">
        <v>25</v>
      </c>
      <c r="B1087" t="s">
        <v>43</v>
      </c>
      <c r="C1087">
        <v>2</v>
      </c>
      <c r="D1087" t="s">
        <v>89</v>
      </c>
      <c r="E1087" t="b">
        <v>0</v>
      </c>
      <c r="F1087" s="1">
        <v>0.44305555555555554</v>
      </c>
      <c r="G1087" s="1">
        <v>0.52222222222222225</v>
      </c>
      <c r="H1087">
        <v>114</v>
      </c>
      <c r="I1087" t="b">
        <v>1</v>
      </c>
      <c r="J1087" t="b">
        <v>1</v>
      </c>
      <c r="K1087" t="b">
        <v>0</v>
      </c>
      <c r="L1087" t="s">
        <v>45</v>
      </c>
      <c r="M1087">
        <v>30</v>
      </c>
      <c r="N1087" t="s">
        <v>82</v>
      </c>
      <c r="O1087">
        <v>22.5</v>
      </c>
      <c r="P1087" t="s">
        <v>38</v>
      </c>
      <c r="Q1087">
        <v>0.05</v>
      </c>
      <c r="R1087" s="29">
        <v>21.375</v>
      </c>
      <c r="S1087" t="s">
        <v>47</v>
      </c>
      <c r="T1087" t="s">
        <v>61</v>
      </c>
      <c r="U1087">
        <v>38.581600000000002</v>
      </c>
      <c r="V1087">
        <v>-121.4944</v>
      </c>
      <c r="W1087">
        <f t="shared" si="32"/>
        <v>2023</v>
      </c>
      <c r="X1087" t="str">
        <f t="shared" si="33"/>
        <v>September</v>
      </c>
      <c r="Y1087" s="2">
        <v>45177</v>
      </c>
      <c r="Z1087">
        <v>1</v>
      </c>
      <c r="AA1087" t="b">
        <v>1</v>
      </c>
      <c r="AB1087" s="2">
        <v>45824</v>
      </c>
      <c r="AC1087">
        <v>23</v>
      </c>
      <c r="AD1087">
        <v>65</v>
      </c>
      <c r="AE1087">
        <v>8</v>
      </c>
      <c r="AF1087">
        <v>1.9</v>
      </c>
      <c r="AG1087">
        <v>1.1200000000000001</v>
      </c>
      <c r="AH1087" s="30">
        <v>1</v>
      </c>
      <c r="AI1087">
        <v>0</v>
      </c>
      <c r="AJ1087" t="s">
        <v>62</v>
      </c>
      <c r="AK1087" t="s">
        <v>42</v>
      </c>
      <c r="AL1087" s="29">
        <f>Table1[[#This Row],[membership_tenure_months]]*Table1[[#This Row],[final_price]]</f>
        <v>491.625</v>
      </c>
    </row>
    <row r="1088" spans="1:38" x14ac:dyDescent="0.35">
      <c r="A1088">
        <v>29</v>
      </c>
      <c r="B1088" t="s">
        <v>43</v>
      </c>
      <c r="C1088">
        <v>3</v>
      </c>
      <c r="D1088" t="s">
        <v>110</v>
      </c>
      <c r="E1088" t="b">
        <v>0</v>
      </c>
      <c r="F1088" s="1">
        <v>0.62847222222222221</v>
      </c>
      <c r="G1088" s="1">
        <v>0.67986111111111114</v>
      </c>
      <c r="H1088">
        <v>74</v>
      </c>
      <c r="I1088" t="b">
        <v>0</v>
      </c>
      <c r="J1088" t="b">
        <v>1</v>
      </c>
      <c r="K1088" t="b">
        <v>1</v>
      </c>
      <c r="L1088" t="s">
        <v>45</v>
      </c>
      <c r="M1088">
        <v>30</v>
      </c>
      <c r="N1088" t="s">
        <v>37</v>
      </c>
      <c r="O1088">
        <v>30</v>
      </c>
      <c r="P1088" t="s">
        <v>46</v>
      </c>
      <c r="Q1088">
        <v>0</v>
      </c>
      <c r="R1088" s="29">
        <v>30</v>
      </c>
      <c r="S1088" t="s">
        <v>47</v>
      </c>
      <c r="T1088" t="s">
        <v>69</v>
      </c>
      <c r="U1088">
        <v>32.715699999999998</v>
      </c>
      <c r="V1088">
        <v>-117.1611</v>
      </c>
      <c r="W1088">
        <f t="shared" si="32"/>
        <v>2024</v>
      </c>
      <c r="X1088" t="str">
        <f t="shared" si="33"/>
        <v>December</v>
      </c>
      <c r="Y1088" s="2">
        <v>45653</v>
      </c>
      <c r="Z1088">
        <v>5</v>
      </c>
      <c r="AA1088" t="b">
        <v>1</v>
      </c>
      <c r="AB1088" s="2">
        <v>45850</v>
      </c>
      <c r="AC1088">
        <v>8</v>
      </c>
      <c r="AD1088">
        <v>39</v>
      </c>
      <c r="AE1088">
        <v>12</v>
      </c>
      <c r="AF1088">
        <v>1.2</v>
      </c>
      <c r="AG1088">
        <v>0</v>
      </c>
      <c r="AH1088" s="30">
        <v>0</v>
      </c>
      <c r="AI1088">
        <v>0</v>
      </c>
      <c r="AJ1088" t="s">
        <v>70</v>
      </c>
      <c r="AK1088" t="s">
        <v>42</v>
      </c>
      <c r="AL1088" s="29">
        <f>Table1[[#This Row],[membership_tenure_months]]*Table1[[#This Row],[final_price]]</f>
        <v>240</v>
      </c>
    </row>
    <row r="1089" spans="1:38" x14ac:dyDescent="0.35">
      <c r="A1089">
        <v>36</v>
      </c>
      <c r="B1089" t="s">
        <v>66</v>
      </c>
      <c r="C1089">
        <v>2</v>
      </c>
      <c r="D1089" t="s">
        <v>122</v>
      </c>
      <c r="E1089" t="b">
        <v>0</v>
      </c>
      <c r="F1089" s="1">
        <v>0.65138888888888891</v>
      </c>
      <c r="G1089" s="1">
        <v>0.73333333333333328</v>
      </c>
      <c r="H1089">
        <v>118</v>
      </c>
      <c r="I1089" t="b">
        <v>0</v>
      </c>
      <c r="J1089" t="b">
        <v>1</v>
      </c>
      <c r="K1089" t="b">
        <v>0</v>
      </c>
      <c r="L1089" t="s">
        <v>80</v>
      </c>
      <c r="M1089">
        <v>70</v>
      </c>
      <c r="N1089" t="s">
        <v>37</v>
      </c>
      <c r="O1089">
        <v>70</v>
      </c>
      <c r="P1089" t="s">
        <v>38</v>
      </c>
      <c r="Q1089">
        <v>0.05</v>
      </c>
      <c r="R1089" s="29">
        <v>66.5</v>
      </c>
      <c r="S1089" t="s">
        <v>68</v>
      </c>
      <c r="T1089" t="s">
        <v>64</v>
      </c>
      <c r="U1089">
        <v>34.052199999999999</v>
      </c>
      <c r="V1089">
        <v>-118.2437</v>
      </c>
      <c r="W1089">
        <f t="shared" si="32"/>
        <v>2022</v>
      </c>
      <c r="X1089" t="str">
        <f t="shared" si="33"/>
        <v>August</v>
      </c>
      <c r="Y1089" s="2">
        <v>44775</v>
      </c>
      <c r="Z1089">
        <v>4</v>
      </c>
      <c r="AA1089" t="b">
        <v>1</v>
      </c>
      <c r="AB1089" s="2">
        <v>45801</v>
      </c>
      <c r="AC1089">
        <v>36</v>
      </c>
      <c r="AD1089">
        <v>88</v>
      </c>
      <c r="AE1089">
        <v>8</v>
      </c>
      <c r="AF1089">
        <v>2</v>
      </c>
      <c r="AG1089">
        <v>3.5</v>
      </c>
      <c r="AH1089" s="30">
        <v>1</v>
      </c>
      <c r="AI1089">
        <v>1</v>
      </c>
      <c r="AJ1089" t="s">
        <v>65</v>
      </c>
      <c r="AK1089" t="s">
        <v>42</v>
      </c>
      <c r="AL1089" s="29">
        <f>Table1[[#This Row],[membership_tenure_months]]*Table1[[#This Row],[final_price]]</f>
        <v>2394</v>
      </c>
    </row>
    <row r="1090" spans="1:38" x14ac:dyDescent="0.35">
      <c r="A1090">
        <v>18</v>
      </c>
      <c r="B1090" t="s">
        <v>34</v>
      </c>
      <c r="C1090">
        <v>4</v>
      </c>
      <c r="D1090" t="s">
        <v>126</v>
      </c>
      <c r="E1090" t="b">
        <v>1</v>
      </c>
      <c r="F1090" s="1">
        <v>0.79722222222222228</v>
      </c>
      <c r="G1090" s="1">
        <v>0.89722222222222225</v>
      </c>
      <c r="H1090">
        <v>144</v>
      </c>
      <c r="I1090" t="b">
        <v>1</v>
      </c>
      <c r="J1090" t="b">
        <v>0</v>
      </c>
      <c r="K1090" t="b">
        <v>0</v>
      </c>
      <c r="L1090" t="s">
        <v>36</v>
      </c>
      <c r="M1090">
        <v>50</v>
      </c>
      <c r="N1090" t="s">
        <v>37</v>
      </c>
      <c r="O1090">
        <v>50</v>
      </c>
      <c r="P1090" t="s">
        <v>46</v>
      </c>
      <c r="Q1090">
        <v>0</v>
      </c>
      <c r="R1090" s="29">
        <v>50</v>
      </c>
      <c r="S1090" t="s">
        <v>39</v>
      </c>
      <c r="T1090" t="s">
        <v>69</v>
      </c>
      <c r="U1090">
        <v>32.715699999999998</v>
      </c>
      <c r="V1090">
        <v>-117.1611</v>
      </c>
      <c r="W1090">
        <f t="shared" ref="W1090:W1153" si="34">YEAR(Y:Y)</f>
        <v>2024</v>
      </c>
      <c r="X1090" t="str">
        <f t="shared" ref="X1090:X1153" si="35">TEXT(Y:Y,"MMMM")</f>
        <v>October</v>
      </c>
      <c r="Y1090" s="2">
        <v>45584</v>
      </c>
      <c r="Z1090">
        <v>0</v>
      </c>
      <c r="AA1090" t="b">
        <v>0</v>
      </c>
      <c r="AB1090" s="2">
        <v>45847</v>
      </c>
      <c r="AC1090">
        <v>10</v>
      </c>
      <c r="AD1090">
        <v>42</v>
      </c>
      <c r="AE1090">
        <v>16</v>
      </c>
      <c r="AF1090">
        <v>2.4</v>
      </c>
      <c r="AG1090">
        <v>0</v>
      </c>
      <c r="AH1090" s="30">
        <v>0</v>
      </c>
      <c r="AI1090">
        <v>1</v>
      </c>
      <c r="AJ1090" t="s">
        <v>70</v>
      </c>
      <c r="AK1090" t="s">
        <v>42</v>
      </c>
      <c r="AL1090" s="29">
        <f>Table1[[#This Row],[membership_tenure_months]]*Table1[[#This Row],[final_price]]</f>
        <v>500</v>
      </c>
    </row>
    <row r="1091" spans="1:38" x14ac:dyDescent="0.35">
      <c r="A1091">
        <v>30</v>
      </c>
      <c r="B1091" t="s">
        <v>54</v>
      </c>
      <c r="C1091">
        <v>2</v>
      </c>
      <c r="D1091" t="s">
        <v>158</v>
      </c>
      <c r="E1091" t="b">
        <v>0</v>
      </c>
      <c r="F1091" s="1">
        <v>0.35972222222222222</v>
      </c>
      <c r="G1091" s="1">
        <v>0.45694444444444443</v>
      </c>
      <c r="H1091">
        <v>140</v>
      </c>
      <c r="I1091" t="b">
        <v>1</v>
      </c>
      <c r="J1091" t="b">
        <v>1</v>
      </c>
      <c r="K1091" t="b">
        <v>0</v>
      </c>
      <c r="L1091" t="s">
        <v>60</v>
      </c>
      <c r="M1091">
        <v>20</v>
      </c>
      <c r="N1091" t="s">
        <v>82</v>
      </c>
      <c r="O1091">
        <v>15</v>
      </c>
      <c r="P1091" t="s">
        <v>46</v>
      </c>
      <c r="Q1091">
        <v>0</v>
      </c>
      <c r="R1091" s="29">
        <v>15</v>
      </c>
      <c r="S1091" t="s">
        <v>56</v>
      </c>
      <c r="T1091" t="s">
        <v>61</v>
      </c>
      <c r="U1091">
        <v>38.581600000000002</v>
      </c>
      <c r="V1091">
        <v>-121.4944</v>
      </c>
      <c r="W1091">
        <f t="shared" si="34"/>
        <v>2022</v>
      </c>
      <c r="X1091" t="str">
        <f t="shared" si="35"/>
        <v>September</v>
      </c>
      <c r="Y1091" s="2">
        <v>44826</v>
      </c>
      <c r="Z1091">
        <v>6</v>
      </c>
      <c r="AA1091" t="b">
        <v>1</v>
      </c>
      <c r="AB1091" s="2">
        <v>45804</v>
      </c>
      <c r="AC1091">
        <v>35</v>
      </c>
      <c r="AD1091">
        <v>85</v>
      </c>
      <c r="AE1091">
        <v>8</v>
      </c>
      <c r="AF1091">
        <v>2.2999999999999998</v>
      </c>
      <c r="AG1091">
        <v>0</v>
      </c>
      <c r="AH1091" s="30">
        <v>1</v>
      </c>
      <c r="AI1091">
        <v>0</v>
      </c>
      <c r="AJ1091" t="s">
        <v>62</v>
      </c>
      <c r="AK1091" t="s">
        <v>42</v>
      </c>
      <c r="AL1091" s="29">
        <f>Table1[[#This Row],[membership_tenure_months]]*Table1[[#This Row],[final_price]]</f>
        <v>525</v>
      </c>
    </row>
    <row r="1092" spans="1:38" x14ac:dyDescent="0.35">
      <c r="A1092">
        <v>44</v>
      </c>
      <c r="B1092" t="s">
        <v>34</v>
      </c>
      <c r="C1092">
        <v>5</v>
      </c>
      <c r="D1092" t="s">
        <v>169</v>
      </c>
      <c r="E1092" t="b">
        <v>1</v>
      </c>
      <c r="F1092" s="1">
        <v>0.64375000000000004</v>
      </c>
      <c r="G1092" s="1">
        <v>0.73541666666666672</v>
      </c>
      <c r="H1092">
        <v>132</v>
      </c>
      <c r="I1092" t="b">
        <v>0</v>
      </c>
      <c r="J1092" t="b">
        <v>1</v>
      </c>
      <c r="K1092" t="b">
        <v>1</v>
      </c>
      <c r="L1092" t="s">
        <v>60</v>
      </c>
      <c r="M1092">
        <v>50</v>
      </c>
      <c r="N1092" t="s">
        <v>37</v>
      </c>
      <c r="O1092">
        <v>50</v>
      </c>
      <c r="P1092" t="s">
        <v>46</v>
      </c>
      <c r="Q1092">
        <v>0</v>
      </c>
      <c r="R1092" s="29">
        <v>50</v>
      </c>
      <c r="S1092" t="s">
        <v>39</v>
      </c>
      <c r="T1092" t="s">
        <v>64</v>
      </c>
      <c r="U1092">
        <v>34.052199999999999</v>
      </c>
      <c r="V1092">
        <v>-118.2437</v>
      </c>
      <c r="W1092">
        <f t="shared" si="34"/>
        <v>2023</v>
      </c>
      <c r="X1092" t="str">
        <f t="shared" si="35"/>
        <v>August</v>
      </c>
      <c r="Y1092" s="2">
        <v>45139</v>
      </c>
      <c r="Z1092">
        <v>2</v>
      </c>
      <c r="AA1092" t="b">
        <v>0</v>
      </c>
      <c r="AB1092" s="2">
        <v>45822</v>
      </c>
      <c r="AC1092">
        <v>24</v>
      </c>
      <c r="AD1092">
        <v>67</v>
      </c>
      <c r="AE1092">
        <v>20</v>
      </c>
      <c r="AF1092">
        <v>2.2000000000000002</v>
      </c>
      <c r="AG1092">
        <v>0</v>
      </c>
      <c r="AH1092" s="30">
        <v>1</v>
      </c>
      <c r="AI1092">
        <v>1</v>
      </c>
      <c r="AJ1092" t="s">
        <v>65</v>
      </c>
      <c r="AK1092" t="s">
        <v>42</v>
      </c>
      <c r="AL1092" s="29">
        <f>Table1[[#This Row],[membership_tenure_months]]*Table1[[#This Row],[final_price]]</f>
        <v>1200</v>
      </c>
    </row>
    <row r="1093" spans="1:38" x14ac:dyDescent="0.35">
      <c r="A1093">
        <v>38</v>
      </c>
      <c r="B1093" t="s">
        <v>43</v>
      </c>
      <c r="C1093">
        <v>3</v>
      </c>
      <c r="D1093" t="s">
        <v>78</v>
      </c>
      <c r="E1093" t="b">
        <v>1</v>
      </c>
      <c r="F1093" s="1">
        <v>0.55555555555555558</v>
      </c>
      <c r="G1093" s="1">
        <v>0.61250000000000004</v>
      </c>
      <c r="H1093">
        <v>82</v>
      </c>
      <c r="I1093" t="b">
        <v>0</v>
      </c>
      <c r="J1093" t="b">
        <v>0</v>
      </c>
      <c r="K1093" t="b">
        <v>0</v>
      </c>
      <c r="L1093" t="s">
        <v>45</v>
      </c>
      <c r="M1093">
        <v>30</v>
      </c>
      <c r="N1093" t="s">
        <v>97</v>
      </c>
      <c r="O1093">
        <v>27</v>
      </c>
      <c r="P1093" t="s">
        <v>46</v>
      </c>
      <c r="Q1093">
        <v>0</v>
      </c>
      <c r="R1093" s="29">
        <v>27</v>
      </c>
      <c r="S1093" t="s">
        <v>47</v>
      </c>
      <c r="T1093" t="s">
        <v>69</v>
      </c>
      <c r="U1093">
        <v>32.715699999999998</v>
      </c>
      <c r="V1093">
        <v>-117.1611</v>
      </c>
      <c r="W1093">
        <f t="shared" si="34"/>
        <v>2023</v>
      </c>
      <c r="X1093" t="str">
        <f t="shared" si="35"/>
        <v>September</v>
      </c>
      <c r="Y1093" s="2">
        <v>45183</v>
      </c>
      <c r="Z1093">
        <v>0</v>
      </c>
      <c r="AA1093" t="b">
        <v>0</v>
      </c>
      <c r="AB1093" s="2">
        <v>45824</v>
      </c>
      <c r="AC1093">
        <v>23</v>
      </c>
      <c r="AD1093">
        <v>65</v>
      </c>
      <c r="AE1093">
        <v>12</v>
      </c>
      <c r="AF1093">
        <v>1.4</v>
      </c>
      <c r="AG1093">
        <v>0</v>
      </c>
      <c r="AH1093" s="30">
        <v>1</v>
      </c>
      <c r="AI1093">
        <v>0</v>
      </c>
      <c r="AJ1093" t="s">
        <v>70</v>
      </c>
      <c r="AK1093" t="s">
        <v>42</v>
      </c>
      <c r="AL1093" s="29">
        <f>Table1[[#This Row],[membership_tenure_months]]*Table1[[#This Row],[final_price]]</f>
        <v>621</v>
      </c>
    </row>
    <row r="1094" spans="1:38" x14ac:dyDescent="0.35">
      <c r="A1094">
        <v>46</v>
      </c>
      <c r="B1094" t="s">
        <v>43</v>
      </c>
      <c r="C1094">
        <v>1</v>
      </c>
      <c r="D1094" t="s">
        <v>114</v>
      </c>
      <c r="E1094" t="b">
        <v>0</v>
      </c>
      <c r="F1094" s="1">
        <v>0.46736111111111112</v>
      </c>
      <c r="G1094" s="1">
        <v>0.55486111111111114</v>
      </c>
      <c r="H1094">
        <v>126</v>
      </c>
      <c r="I1094" t="b">
        <v>1</v>
      </c>
      <c r="J1094" t="b">
        <v>0</v>
      </c>
      <c r="K1094" t="b">
        <v>1</v>
      </c>
      <c r="L1094" t="s">
        <v>80</v>
      </c>
      <c r="M1094">
        <v>30</v>
      </c>
      <c r="N1094" t="s">
        <v>37</v>
      </c>
      <c r="O1094">
        <v>30</v>
      </c>
      <c r="P1094" t="s">
        <v>46</v>
      </c>
      <c r="Q1094">
        <v>0</v>
      </c>
      <c r="R1094" s="29">
        <v>30</v>
      </c>
      <c r="S1094" t="s">
        <v>47</v>
      </c>
      <c r="T1094" t="s">
        <v>69</v>
      </c>
      <c r="U1094">
        <v>32.715699999999998</v>
      </c>
      <c r="V1094">
        <v>-117.1611</v>
      </c>
      <c r="W1094">
        <f t="shared" si="34"/>
        <v>2023</v>
      </c>
      <c r="X1094" t="str">
        <f t="shared" si="35"/>
        <v>December</v>
      </c>
      <c r="Y1094" s="2">
        <v>45284</v>
      </c>
      <c r="Z1094">
        <v>0</v>
      </c>
      <c r="AA1094" t="b">
        <v>0</v>
      </c>
      <c r="AB1094" s="2">
        <v>45830</v>
      </c>
      <c r="AC1094">
        <v>20</v>
      </c>
      <c r="AD1094">
        <v>59</v>
      </c>
      <c r="AE1094">
        <v>4</v>
      </c>
      <c r="AF1094">
        <v>2.1</v>
      </c>
      <c r="AG1094">
        <v>0</v>
      </c>
      <c r="AH1094" s="30">
        <v>0</v>
      </c>
      <c r="AI1094">
        <v>0</v>
      </c>
      <c r="AJ1094" t="s">
        <v>70</v>
      </c>
      <c r="AK1094" t="s">
        <v>42</v>
      </c>
      <c r="AL1094" s="29">
        <f>Table1[[#This Row],[membership_tenure_months]]*Table1[[#This Row],[final_price]]</f>
        <v>600</v>
      </c>
    </row>
    <row r="1095" spans="1:38" x14ac:dyDescent="0.35">
      <c r="A1095">
        <v>48</v>
      </c>
      <c r="B1095" t="s">
        <v>34</v>
      </c>
      <c r="C1095">
        <v>3</v>
      </c>
      <c r="D1095" t="s">
        <v>108</v>
      </c>
      <c r="E1095" t="b">
        <v>0</v>
      </c>
      <c r="F1095" s="1">
        <v>0.82222222222222219</v>
      </c>
      <c r="G1095" s="1">
        <v>0.86875000000000002</v>
      </c>
      <c r="H1095">
        <v>67</v>
      </c>
      <c r="I1095" t="b">
        <v>1</v>
      </c>
      <c r="J1095" t="b">
        <v>0</v>
      </c>
      <c r="K1095" t="b">
        <v>0</v>
      </c>
      <c r="L1095" t="s">
        <v>80</v>
      </c>
      <c r="M1095">
        <v>50</v>
      </c>
      <c r="N1095" t="s">
        <v>37</v>
      </c>
      <c r="O1095">
        <v>50</v>
      </c>
      <c r="P1095" t="s">
        <v>51</v>
      </c>
      <c r="Q1095">
        <v>0.1</v>
      </c>
      <c r="R1095" s="29">
        <v>45</v>
      </c>
      <c r="S1095" t="s">
        <v>39</v>
      </c>
      <c r="T1095" t="s">
        <v>52</v>
      </c>
      <c r="U1095">
        <v>37.804400000000001</v>
      </c>
      <c r="V1095">
        <v>-122.27119999999999</v>
      </c>
      <c r="W1095">
        <f t="shared" si="34"/>
        <v>2024</v>
      </c>
      <c r="X1095" t="str">
        <f t="shared" si="35"/>
        <v>October</v>
      </c>
      <c r="Y1095" s="2">
        <v>45585</v>
      </c>
      <c r="Z1095">
        <v>0</v>
      </c>
      <c r="AA1095" t="b">
        <v>1</v>
      </c>
      <c r="AB1095" s="2">
        <v>45847</v>
      </c>
      <c r="AC1095">
        <v>10</v>
      </c>
      <c r="AD1095">
        <v>42</v>
      </c>
      <c r="AE1095">
        <v>12</v>
      </c>
      <c r="AF1095">
        <v>1.1000000000000001</v>
      </c>
      <c r="AG1095">
        <v>5</v>
      </c>
      <c r="AH1095" s="30">
        <v>0</v>
      </c>
      <c r="AI1095">
        <v>0</v>
      </c>
      <c r="AJ1095" t="s">
        <v>53</v>
      </c>
      <c r="AK1095" t="s">
        <v>42</v>
      </c>
      <c r="AL1095" s="29">
        <f>Table1[[#This Row],[membership_tenure_months]]*Table1[[#This Row],[final_price]]</f>
        <v>450</v>
      </c>
    </row>
    <row r="1096" spans="1:38" x14ac:dyDescent="0.35">
      <c r="A1096">
        <v>43</v>
      </c>
      <c r="B1096" t="s">
        <v>34</v>
      </c>
      <c r="C1096">
        <v>3</v>
      </c>
      <c r="D1096" t="s">
        <v>147</v>
      </c>
      <c r="E1096" t="b">
        <v>0</v>
      </c>
      <c r="F1096" s="1">
        <v>0.34861111111111109</v>
      </c>
      <c r="G1096" s="1">
        <v>0.44444444444444442</v>
      </c>
      <c r="H1096">
        <v>138</v>
      </c>
      <c r="I1096" t="b">
        <v>0</v>
      </c>
      <c r="J1096" t="b">
        <v>1</v>
      </c>
      <c r="K1096" t="b">
        <v>0</v>
      </c>
      <c r="L1096" t="s">
        <v>45</v>
      </c>
      <c r="M1096">
        <v>50</v>
      </c>
      <c r="N1096" t="s">
        <v>37</v>
      </c>
      <c r="O1096">
        <v>50</v>
      </c>
      <c r="P1096" t="s">
        <v>46</v>
      </c>
      <c r="Q1096">
        <v>0</v>
      </c>
      <c r="R1096" s="29">
        <v>50</v>
      </c>
      <c r="S1096" t="s">
        <v>39</v>
      </c>
      <c r="T1096" t="s">
        <v>48</v>
      </c>
      <c r="U1096">
        <v>36.7378</v>
      </c>
      <c r="V1096">
        <v>-119.7871</v>
      </c>
      <c r="W1096">
        <f t="shared" si="34"/>
        <v>2024</v>
      </c>
      <c r="X1096" t="str">
        <f t="shared" si="35"/>
        <v>December</v>
      </c>
      <c r="Y1096" s="2">
        <v>45642</v>
      </c>
      <c r="Z1096">
        <v>3</v>
      </c>
      <c r="AA1096" t="b">
        <v>1</v>
      </c>
      <c r="AB1096" s="2">
        <v>45850</v>
      </c>
      <c r="AC1096">
        <v>8</v>
      </c>
      <c r="AD1096">
        <v>39</v>
      </c>
      <c r="AE1096">
        <v>12</v>
      </c>
      <c r="AF1096">
        <v>2.2999999999999998</v>
      </c>
      <c r="AG1096">
        <v>0</v>
      </c>
      <c r="AH1096" s="30">
        <v>0</v>
      </c>
      <c r="AI1096">
        <v>1</v>
      </c>
      <c r="AJ1096" t="s">
        <v>49</v>
      </c>
      <c r="AK1096" t="s">
        <v>42</v>
      </c>
      <c r="AL1096" s="29">
        <f>Table1[[#This Row],[membership_tenure_months]]*Table1[[#This Row],[final_price]]</f>
        <v>400</v>
      </c>
    </row>
    <row r="1097" spans="1:38" x14ac:dyDescent="0.35">
      <c r="A1097">
        <v>21</v>
      </c>
      <c r="B1097" t="s">
        <v>54</v>
      </c>
      <c r="C1097">
        <v>2</v>
      </c>
      <c r="D1097" t="s">
        <v>107</v>
      </c>
      <c r="E1097" t="b">
        <v>0</v>
      </c>
      <c r="F1097" s="1">
        <v>0.43472222222222223</v>
      </c>
      <c r="G1097" s="1">
        <v>0.51458333333333328</v>
      </c>
      <c r="H1097">
        <v>115</v>
      </c>
      <c r="I1097" t="b">
        <v>1</v>
      </c>
      <c r="J1097" t="b">
        <v>1</v>
      </c>
      <c r="K1097" t="b">
        <v>1</v>
      </c>
      <c r="L1097" t="s">
        <v>36</v>
      </c>
      <c r="M1097">
        <v>20</v>
      </c>
      <c r="N1097" t="s">
        <v>97</v>
      </c>
      <c r="O1097">
        <v>18</v>
      </c>
      <c r="P1097" t="s">
        <v>46</v>
      </c>
      <c r="Q1097">
        <v>0</v>
      </c>
      <c r="R1097" s="29">
        <v>18</v>
      </c>
      <c r="S1097" t="s">
        <v>56</v>
      </c>
      <c r="T1097" t="s">
        <v>83</v>
      </c>
      <c r="U1097">
        <v>33.770099999999999</v>
      </c>
      <c r="V1097">
        <v>-118.19370000000001</v>
      </c>
      <c r="W1097">
        <f t="shared" si="34"/>
        <v>2024</v>
      </c>
      <c r="X1097" t="str">
        <f t="shared" si="35"/>
        <v>October</v>
      </c>
      <c r="Y1097" s="2">
        <v>45596</v>
      </c>
      <c r="Z1097">
        <v>8</v>
      </c>
      <c r="AA1097" t="b">
        <v>0</v>
      </c>
      <c r="AB1097" s="2">
        <v>45847</v>
      </c>
      <c r="AC1097">
        <v>10</v>
      </c>
      <c r="AD1097">
        <v>42</v>
      </c>
      <c r="AE1097">
        <v>8</v>
      </c>
      <c r="AF1097">
        <v>1.9</v>
      </c>
      <c r="AG1097">
        <v>0</v>
      </c>
      <c r="AH1097" s="30">
        <v>0</v>
      </c>
      <c r="AI1097">
        <v>0</v>
      </c>
      <c r="AJ1097" t="s">
        <v>84</v>
      </c>
      <c r="AK1097" t="s">
        <v>42</v>
      </c>
      <c r="AL1097" s="29">
        <f>Table1[[#This Row],[membership_tenure_months]]*Table1[[#This Row],[final_price]]</f>
        <v>180</v>
      </c>
    </row>
    <row r="1098" spans="1:38" x14ac:dyDescent="0.35">
      <c r="A1098">
        <v>29</v>
      </c>
      <c r="B1098" t="s">
        <v>43</v>
      </c>
      <c r="C1098">
        <v>1</v>
      </c>
      <c r="D1098" t="s">
        <v>86</v>
      </c>
      <c r="E1098" t="b">
        <v>1</v>
      </c>
      <c r="F1098" s="1">
        <v>0.43402777777777779</v>
      </c>
      <c r="G1098" s="1">
        <v>0.50277777777777777</v>
      </c>
      <c r="H1098">
        <v>99</v>
      </c>
      <c r="I1098" t="b">
        <v>1</v>
      </c>
      <c r="J1098" t="b">
        <v>1</v>
      </c>
      <c r="K1098" t="b">
        <v>0</v>
      </c>
      <c r="L1098" t="s">
        <v>36</v>
      </c>
      <c r="M1098">
        <v>30</v>
      </c>
      <c r="N1098" t="s">
        <v>37</v>
      </c>
      <c r="O1098">
        <v>30</v>
      </c>
      <c r="P1098" t="s">
        <v>46</v>
      </c>
      <c r="Q1098">
        <v>0</v>
      </c>
      <c r="R1098" s="29">
        <v>30</v>
      </c>
      <c r="S1098" t="s">
        <v>47</v>
      </c>
      <c r="T1098" t="s">
        <v>57</v>
      </c>
      <c r="U1098">
        <v>33.836599999999997</v>
      </c>
      <c r="V1098">
        <v>-117.9143</v>
      </c>
      <c r="W1098">
        <f t="shared" si="34"/>
        <v>2024</v>
      </c>
      <c r="X1098" t="str">
        <f t="shared" si="35"/>
        <v>December</v>
      </c>
      <c r="Y1098" s="2">
        <v>45632</v>
      </c>
      <c r="Z1098">
        <v>3</v>
      </c>
      <c r="AA1098" t="b">
        <v>0</v>
      </c>
      <c r="AB1098" s="2">
        <v>45849</v>
      </c>
      <c r="AC1098">
        <v>8</v>
      </c>
      <c r="AD1098">
        <v>40</v>
      </c>
      <c r="AE1098">
        <v>4</v>
      </c>
      <c r="AF1098">
        <v>1.6</v>
      </c>
      <c r="AG1098">
        <v>0</v>
      </c>
      <c r="AH1098" s="30">
        <v>0</v>
      </c>
      <c r="AI1098">
        <v>0</v>
      </c>
      <c r="AJ1098" t="s">
        <v>58</v>
      </c>
      <c r="AK1098" t="s">
        <v>42</v>
      </c>
      <c r="AL1098" s="29">
        <f>Table1[[#This Row],[membership_tenure_months]]*Table1[[#This Row],[final_price]]</f>
        <v>240</v>
      </c>
    </row>
    <row r="1099" spans="1:38" x14ac:dyDescent="0.35">
      <c r="A1099">
        <v>47</v>
      </c>
      <c r="B1099" t="s">
        <v>66</v>
      </c>
      <c r="C1099">
        <v>2</v>
      </c>
      <c r="D1099" t="s">
        <v>35</v>
      </c>
      <c r="E1099" t="b">
        <v>0</v>
      </c>
      <c r="F1099" s="1">
        <v>0.51249999999999996</v>
      </c>
      <c r="G1099" s="1">
        <v>0.56458333333333333</v>
      </c>
      <c r="H1099">
        <v>75</v>
      </c>
      <c r="I1099" t="b">
        <v>1</v>
      </c>
      <c r="J1099" t="b">
        <v>1</v>
      </c>
      <c r="K1099" t="b">
        <v>0</v>
      </c>
      <c r="L1099" t="s">
        <v>80</v>
      </c>
      <c r="M1099">
        <v>70</v>
      </c>
      <c r="N1099" t="s">
        <v>82</v>
      </c>
      <c r="O1099">
        <v>52.5</v>
      </c>
      <c r="P1099" t="s">
        <v>51</v>
      </c>
      <c r="Q1099">
        <v>0.1</v>
      </c>
      <c r="R1099" s="29">
        <v>47.25</v>
      </c>
      <c r="S1099" t="s">
        <v>68</v>
      </c>
      <c r="T1099" t="s">
        <v>40</v>
      </c>
      <c r="U1099">
        <v>37.338200000000001</v>
      </c>
      <c r="V1099">
        <v>-121.88630000000001</v>
      </c>
      <c r="W1099">
        <f t="shared" si="34"/>
        <v>2023</v>
      </c>
      <c r="X1099" t="str">
        <f t="shared" si="35"/>
        <v>March</v>
      </c>
      <c r="Y1099" s="2">
        <v>45000</v>
      </c>
      <c r="Z1099">
        <v>4</v>
      </c>
      <c r="AA1099" t="b">
        <v>1</v>
      </c>
      <c r="AB1099" s="2">
        <v>45814</v>
      </c>
      <c r="AC1099">
        <v>29</v>
      </c>
      <c r="AD1099">
        <v>75</v>
      </c>
      <c r="AE1099">
        <v>8</v>
      </c>
      <c r="AF1099">
        <v>1.2</v>
      </c>
      <c r="AG1099">
        <v>5.25</v>
      </c>
      <c r="AH1099" s="30">
        <v>1</v>
      </c>
      <c r="AI1099">
        <v>1</v>
      </c>
      <c r="AJ1099" t="s">
        <v>41</v>
      </c>
      <c r="AK1099" t="s">
        <v>42</v>
      </c>
      <c r="AL1099" s="29">
        <f>Table1[[#This Row],[membership_tenure_months]]*Table1[[#This Row],[final_price]]</f>
        <v>1370.25</v>
      </c>
    </row>
    <row r="1100" spans="1:38" x14ac:dyDescent="0.35">
      <c r="A1100">
        <v>18</v>
      </c>
      <c r="B1100" t="s">
        <v>34</v>
      </c>
      <c r="C1100">
        <v>4</v>
      </c>
      <c r="D1100" t="s">
        <v>50</v>
      </c>
      <c r="E1100" t="b">
        <v>0</v>
      </c>
      <c r="F1100" s="1">
        <v>0.47430555555555554</v>
      </c>
      <c r="G1100" s="1">
        <v>0.5854166666666667</v>
      </c>
      <c r="H1100">
        <v>160</v>
      </c>
      <c r="I1100" t="b">
        <v>1</v>
      </c>
      <c r="J1100" t="b">
        <v>0</v>
      </c>
      <c r="K1100" t="b">
        <v>0</v>
      </c>
      <c r="L1100" t="s">
        <v>60</v>
      </c>
      <c r="M1100">
        <v>50</v>
      </c>
      <c r="N1100" t="s">
        <v>82</v>
      </c>
      <c r="O1100">
        <v>37.5</v>
      </c>
      <c r="P1100" t="s">
        <v>46</v>
      </c>
      <c r="Q1100">
        <v>0</v>
      </c>
      <c r="R1100" s="29">
        <v>37.5</v>
      </c>
      <c r="S1100" t="s">
        <v>39</v>
      </c>
      <c r="T1100" t="s">
        <v>48</v>
      </c>
      <c r="U1100">
        <v>36.7378</v>
      </c>
      <c r="V1100">
        <v>-119.7871</v>
      </c>
      <c r="W1100">
        <f t="shared" si="34"/>
        <v>2024</v>
      </c>
      <c r="X1100" t="str">
        <f t="shared" si="35"/>
        <v>June</v>
      </c>
      <c r="Y1100" s="2">
        <v>45458</v>
      </c>
      <c r="Z1100">
        <v>0</v>
      </c>
      <c r="AA1100" t="b">
        <v>1</v>
      </c>
      <c r="AB1100" s="2">
        <v>45839</v>
      </c>
      <c r="AC1100">
        <v>14</v>
      </c>
      <c r="AD1100">
        <v>50</v>
      </c>
      <c r="AE1100">
        <v>16</v>
      </c>
      <c r="AF1100">
        <v>2.7</v>
      </c>
      <c r="AG1100">
        <v>0</v>
      </c>
      <c r="AH1100" s="30">
        <v>0</v>
      </c>
      <c r="AI1100">
        <v>0</v>
      </c>
      <c r="AJ1100" t="s">
        <v>49</v>
      </c>
      <c r="AK1100" t="s">
        <v>42</v>
      </c>
      <c r="AL1100" s="29">
        <f>Table1[[#This Row],[membership_tenure_months]]*Table1[[#This Row],[final_price]]</f>
        <v>525</v>
      </c>
    </row>
    <row r="1101" spans="1:38" x14ac:dyDescent="0.35">
      <c r="A1101">
        <v>19</v>
      </c>
      <c r="B1101" t="s">
        <v>54</v>
      </c>
      <c r="C1101">
        <v>2</v>
      </c>
      <c r="D1101" t="s">
        <v>79</v>
      </c>
      <c r="E1101" t="b">
        <v>0</v>
      </c>
      <c r="F1101" s="1">
        <v>0.70625000000000004</v>
      </c>
      <c r="G1101" s="1">
        <v>0.78749999999999998</v>
      </c>
      <c r="H1101">
        <v>117</v>
      </c>
      <c r="I1101" t="b">
        <v>1</v>
      </c>
      <c r="J1101" t="b">
        <v>1</v>
      </c>
      <c r="K1101" t="b">
        <v>0</v>
      </c>
      <c r="L1101" t="s">
        <v>80</v>
      </c>
      <c r="M1101">
        <v>20</v>
      </c>
      <c r="N1101" t="s">
        <v>82</v>
      </c>
      <c r="O1101">
        <v>15</v>
      </c>
      <c r="P1101" t="s">
        <v>46</v>
      </c>
      <c r="Q1101">
        <v>0</v>
      </c>
      <c r="R1101" s="29">
        <v>15</v>
      </c>
      <c r="S1101" t="s">
        <v>56</v>
      </c>
      <c r="T1101" t="s">
        <v>61</v>
      </c>
      <c r="U1101">
        <v>38.581600000000002</v>
      </c>
      <c r="V1101">
        <v>-121.4944</v>
      </c>
      <c r="W1101">
        <f t="shared" si="34"/>
        <v>2025</v>
      </c>
      <c r="X1101" t="str">
        <f t="shared" si="35"/>
        <v>April</v>
      </c>
      <c r="Y1101" s="2">
        <v>45769</v>
      </c>
      <c r="Z1101">
        <v>2</v>
      </c>
      <c r="AA1101" t="b">
        <v>0</v>
      </c>
      <c r="AB1101" s="2">
        <v>45857</v>
      </c>
      <c r="AC1101">
        <v>4</v>
      </c>
      <c r="AD1101">
        <v>32</v>
      </c>
      <c r="AE1101">
        <v>8</v>
      </c>
      <c r="AF1101">
        <v>2</v>
      </c>
      <c r="AG1101">
        <v>0</v>
      </c>
      <c r="AH1101" s="30">
        <v>0</v>
      </c>
      <c r="AI1101">
        <v>0</v>
      </c>
      <c r="AJ1101" t="s">
        <v>62</v>
      </c>
      <c r="AK1101" t="s">
        <v>42</v>
      </c>
      <c r="AL1101" s="29">
        <f>Table1[[#This Row],[membership_tenure_months]]*Table1[[#This Row],[final_price]]</f>
        <v>60</v>
      </c>
    </row>
    <row r="1102" spans="1:38" x14ac:dyDescent="0.35">
      <c r="A1102">
        <v>47</v>
      </c>
      <c r="B1102" t="s">
        <v>34</v>
      </c>
      <c r="C1102">
        <v>3</v>
      </c>
      <c r="D1102" t="s">
        <v>172</v>
      </c>
      <c r="E1102" t="b">
        <v>0</v>
      </c>
      <c r="F1102" s="1">
        <v>0.81319444444444444</v>
      </c>
      <c r="G1102" s="1">
        <v>0.84652777777777777</v>
      </c>
      <c r="H1102">
        <v>48</v>
      </c>
      <c r="I1102" t="b">
        <v>0</v>
      </c>
      <c r="J1102" t="b">
        <v>1</v>
      </c>
      <c r="K1102" t="b">
        <v>0</v>
      </c>
      <c r="L1102" t="s">
        <v>75</v>
      </c>
      <c r="M1102">
        <v>50</v>
      </c>
      <c r="N1102" t="s">
        <v>37</v>
      </c>
      <c r="O1102">
        <v>50</v>
      </c>
      <c r="P1102" t="s">
        <v>93</v>
      </c>
      <c r="Q1102">
        <v>0.15</v>
      </c>
      <c r="R1102" s="29">
        <v>42.5</v>
      </c>
      <c r="S1102" t="s">
        <v>39</v>
      </c>
      <c r="T1102" t="s">
        <v>40</v>
      </c>
      <c r="U1102">
        <v>37.338200000000001</v>
      </c>
      <c r="V1102">
        <v>-121.88630000000001</v>
      </c>
      <c r="W1102">
        <f t="shared" si="34"/>
        <v>2022</v>
      </c>
      <c r="X1102" t="str">
        <f t="shared" si="35"/>
        <v>August</v>
      </c>
      <c r="Y1102" s="2">
        <v>44798</v>
      </c>
      <c r="Z1102">
        <v>1</v>
      </c>
      <c r="AA1102" t="b">
        <v>1</v>
      </c>
      <c r="AB1102" s="2">
        <v>45802</v>
      </c>
      <c r="AC1102">
        <v>36</v>
      </c>
      <c r="AD1102">
        <v>87</v>
      </c>
      <c r="AE1102">
        <v>12</v>
      </c>
      <c r="AF1102">
        <v>0.8</v>
      </c>
      <c r="AG1102">
        <v>7.5</v>
      </c>
      <c r="AH1102" s="30">
        <v>1</v>
      </c>
      <c r="AI1102">
        <v>0</v>
      </c>
      <c r="AJ1102" t="s">
        <v>41</v>
      </c>
      <c r="AK1102" t="s">
        <v>42</v>
      </c>
      <c r="AL1102" s="29">
        <f>Table1[[#This Row],[membership_tenure_months]]*Table1[[#This Row],[final_price]]</f>
        <v>1530</v>
      </c>
    </row>
    <row r="1103" spans="1:38" x14ac:dyDescent="0.35">
      <c r="A1103">
        <v>46</v>
      </c>
      <c r="B1103" t="s">
        <v>43</v>
      </c>
      <c r="C1103">
        <v>1</v>
      </c>
      <c r="D1103" t="s">
        <v>114</v>
      </c>
      <c r="E1103" t="b">
        <v>0</v>
      </c>
      <c r="F1103" s="1">
        <v>0.46736111111111112</v>
      </c>
      <c r="G1103" s="1">
        <v>0.55486111111111114</v>
      </c>
      <c r="H1103">
        <v>126</v>
      </c>
      <c r="I1103" t="b">
        <v>1</v>
      </c>
      <c r="J1103" t="b">
        <v>0</v>
      </c>
      <c r="K1103" t="b">
        <v>1</v>
      </c>
      <c r="L1103" t="s">
        <v>80</v>
      </c>
      <c r="M1103">
        <v>30</v>
      </c>
      <c r="N1103" t="s">
        <v>37</v>
      </c>
      <c r="O1103">
        <v>30</v>
      </c>
      <c r="P1103" t="s">
        <v>46</v>
      </c>
      <c r="Q1103">
        <v>0</v>
      </c>
      <c r="R1103" s="29">
        <v>30</v>
      </c>
      <c r="S1103" t="s">
        <v>47</v>
      </c>
      <c r="T1103" t="s">
        <v>69</v>
      </c>
      <c r="U1103">
        <v>32.715699999999998</v>
      </c>
      <c r="V1103">
        <v>-117.1611</v>
      </c>
      <c r="W1103">
        <f t="shared" si="34"/>
        <v>2022</v>
      </c>
      <c r="X1103" t="str">
        <f t="shared" si="35"/>
        <v>November</v>
      </c>
      <c r="Y1103" s="2">
        <v>44889</v>
      </c>
      <c r="Z1103">
        <v>0</v>
      </c>
      <c r="AA1103" t="b">
        <v>1</v>
      </c>
      <c r="AB1103" s="2">
        <v>45807</v>
      </c>
      <c r="AC1103">
        <v>33</v>
      </c>
      <c r="AD1103">
        <v>82</v>
      </c>
      <c r="AE1103">
        <v>4</v>
      </c>
      <c r="AF1103">
        <v>2.1</v>
      </c>
      <c r="AG1103">
        <v>0</v>
      </c>
      <c r="AH1103" s="30">
        <v>1</v>
      </c>
      <c r="AI1103">
        <v>0</v>
      </c>
      <c r="AJ1103" t="s">
        <v>70</v>
      </c>
      <c r="AK1103" t="s">
        <v>42</v>
      </c>
      <c r="AL1103" s="29">
        <f>Table1[[#This Row],[membership_tenure_months]]*Table1[[#This Row],[final_price]]</f>
        <v>990</v>
      </c>
    </row>
    <row r="1104" spans="1:38" x14ac:dyDescent="0.35">
      <c r="A1104">
        <v>44</v>
      </c>
      <c r="B1104" t="s">
        <v>54</v>
      </c>
      <c r="C1104">
        <v>1</v>
      </c>
      <c r="D1104" t="s">
        <v>81</v>
      </c>
      <c r="E1104" t="b">
        <v>0</v>
      </c>
      <c r="F1104" s="1">
        <v>0.86319444444444449</v>
      </c>
      <c r="G1104" s="1">
        <v>0.95694444444444449</v>
      </c>
      <c r="H1104">
        <v>135</v>
      </c>
      <c r="I1104" t="b">
        <v>1</v>
      </c>
      <c r="J1104" t="b">
        <v>0</v>
      </c>
      <c r="K1104" t="b">
        <v>0</v>
      </c>
      <c r="L1104" t="s">
        <v>80</v>
      </c>
      <c r="M1104">
        <v>20</v>
      </c>
      <c r="N1104" t="s">
        <v>37</v>
      </c>
      <c r="O1104">
        <v>20</v>
      </c>
      <c r="P1104" t="s">
        <v>46</v>
      </c>
      <c r="Q1104">
        <v>0</v>
      </c>
      <c r="R1104" s="29">
        <v>20</v>
      </c>
      <c r="S1104" t="s">
        <v>56</v>
      </c>
      <c r="T1104" t="s">
        <v>61</v>
      </c>
      <c r="U1104">
        <v>38.581600000000002</v>
      </c>
      <c r="V1104">
        <v>-121.4944</v>
      </c>
      <c r="W1104">
        <f t="shared" si="34"/>
        <v>2022</v>
      </c>
      <c r="X1104" t="str">
        <f t="shared" si="35"/>
        <v>October</v>
      </c>
      <c r="Y1104" s="2">
        <v>44842</v>
      </c>
      <c r="Z1104">
        <v>0</v>
      </c>
      <c r="AA1104" t="b">
        <v>0</v>
      </c>
      <c r="AB1104" s="2">
        <v>45805</v>
      </c>
      <c r="AC1104">
        <v>34</v>
      </c>
      <c r="AD1104">
        <v>84</v>
      </c>
      <c r="AE1104">
        <v>4</v>
      </c>
      <c r="AF1104">
        <v>2.2000000000000002</v>
      </c>
      <c r="AG1104">
        <v>0</v>
      </c>
      <c r="AH1104" s="30">
        <v>1</v>
      </c>
      <c r="AI1104">
        <v>0</v>
      </c>
      <c r="AJ1104" t="s">
        <v>62</v>
      </c>
      <c r="AK1104" t="s">
        <v>42</v>
      </c>
      <c r="AL1104" s="29">
        <f>Table1[[#This Row],[membership_tenure_months]]*Table1[[#This Row],[final_price]]</f>
        <v>680</v>
      </c>
    </row>
    <row r="1105" spans="1:38" x14ac:dyDescent="0.35">
      <c r="A1105">
        <v>39</v>
      </c>
      <c r="B1105" t="s">
        <v>43</v>
      </c>
      <c r="C1105">
        <v>4</v>
      </c>
      <c r="D1105" t="s">
        <v>50</v>
      </c>
      <c r="E1105" t="b">
        <v>1</v>
      </c>
      <c r="F1105" s="1">
        <v>0.56597222222222221</v>
      </c>
      <c r="G1105" s="1">
        <v>0.60902777777777772</v>
      </c>
      <c r="H1105">
        <v>62</v>
      </c>
      <c r="I1105" t="b">
        <v>1</v>
      </c>
      <c r="J1105" t="b">
        <v>1</v>
      </c>
      <c r="K1105" t="b">
        <v>1</v>
      </c>
      <c r="L1105" t="s">
        <v>36</v>
      </c>
      <c r="M1105">
        <v>30</v>
      </c>
      <c r="N1105" t="s">
        <v>37</v>
      </c>
      <c r="O1105">
        <v>30</v>
      </c>
      <c r="P1105" t="s">
        <v>51</v>
      </c>
      <c r="Q1105">
        <v>0.1</v>
      </c>
      <c r="R1105" s="29">
        <v>27</v>
      </c>
      <c r="S1105" t="s">
        <v>47</v>
      </c>
      <c r="T1105" t="s">
        <v>52</v>
      </c>
      <c r="U1105">
        <v>37.804400000000001</v>
      </c>
      <c r="V1105">
        <v>-122.27119999999999</v>
      </c>
      <c r="W1105">
        <f t="shared" si="34"/>
        <v>2022</v>
      </c>
      <c r="X1105" t="str">
        <f t="shared" si="35"/>
        <v>July</v>
      </c>
      <c r="Y1105" s="2">
        <v>44771</v>
      </c>
      <c r="Z1105">
        <v>1</v>
      </c>
      <c r="AA1105" t="b">
        <v>1</v>
      </c>
      <c r="AB1105" s="2">
        <v>45801</v>
      </c>
      <c r="AC1105">
        <v>37</v>
      </c>
      <c r="AD1105">
        <v>88</v>
      </c>
      <c r="AE1105">
        <v>16</v>
      </c>
      <c r="AF1105">
        <v>1</v>
      </c>
      <c r="AG1105">
        <v>3</v>
      </c>
      <c r="AH1105" s="30">
        <v>1</v>
      </c>
      <c r="AI1105">
        <v>0</v>
      </c>
      <c r="AJ1105" t="s">
        <v>53</v>
      </c>
      <c r="AK1105" t="s">
        <v>42</v>
      </c>
      <c r="AL1105" s="29">
        <f>Table1[[#This Row],[membership_tenure_months]]*Table1[[#This Row],[final_price]]</f>
        <v>999</v>
      </c>
    </row>
    <row r="1106" spans="1:38" x14ac:dyDescent="0.35">
      <c r="A1106">
        <v>24</v>
      </c>
      <c r="B1106" t="s">
        <v>34</v>
      </c>
      <c r="C1106">
        <v>3</v>
      </c>
      <c r="D1106" t="s">
        <v>109</v>
      </c>
      <c r="E1106" t="b">
        <v>0</v>
      </c>
      <c r="F1106" s="1">
        <v>0.44861111111111113</v>
      </c>
      <c r="G1106" s="1">
        <v>0.54097222222222219</v>
      </c>
      <c r="H1106">
        <v>133</v>
      </c>
      <c r="I1106" t="b">
        <v>0</v>
      </c>
      <c r="J1106" t="b">
        <v>1</v>
      </c>
      <c r="K1106" t="b">
        <v>1</v>
      </c>
      <c r="L1106" t="s">
        <v>36</v>
      </c>
      <c r="M1106">
        <v>50</v>
      </c>
      <c r="N1106" t="s">
        <v>37</v>
      </c>
      <c r="O1106">
        <v>50</v>
      </c>
      <c r="P1106" t="s">
        <v>51</v>
      </c>
      <c r="Q1106">
        <v>0.1</v>
      </c>
      <c r="R1106" s="29">
        <v>45</v>
      </c>
      <c r="S1106" t="s">
        <v>39</v>
      </c>
      <c r="T1106" t="s">
        <v>83</v>
      </c>
      <c r="U1106">
        <v>33.770099999999999</v>
      </c>
      <c r="V1106">
        <v>-118.19370000000001</v>
      </c>
      <c r="W1106">
        <f t="shared" si="34"/>
        <v>2024</v>
      </c>
      <c r="X1106" t="str">
        <f t="shared" si="35"/>
        <v>December</v>
      </c>
      <c r="Y1106" s="2">
        <v>45645</v>
      </c>
      <c r="Z1106">
        <v>5</v>
      </c>
      <c r="AA1106" t="b">
        <v>1</v>
      </c>
      <c r="AB1106" s="2">
        <v>45850</v>
      </c>
      <c r="AC1106">
        <v>8</v>
      </c>
      <c r="AD1106">
        <v>39</v>
      </c>
      <c r="AE1106">
        <v>12</v>
      </c>
      <c r="AF1106">
        <v>2.2000000000000002</v>
      </c>
      <c r="AG1106">
        <v>5</v>
      </c>
      <c r="AH1106" s="30">
        <v>0</v>
      </c>
      <c r="AI1106">
        <v>0</v>
      </c>
      <c r="AJ1106" t="s">
        <v>84</v>
      </c>
      <c r="AK1106" t="s">
        <v>42</v>
      </c>
      <c r="AL1106" s="29">
        <f>Table1[[#This Row],[membership_tenure_months]]*Table1[[#This Row],[final_price]]</f>
        <v>360</v>
      </c>
    </row>
    <row r="1107" spans="1:38" x14ac:dyDescent="0.35">
      <c r="A1107">
        <v>38</v>
      </c>
      <c r="B1107" t="s">
        <v>66</v>
      </c>
      <c r="C1107">
        <v>1</v>
      </c>
      <c r="D1107" t="s">
        <v>90</v>
      </c>
      <c r="E1107" t="b">
        <v>1</v>
      </c>
      <c r="F1107" s="1">
        <v>0.41736111111111113</v>
      </c>
      <c r="G1107" s="1">
        <v>0.53333333333333333</v>
      </c>
      <c r="H1107">
        <v>167</v>
      </c>
      <c r="I1107" t="b">
        <v>1</v>
      </c>
      <c r="J1107" t="b">
        <v>1</v>
      </c>
      <c r="K1107" t="b">
        <v>1</v>
      </c>
      <c r="L1107" t="s">
        <v>80</v>
      </c>
      <c r="M1107">
        <v>70</v>
      </c>
      <c r="N1107" t="s">
        <v>37</v>
      </c>
      <c r="O1107">
        <v>70</v>
      </c>
      <c r="P1107" t="s">
        <v>46</v>
      </c>
      <c r="Q1107">
        <v>0</v>
      </c>
      <c r="R1107" s="29">
        <v>70</v>
      </c>
      <c r="S1107" t="s">
        <v>68</v>
      </c>
      <c r="T1107" t="s">
        <v>48</v>
      </c>
      <c r="U1107">
        <v>36.7378</v>
      </c>
      <c r="V1107">
        <v>-119.7871</v>
      </c>
      <c r="W1107">
        <f t="shared" si="34"/>
        <v>2024</v>
      </c>
      <c r="X1107" t="str">
        <f t="shared" si="35"/>
        <v>April</v>
      </c>
      <c r="Y1107" s="2">
        <v>45409</v>
      </c>
      <c r="Z1107">
        <v>5</v>
      </c>
      <c r="AA1107" t="b">
        <v>0</v>
      </c>
      <c r="AB1107" s="2">
        <v>45837</v>
      </c>
      <c r="AC1107">
        <v>16</v>
      </c>
      <c r="AD1107">
        <v>52</v>
      </c>
      <c r="AE1107">
        <v>4</v>
      </c>
      <c r="AF1107">
        <v>2.8</v>
      </c>
      <c r="AG1107">
        <v>0</v>
      </c>
      <c r="AH1107" s="30">
        <v>0</v>
      </c>
      <c r="AI1107">
        <v>1</v>
      </c>
      <c r="AJ1107" t="s">
        <v>49</v>
      </c>
      <c r="AK1107" t="s">
        <v>42</v>
      </c>
      <c r="AL1107" s="29">
        <f>Table1[[#This Row],[membership_tenure_months]]*Table1[[#This Row],[final_price]]</f>
        <v>1120</v>
      </c>
    </row>
    <row r="1108" spans="1:38" x14ac:dyDescent="0.35">
      <c r="A1108">
        <v>28</v>
      </c>
      <c r="B1108" t="s">
        <v>34</v>
      </c>
      <c r="C1108">
        <v>4</v>
      </c>
      <c r="D1108" t="s">
        <v>162</v>
      </c>
      <c r="E1108" t="b">
        <v>1</v>
      </c>
      <c r="F1108" s="1">
        <v>0.46527777777777779</v>
      </c>
      <c r="G1108" s="1">
        <v>0.5805555555555556</v>
      </c>
      <c r="H1108">
        <v>166</v>
      </c>
      <c r="I1108" t="b">
        <v>0</v>
      </c>
      <c r="J1108" t="b">
        <v>1</v>
      </c>
      <c r="K1108" t="b">
        <v>1</v>
      </c>
      <c r="L1108" t="s">
        <v>36</v>
      </c>
      <c r="M1108">
        <v>50</v>
      </c>
      <c r="N1108" t="s">
        <v>82</v>
      </c>
      <c r="O1108">
        <v>37.5</v>
      </c>
      <c r="P1108" t="s">
        <v>93</v>
      </c>
      <c r="Q1108">
        <v>0.15</v>
      </c>
      <c r="R1108" s="29">
        <v>31.875</v>
      </c>
      <c r="S1108" t="s">
        <v>39</v>
      </c>
      <c r="T1108" t="s">
        <v>83</v>
      </c>
      <c r="U1108">
        <v>33.770099999999999</v>
      </c>
      <c r="V1108">
        <v>-118.19370000000001</v>
      </c>
      <c r="W1108">
        <f t="shared" si="34"/>
        <v>2023</v>
      </c>
      <c r="X1108" t="str">
        <f t="shared" si="35"/>
        <v>April</v>
      </c>
      <c r="Y1108" s="2">
        <v>45023</v>
      </c>
      <c r="Z1108">
        <v>1</v>
      </c>
      <c r="AA1108" t="b">
        <v>1</v>
      </c>
      <c r="AB1108" s="2">
        <v>45815</v>
      </c>
      <c r="AC1108">
        <v>28</v>
      </c>
      <c r="AD1108">
        <v>74</v>
      </c>
      <c r="AE1108">
        <v>16</v>
      </c>
      <c r="AF1108">
        <v>2.8</v>
      </c>
      <c r="AG1108">
        <v>5.62</v>
      </c>
      <c r="AH1108" s="30">
        <v>1</v>
      </c>
      <c r="AI1108">
        <v>0</v>
      </c>
      <c r="AJ1108" t="s">
        <v>84</v>
      </c>
      <c r="AK1108" t="s">
        <v>42</v>
      </c>
      <c r="AL1108" s="29">
        <f>Table1[[#This Row],[membership_tenure_months]]*Table1[[#This Row],[final_price]]</f>
        <v>892.5</v>
      </c>
    </row>
    <row r="1109" spans="1:38" x14ac:dyDescent="0.35">
      <c r="A1109">
        <v>28</v>
      </c>
      <c r="B1109" t="s">
        <v>34</v>
      </c>
      <c r="C1109">
        <v>4</v>
      </c>
      <c r="D1109" t="s">
        <v>162</v>
      </c>
      <c r="E1109" t="b">
        <v>1</v>
      </c>
      <c r="F1109" s="1">
        <v>0.46527777777777779</v>
      </c>
      <c r="G1109" s="1">
        <v>0.5805555555555556</v>
      </c>
      <c r="H1109">
        <v>166</v>
      </c>
      <c r="I1109" t="b">
        <v>0</v>
      </c>
      <c r="J1109" t="b">
        <v>1</v>
      </c>
      <c r="K1109" t="b">
        <v>1</v>
      </c>
      <c r="L1109" t="s">
        <v>36</v>
      </c>
      <c r="M1109">
        <v>50</v>
      </c>
      <c r="N1109" t="s">
        <v>82</v>
      </c>
      <c r="O1109">
        <v>37.5</v>
      </c>
      <c r="P1109" t="s">
        <v>93</v>
      </c>
      <c r="Q1109">
        <v>0.15</v>
      </c>
      <c r="R1109" s="29">
        <v>31.875</v>
      </c>
      <c r="S1109" t="s">
        <v>39</v>
      </c>
      <c r="T1109" t="s">
        <v>83</v>
      </c>
      <c r="U1109">
        <v>33.770099999999999</v>
      </c>
      <c r="V1109">
        <v>-118.19370000000001</v>
      </c>
      <c r="W1109">
        <f t="shared" si="34"/>
        <v>2023</v>
      </c>
      <c r="X1109" t="str">
        <f t="shared" si="35"/>
        <v>June</v>
      </c>
      <c r="Y1109" s="2">
        <v>45089</v>
      </c>
      <c r="Z1109">
        <v>3</v>
      </c>
      <c r="AA1109" t="b">
        <v>1</v>
      </c>
      <c r="AB1109" s="2">
        <v>45819</v>
      </c>
      <c r="AC1109">
        <v>26</v>
      </c>
      <c r="AD1109">
        <v>70</v>
      </c>
      <c r="AE1109">
        <v>16</v>
      </c>
      <c r="AF1109">
        <v>2.8</v>
      </c>
      <c r="AG1109">
        <v>5.62</v>
      </c>
      <c r="AH1109" s="30">
        <v>1</v>
      </c>
      <c r="AI1109">
        <v>0</v>
      </c>
      <c r="AJ1109" t="s">
        <v>84</v>
      </c>
      <c r="AK1109" t="s">
        <v>42</v>
      </c>
      <c r="AL1109" s="29">
        <f>Table1[[#This Row],[membership_tenure_months]]*Table1[[#This Row],[final_price]]</f>
        <v>828.75</v>
      </c>
    </row>
    <row r="1110" spans="1:38" x14ac:dyDescent="0.35">
      <c r="A1110">
        <v>20</v>
      </c>
      <c r="B1110" t="s">
        <v>34</v>
      </c>
      <c r="C1110">
        <v>4</v>
      </c>
      <c r="D1110" t="s">
        <v>117</v>
      </c>
      <c r="E1110" t="b">
        <v>1</v>
      </c>
      <c r="F1110" s="1">
        <v>0.40694444444444444</v>
      </c>
      <c r="G1110" s="1">
        <v>0.49652777777777779</v>
      </c>
      <c r="H1110">
        <v>129</v>
      </c>
      <c r="I1110" t="b">
        <v>0</v>
      </c>
      <c r="J1110" t="b">
        <v>1</v>
      </c>
      <c r="K1110" t="b">
        <v>0</v>
      </c>
      <c r="L1110" t="s">
        <v>36</v>
      </c>
      <c r="M1110">
        <v>50</v>
      </c>
      <c r="N1110" t="s">
        <v>97</v>
      </c>
      <c r="O1110">
        <v>45</v>
      </c>
      <c r="P1110" t="s">
        <v>93</v>
      </c>
      <c r="Q1110">
        <v>0.15</v>
      </c>
      <c r="R1110" s="29">
        <v>38.25</v>
      </c>
      <c r="S1110" t="s">
        <v>39</v>
      </c>
      <c r="T1110" t="s">
        <v>83</v>
      </c>
      <c r="U1110">
        <v>33.770099999999999</v>
      </c>
      <c r="V1110">
        <v>-118.19370000000001</v>
      </c>
      <c r="W1110">
        <f t="shared" si="34"/>
        <v>2025</v>
      </c>
      <c r="X1110" t="str">
        <f t="shared" si="35"/>
        <v>January</v>
      </c>
      <c r="Y1110" s="2">
        <v>45667</v>
      </c>
      <c r="Z1110">
        <v>8</v>
      </c>
      <c r="AA1110" t="b">
        <v>1</v>
      </c>
      <c r="AB1110" s="2">
        <v>45851</v>
      </c>
      <c r="AC1110">
        <v>7</v>
      </c>
      <c r="AD1110">
        <v>38</v>
      </c>
      <c r="AE1110">
        <v>16</v>
      </c>
      <c r="AF1110">
        <v>2.2000000000000002</v>
      </c>
      <c r="AG1110">
        <v>6.75</v>
      </c>
      <c r="AH1110" s="30">
        <v>0</v>
      </c>
      <c r="AI1110">
        <v>0</v>
      </c>
      <c r="AJ1110" t="s">
        <v>84</v>
      </c>
      <c r="AK1110" t="s">
        <v>42</v>
      </c>
      <c r="AL1110" s="29">
        <f>Table1[[#This Row],[membership_tenure_months]]*Table1[[#This Row],[final_price]]</f>
        <v>267.75</v>
      </c>
    </row>
    <row r="1111" spans="1:38" x14ac:dyDescent="0.35">
      <c r="A1111">
        <v>39</v>
      </c>
      <c r="B1111" t="s">
        <v>43</v>
      </c>
      <c r="C1111">
        <v>2</v>
      </c>
      <c r="D1111" t="s">
        <v>145</v>
      </c>
      <c r="E1111" t="b">
        <v>1</v>
      </c>
      <c r="F1111" s="1">
        <v>0.63472222222222219</v>
      </c>
      <c r="G1111" s="1">
        <v>0.73541666666666672</v>
      </c>
      <c r="H1111">
        <v>145</v>
      </c>
      <c r="I1111" t="b">
        <v>1</v>
      </c>
      <c r="J1111" t="b">
        <v>0</v>
      </c>
      <c r="K1111" t="b">
        <v>0</v>
      </c>
      <c r="L1111" t="s">
        <v>36</v>
      </c>
      <c r="M1111">
        <v>30</v>
      </c>
      <c r="N1111" t="s">
        <v>82</v>
      </c>
      <c r="O1111">
        <v>22.5</v>
      </c>
      <c r="P1111" t="s">
        <v>38</v>
      </c>
      <c r="Q1111">
        <v>0.05</v>
      </c>
      <c r="R1111" s="29">
        <v>21.375</v>
      </c>
      <c r="S1111" t="s">
        <v>47</v>
      </c>
      <c r="T1111" t="s">
        <v>61</v>
      </c>
      <c r="U1111">
        <v>38.581600000000002</v>
      </c>
      <c r="V1111">
        <v>-121.4944</v>
      </c>
      <c r="W1111">
        <f t="shared" si="34"/>
        <v>2023</v>
      </c>
      <c r="X1111" t="str">
        <f t="shared" si="35"/>
        <v>February</v>
      </c>
      <c r="Y1111" s="2">
        <v>44962</v>
      </c>
      <c r="Z1111">
        <v>0</v>
      </c>
      <c r="AA1111" t="b">
        <v>0</v>
      </c>
      <c r="AB1111" s="2">
        <v>45812</v>
      </c>
      <c r="AC1111">
        <v>30</v>
      </c>
      <c r="AD1111">
        <v>77</v>
      </c>
      <c r="AE1111">
        <v>8</v>
      </c>
      <c r="AF1111">
        <v>2.4</v>
      </c>
      <c r="AG1111">
        <v>1.1200000000000001</v>
      </c>
      <c r="AH1111" s="30">
        <v>1</v>
      </c>
      <c r="AI1111">
        <v>0</v>
      </c>
      <c r="AJ1111" t="s">
        <v>62</v>
      </c>
      <c r="AK1111" t="s">
        <v>42</v>
      </c>
      <c r="AL1111" s="29">
        <f>Table1[[#This Row],[membership_tenure_months]]*Table1[[#This Row],[final_price]]</f>
        <v>641.25</v>
      </c>
    </row>
    <row r="1112" spans="1:38" x14ac:dyDescent="0.35">
      <c r="A1112">
        <v>23</v>
      </c>
      <c r="B1112" t="s">
        <v>43</v>
      </c>
      <c r="C1112">
        <v>2</v>
      </c>
      <c r="D1112" t="s">
        <v>35</v>
      </c>
      <c r="E1112" t="b">
        <v>0</v>
      </c>
      <c r="F1112" s="1">
        <v>0.49722222222222223</v>
      </c>
      <c r="G1112" s="1">
        <v>0.5708333333333333</v>
      </c>
      <c r="H1112">
        <v>106</v>
      </c>
      <c r="I1112" t="b">
        <v>0</v>
      </c>
      <c r="J1112" t="b">
        <v>1</v>
      </c>
      <c r="K1112" t="b">
        <v>1</v>
      </c>
      <c r="L1112" t="s">
        <v>80</v>
      </c>
      <c r="M1112">
        <v>30</v>
      </c>
      <c r="N1112" t="s">
        <v>37</v>
      </c>
      <c r="O1112">
        <v>30</v>
      </c>
      <c r="P1112" t="s">
        <v>38</v>
      </c>
      <c r="Q1112">
        <v>0.05</v>
      </c>
      <c r="R1112" s="29">
        <v>28.5</v>
      </c>
      <c r="S1112" t="s">
        <v>47</v>
      </c>
      <c r="T1112" t="s">
        <v>48</v>
      </c>
      <c r="U1112">
        <v>36.7378</v>
      </c>
      <c r="V1112">
        <v>-119.7871</v>
      </c>
      <c r="W1112">
        <f t="shared" si="34"/>
        <v>2024</v>
      </c>
      <c r="X1112" t="str">
        <f t="shared" si="35"/>
        <v>October</v>
      </c>
      <c r="Y1112" s="2">
        <v>45591</v>
      </c>
      <c r="Z1112">
        <v>6</v>
      </c>
      <c r="AA1112" t="b">
        <v>0</v>
      </c>
      <c r="AB1112" s="2">
        <v>45847</v>
      </c>
      <c r="AC1112">
        <v>10</v>
      </c>
      <c r="AD1112">
        <v>42</v>
      </c>
      <c r="AE1112">
        <v>8</v>
      </c>
      <c r="AF1112">
        <v>1.8</v>
      </c>
      <c r="AG1112">
        <v>1.5</v>
      </c>
      <c r="AH1112" s="30">
        <v>0</v>
      </c>
      <c r="AI1112">
        <v>0</v>
      </c>
      <c r="AJ1112" t="s">
        <v>49</v>
      </c>
      <c r="AK1112" t="s">
        <v>42</v>
      </c>
      <c r="AL1112" s="29">
        <f>Table1[[#This Row],[membership_tenure_months]]*Table1[[#This Row],[final_price]]</f>
        <v>285</v>
      </c>
    </row>
    <row r="1113" spans="1:38" x14ac:dyDescent="0.35">
      <c r="A1113">
        <v>41</v>
      </c>
      <c r="B1113" t="s">
        <v>43</v>
      </c>
      <c r="C1113">
        <v>3</v>
      </c>
      <c r="D1113" t="s">
        <v>101</v>
      </c>
      <c r="E1113" t="b">
        <v>0</v>
      </c>
      <c r="F1113" s="1">
        <v>0.41388888888888886</v>
      </c>
      <c r="G1113" s="1">
        <v>0.48541666666666666</v>
      </c>
      <c r="H1113">
        <v>103</v>
      </c>
      <c r="I1113" t="b">
        <v>0</v>
      </c>
      <c r="J1113" t="b">
        <v>1</v>
      </c>
      <c r="K1113" t="b">
        <v>1</v>
      </c>
      <c r="L1113" t="s">
        <v>60</v>
      </c>
      <c r="M1113">
        <v>30</v>
      </c>
      <c r="N1113" t="s">
        <v>37</v>
      </c>
      <c r="O1113">
        <v>30</v>
      </c>
      <c r="P1113" t="s">
        <v>93</v>
      </c>
      <c r="Q1113">
        <v>0.15</v>
      </c>
      <c r="R1113" s="29">
        <v>25.5</v>
      </c>
      <c r="S1113" t="s">
        <v>47</v>
      </c>
      <c r="T1113" t="s">
        <v>83</v>
      </c>
      <c r="U1113">
        <v>33.770099999999999</v>
      </c>
      <c r="V1113">
        <v>-118.19370000000001</v>
      </c>
      <c r="W1113">
        <f t="shared" si="34"/>
        <v>2024</v>
      </c>
      <c r="X1113" t="str">
        <f t="shared" si="35"/>
        <v>October</v>
      </c>
      <c r="Y1113" s="2">
        <v>45592</v>
      </c>
      <c r="Z1113">
        <v>3</v>
      </c>
      <c r="AA1113" t="b">
        <v>0</v>
      </c>
      <c r="AB1113" s="2">
        <v>45847</v>
      </c>
      <c r="AC1113">
        <v>10</v>
      </c>
      <c r="AD1113">
        <v>42</v>
      </c>
      <c r="AE1113">
        <v>12</v>
      </c>
      <c r="AF1113">
        <v>1.7</v>
      </c>
      <c r="AG1113">
        <v>4.5</v>
      </c>
      <c r="AH1113" s="30">
        <v>0</v>
      </c>
      <c r="AI1113">
        <v>0</v>
      </c>
      <c r="AJ1113" t="s">
        <v>84</v>
      </c>
      <c r="AK1113" t="s">
        <v>42</v>
      </c>
      <c r="AL1113" s="29">
        <f>Table1[[#This Row],[membership_tenure_months]]*Table1[[#This Row],[final_price]]</f>
        <v>255</v>
      </c>
    </row>
    <row r="1114" spans="1:38" x14ac:dyDescent="0.35">
      <c r="A1114">
        <v>23</v>
      </c>
      <c r="B1114" t="s">
        <v>43</v>
      </c>
      <c r="C1114">
        <v>4</v>
      </c>
      <c r="D1114" t="s">
        <v>173</v>
      </c>
      <c r="E1114" t="b">
        <v>0</v>
      </c>
      <c r="F1114" s="1">
        <v>0.4284722222222222</v>
      </c>
      <c r="G1114" s="1">
        <v>0.51458333333333328</v>
      </c>
      <c r="H1114">
        <v>124</v>
      </c>
      <c r="I1114" t="b">
        <v>1</v>
      </c>
      <c r="J1114" t="b">
        <v>0</v>
      </c>
      <c r="K1114" t="b">
        <v>1</v>
      </c>
      <c r="L1114" t="s">
        <v>80</v>
      </c>
      <c r="M1114">
        <v>30</v>
      </c>
      <c r="N1114" t="s">
        <v>37</v>
      </c>
      <c r="O1114">
        <v>30</v>
      </c>
      <c r="P1114" t="s">
        <v>46</v>
      </c>
      <c r="Q1114">
        <v>0</v>
      </c>
      <c r="R1114" s="29">
        <v>30</v>
      </c>
      <c r="S1114" t="s">
        <v>47</v>
      </c>
      <c r="T1114" t="s">
        <v>57</v>
      </c>
      <c r="U1114">
        <v>33.836599999999997</v>
      </c>
      <c r="V1114">
        <v>-117.9143</v>
      </c>
      <c r="W1114">
        <f t="shared" si="34"/>
        <v>2023</v>
      </c>
      <c r="X1114" t="str">
        <f t="shared" si="35"/>
        <v>November</v>
      </c>
      <c r="Y1114" s="2">
        <v>45259</v>
      </c>
      <c r="Z1114">
        <v>0</v>
      </c>
      <c r="AA1114" t="b">
        <v>0</v>
      </c>
      <c r="AB1114" s="2">
        <v>45828</v>
      </c>
      <c r="AC1114">
        <v>21</v>
      </c>
      <c r="AD1114">
        <v>61</v>
      </c>
      <c r="AE1114">
        <v>16</v>
      </c>
      <c r="AF1114">
        <v>2.1</v>
      </c>
      <c r="AG1114">
        <v>0</v>
      </c>
      <c r="AH1114" s="30">
        <v>1</v>
      </c>
      <c r="AI1114">
        <v>0</v>
      </c>
      <c r="AJ1114" t="s">
        <v>58</v>
      </c>
      <c r="AK1114" t="s">
        <v>42</v>
      </c>
      <c r="AL1114" s="29">
        <f>Table1[[#This Row],[membership_tenure_months]]*Table1[[#This Row],[final_price]]</f>
        <v>630</v>
      </c>
    </row>
    <row r="1115" spans="1:38" x14ac:dyDescent="0.35">
      <c r="A1115">
        <v>39</v>
      </c>
      <c r="B1115" t="s">
        <v>54</v>
      </c>
      <c r="C1115">
        <v>5</v>
      </c>
      <c r="D1115" t="s">
        <v>123</v>
      </c>
      <c r="E1115" t="b">
        <v>1</v>
      </c>
      <c r="F1115" s="1">
        <v>0.67013888888888884</v>
      </c>
      <c r="G1115" s="1">
        <v>0.77916666666666667</v>
      </c>
      <c r="H1115">
        <v>157</v>
      </c>
      <c r="I1115" t="b">
        <v>0</v>
      </c>
      <c r="J1115" t="b">
        <v>1</v>
      </c>
      <c r="K1115" t="b">
        <v>0</v>
      </c>
      <c r="L1115" t="s">
        <v>36</v>
      </c>
      <c r="M1115">
        <v>20</v>
      </c>
      <c r="N1115" t="s">
        <v>37</v>
      </c>
      <c r="O1115">
        <v>20</v>
      </c>
      <c r="P1115" t="s">
        <v>51</v>
      </c>
      <c r="Q1115">
        <v>0.1</v>
      </c>
      <c r="R1115" s="29">
        <v>18</v>
      </c>
      <c r="S1115" t="s">
        <v>56</v>
      </c>
      <c r="T1115" t="s">
        <v>40</v>
      </c>
      <c r="U1115">
        <v>37.338200000000001</v>
      </c>
      <c r="V1115">
        <v>-121.88630000000001</v>
      </c>
      <c r="W1115">
        <f t="shared" si="34"/>
        <v>2023</v>
      </c>
      <c r="X1115" t="str">
        <f t="shared" si="35"/>
        <v>September</v>
      </c>
      <c r="Y1115" s="2">
        <v>45199</v>
      </c>
      <c r="Z1115">
        <v>8</v>
      </c>
      <c r="AA1115" t="b">
        <v>1</v>
      </c>
      <c r="AB1115" s="2">
        <v>45825</v>
      </c>
      <c r="AC1115">
        <v>23</v>
      </c>
      <c r="AD1115">
        <v>64</v>
      </c>
      <c r="AE1115">
        <v>20</v>
      </c>
      <c r="AF1115">
        <v>2.6</v>
      </c>
      <c r="AG1115">
        <v>2</v>
      </c>
      <c r="AH1115" s="30">
        <v>1</v>
      </c>
      <c r="AI1115">
        <v>0</v>
      </c>
      <c r="AJ1115" t="s">
        <v>41</v>
      </c>
      <c r="AK1115" t="s">
        <v>42</v>
      </c>
      <c r="AL1115" s="29">
        <f>Table1[[#This Row],[membership_tenure_months]]*Table1[[#This Row],[final_price]]</f>
        <v>414</v>
      </c>
    </row>
    <row r="1116" spans="1:38" x14ac:dyDescent="0.35">
      <c r="A1116">
        <v>32</v>
      </c>
      <c r="B1116" t="s">
        <v>43</v>
      </c>
      <c r="C1116">
        <v>3</v>
      </c>
      <c r="D1116" t="s">
        <v>71</v>
      </c>
      <c r="E1116" t="b">
        <v>0</v>
      </c>
      <c r="F1116" s="1">
        <v>0.59930555555555554</v>
      </c>
      <c r="G1116" s="1">
        <v>0.65833333333333333</v>
      </c>
      <c r="H1116">
        <v>85</v>
      </c>
      <c r="I1116" t="b">
        <v>1</v>
      </c>
      <c r="J1116" t="b">
        <v>0</v>
      </c>
      <c r="K1116" t="b">
        <v>0</v>
      </c>
      <c r="L1116" t="s">
        <v>60</v>
      </c>
      <c r="M1116">
        <v>30</v>
      </c>
      <c r="N1116" t="s">
        <v>37</v>
      </c>
      <c r="O1116">
        <v>30</v>
      </c>
      <c r="P1116" t="s">
        <v>46</v>
      </c>
      <c r="Q1116">
        <v>0</v>
      </c>
      <c r="R1116" s="29">
        <v>30</v>
      </c>
      <c r="S1116" t="s">
        <v>47</v>
      </c>
      <c r="T1116" t="s">
        <v>83</v>
      </c>
      <c r="U1116">
        <v>33.770099999999999</v>
      </c>
      <c r="V1116">
        <v>-118.19370000000001</v>
      </c>
      <c r="W1116">
        <f t="shared" si="34"/>
        <v>2023</v>
      </c>
      <c r="X1116" t="str">
        <f t="shared" si="35"/>
        <v>October</v>
      </c>
      <c r="Y1116" s="2">
        <v>45213</v>
      </c>
      <c r="Z1116">
        <v>0</v>
      </c>
      <c r="AA1116" t="b">
        <v>0</v>
      </c>
      <c r="AB1116" s="2">
        <v>45826</v>
      </c>
      <c r="AC1116">
        <v>22</v>
      </c>
      <c r="AD1116">
        <v>63</v>
      </c>
      <c r="AE1116">
        <v>12</v>
      </c>
      <c r="AF1116">
        <v>1.4</v>
      </c>
      <c r="AG1116">
        <v>0</v>
      </c>
      <c r="AH1116" s="30">
        <v>1</v>
      </c>
      <c r="AI1116">
        <v>0</v>
      </c>
      <c r="AJ1116" t="s">
        <v>84</v>
      </c>
      <c r="AK1116" t="s">
        <v>42</v>
      </c>
      <c r="AL1116" s="29">
        <f>Table1[[#This Row],[membership_tenure_months]]*Table1[[#This Row],[final_price]]</f>
        <v>660</v>
      </c>
    </row>
    <row r="1117" spans="1:38" x14ac:dyDescent="0.35">
      <c r="A1117">
        <v>49</v>
      </c>
      <c r="B1117" t="s">
        <v>34</v>
      </c>
      <c r="C1117">
        <v>2</v>
      </c>
      <c r="D1117" t="s">
        <v>92</v>
      </c>
      <c r="E1117" t="b">
        <v>1</v>
      </c>
      <c r="F1117" s="1">
        <v>0.55555555555555558</v>
      </c>
      <c r="G1117" s="1">
        <v>0.60138888888888886</v>
      </c>
      <c r="H1117">
        <v>66</v>
      </c>
      <c r="I1117" t="b">
        <v>0</v>
      </c>
      <c r="J1117" t="b">
        <v>1</v>
      </c>
      <c r="K1117" t="b">
        <v>1</v>
      </c>
      <c r="L1117" t="s">
        <v>45</v>
      </c>
      <c r="M1117">
        <v>50</v>
      </c>
      <c r="N1117" t="s">
        <v>37</v>
      </c>
      <c r="O1117">
        <v>50</v>
      </c>
      <c r="P1117" t="s">
        <v>46</v>
      </c>
      <c r="Q1117">
        <v>0</v>
      </c>
      <c r="R1117" s="29">
        <v>50</v>
      </c>
      <c r="S1117" t="s">
        <v>39</v>
      </c>
      <c r="T1117" t="s">
        <v>61</v>
      </c>
      <c r="U1117">
        <v>38.581600000000002</v>
      </c>
      <c r="V1117">
        <v>-121.4944</v>
      </c>
      <c r="W1117">
        <f t="shared" si="34"/>
        <v>2025</v>
      </c>
      <c r="X1117" t="str">
        <f t="shared" si="35"/>
        <v>March</v>
      </c>
      <c r="Y1117" s="2">
        <v>45733</v>
      </c>
      <c r="Z1117">
        <v>5</v>
      </c>
      <c r="AA1117" t="b">
        <v>1</v>
      </c>
      <c r="AB1117" s="2">
        <v>45855</v>
      </c>
      <c r="AC1117">
        <v>5</v>
      </c>
      <c r="AD1117">
        <v>34</v>
      </c>
      <c r="AE1117">
        <v>8</v>
      </c>
      <c r="AF1117">
        <v>1.1000000000000001</v>
      </c>
      <c r="AG1117">
        <v>0</v>
      </c>
      <c r="AH1117" s="30">
        <v>0</v>
      </c>
      <c r="AI1117">
        <v>1</v>
      </c>
      <c r="AJ1117" t="s">
        <v>62</v>
      </c>
      <c r="AK1117" t="s">
        <v>42</v>
      </c>
      <c r="AL1117" s="29">
        <f>Table1[[#This Row],[membership_tenure_months]]*Table1[[#This Row],[final_price]]</f>
        <v>250</v>
      </c>
    </row>
    <row r="1118" spans="1:38" x14ac:dyDescent="0.35">
      <c r="A1118">
        <v>41</v>
      </c>
      <c r="B1118" t="s">
        <v>34</v>
      </c>
      <c r="C1118">
        <v>1</v>
      </c>
      <c r="D1118" t="s">
        <v>81</v>
      </c>
      <c r="E1118" t="b">
        <v>1</v>
      </c>
      <c r="F1118" s="1">
        <v>0.55138888888888893</v>
      </c>
      <c r="G1118" s="1">
        <v>0.64861111111111114</v>
      </c>
      <c r="H1118">
        <v>140</v>
      </c>
      <c r="I1118" t="b">
        <v>0</v>
      </c>
      <c r="J1118" t="b">
        <v>0</v>
      </c>
      <c r="K1118" t="b">
        <v>0</v>
      </c>
      <c r="L1118" t="s">
        <v>80</v>
      </c>
      <c r="M1118">
        <v>50</v>
      </c>
      <c r="N1118" t="s">
        <v>37</v>
      </c>
      <c r="O1118">
        <v>50</v>
      </c>
      <c r="P1118" t="s">
        <v>51</v>
      </c>
      <c r="Q1118">
        <v>0.1</v>
      </c>
      <c r="R1118" s="29">
        <v>45</v>
      </c>
      <c r="S1118" t="s">
        <v>39</v>
      </c>
      <c r="T1118" t="s">
        <v>64</v>
      </c>
      <c r="U1118">
        <v>34.052199999999999</v>
      </c>
      <c r="V1118">
        <v>-118.2437</v>
      </c>
      <c r="W1118">
        <f t="shared" si="34"/>
        <v>2022</v>
      </c>
      <c r="X1118" t="str">
        <f t="shared" si="35"/>
        <v>December</v>
      </c>
      <c r="Y1118" s="2">
        <v>44896</v>
      </c>
      <c r="Z1118">
        <v>0</v>
      </c>
      <c r="AA1118" t="b">
        <v>1</v>
      </c>
      <c r="AB1118" s="2">
        <v>45808</v>
      </c>
      <c r="AC1118">
        <v>32</v>
      </c>
      <c r="AD1118">
        <v>81</v>
      </c>
      <c r="AE1118">
        <v>4</v>
      </c>
      <c r="AF1118">
        <v>2.2999999999999998</v>
      </c>
      <c r="AG1118">
        <v>5</v>
      </c>
      <c r="AH1118" s="30">
        <v>1</v>
      </c>
      <c r="AI1118">
        <v>0</v>
      </c>
      <c r="AJ1118" t="s">
        <v>65</v>
      </c>
      <c r="AK1118" t="s">
        <v>42</v>
      </c>
      <c r="AL1118" s="29">
        <f>Table1[[#This Row],[membership_tenure_months]]*Table1[[#This Row],[final_price]]</f>
        <v>1440</v>
      </c>
    </row>
    <row r="1119" spans="1:38" x14ac:dyDescent="0.35">
      <c r="A1119">
        <v>26</v>
      </c>
      <c r="B1119" t="s">
        <v>43</v>
      </c>
      <c r="C1119">
        <v>2</v>
      </c>
      <c r="D1119" t="s">
        <v>158</v>
      </c>
      <c r="E1119" t="b">
        <v>1</v>
      </c>
      <c r="F1119" s="1">
        <v>0.65555555555555556</v>
      </c>
      <c r="G1119" s="1">
        <v>0.76180555555555551</v>
      </c>
      <c r="H1119">
        <v>153</v>
      </c>
      <c r="I1119" t="b">
        <v>0</v>
      </c>
      <c r="J1119" t="b">
        <v>1</v>
      </c>
      <c r="K1119" t="b">
        <v>1</v>
      </c>
      <c r="L1119" t="s">
        <v>36</v>
      </c>
      <c r="M1119">
        <v>30</v>
      </c>
      <c r="N1119" t="s">
        <v>37</v>
      </c>
      <c r="O1119">
        <v>30</v>
      </c>
      <c r="P1119" t="s">
        <v>46</v>
      </c>
      <c r="Q1119">
        <v>0</v>
      </c>
      <c r="R1119" s="29">
        <v>30</v>
      </c>
      <c r="S1119" t="s">
        <v>47</v>
      </c>
      <c r="T1119" t="s">
        <v>72</v>
      </c>
      <c r="U1119">
        <v>35.3733</v>
      </c>
      <c r="V1119">
        <v>-119.0187</v>
      </c>
      <c r="W1119">
        <f t="shared" si="34"/>
        <v>2024</v>
      </c>
      <c r="X1119" t="str">
        <f t="shared" si="35"/>
        <v>September</v>
      </c>
      <c r="Y1119" s="2">
        <v>45548</v>
      </c>
      <c r="Z1119">
        <v>4</v>
      </c>
      <c r="AA1119" t="b">
        <v>0</v>
      </c>
      <c r="AB1119" s="2">
        <v>45845</v>
      </c>
      <c r="AC1119">
        <v>11</v>
      </c>
      <c r="AD1119">
        <v>44</v>
      </c>
      <c r="AE1119">
        <v>8</v>
      </c>
      <c r="AF1119">
        <v>2.6</v>
      </c>
      <c r="AG1119">
        <v>0</v>
      </c>
      <c r="AH1119" s="30">
        <v>0</v>
      </c>
      <c r="AI1119">
        <v>0</v>
      </c>
      <c r="AJ1119" t="s">
        <v>73</v>
      </c>
      <c r="AK1119" t="s">
        <v>42</v>
      </c>
      <c r="AL1119" s="29">
        <f>Table1[[#This Row],[membership_tenure_months]]*Table1[[#This Row],[final_price]]</f>
        <v>330</v>
      </c>
    </row>
    <row r="1120" spans="1:38" x14ac:dyDescent="0.35">
      <c r="A1120">
        <v>39</v>
      </c>
      <c r="B1120" t="s">
        <v>34</v>
      </c>
      <c r="C1120">
        <v>5</v>
      </c>
      <c r="D1120" t="s">
        <v>156</v>
      </c>
      <c r="E1120" t="b">
        <v>1</v>
      </c>
      <c r="F1120" s="1">
        <v>0.40416666666666667</v>
      </c>
      <c r="G1120" s="1">
        <v>0.51597222222222228</v>
      </c>
      <c r="H1120">
        <v>161</v>
      </c>
      <c r="I1120" t="b">
        <v>1</v>
      </c>
      <c r="J1120" t="b">
        <v>1</v>
      </c>
      <c r="K1120" t="b">
        <v>0</v>
      </c>
      <c r="L1120" t="s">
        <v>36</v>
      </c>
      <c r="M1120">
        <v>50</v>
      </c>
      <c r="N1120" t="s">
        <v>37</v>
      </c>
      <c r="O1120">
        <v>50</v>
      </c>
      <c r="P1120" t="s">
        <v>93</v>
      </c>
      <c r="Q1120">
        <v>0.15</v>
      </c>
      <c r="R1120" s="29">
        <v>42.5</v>
      </c>
      <c r="S1120" t="s">
        <v>39</v>
      </c>
      <c r="T1120" t="s">
        <v>72</v>
      </c>
      <c r="U1120">
        <v>35.3733</v>
      </c>
      <c r="V1120">
        <v>-119.0187</v>
      </c>
      <c r="W1120">
        <f t="shared" si="34"/>
        <v>2025</v>
      </c>
      <c r="X1120" t="str">
        <f t="shared" si="35"/>
        <v>February</v>
      </c>
      <c r="Y1120" s="2">
        <v>45693</v>
      </c>
      <c r="Z1120">
        <v>8</v>
      </c>
      <c r="AA1120" t="b">
        <v>0</v>
      </c>
      <c r="AB1120" s="2">
        <v>45853</v>
      </c>
      <c r="AC1120">
        <v>6</v>
      </c>
      <c r="AD1120">
        <v>36</v>
      </c>
      <c r="AE1120">
        <v>20</v>
      </c>
      <c r="AF1120">
        <v>2.7</v>
      </c>
      <c r="AG1120">
        <v>7.5</v>
      </c>
      <c r="AH1120" s="30">
        <v>0</v>
      </c>
      <c r="AI1120">
        <v>0</v>
      </c>
      <c r="AJ1120" t="s">
        <v>73</v>
      </c>
      <c r="AK1120" t="s">
        <v>42</v>
      </c>
      <c r="AL1120" s="29">
        <f>Table1[[#This Row],[membership_tenure_months]]*Table1[[#This Row],[final_price]]</f>
        <v>255</v>
      </c>
    </row>
    <row r="1121" spans="1:38" x14ac:dyDescent="0.35">
      <c r="A1121">
        <v>29</v>
      </c>
      <c r="B1121" t="s">
        <v>54</v>
      </c>
      <c r="C1121">
        <v>2</v>
      </c>
      <c r="D1121" t="s">
        <v>98</v>
      </c>
      <c r="E1121" t="b">
        <v>1</v>
      </c>
      <c r="F1121" s="1">
        <v>0.61458333333333337</v>
      </c>
      <c r="G1121" s="1">
        <v>0.7368055555555556</v>
      </c>
      <c r="H1121">
        <v>176</v>
      </c>
      <c r="I1121" t="b">
        <v>0</v>
      </c>
      <c r="J1121" t="b">
        <v>1</v>
      </c>
      <c r="K1121" t="b">
        <v>1</v>
      </c>
      <c r="L1121" t="s">
        <v>36</v>
      </c>
      <c r="M1121">
        <v>20</v>
      </c>
      <c r="N1121" t="s">
        <v>37</v>
      </c>
      <c r="O1121">
        <v>20</v>
      </c>
      <c r="P1121" t="s">
        <v>46</v>
      </c>
      <c r="Q1121">
        <v>0</v>
      </c>
      <c r="R1121" s="29">
        <v>20</v>
      </c>
      <c r="S1121" t="s">
        <v>56</v>
      </c>
      <c r="T1121" t="s">
        <v>40</v>
      </c>
      <c r="U1121">
        <v>37.338200000000001</v>
      </c>
      <c r="V1121">
        <v>-121.88630000000001</v>
      </c>
      <c r="W1121">
        <f t="shared" si="34"/>
        <v>2022</v>
      </c>
      <c r="X1121" t="str">
        <f t="shared" si="35"/>
        <v>November</v>
      </c>
      <c r="Y1121" s="2">
        <v>44884</v>
      </c>
      <c r="Z1121">
        <v>1</v>
      </c>
      <c r="AA1121" t="b">
        <v>1</v>
      </c>
      <c r="AB1121" s="2">
        <v>45807</v>
      </c>
      <c r="AC1121">
        <v>33</v>
      </c>
      <c r="AD1121">
        <v>82</v>
      </c>
      <c r="AE1121">
        <v>8</v>
      </c>
      <c r="AF1121">
        <v>2.9</v>
      </c>
      <c r="AG1121">
        <v>0</v>
      </c>
      <c r="AH1121" s="30">
        <v>1</v>
      </c>
      <c r="AI1121">
        <v>0</v>
      </c>
      <c r="AJ1121" t="s">
        <v>41</v>
      </c>
      <c r="AK1121" t="s">
        <v>42</v>
      </c>
      <c r="AL1121" s="29">
        <f>Table1[[#This Row],[membership_tenure_months]]*Table1[[#This Row],[final_price]]</f>
        <v>660</v>
      </c>
    </row>
    <row r="1122" spans="1:38" x14ac:dyDescent="0.35">
      <c r="A1122">
        <v>37</v>
      </c>
      <c r="B1122" t="s">
        <v>43</v>
      </c>
      <c r="C1122">
        <v>1</v>
      </c>
      <c r="D1122" t="s">
        <v>116</v>
      </c>
      <c r="E1122" t="b">
        <v>1</v>
      </c>
      <c r="F1122" s="1">
        <v>0.69791666666666663</v>
      </c>
      <c r="G1122" s="1">
        <v>0.79027777777777775</v>
      </c>
      <c r="H1122">
        <v>133</v>
      </c>
      <c r="I1122" t="b">
        <v>0</v>
      </c>
      <c r="J1122" t="b">
        <v>0</v>
      </c>
      <c r="K1122" t="b">
        <v>0</v>
      </c>
      <c r="L1122" t="s">
        <v>36</v>
      </c>
      <c r="M1122">
        <v>30</v>
      </c>
      <c r="N1122" t="s">
        <v>82</v>
      </c>
      <c r="O1122">
        <v>22.5</v>
      </c>
      <c r="P1122" t="s">
        <v>46</v>
      </c>
      <c r="Q1122">
        <v>0</v>
      </c>
      <c r="R1122" s="29">
        <v>22.5</v>
      </c>
      <c r="S1122" t="s">
        <v>47</v>
      </c>
      <c r="T1122" t="s">
        <v>52</v>
      </c>
      <c r="U1122">
        <v>37.804400000000001</v>
      </c>
      <c r="V1122">
        <v>-122.27119999999999</v>
      </c>
      <c r="W1122">
        <f t="shared" si="34"/>
        <v>2022</v>
      </c>
      <c r="X1122" t="str">
        <f t="shared" si="35"/>
        <v>September</v>
      </c>
      <c r="Y1122" s="2">
        <v>44813</v>
      </c>
      <c r="Z1122">
        <v>0</v>
      </c>
      <c r="AA1122" t="b">
        <v>1</v>
      </c>
      <c r="AB1122" s="2">
        <v>45803</v>
      </c>
      <c r="AC1122">
        <v>35</v>
      </c>
      <c r="AD1122">
        <v>86</v>
      </c>
      <c r="AE1122">
        <v>4</v>
      </c>
      <c r="AF1122">
        <v>2.2000000000000002</v>
      </c>
      <c r="AG1122">
        <v>0</v>
      </c>
      <c r="AH1122" s="30">
        <v>1</v>
      </c>
      <c r="AI1122">
        <v>0</v>
      </c>
      <c r="AJ1122" t="s">
        <v>53</v>
      </c>
      <c r="AK1122" t="s">
        <v>42</v>
      </c>
      <c r="AL1122" s="29">
        <f>Table1[[#This Row],[membership_tenure_months]]*Table1[[#This Row],[final_price]]</f>
        <v>787.5</v>
      </c>
    </row>
    <row r="1123" spans="1:38" x14ac:dyDescent="0.35">
      <c r="A1123">
        <v>32</v>
      </c>
      <c r="B1123" t="s">
        <v>43</v>
      </c>
      <c r="C1123">
        <v>3</v>
      </c>
      <c r="D1123" t="s">
        <v>71</v>
      </c>
      <c r="E1123" t="b">
        <v>0</v>
      </c>
      <c r="F1123" s="1">
        <v>0.59930555555555554</v>
      </c>
      <c r="G1123" s="1">
        <v>0.65833333333333333</v>
      </c>
      <c r="H1123">
        <v>85</v>
      </c>
      <c r="I1123" t="b">
        <v>1</v>
      </c>
      <c r="J1123" t="b">
        <v>0</v>
      </c>
      <c r="K1123" t="b">
        <v>0</v>
      </c>
      <c r="L1123" t="s">
        <v>60</v>
      </c>
      <c r="M1123">
        <v>30</v>
      </c>
      <c r="N1123" t="s">
        <v>37</v>
      </c>
      <c r="O1123">
        <v>30</v>
      </c>
      <c r="P1123" t="s">
        <v>46</v>
      </c>
      <c r="Q1123">
        <v>0</v>
      </c>
      <c r="R1123" s="29">
        <v>30</v>
      </c>
      <c r="S1123" t="s">
        <v>47</v>
      </c>
      <c r="T1123" t="s">
        <v>83</v>
      </c>
      <c r="U1123">
        <v>33.770099999999999</v>
      </c>
      <c r="V1123">
        <v>-118.19370000000001</v>
      </c>
      <c r="W1123">
        <f t="shared" si="34"/>
        <v>2022</v>
      </c>
      <c r="X1123" t="str">
        <f t="shared" si="35"/>
        <v>December</v>
      </c>
      <c r="Y1123" s="2">
        <v>44912</v>
      </c>
      <c r="Z1123">
        <v>0</v>
      </c>
      <c r="AA1123" t="b">
        <v>1</v>
      </c>
      <c r="AB1123" s="2">
        <v>45809</v>
      </c>
      <c r="AC1123">
        <v>32</v>
      </c>
      <c r="AD1123">
        <v>80</v>
      </c>
      <c r="AE1123">
        <v>12</v>
      </c>
      <c r="AF1123">
        <v>1.4</v>
      </c>
      <c r="AG1123">
        <v>0</v>
      </c>
      <c r="AH1123" s="30">
        <v>1</v>
      </c>
      <c r="AI1123">
        <v>0</v>
      </c>
      <c r="AJ1123" t="s">
        <v>84</v>
      </c>
      <c r="AK1123" t="s">
        <v>42</v>
      </c>
      <c r="AL1123" s="29">
        <f>Table1[[#This Row],[membership_tenure_months]]*Table1[[#This Row],[final_price]]</f>
        <v>960</v>
      </c>
    </row>
    <row r="1124" spans="1:38" x14ac:dyDescent="0.35">
      <c r="A1124">
        <v>20</v>
      </c>
      <c r="B1124" t="s">
        <v>66</v>
      </c>
      <c r="C1124">
        <v>3</v>
      </c>
      <c r="D1124" t="s">
        <v>143</v>
      </c>
      <c r="E1124" t="b">
        <v>1</v>
      </c>
      <c r="F1124" s="1">
        <v>0.72916666666666663</v>
      </c>
      <c r="G1124" s="1">
        <v>0.80347222222222225</v>
      </c>
      <c r="H1124">
        <v>107</v>
      </c>
      <c r="I1124" t="b">
        <v>0</v>
      </c>
      <c r="J1124" t="b">
        <v>1</v>
      </c>
      <c r="K1124" t="b">
        <v>1</v>
      </c>
      <c r="L1124" t="s">
        <v>80</v>
      </c>
      <c r="M1124">
        <v>70</v>
      </c>
      <c r="N1124" t="s">
        <v>37</v>
      </c>
      <c r="O1124">
        <v>70</v>
      </c>
      <c r="P1124" t="s">
        <v>93</v>
      </c>
      <c r="Q1124">
        <v>0.15</v>
      </c>
      <c r="R1124" s="29">
        <v>59.5</v>
      </c>
      <c r="S1124" t="s">
        <v>68</v>
      </c>
      <c r="T1124" t="s">
        <v>61</v>
      </c>
      <c r="U1124">
        <v>38.581600000000002</v>
      </c>
      <c r="V1124">
        <v>-121.4944</v>
      </c>
      <c r="W1124">
        <f t="shared" si="34"/>
        <v>2023</v>
      </c>
      <c r="X1124" t="str">
        <f t="shared" si="35"/>
        <v>February</v>
      </c>
      <c r="Y1124" s="2">
        <v>44968</v>
      </c>
      <c r="Z1124">
        <v>5</v>
      </c>
      <c r="AA1124" t="b">
        <v>1</v>
      </c>
      <c r="AB1124" s="2">
        <v>45812</v>
      </c>
      <c r="AC1124">
        <v>30</v>
      </c>
      <c r="AD1124">
        <v>77</v>
      </c>
      <c r="AE1124">
        <v>12</v>
      </c>
      <c r="AF1124">
        <v>1.8</v>
      </c>
      <c r="AG1124">
        <v>10.5</v>
      </c>
      <c r="AH1124" s="30">
        <v>1</v>
      </c>
      <c r="AI1124">
        <v>1</v>
      </c>
      <c r="AJ1124" t="s">
        <v>62</v>
      </c>
      <c r="AK1124" t="s">
        <v>42</v>
      </c>
      <c r="AL1124" s="29">
        <f>Table1[[#This Row],[membership_tenure_months]]*Table1[[#This Row],[final_price]]</f>
        <v>1785</v>
      </c>
    </row>
    <row r="1125" spans="1:38" x14ac:dyDescent="0.35">
      <c r="A1125">
        <v>27</v>
      </c>
      <c r="B1125" t="s">
        <v>43</v>
      </c>
      <c r="C1125">
        <v>2</v>
      </c>
      <c r="D1125" t="s">
        <v>111</v>
      </c>
      <c r="E1125" t="b">
        <v>0</v>
      </c>
      <c r="F1125" s="1">
        <v>0.72361111111111109</v>
      </c>
      <c r="G1125" s="1">
        <v>0.78472222222222221</v>
      </c>
      <c r="H1125">
        <v>88</v>
      </c>
      <c r="I1125" t="b">
        <v>1</v>
      </c>
      <c r="J1125" t="b">
        <v>1</v>
      </c>
      <c r="K1125" t="b">
        <v>0</v>
      </c>
      <c r="L1125" t="s">
        <v>45</v>
      </c>
      <c r="M1125">
        <v>30</v>
      </c>
      <c r="N1125" t="s">
        <v>82</v>
      </c>
      <c r="O1125">
        <v>22.5</v>
      </c>
      <c r="P1125" t="s">
        <v>46</v>
      </c>
      <c r="Q1125">
        <v>0</v>
      </c>
      <c r="R1125" s="29">
        <v>22.5</v>
      </c>
      <c r="S1125" t="s">
        <v>47</v>
      </c>
      <c r="T1125" t="s">
        <v>48</v>
      </c>
      <c r="U1125">
        <v>36.7378</v>
      </c>
      <c r="V1125">
        <v>-119.7871</v>
      </c>
      <c r="W1125">
        <f t="shared" si="34"/>
        <v>2023</v>
      </c>
      <c r="X1125" t="str">
        <f t="shared" si="35"/>
        <v>July</v>
      </c>
      <c r="Y1125" s="2">
        <v>45133</v>
      </c>
      <c r="Z1125">
        <v>5</v>
      </c>
      <c r="AA1125" t="b">
        <v>0</v>
      </c>
      <c r="AB1125" s="2">
        <v>45821</v>
      </c>
      <c r="AC1125">
        <v>25</v>
      </c>
      <c r="AD1125">
        <v>68</v>
      </c>
      <c r="AE1125">
        <v>8</v>
      </c>
      <c r="AF1125">
        <v>1.5</v>
      </c>
      <c r="AG1125">
        <v>0</v>
      </c>
      <c r="AH1125" s="30">
        <v>1</v>
      </c>
      <c r="AI1125">
        <v>0</v>
      </c>
      <c r="AJ1125" t="s">
        <v>49</v>
      </c>
      <c r="AK1125" t="s">
        <v>42</v>
      </c>
      <c r="AL1125" s="29">
        <f>Table1[[#This Row],[membership_tenure_months]]*Table1[[#This Row],[final_price]]</f>
        <v>562.5</v>
      </c>
    </row>
    <row r="1126" spans="1:38" x14ac:dyDescent="0.35">
      <c r="A1126">
        <v>42</v>
      </c>
      <c r="B1126" t="s">
        <v>43</v>
      </c>
      <c r="C1126">
        <v>3</v>
      </c>
      <c r="D1126" t="s">
        <v>109</v>
      </c>
      <c r="E1126" t="b">
        <v>1</v>
      </c>
      <c r="F1126" s="1">
        <v>0.43263888888888891</v>
      </c>
      <c r="G1126" s="1">
        <v>0.50069444444444444</v>
      </c>
      <c r="H1126">
        <v>98</v>
      </c>
      <c r="I1126" t="b">
        <v>0</v>
      </c>
      <c r="J1126" t="b">
        <v>1</v>
      </c>
      <c r="K1126" t="b">
        <v>1</v>
      </c>
      <c r="L1126" t="s">
        <v>36</v>
      </c>
      <c r="M1126">
        <v>30</v>
      </c>
      <c r="N1126" t="s">
        <v>37</v>
      </c>
      <c r="O1126">
        <v>30</v>
      </c>
      <c r="P1126" t="s">
        <v>93</v>
      </c>
      <c r="Q1126">
        <v>0.15</v>
      </c>
      <c r="R1126" s="29">
        <v>25.5</v>
      </c>
      <c r="S1126" t="s">
        <v>47</v>
      </c>
      <c r="T1126" t="s">
        <v>61</v>
      </c>
      <c r="U1126">
        <v>38.581600000000002</v>
      </c>
      <c r="V1126">
        <v>-121.4944</v>
      </c>
      <c r="W1126">
        <f t="shared" si="34"/>
        <v>2023</v>
      </c>
      <c r="X1126" t="str">
        <f t="shared" si="35"/>
        <v>November</v>
      </c>
      <c r="Y1126" s="2">
        <v>45244</v>
      </c>
      <c r="Z1126">
        <v>6</v>
      </c>
      <c r="AA1126" t="b">
        <v>0</v>
      </c>
      <c r="AB1126" s="2">
        <v>45827</v>
      </c>
      <c r="AC1126">
        <v>21</v>
      </c>
      <c r="AD1126">
        <v>62</v>
      </c>
      <c r="AE1126">
        <v>12</v>
      </c>
      <c r="AF1126">
        <v>1.6</v>
      </c>
      <c r="AG1126">
        <v>4.5</v>
      </c>
      <c r="AH1126" s="30">
        <v>1</v>
      </c>
      <c r="AI1126">
        <v>0</v>
      </c>
      <c r="AJ1126" t="s">
        <v>62</v>
      </c>
      <c r="AK1126" t="s">
        <v>42</v>
      </c>
      <c r="AL1126" s="29">
        <f>Table1[[#This Row],[membership_tenure_months]]*Table1[[#This Row],[final_price]]</f>
        <v>535.5</v>
      </c>
    </row>
    <row r="1127" spans="1:38" x14ac:dyDescent="0.35">
      <c r="A1127">
        <v>39</v>
      </c>
      <c r="B1127" t="s">
        <v>43</v>
      </c>
      <c r="C1127">
        <v>3</v>
      </c>
      <c r="D1127" t="s">
        <v>136</v>
      </c>
      <c r="E1127" t="b">
        <v>0</v>
      </c>
      <c r="F1127" s="1">
        <v>0.52500000000000002</v>
      </c>
      <c r="G1127" s="1">
        <v>0.59652777777777777</v>
      </c>
      <c r="H1127">
        <v>103</v>
      </c>
      <c r="I1127" t="b">
        <v>0</v>
      </c>
      <c r="J1127" t="b">
        <v>1</v>
      </c>
      <c r="K1127" t="b">
        <v>0</v>
      </c>
      <c r="L1127" t="s">
        <v>36</v>
      </c>
      <c r="M1127">
        <v>30</v>
      </c>
      <c r="N1127" t="s">
        <v>82</v>
      </c>
      <c r="O1127">
        <v>22.5</v>
      </c>
      <c r="P1127" t="s">
        <v>46</v>
      </c>
      <c r="Q1127">
        <v>0</v>
      </c>
      <c r="R1127" s="29">
        <v>22.5</v>
      </c>
      <c r="S1127" t="s">
        <v>47</v>
      </c>
      <c r="T1127" t="s">
        <v>61</v>
      </c>
      <c r="U1127">
        <v>38.581600000000002</v>
      </c>
      <c r="V1127">
        <v>-121.4944</v>
      </c>
      <c r="W1127">
        <f t="shared" si="34"/>
        <v>2025</v>
      </c>
      <c r="X1127" t="str">
        <f t="shared" si="35"/>
        <v>March</v>
      </c>
      <c r="Y1127" s="2">
        <v>45738</v>
      </c>
      <c r="Z1127">
        <v>1</v>
      </c>
      <c r="AA1127" t="b">
        <v>0</v>
      </c>
      <c r="AB1127" s="2">
        <v>45855</v>
      </c>
      <c r="AC1127">
        <v>5</v>
      </c>
      <c r="AD1127">
        <v>34</v>
      </c>
      <c r="AE1127">
        <v>12</v>
      </c>
      <c r="AF1127">
        <v>1.7</v>
      </c>
      <c r="AG1127">
        <v>0</v>
      </c>
      <c r="AH1127" s="30">
        <v>0</v>
      </c>
      <c r="AI1127">
        <v>0</v>
      </c>
      <c r="AJ1127" t="s">
        <v>62</v>
      </c>
      <c r="AK1127" t="s">
        <v>42</v>
      </c>
      <c r="AL1127" s="29">
        <f>Table1[[#This Row],[membership_tenure_months]]*Table1[[#This Row],[final_price]]</f>
        <v>112.5</v>
      </c>
    </row>
    <row r="1128" spans="1:38" x14ac:dyDescent="0.35">
      <c r="A1128">
        <v>40</v>
      </c>
      <c r="B1128" t="s">
        <v>54</v>
      </c>
      <c r="C1128">
        <v>2</v>
      </c>
      <c r="D1128" t="s">
        <v>92</v>
      </c>
      <c r="E1128" t="b">
        <v>0</v>
      </c>
      <c r="F1128" s="1">
        <v>0.72291666666666665</v>
      </c>
      <c r="G1128" s="1">
        <v>0.82847222222222228</v>
      </c>
      <c r="H1128">
        <v>152</v>
      </c>
      <c r="I1128" t="b">
        <v>1</v>
      </c>
      <c r="J1128" t="b">
        <v>1</v>
      </c>
      <c r="K1128" t="b">
        <v>1</v>
      </c>
      <c r="L1128" t="s">
        <v>36</v>
      </c>
      <c r="M1128">
        <v>20</v>
      </c>
      <c r="N1128" t="s">
        <v>37</v>
      </c>
      <c r="O1128">
        <v>20</v>
      </c>
      <c r="P1128" t="s">
        <v>46</v>
      </c>
      <c r="Q1128">
        <v>0</v>
      </c>
      <c r="R1128" s="29">
        <v>20</v>
      </c>
      <c r="S1128" t="s">
        <v>56</v>
      </c>
      <c r="T1128" t="s">
        <v>83</v>
      </c>
      <c r="U1128">
        <v>33.770099999999999</v>
      </c>
      <c r="V1128">
        <v>-118.19370000000001</v>
      </c>
      <c r="W1128">
        <f t="shared" si="34"/>
        <v>2024</v>
      </c>
      <c r="X1128" t="str">
        <f t="shared" si="35"/>
        <v>April</v>
      </c>
      <c r="Y1128" s="2">
        <v>45395</v>
      </c>
      <c r="Z1128">
        <v>6</v>
      </c>
      <c r="AA1128" t="b">
        <v>0</v>
      </c>
      <c r="AB1128" s="2">
        <v>45836</v>
      </c>
      <c r="AC1128">
        <v>16</v>
      </c>
      <c r="AD1128">
        <v>53</v>
      </c>
      <c r="AE1128">
        <v>8</v>
      </c>
      <c r="AF1128">
        <v>2.5</v>
      </c>
      <c r="AG1128">
        <v>0</v>
      </c>
      <c r="AH1128" s="30">
        <v>0</v>
      </c>
      <c r="AI1128">
        <v>0</v>
      </c>
      <c r="AJ1128" t="s">
        <v>84</v>
      </c>
      <c r="AK1128" t="s">
        <v>42</v>
      </c>
      <c r="AL1128" s="29">
        <f>Table1[[#This Row],[membership_tenure_months]]*Table1[[#This Row],[final_price]]</f>
        <v>320</v>
      </c>
    </row>
    <row r="1129" spans="1:38" x14ac:dyDescent="0.35">
      <c r="A1129">
        <v>20</v>
      </c>
      <c r="B1129" t="s">
        <v>34</v>
      </c>
      <c r="C1129">
        <v>2</v>
      </c>
      <c r="D1129" t="s">
        <v>107</v>
      </c>
      <c r="E1129" t="b">
        <v>1</v>
      </c>
      <c r="F1129" s="1">
        <v>0.73958333333333337</v>
      </c>
      <c r="G1129" s="1">
        <v>0.80555555555555558</v>
      </c>
      <c r="H1129">
        <v>95</v>
      </c>
      <c r="I1129" t="b">
        <v>1</v>
      </c>
      <c r="J1129" t="b">
        <v>0</v>
      </c>
      <c r="K1129" t="b">
        <v>1</v>
      </c>
      <c r="L1129" t="s">
        <v>60</v>
      </c>
      <c r="M1129">
        <v>50</v>
      </c>
      <c r="N1129" t="s">
        <v>82</v>
      </c>
      <c r="O1129">
        <v>37.5</v>
      </c>
      <c r="P1129" t="s">
        <v>46</v>
      </c>
      <c r="Q1129">
        <v>0</v>
      </c>
      <c r="R1129" s="29">
        <v>37.5</v>
      </c>
      <c r="S1129" t="s">
        <v>39</v>
      </c>
      <c r="T1129" t="s">
        <v>48</v>
      </c>
      <c r="U1129">
        <v>36.7378</v>
      </c>
      <c r="V1129">
        <v>-119.7871</v>
      </c>
      <c r="W1129">
        <f t="shared" si="34"/>
        <v>2024</v>
      </c>
      <c r="X1129" t="str">
        <f t="shared" si="35"/>
        <v>May</v>
      </c>
      <c r="Y1129" s="2">
        <v>45434</v>
      </c>
      <c r="Z1129">
        <v>0</v>
      </c>
      <c r="AA1129" t="b">
        <v>1</v>
      </c>
      <c r="AB1129" s="2">
        <v>45838</v>
      </c>
      <c r="AC1129">
        <v>15</v>
      </c>
      <c r="AD1129">
        <v>51</v>
      </c>
      <c r="AE1129">
        <v>8</v>
      </c>
      <c r="AF1129">
        <v>1.6</v>
      </c>
      <c r="AG1129">
        <v>0</v>
      </c>
      <c r="AH1129" s="30">
        <v>0</v>
      </c>
      <c r="AI1129">
        <v>0</v>
      </c>
      <c r="AJ1129" t="s">
        <v>49</v>
      </c>
      <c r="AK1129" t="s">
        <v>42</v>
      </c>
      <c r="AL1129" s="29">
        <f>Table1[[#This Row],[membership_tenure_months]]*Table1[[#This Row],[final_price]]</f>
        <v>562.5</v>
      </c>
    </row>
    <row r="1130" spans="1:38" x14ac:dyDescent="0.35">
      <c r="A1130">
        <v>47</v>
      </c>
      <c r="B1130" t="s">
        <v>43</v>
      </c>
      <c r="C1130">
        <v>1</v>
      </c>
      <c r="D1130" t="s">
        <v>63</v>
      </c>
      <c r="E1130" t="b">
        <v>0</v>
      </c>
      <c r="F1130" s="1">
        <v>0.68263888888888891</v>
      </c>
      <c r="G1130" s="1">
        <v>0.75486111111111109</v>
      </c>
      <c r="H1130">
        <v>104</v>
      </c>
      <c r="I1130" t="b">
        <v>0</v>
      </c>
      <c r="J1130" t="b">
        <v>1</v>
      </c>
      <c r="K1130" t="b">
        <v>0</v>
      </c>
      <c r="L1130" t="s">
        <v>60</v>
      </c>
      <c r="M1130">
        <v>30</v>
      </c>
      <c r="N1130" t="s">
        <v>37</v>
      </c>
      <c r="O1130">
        <v>30</v>
      </c>
      <c r="P1130" t="s">
        <v>93</v>
      </c>
      <c r="Q1130">
        <v>0.15</v>
      </c>
      <c r="R1130" s="29">
        <v>25.5</v>
      </c>
      <c r="S1130" t="s">
        <v>47</v>
      </c>
      <c r="T1130" t="s">
        <v>61</v>
      </c>
      <c r="U1130">
        <v>38.581600000000002</v>
      </c>
      <c r="V1130">
        <v>-121.4944</v>
      </c>
      <c r="W1130">
        <f t="shared" si="34"/>
        <v>2024</v>
      </c>
      <c r="X1130" t="str">
        <f t="shared" si="35"/>
        <v>September</v>
      </c>
      <c r="Y1130" s="2">
        <v>45554</v>
      </c>
      <c r="Z1130">
        <v>1</v>
      </c>
      <c r="AA1130" t="b">
        <v>0</v>
      </c>
      <c r="AB1130" s="2">
        <v>45845</v>
      </c>
      <c r="AC1130">
        <v>11</v>
      </c>
      <c r="AD1130">
        <v>44</v>
      </c>
      <c r="AE1130">
        <v>4</v>
      </c>
      <c r="AF1130">
        <v>1.7</v>
      </c>
      <c r="AG1130">
        <v>4.5</v>
      </c>
      <c r="AH1130" s="30">
        <v>0</v>
      </c>
      <c r="AI1130">
        <v>0</v>
      </c>
      <c r="AJ1130" t="s">
        <v>62</v>
      </c>
      <c r="AK1130" t="s">
        <v>42</v>
      </c>
      <c r="AL1130" s="29">
        <f>Table1[[#This Row],[membership_tenure_months]]*Table1[[#This Row],[final_price]]</f>
        <v>280.5</v>
      </c>
    </row>
    <row r="1131" spans="1:38" x14ac:dyDescent="0.35">
      <c r="A1131">
        <v>45</v>
      </c>
      <c r="B1131" t="s">
        <v>34</v>
      </c>
      <c r="C1131">
        <v>3</v>
      </c>
      <c r="D1131" t="s">
        <v>147</v>
      </c>
      <c r="E1131" t="b">
        <v>0</v>
      </c>
      <c r="F1131" s="1">
        <v>0.40486111111111112</v>
      </c>
      <c r="G1131" s="1">
        <v>0.46944444444444444</v>
      </c>
      <c r="H1131">
        <v>93</v>
      </c>
      <c r="I1131" t="b">
        <v>1</v>
      </c>
      <c r="J1131" t="b">
        <v>0</v>
      </c>
      <c r="K1131" t="b">
        <v>1</v>
      </c>
      <c r="L1131" t="s">
        <v>75</v>
      </c>
      <c r="M1131">
        <v>50</v>
      </c>
      <c r="N1131" t="s">
        <v>37</v>
      </c>
      <c r="O1131">
        <v>50</v>
      </c>
      <c r="P1131" t="s">
        <v>46</v>
      </c>
      <c r="Q1131">
        <v>0</v>
      </c>
      <c r="R1131" s="29">
        <v>50</v>
      </c>
      <c r="S1131" t="s">
        <v>39</v>
      </c>
      <c r="T1131" t="s">
        <v>69</v>
      </c>
      <c r="U1131">
        <v>32.715699999999998</v>
      </c>
      <c r="V1131">
        <v>-117.1611</v>
      </c>
      <c r="W1131">
        <f t="shared" si="34"/>
        <v>2023</v>
      </c>
      <c r="X1131" t="str">
        <f t="shared" si="35"/>
        <v>May</v>
      </c>
      <c r="Y1131" s="2">
        <v>45060</v>
      </c>
      <c r="Z1131">
        <v>0</v>
      </c>
      <c r="AA1131" t="b">
        <v>1</v>
      </c>
      <c r="AB1131" s="2">
        <v>45817</v>
      </c>
      <c r="AC1131">
        <v>27</v>
      </c>
      <c r="AD1131">
        <v>72</v>
      </c>
      <c r="AE1131">
        <v>12</v>
      </c>
      <c r="AF1131">
        <v>1.6</v>
      </c>
      <c r="AG1131">
        <v>0</v>
      </c>
      <c r="AH1131" s="30">
        <v>1</v>
      </c>
      <c r="AI1131">
        <v>1</v>
      </c>
      <c r="AJ1131" t="s">
        <v>70</v>
      </c>
      <c r="AK1131" t="s">
        <v>42</v>
      </c>
      <c r="AL1131" s="29">
        <f>Table1[[#This Row],[membership_tenure_months]]*Table1[[#This Row],[final_price]]</f>
        <v>1350</v>
      </c>
    </row>
    <row r="1132" spans="1:38" x14ac:dyDescent="0.35">
      <c r="A1132">
        <v>28</v>
      </c>
      <c r="B1132" t="s">
        <v>54</v>
      </c>
      <c r="C1132">
        <v>3</v>
      </c>
      <c r="D1132" t="s">
        <v>157</v>
      </c>
      <c r="E1132" t="b">
        <v>0</v>
      </c>
      <c r="F1132" s="1">
        <v>0.4284722222222222</v>
      </c>
      <c r="G1132" s="1">
        <v>0.4909722222222222</v>
      </c>
      <c r="H1132">
        <v>90</v>
      </c>
      <c r="I1132" t="b">
        <v>0</v>
      </c>
      <c r="J1132" t="b">
        <v>1</v>
      </c>
      <c r="K1132" t="b">
        <v>0</v>
      </c>
      <c r="L1132" t="s">
        <v>36</v>
      </c>
      <c r="M1132">
        <v>20</v>
      </c>
      <c r="N1132" t="s">
        <v>37</v>
      </c>
      <c r="O1132">
        <v>20</v>
      </c>
      <c r="P1132" t="s">
        <v>38</v>
      </c>
      <c r="Q1132">
        <v>0.05</v>
      </c>
      <c r="R1132" s="29">
        <v>19</v>
      </c>
      <c r="S1132" t="s">
        <v>56</v>
      </c>
      <c r="T1132" t="s">
        <v>52</v>
      </c>
      <c r="U1132">
        <v>37.804400000000001</v>
      </c>
      <c r="V1132">
        <v>-122.27119999999999</v>
      </c>
      <c r="W1132">
        <f t="shared" si="34"/>
        <v>2024</v>
      </c>
      <c r="X1132" t="str">
        <f t="shared" si="35"/>
        <v>January</v>
      </c>
      <c r="Y1132" s="2">
        <v>45302</v>
      </c>
      <c r="Z1132">
        <v>6</v>
      </c>
      <c r="AA1132" t="b">
        <v>0</v>
      </c>
      <c r="AB1132" s="2">
        <v>45831</v>
      </c>
      <c r="AC1132">
        <v>19</v>
      </c>
      <c r="AD1132">
        <v>58</v>
      </c>
      <c r="AE1132">
        <v>12</v>
      </c>
      <c r="AF1132">
        <v>1.5</v>
      </c>
      <c r="AG1132">
        <v>1</v>
      </c>
      <c r="AH1132" s="30">
        <v>0</v>
      </c>
      <c r="AI1132">
        <v>0</v>
      </c>
      <c r="AJ1132" t="s">
        <v>53</v>
      </c>
      <c r="AK1132" t="s">
        <v>42</v>
      </c>
      <c r="AL1132" s="29">
        <f>Table1[[#This Row],[membership_tenure_months]]*Table1[[#This Row],[final_price]]</f>
        <v>361</v>
      </c>
    </row>
    <row r="1133" spans="1:38" x14ac:dyDescent="0.35">
      <c r="A1133">
        <v>17</v>
      </c>
      <c r="B1133" t="s">
        <v>34</v>
      </c>
      <c r="C1133">
        <v>3</v>
      </c>
      <c r="D1133" t="s">
        <v>153</v>
      </c>
      <c r="E1133" t="b">
        <v>1</v>
      </c>
      <c r="F1133" s="1">
        <v>0.65347222222222223</v>
      </c>
      <c r="G1133" s="1">
        <v>0.70694444444444449</v>
      </c>
      <c r="H1133">
        <v>77</v>
      </c>
      <c r="I1133" t="b">
        <v>1</v>
      </c>
      <c r="J1133" t="b">
        <v>1</v>
      </c>
      <c r="K1133" t="b">
        <v>0</v>
      </c>
      <c r="L1133" t="s">
        <v>80</v>
      </c>
      <c r="M1133">
        <v>50</v>
      </c>
      <c r="N1133" t="s">
        <v>82</v>
      </c>
      <c r="O1133">
        <v>37.5</v>
      </c>
      <c r="P1133" t="s">
        <v>51</v>
      </c>
      <c r="Q1133">
        <v>0.1</v>
      </c>
      <c r="R1133" s="29">
        <v>33.75</v>
      </c>
      <c r="S1133" t="s">
        <v>39</v>
      </c>
      <c r="T1133" t="s">
        <v>76</v>
      </c>
      <c r="U1133">
        <v>37.774900000000002</v>
      </c>
      <c r="V1133">
        <v>-122.4194</v>
      </c>
      <c r="W1133">
        <f t="shared" si="34"/>
        <v>2025</v>
      </c>
      <c r="X1133" t="str">
        <f t="shared" si="35"/>
        <v>March</v>
      </c>
      <c r="Y1133" s="2">
        <v>45744</v>
      </c>
      <c r="Z1133">
        <v>8</v>
      </c>
      <c r="AA1133" t="b">
        <v>0</v>
      </c>
      <c r="AB1133" s="2">
        <v>45856</v>
      </c>
      <c r="AC1133">
        <v>5</v>
      </c>
      <c r="AD1133">
        <v>33</v>
      </c>
      <c r="AE1133">
        <v>12</v>
      </c>
      <c r="AF1133">
        <v>1.3</v>
      </c>
      <c r="AG1133">
        <v>3.75</v>
      </c>
      <c r="AH1133" s="30">
        <v>0</v>
      </c>
      <c r="AI1133">
        <v>0</v>
      </c>
      <c r="AJ1133" t="s">
        <v>77</v>
      </c>
      <c r="AK1133" t="s">
        <v>42</v>
      </c>
      <c r="AL1133" s="29">
        <f>Table1[[#This Row],[membership_tenure_months]]*Table1[[#This Row],[final_price]]</f>
        <v>168.75</v>
      </c>
    </row>
    <row r="1134" spans="1:38" x14ac:dyDescent="0.35">
      <c r="A1134">
        <v>19</v>
      </c>
      <c r="B1134" t="s">
        <v>34</v>
      </c>
      <c r="C1134">
        <v>1</v>
      </c>
      <c r="D1134" t="s">
        <v>81</v>
      </c>
      <c r="E1134" t="b">
        <v>1</v>
      </c>
      <c r="F1134" s="1">
        <v>0.60416666666666663</v>
      </c>
      <c r="G1134" s="1">
        <v>0.72847222222222219</v>
      </c>
      <c r="H1134">
        <v>179</v>
      </c>
      <c r="I1134" t="b">
        <v>0</v>
      </c>
      <c r="J1134" t="b">
        <v>1</v>
      </c>
      <c r="K1134" t="b">
        <v>1</v>
      </c>
      <c r="L1134" t="s">
        <v>45</v>
      </c>
      <c r="M1134">
        <v>50</v>
      </c>
      <c r="N1134" t="s">
        <v>82</v>
      </c>
      <c r="O1134">
        <v>37.5</v>
      </c>
      <c r="P1134" t="s">
        <v>51</v>
      </c>
      <c r="Q1134">
        <v>0.1</v>
      </c>
      <c r="R1134" s="29">
        <v>33.75</v>
      </c>
      <c r="S1134" t="s">
        <v>39</v>
      </c>
      <c r="T1134" t="s">
        <v>40</v>
      </c>
      <c r="U1134">
        <v>37.338200000000001</v>
      </c>
      <c r="V1134">
        <v>-121.88630000000001</v>
      </c>
      <c r="W1134">
        <f t="shared" si="34"/>
        <v>2024</v>
      </c>
      <c r="X1134" t="str">
        <f t="shared" si="35"/>
        <v>October</v>
      </c>
      <c r="Y1134" s="2">
        <v>45596</v>
      </c>
      <c r="Z1134">
        <v>3</v>
      </c>
      <c r="AA1134" t="b">
        <v>1</v>
      </c>
      <c r="AB1134" s="2">
        <v>45847</v>
      </c>
      <c r="AC1134">
        <v>10</v>
      </c>
      <c r="AD1134">
        <v>42</v>
      </c>
      <c r="AE1134">
        <v>4</v>
      </c>
      <c r="AF1134">
        <v>3</v>
      </c>
      <c r="AG1134">
        <v>3.75</v>
      </c>
      <c r="AH1134" s="30">
        <v>0</v>
      </c>
      <c r="AI1134">
        <v>0</v>
      </c>
      <c r="AJ1134" t="s">
        <v>41</v>
      </c>
      <c r="AK1134" t="s">
        <v>42</v>
      </c>
      <c r="AL1134" s="29">
        <f>Table1[[#This Row],[membership_tenure_months]]*Table1[[#This Row],[final_price]]</f>
        <v>337.5</v>
      </c>
    </row>
    <row r="1135" spans="1:38" x14ac:dyDescent="0.35">
      <c r="A1135">
        <v>32</v>
      </c>
      <c r="B1135" t="s">
        <v>34</v>
      </c>
      <c r="C1135">
        <v>3</v>
      </c>
      <c r="D1135" t="s">
        <v>147</v>
      </c>
      <c r="E1135" t="b">
        <v>1</v>
      </c>
      <c r="F1135" s="1">
        <v>0.41458333333333336</v>
      </c>
      <c r="G1135" s="1">
        <v>0.50624999999999998</v>
      </c>
      <c r="H1135">
        <v>132</v>
      </c>
      <c r="I1135" t="b">
        <v>1</v>
      </c>
      <c r="J1135" t="b">
        <v>1</v>
      </c>
      <c r="K1135" t="b">
        <v>1</v>
      </c>
      <c r="L1135" t="s">
        <v>60</v>
      </c>
      <c r="M1135">
        <v>50</v>
      </c>
      <c r="N1135" t="s">
        <v>37</v>
      </c>
      <c r="O1135">
        <v>50</v>
      </c>
      <c r="P1135" t="s">
        <v>46</v>
      </c>
      <c r="Q1135">
        <v>0</v>
      </c>
      <c r="R1135" s="29">
        <v>50</v>
      </c>
      <c r="S1135" t="s">
        <v>39</v>
      </c>
      <c r="T1135" t="s">
        <v>57</v>
      </c>
      <c r="U1135">
        <v>33.836599999999997</v>
      </c>
      <c r="V1135">
        <v>-117.9143</v>
      </c>
      <c r="W1135">
        <f t="shared" si="34"/>
        <v>2023</v>
      </c>
      <c r="X1135" t="str">
        <f t="shared" si="35"/>
        <v>June</v>
      </c>
      <c r="Y1135" s="2">
        <v>45103</v>
      </c>
      <c r="Z1135">
        <v>4</v>
      </c>
      <c r="AA1135" t="b">
        <v>1</v>
      </c>
      <c r="AB1135" s="2">
        <v>45820</v>
      </c>
      <c r="AC1135">
        <v>26</v>
      </c>
      <c r="AD1135">
        <v>69</v>
      </c>
      <c r="AE1135">
        <v>12</v>
      </c>
      <c r="AF1135">
        <v>2.2000000000000002</v>
      </c>
      <c r="AG1135">
        <v>0</v>
      </c>
      <c r="AH1135" s="30">
        <v>1</v>
      </c>
      <c r="AI1135">
        <v>1</v>
      </c>
      <c r="AJ1135" t="s">
        <v>58</v>
      </c>
      <c r="AK1135" t="s">
        <v>42</v>
      </c>
      <c r="AL1135" s="29">
        <f>Table1[[#This Row],[membership_tenure_months]]*Table1[[#This Row],[final_price]]</f>
        <v>1300</v>
      </c>
    </row>
    <row r="1136" spans="1:38" x14ac:dyDescent="0.35">
      <c r="A1136">
        <v>19</v>
      </c>
      <c r="B1136" t="s">
        <v>34</v>
      </c>
      <c r="C1136">
        <v>5</v>
      </c>
      <c r="D1136" t="s">
        <v>137</v>
      </c>
      <c r="E1136" t="b">
        <v>1</v>
      </c>
      <c r="F1136" s="1">
        <v>0.45416666666666666</v>
      </c>
      <c r="G1136" s="1">
        <v>0.55347222222222225</v>
      </c>
      <c r="H1136">
        <v>143</v>
      </c>
      <c r="I1136" t="b">
        <v>1</v>
      </c>
      <c r="J1136" t="b">
        <v>1</v>
      </c>
      <c r="K1136" t="b">
        <v>0</v>
      </c>
      <c r="L1136" t="s">
        <v>80</v>
      </c>
      <c r="M1136">
        <v>50</v>
      </c>
      <c r="N1136" t="s">
        <v>37</v>
      </c>
      <c r="O1136">
        <v>50</v>
      </c>
      <c r="P1136" t="s">
        <v>38</v>
      </c>
      <c r="Q1136">
        <v>0.05</v>
      </c>
      <c r="R1136" s="29">
        <v>47.5</v>
      </c>
      <c r="S1136" t="s">
        <v>39</v>
      </c>
      <c r="T1136" t="s">
        <v>83</v>
      </c>
      <c r="U1136">
        <v>33.770099999999999</v>
      </c>
      <c r="V1136">
        <v>-118.19370000000001</v>
      </c>
      <c r="W1136">
        <f t="shared" si="34"/>
        <v>2025</v>
      </c>
      <c r="X1136" t="str">
        <f t="shared" si="35"/>
        <v>April</v>
      </c>
      <c r="Y1136" s="2">
        <v>45749</v>
      </c>
      <c r="Z1136">
        <v>4</v>
      </c>
      <c r="AA1136" t="b">
        <v>0</v>
      </c>
      <c r="AB1136" s="2">
        <v>45856</v>
      </c>
      <c r="AC1136">
        <v>4</v>
      </c>
      <c r="AD1136">
        <v>33</v>
      </c>
      <c r="AE1136">
        <v>20</v>
      </c>
      <c r="AF1136">
        <v>2.4</v>
      </c>
      <c r="AG1136">
        <v>2.5</v>
      </c>
      <c r="AH1136" s="30">
        <v>0</v>
      </c>
      <c r="AI1136">
        <v>1</v>
      </c>
      <c r="AJ1136" t="s">
        <v>84</v>
      </c>
      <c r="AK1136" t="s">
        <v>42</v>
      </c>
      <c r="AL1136" s="29">
        <f>Table1[[#This Row],[membership_tenure_months]]*Table1[[#This Row],[final_price]]</f>
        <v>190</v>
      </c>
    </row>
    <row r="1137" spans="1:38" x14ac:dyDescent="0.35">
      <c r="A1137">
        <v>47</v>
      </c>
      <c r="B1137" t="s">
        <v>34</v>
      </c>
      <c r="C1137">
        <v>3</v>
      </c>
      <c r="D1137" t="s">
        <v>172</v>
      </c>
      <c r="E1137" t="b">
        <v>0</v>
      </c>
      <c r="F1137" s="1">
        <v>0.81319444444444444</v>
      </c>
      <c r="G1137" s="1">
        <v>0.84652777777777777</v>
      </c>
      <c r="H1137">
        <v>48</v>
      </c>
      <c r="I1137" t="b">
        <v>0</v>
      </c>
      <c r="J1137" t="b">
        <v>1</v>
      </c>
      <c r="K1137" t="b">
        <v>0</v>
      </c>
      <c r="L1137" t="s">
        <v>75</v>
      </c>
      <c r="M1137">
        <v>50</v>
      </c>
      <c r="N1137" t="s">
        <v>37</v>
      </c>
      <c r="O1137">
        <v>50</v>
      </c>
      <c r="P1137" t="s">
        <v>93</v>
      </c>
      <c r="Q1137">
        <v>0.15</v>
      </c>
      <c r="R1137" s="29">
        <v>42.5</v>
      </c>
      <c r="S1137" t="s">
        <v>39</v>
      </c>
      <c r="T1137" t="s">
        <v>40</v>
      </c>
      <c r="U1137">
        <v>37.338200000000001</v>
      </c>
      <c r="V1137">
        <v>-121.88630000000001</v>
      </c>
      <c r="W1137">
        <f t="shared" si="34"/>
        <v>2022</v>
      </c>
      <c r="X1137" t="str">
        <f t="shared" si="35"/>
        <v>December</v>
      </c>
      <c r="Y1137" s="2">
        <v>44924</v>
      </c>
      <c r="Z1137">
        <v>1</v>
      </c>
      <c r="AA1137" t="b">
        <v>1</v>
      </c>
      <c r="AB1137" s="2">
        <v>45809</v>
      </c>
      <c r="AC1137">
        <v>32</v>
      </c>
      <c r="AD1137">
        <v>80</v>
      </c>
      <c r="AE1137">
        <v>12</v>
      </c>
      <c r="AF1137">
        <v>0.8</v>
      </c>
      <c r="AG1137">
        <v>7.5</v>
      </c>
      <c r="AH1137" s="30">
        <v>1</v>
      </c>
      <c r="AI1137">
        <v>0</v>
      </c>
      <c r="AJ1137" t="s">
        <v>41</v>
      </c>
      <c r="AK1137" t="s">
        <v>42</v>
      </c>
      <c r="AL1137" s="29">
        <f>Table1[[#This Row],[membership_tenure_months]]*Table1[[#This Row],[final_price]]</f>
        <v>1360</v>
      </c>
    </row>
    <row r="1138" spans="1:38" x14ac:dyDescent="0.35">
      <c r="A1138">
        <v>34</v>
      </c>
      <c r="B1138" t="s">
        <v>34</v>
      </c>
      <c r="C1138">
        <v>2</v>
      </c>
      <c r="D1138" t="s">
        <v>149</v>
      </c>
      <c r="E1138" t="b">
        <v>1</v>
      </c>
      <c r="F1138" s="1">
        <v>0.5854166666666667</v>
      </c>
      <c r="G1138" s="1">
        <v>0.67361111111111116</v>
      </c>
      <c r="H1138">
        <v>127</v>
      </c>
      <c r="I1138" t="b">
        <v>1</v>
      </c>
      <c r="J1138" t="b">
        <v>0</v>
      </c>
      <c r="K1138" t="b">
        <v>1</v>
      </c>
      <c r="L1138" t="s">
        <v>80</v>
      </c>
      <c r="M1138">
        <v>50</v>
      </c>
      <c r="N1138" t="s">
        <v>37</v>
      </c>
      <c r="O1138">
        <v>50</v>
      </c>
      <c r="P1138" t="s">
        <v>38</v>
      </c>
      <c r="Q1138">
        <v>0.05</v>
      </c>
      <c r="R1138" s="29">
        <v>47.5</v>
      </c>
      <c r="S1138" t="s">
        <v>39</v>
      </c>
      <c r="T1138" t="s">
        <v>76</v>
      </c>
      <c r="U1138">
        <v>37.774900000000002</v>
      </c>
      <c r="V1138">
        <v>-122.4194</v>
      </c>
      <c r="W1138">
        <f t="shared" si="34"/>
        <v>2024</v>
      </c>
      <c r="X1138" t="str">
        <f t="shared" si="35"/>
        <v>January</v>
      </c>
      <c r="Y1138" s="2">
        <v>45303</v>
      </c>
      <c r="Z1138">
        <v>0</v>
      </c>
      <c r="AA1138" t="b">
        <v>1</v>
      </c>
      <c r="AB1138" s="2">
        <v>45831</v>
      </c>
      <c r="AC1138">
        <v>19</v>
      </c>
      <c r="AD1138">
        <v>58</v>
      </c>
      <c r="AE1138">
        <v>8</v>
      </c>
      <c r="AF1138">
        <v>2.1</v>
      </c>
      <c r="AG1138">
        <v>2.5</v>
      </c>
      <c r="AH1138" s="30">
        <v>0</v>
      </c>
      <c r="AI1138">
        <v>1</v>
      </c>
      <c r="AJ1138" t="s">
        <v>77</v>
      </c>
      <c r="AK1138" t="s">
        <v>42</v>
      </c>
      <c r="AL1138" s="29">
        <f>Table1[[#This Row],[membership_tenure_months]]*Table1[[#This Row],[final_price]]</f>
        <v>902.5</v>
      </c>
    </row>
    <row r="1139" spans="1:38" x14ac:dyDescent="0.35">
      <c r="A1139">
        <v>25</v>
      </c>
      <c r="B1139" t="s">
        <v>43</v>
      </c>
      <c r="C1139">
        <v>2</v>
      </c>
      <c r="D1139" t="s">
        <v>120</v>
      </c>
      <c r="E1139" t="b">
        <v>0</v>
      </c>
      <c r="F1139" s="1">
        <v>0.70416666666666672</v>
      </c>
      <c r="G1139" s="1">
        <v>0.76388888888888884</v>
      </c>
      <c r="H1139">
        <v>86</v>
      </c>
      <c r="I1139" t="b">
        <v>0</v>
      </c>
      <c r="J1139" t="b">
        <v>1</v>
      </c>
      <c r="K1139" t="b">
        <v>0</v>
      </c>
      <c r="L1139" t="s">
        <v>36</v>
      </c>
      <c r="M1139">
        <v>30</v>
      </c>
      <c r="N1139" t="s">
        <v>82</v>
      </c>
      <c r="O1139">
        <v>22.5</v>
      </c>
      <c r="P1139" t="s">
        <v>38</v>
      </c>
      <c r="Q1139">
        <v>0.05</v>
      </c>
      <c r="R1139" s="29">
        <v>21.375</v>
      </c>
      <c r="S1139" t="s">
        <v>47</v>
      </c>
      <c r="T1139" t="s">
        <v>57</v>
      </c>
      <c r="U1139">
        <v>33.836599999999997</v>
      </c>
      <c r="V1139">
        <v>-117.9143</v>
      </c>
      <c r="W1139">
        <f t="shared" si="34"/>
        <v>2024</v>
      </c>
      <c r="X1139" t="str">
        <f t="shared" si="35"/>
        <v>January</v>
      </c>
      <c r="Y1139" s="2">
        <v>45319</v>
      </c>
      <c r="Z1139">
        <v>2</v>
      </c>
      <c r="AA1139" t="b">
        <v>1</v>
      </c>
      <c r="AB1139" s="2">
        <v>45832</v>
      </c>
      <c r="AC1139">
        <v>19</v>
      </c>
      <c r="AD1139">
        <v>57</v>
      </c>
      <c r="AE1139">
        <v>8</v>
      </c>
      <c r="AF1139">
        <v>1.4</v>
      </c>
      <c r="AG1139">
        <v>1.1200000000000001</v>
      </c>
      <c r="AH1139" s="30">
        <v>0</v>
      </c>
      <c r="AI1139">
        <v>0</v>
      </c>
      <c r="AJ1139" t="s">
        <v>58</v>
      </c>
      <c r="AK1139" t="s">
        <v>42</v>
      </c>
      <c r="AL1139" s="29">
        <f>Table1[[#This Row],[membership_tenure_months]]*Table1[[#This Row],[final_price]]</f>
        <v>406.125</v>
      </c>
    </row>
    <row r="1140" spans="1:38" x14ac:dyDescent="0.35">
      <c r="A1140">
        <v>48</v>
      </c>
      <c r="B1140" t="s">
        <v>34</v>
      </c>
      <c r="C1140">
        <v>3</v>
      </c>
      <c r="D1140" t="s">
        <v>121</v>
      </c>
      <c r="E1140" t="b">
        <v>1</v>
      </c>
      <c r="F1140" s="1">
        <v>0.35625000000000001</v>
      </c>
      <c r="G1140" s="1">
        <v>0.42569444444444443</v>
      </c>
      <c r="H1140">
        <v>100</v>
      </c>
      <c r="I1140" t="b">
        <v>1</v>
      </c>
      <c r="J1140" t="b">
        <v>1</v>
      </c>
      <c r="K1140" t="b">
        <v>1</v>
      </c>
      <c r="L1140" t="s">
        <v>36</v>
      </c>
      <c r="M1140">
        <v>50</v>
      </c>
      <c r="N1140" t="s">
        <v>37</v>
      </c>
      <c r="O1140">
        <v>50</v>
      </c>
      <c r="P1140" t="s">
        <v>93</v>
      </c>
      <c r="Q1140">
        <v>0.15</v>
      </c>
      <c r="R1140" s="29">
        <v>42.5</v>
      </c>
      <c r="S1140" t="s">
        <v>39</v>
      </c>
      <c r="T1140" t="s">
        <v>61</v>
      </c>
      <c r="U1140">
        <v>38.581600000000002</v>
      </c>
      <c r="V1140">
        <v>-121.4944</v>
      </c>
      <c r="W1140">
        <f t="shared" si="34"/>
        <v>2023</v>
      </c>
      <c r="X1140" t="str">
        <f t="shared" si="35"/>
        <v>October</v>
      </c>
      <c r="Y1140" s="2">
        <v>45200</v>
      </c>
      <c r="Z1140">
        <v>7</v>
      </c>
      <c r="AA1140" t="b">
        <v>1</v>
      </c>
      <c r="AB1140" s="2">
        <v>45825</v>
      </c>
      <c r="AC1140">
        <v>22</v>
      </c>
      <c r="AD1140">
        <v>64</v>
      </c>
      <c r="AE1140">
        <v>12</v>
      </c>
      <c r="AF1140">
        <v>1.7</v>
      </c>
      <c r="AG1140">
        <v>7.5</v>
      </c>
      <c r="AH1140" s="30">
        <v>1</v>
      </c>
      <c r="AI1140">
        <v>0</v>
      </c>
      <c r="AJ1140" t="s">
        <v>62</v>
      </c>
      <c r="AK1140" t="s">
        <v>42</v>
      </c>
      <c r="AL1140" s="29">
        <f>Table1[[#This Row],[membership_tenure_months]]*Table1[[#This Row],[final_price]]</f>
        <v>935</v>
      </c>
    </row>
    <row r="1141" spans="1:38" x14ac:dyDescent="0.35">
      <c r="A1141">
        <v>29</v>
      </c>
      <c r="B1141" t="s">
        <v>34</v>
      </c>
      <c r="C1141">
        <v>2</v>
      </c>
      <c r="D1141" t="s">
        <v>115</v>
      </c>
      <c r="E1141" t="b">
        <v>0</v>
      </c>
      <c r="F1141" s="1">
        <v>0.61458333333333337</v>
      </c>
      <c r="G1141" s="1">
        <v>0.69652777777777775</v>
      </c>
      <c r="H1141">
        <v>118</v>
      </c>
      <c r="I1141" t="b">
        <v>1</v>
      </c>
      <c r="J1141" t="b">
        <v>1</v>
      </c>
      <c r="K1141" t="b">
        <v>1</v>
      </c>
      <c r="L1141" t="s">
        <v>36</v>
      </c>
      <c r="M1141">
        <v>50</v>
      </c>
      <c r="N1141" t="s">
        <v>82</v>
      </c>
      <c r="O1141">
        <v>37.5</v>
      </c>
      <c r="P1141" t="s">
        <v>46</v>
      </c>
      <c r="Q1141">
        <v>0</v>
      </c>
      <c r="R1141" s="29">
        <v>37.5</v>
      </c>
      <c r="S1141" t="s">
        <v>39</v>
      </c>
      <c r="T1141" t="s">
        <v>52</v>
      </c>
      <c r="U1141">
        <v>37.804400000000001</v>
      </c>
      <c r="V1141">
        <v>-122.27119999999999</v>
      </c>
      <c r="W1141">
        <f t="shared" si="34"/>
        <v>2023</v>
      </c>
      <c r="X1141" t="str">
        <f t="shared" si="35"/>
        <v>January</v>
      </c>
      <c r="Y1141" s="2">
        <v>44952</v>
      </c>
      <c r="Z1141">
        <v>5</v>
      </c>
      <c r="AA1141" t="b">
        <v>1</v>
      </c>
      <c r="AB1141" s="2">
        <v>45811</v>
      </c>
      <c r="AC1141">
        <v>31</v>
      </c>
      <c r="AD1141">
        <v>78</v>
      </c>
      <c r="AE1141">
        <v>8</v>
      </c>
      <c r="AF1141">
        <v>2</v>
      </c>
      <c r="AG1141">
        <v>0</v>
      </c>
      <c r="AH1141" s="30">
        <v>1</v>
      </c>
      <c r="AI1141">
        <v>0</v>
      </c>
      <c r="AJ1141" t="s">
        <v>53</v>
      </c>
      <c r="AK1141" t="s">
        <v>42</v>
      </c>
      <c r="AL1141" s="29">
        <f>Table1[[#This Row],[membership_tenure_months]]*Table1[[#This Row],[final_price]]</f>
        <v>1162.5</v>
      </c>
    </row>
    <row r="1142" spans="1:38" x14ac:dyDescent="0.35">
      <c r="A1142">
        <v>33</v>
      </c>
      <c r="B1142" t="s">
        <v>34</v>
      </c>
      <c r="C1142">
        <v>2</v>
      </c>
      <c r="D1142" t="s">
        <v>158</v>
      </c>
      <c r="E1142" t="b">
        <v>1</v>
      </c>
      <c r="F1142" s="1">
        <v>0.71250000000000002</v>
      </c>
      <c r="G1142" s="1">
        <v>0.79791666666666672</v>
      </c>
      <c r="H1142">
        <v>123</v>
      </c>
      <c r="I1142" t="b">
        <v>1</v>
      </c>
      <c r="J1142" t="b">
        <v>1</v>
      </c>
      <c r="K1142" t="b">
        <v>0</v>
      </c>
      <c r="L1142" t="s">
        <v>60</v>
      </c>
      <c r="M1142">
        <v>50</v>
      </c>
      <c r="N1142" t="s">
        <v>37</v>
      </c>
      <c r="O1142">
        <v>50</v>
      </c>
      <c r="P1142" t="s">
        <v>51</v>
      </c>
      <c r="Q1142">
        <v>0.1</v>
      </c>
      <c r="R1142" s="29">
        <v>45</v>
      </c>
      <c r="S1142" t="s">
        <v>39</v>
      </c>
      <c r="T1142" t="s">
        <v>48</v>
      </c>
      <c r="U1142">
        <v>36.7378</v>
      </c>
      <c r="V1142">
        <v>-119.7871</v>
      </c>
      <c r="W1142">
        <f t="shared" si="34"/>
        <v>2024</v>
      </c>
      <c r="X1142" t="str">
        <f t="shared" si="35"/>
        <v>June</v>
      </c>
      <c r="Y1142" s="2">
        <v>45460</v>
      </c>
      <c r="Z1142">
        <v>5</v>
      </c>
      <c r="AA1142" t="b">
        <v>1</v>
      </c>
      <c r="AB1142" s="2">
        <v>45840</v>
      </c>
      <c r="AC1142">
        <v>14</v>
      </c>
      <c r="AD1142">
        <v>49</v>
      </c>
      <c r="AE1142">
        <v>8</v>
      </c>
      <c r="AF1142">
        <v>2</v>
      </c>
      <c r="AG1142">
        <v>5</v>
      </c>
      <c r="AH1142" s="30">
        <v>0</v>
      </c>
      <c r="AI1142">
        <v>0</v>
      </c>
      <c r="AJ1142" t="s">
        <v>49</v>
      </c>
      <c r="AK1142" t="s">
        <v>42</v>
      </c>
      <c r="AL1142" s="29">
        <f>Table1[[#This Row],[membership_tenure_months]]*Table1[[#This Row],[final_price]]</f>
        <v>630</v>
      </c>
    </row>
    <row r="1143" spans="1:38" x14ac:dyDescent="0.35">
      <c r="A1143">
        <v>45</v>
      </c>
      <c r="B1143" t="s">
        <v>34</v>
      </c>
      <c r="C1143">
        <v>3</v>
      </c>
      <c r="D1143" t="s">
        <v>108</v>
      </c>
      <c r="E1143" t="b">
        <v>0</v>
      </c>
      <c r="F1143" s="1">
        <v>0.54861111111111116</v>
      </c>
      <c r="G1143" s="1">
        <v>0.63541666666666663</v>
      </c>
      <c r="H1143">
        <v>125</v>
      </c>
      <c r="I1143" t="b">
        <v>1</v>
      </c>
      <c r="J1143" t="b">
        <v>0</v>
      </c>
      <c r="K1143" t="b">
        <v>1</v>
      </c>
      <c r="L1143" t="s">
        <v>36</v>
      </c>
      <c r="M1143">
        <v>50</v>
      </c>
      <c r="N1143" t="s">
        <v>37</v>
      </c>
      <c r="O1143">
        <v>50</v>
      </c>
      <c r="P1143" t="s">
        <v>46</v>
      </c>
      <c r="Q1143">
        <v>0</v>
      </c>
      <c r="R1143" s="29">
        <v>50</v>
      </c>
      <c r="S1143" t="s">
        <v>39</v>
      </c>
      <c r="T1143" t="s">
        <v>72</v>
      </c>
      <c r="U1143">
        <v>35.3733</v>
      </c>
      <c r="V1143">
        <v>-119.0187</v>
      </c>
      <c r="W1143">
        <f t="shared" si="34"/>
        <v>2023</v>
      </c>
      <c r="X1143" t="str">
        <f t="shared" si="35"/>
        <v>July</v>
      </c>
      <c r="Y1143" s="2">
        <v>45108</v>
      </c>
      <c r="Z1143">
        <v>0</v>
      </c>
      <c r="AA1143" t="b">
        <v>0</v>
      </c>
      <c r="AB1143" s="2">
        <v>45820</v>
      </c>
      <c r="AC1143">
        <v>25</v>
      </c>
      <c r="AD1143">
        <v>69</v>
      </c>
      <c r="AE1143">
        <v>12</v>
      </c>
      <c r="AF1143">
        <v>2.1</v>
      </c>
      <c r="AG1143">
        <v>0</v>
      </c>
      <c r="AH1143" s="30">
        <v>1</v>
      </c>
      <c r="AI1143">
        <v>1</v>
      </c>
      <c r="AJ1143" t="s">
        <v>73</v>
      </c>
      <c r="AK1143" t="s">
        <v>42</v>
      </c>
      <c r="AL1143" s="29">
        <f>Table1[[#This Row],[membership_tenure_months]]*Table1[[#This Row],[final_price]]</f>
        <v>1250</v>
      </c>
    </row>
    <row r="1144" spans="1:38" x14ac:dyDescent="0.35">
      <c r="A1144">
        <v>27</v>
      </c>
      <c r="B1144" t="s">
        <v>34</v>
      </c>
      <c r="C1144">
        <v>3</v>
      </c>
      <c r="D1144" t="s">
        <v>174</v>
      </c>
      <c r="E1144" t="b">
        <v>1</v>
      </c>
      <c r="F1144" s="1">
        <v>0.42083333333333334</v>
      </c>
      <c r="G1144" s="1">
        <v>0.48472222222222222</v>
      </c>
      <c r="H1144">
        <v>92</v>
      </c>
      <c r="I1144" t="b">
        <v>1</v>
      </c>
      <c r="J1144" t="b">
        <v>0</v>
      </c>
      <c r="K1144" t="b">
        <v>0</v>
      </c>
      <c r="L1144" t="s">
        <v>45</v>
      </c>
      <c r="M1144">
        <v>50</v>
      </c>
      <c r="N1144" t="s">
        <v>37</v>
      </c>
      <c r="O1144">
        <v>50</v>
      </c>
      <c r="P1144" t="s">
        <v>93</v>
      </c>
      <c r="Q1144">
        <v>0.15</v>
      </c>
      <c r="R1144" s="29">
        <v>42.5</v>
      </c>
      <c r="S1144" t="s">
        <v>39</v>
      </c>
      <c r="T1144" t="s">
        <v>61</v>
      </c>
      <c r="U1144">
        <v>38.581600000000002</v>
      </c>
      <c r="V1144">
        <v>-121.4944</v>
      </c>
      <c r="W1144">
        <f t="shared" si="34"/>
        <v>2023</v>
      </c>
      <c r="X1144" t="str">
        <f t="shared" si="35"/>
        <v>October</v>
      </c>
      <c r="Y1144" s="2">
        <v>45228</v>
      </c>
      <c r="Z1144">
        <v>0</v>
      </c>
      <c r="AA1144" t="b">
        <v>1</v>
      </c>
      <c r="AB1144" s="2">
        <v>45827</v>
      </c>
      <c r="AC1144">
        <v>22</v>
      </c>
      <c r="AD1144">
        <v>62</v>
      </c>
      <c r="AE1144">
        <v>12</v>
      </c>
      <c r="AF1144">
        <v>1.5</v>
      </c>
      <c r="AG1144">
        <v>7.5</v>
      </c>
      <c r="AH1144" s="30">
        <v>1</v>
      </c>
      <c r="AI1144">
        <v>0</v>
      </c>
      <c r="AJ1144" t="s">
        <v>62</v>
      </c>
      <c r="AK1144" t="s">
        <v>42</v>
      </c>
      <c r="AL1144" s="29">
        <f>Table1[[#This Row],[membership_tenure_months]]*Table1[[#This Row],[final_price]]</f>
        <v>935</v>
      </c>
    </row>
    <row r="1145" spans="1:38" x14ac:dyDescent="0.35">
      <c r="A1145">
        <v>16</v>
      </c>
      <c r="B1145" t="s">
        <v>34</v>
      </c>
      <c r="C1145">
        <v>3</v>
      </c>
      <c r="D1145" t="s">
        <v>78</v>
      </c>
      <c r="E1145" t="b">
        <v>1</v>
      </c>
      <c r="F1145" s="1">
        <v>0.5625</v>
      </c>
      <c r="G1145" s="1">
        <v>0.59722222222222221</v>
      </c>
      <c r="H1145">
        <v>50</v>
      </c>
      <c r="I1145" t="b">
        <v>1</v>
      </c>
      <c r="J1145" t="b">
        <v>0</v>
      </c>
      <c r="K1145" t="b">
        <v>1</v>
      </c>
      <c r="L1145" t="s">
        <v>80</v>
      </c>
      <c r="M1145">
        <v>50</v>
      </c>
      <c r="N1145" t="s">
        <v>82</v>
      </c>
      <c r="O1145">
        <v>37.5</v>
      </c>
      <c r="P1145" t="s">
        <v>46</v>
      </c>
      <c r="Q1145">
        <v>0</v>
      </c>
      <c r="R1145" s="29">
        <v>37.5</v>
      </c>
      <c r="S1145" t="s">
        <v>39</v>
      </c>
      <c r="T1145" t="s">
        <v>69</v>
      </c>
      <c r="U1145">
        <v>32.715699999999998</v>
      </c>
      <c r="V1145">
        <v>-117.1611</v>
      </c>
      <c r="W1145">
        <f t="shared" si="34"/>
        <v>2024</v>
      </c>
      <c r="X1145" t="str">
        <f t="shared" si="35"/>
        <v>September</v>
      </c>
      <c r="Y1145" s="2">
        <v>45546</v>
      </c>
      <c r="Z1145">
        <v>0</v>
      </c>
      <c r="AA1145" t="b">
        <v>1</v>
      </c>
      <c r="AB1145" s="2">
        <v>45844</v>
      </c>
      <c r="AC1145">
        <v>11</v>
      </c>
      <c r="AD1145">
        <v>45</v>
      </c>
      <c r="AE1145">
        <v>12</v>
      </c>
      <c r="AF1145">
        <v>0.8</v>
      </c>
      <c r="AG1145">
        <v>0</v>
      </c>
      <c r="AH1145" s="30">
        <v>0</v>
      </c>
      <c r="AI1145">
        <v>0</v>
      </c>
      <c r="AJ1145" t="s">
        <v>70</v>
      </c>
      <c r="AK1145" t="s">
        <v>42</v>
      </c>
      <c r="AL1145" s="29">
        <f>Table1[[#This Row],[membership_tenure_months]]*Table1[[#This Row],[final_price]]</f>
        <v>412.5</v>
      </c>
    </row>
    <row r="1146" spans="1:38" x14ac:dyDescent="0.35">
      <c r="A1146">
        <v>41</v>
      </c>
      <c r="B1146" t="s">
        <v>34</v>
      </c>
      <c r="C1146">
        <v>2</v>
      </c>
      <c r="D1146" t="s">
        <v>149</v>
      </c>
      <c r="E1146" t="b">
        <v>1</v>
      </c>
      <c r="F1146" s="1">
        <v>0.87083333333333335</v>
      </c>
      <c r="G1146" s="1">
        <v>0.99236111111111114</v>
      </c>
      <c r="H1146">
        <v>175</v>
      </c>
      <c r="I1146" t="b">
        <v>0</v>
      </c>
      <c r="J1146" t="b">
        <v>1</v>
      </c>
      <c r="K1146" t="b">
        <v>1</v>
      </c>
      <c r="L1146" t="s">
        <v>60</v>
      </c>
      <c r="M1146">
        <v>50</v>
      </c>
      <c r="N1146" t="s">
        <v>82</v>
      </c>
      <c r="O1146">
        <v>37.5</v>
      </c>
      <c r="P1146" t="s">
        <v>51</v>
      </c>
      <c r="Q1146">
        <v>0.1</v>
      </c>
      <c r="R1146" s="29">
        <v>33.75</v>
      </c>
      <c r="S1146" t="s">
        <v>39</v>
      </c>
      <c r="T1146" t="s">
        <v>61</v>
      </c>
      <c r="U1146">
        <v>38.581600000000002</v>
      </c>
      <c r="V1146">
        <v>-121.4944</v>
      </c>
      <c r="W1146">
        <f t="shared" si="34"/>
        <v>2022</v>
      </c>
      <c r="X1146" t="str">
        <f t="shared" si="35"/>
        <v>November</v>
      </c>
      <c r="Y1146" s="2">
        <v>44895</v>
      </c>
      <c r="Z1146">
        <v>1</v>
      </c>
      <c r="AA1146" t="b">
        <v>1</v>
      </c>
      <c r="AB1146" s="2">
        <v>45808</v>
      </c>
      <c r="AC1146">
        <v>33</v>
      </c>
      <c r="AD1146">
        <v>81</v>
      </c>
      <c r="AE1146">
        <v>8</v>
      </c>
      <c r="AF1146">
        <v>2.9</v>
      </c>
      <c r="AG1146">
        <v>3.75</v>
      </c>
      <c r="AH1146" s="30">
        <v>1</v>
      </c>
      <c r="AI1146">
        <v>0</v>
      </c>
      <c r="AJ1146" t="s">
        <v>62</v>
      </c>
      <c r="AK1146" t="s">
        <v>42</v>
      </c>
      <c r="AL1146" s="29">
        <f>Table1[[#This Row],[membership_tenure_months]]*Table1[[#This Row],[final_price]]</f>
        <v>1113.75</v>
      </c>
    </row>
    <row r="1147" spans="1:38" x14ac:dyDescent="0.35">
      <c r="A1147">
        <v>30</v>
      </c>
      <c r="B1147" t="s">
        <v>66</v>
      </c>
      <c r="C1147">
        <v>3</v>
      </c>
      <c r="D1147" t="s">
        <v>74</v>
      </c>
      <c r="E1147" t="b">
        <v>1</v>
      </c>
      <c r="F1147" s="1">
        <v>0.62152777777777779</v>
      </c>
      <c r="G1147" s="1">
        <v>0.66736111111111107</v>
      </c>
      <c r="H1147">
        <v>66</v>
      </c>
      <c r="I1147" t="b">
        <v>0</v>
      </c>
      <c r="J1147" t="b">
        <v>1</v>
      </c>
      <c r="K1147" t="b">
        <v>1</v>
      </c>
      <c r="L1147" t="s">
        <v>80</v>
      </c>
      <c r="M1147">
        <v>70</v>
      </c>
      <c r="N1147" t="s">
        <v>37</v>
      </c>
      <c r="O1147">
        <v>70</v>
      </c>
      <c r="P1147" t="s">
        <v>46</v>
      </c>
      <c r="Q1147">
        <v>0</v>
      </c>
      <c r="R1147" s="29">
        <v>70</v>
      </c>
      <c r="S1147" t="s">
        <v>68</v>
      </c>
      <c r="T1147" t="s">
        <v>69</v>
      </c>
      <c r="U1147">
        <v>32.715699999999998</v>
      </c>
      <c r="V1147">
        <v>-117.1611</v>
      </c>
      <c r="W1147">
        <f t="shared" si="34"/>
        <v>2023</v>
      </c>
      <c r="X1147" t="str">
        <f t="shared" si="35"/>
        <v>February</v>
      </c>
      <c r="Y1147" s="2">
        <v>44981</v>
      </c>
      <c r="Z1147">
        <v>8</v>
      </c>
      <c r="AA1147" t="b">
        <v>1</v>
      </c>
      <c r="AB1147" s="2">
        <v>45813</v>
      </c>
      <c r="AC1147">
        <v>30</v>
      </c>
      <c r="AD1147">
        <v>76</v>
      </c>
      <c r="AE1147">
        <v>12</v>
      </c>
      <c r="AF1147">
        <v>1.1000000000000001</v>
      </c>
      <c r="AG1147">
        <v>0</v>
      </c>
      <c r="AH1147" s="30">
        <v>1</v>
      </c>
      <c r="AI1147">
        <v>1</v>
      </c>
      <c r="AJ1147" t="s">
        <v>70</v>
      </c>
      <c r="AK1147" t="s">
        <v>42</v>
      </c>
      <c r="AL1147" s="29">
        <f>Table1[[#This Row],[membership_tenure_months]]*Table1[[#This Row],[final_price]]</f>
        <v>2100</v>
      </c>
    </row>
    <row r="1148" spans="1:38" x14ac:dyDescent="0.35">
      <c r="A1148">
        <v>46</v>
      </c>
      <c r="B1148" t="s">
        <v>43</v>
      </c>
      <c r="C1148">
        <v>1</v>
      </c>
      <c r="D1148" t="s">
        <v>86</v>
      </c>
      <c r="E1148" t="b">
        <v>1</v>
      </c>
      <c r="F1148" s="1">
        <v>0.61388888888888893</v>
      </c>
      <c r="G1148" s="1">
        <v>0.70694444444444449</v>
      </c>
      <c r="H1148">
        <v>134</v>
      </c>
      <c r="I1148" t="b">
        <v>0</v>
      </c>
      <c r="J1148" t="b">
        <v>1</v>
      </c>
      <c r="K1148" t="b">
        <v>0</v>
      </c>
      <c r="L1148" t="s">
        <v>80</v>
      </c>
      <c r="M1148">
        <v>30</v>
      </c>
      <c r="N1148" t="s">
        <v>97</v>
      </c>
      <c r="O1148">
        <v>27</v>
      </c>
      <c r="P1148" t="s">
        <v>46</v>
      </c>
      <c r="Q1148">
        <v>0</v>
      </c>
      <c r="R1148" s="29">
        <v>27</v>
      </c>
      <c r="S1148" t="s">
        <v>47</v>
      </c>
      <c r="T1148" t="s">
        <v>57</v>
      </c>
      <c r="U1148">
        <v>33.836599999999997</v>
      </c>
      <c r="V1148">
        <v>-117.9143</v>
      </c>
      <c r="W1148">
        <f t="shared" si="34"/>
        <v>2023</v>
      </c>
      <c r="X1148" t="str">
        <f t="shared" si="35"/>
        <v>July</v>
      </c>
      <c r="Y1148" s="2">
        <v>45129</v>
      </c>
      <c r="Z1148">
        <v>6</v>
      </c>
      <c r="AA1148" t="b">
        <v>0</v>
      </c>
      <c r="AB1148" s="2">
        <v>45821</v>
      </c>
      <c r="AC1148">
        <v>25</v>
      </c>
      <c r="AD1148">
        <v>68</v>
      </c>
      <c r="AE1148">
        <v>4</v>
      </c>
      <c r="AF1148">
        <v>2.2000000000000002</v>
      </c>
      <c r="AG1148">
        <v>0</v>
      </c>
      <c r="AH1148" s="30">
        <v>1</v>
      </c>
      <c r="AI1148">
        <v>0</v>
      </c>
      <c r="AJ1148" t="s">
        <v>58</v>
      </c>
      <c r="AK1148" t="s">
        <v>42</v>
      </c>
      <c r="AL1148" s="29">
        <f>Table1[[#This Row],[membership_tenure_months]]*Table1[[#This Row],[final_price]]</f>
        <v>675</v>
      </c>
    </row>
    <row r="1149" spans="1:38" x14ac:dyDescent="0.35">
      <c r="A1149">
        <v>26</v>
      </c>
      <c r="B1149" t="s">
        <v>43</v>
      </c>
      <c r="C1149">
        <v>4</v>
      </c>
      <c r="D1149" t="s">
        <v>151</v>
      </c>
      <c r="E1149" t="b">
        <v>1</v>
      </c>
      <c r="F1149" s="1">
        <v>0.54374999999999996</v>
      </c>
      <c r="G1149" s="1">
        <v>0.65208333333333335</v>
      </c>
      <c r="H1149">
        <v>156</v>
      </c>
      <c r="I1149" t="b">
        <v>0</v>
      </c>
      <c r="J1149" t="b">
        <v>1</v>
      </c>
      <c r="K1149" t="b">
        <v>1</v>
      </c>
      <c r="L1149" t="s">
        <v>60</v>
      </c>
      <c r="M1149">
        <v>30</v>
      </c>
      <c r="N1149" t="s">
        <v>82</v>
      </c>
      <c r="O1149">
        <v>22.5</v>
      </c>
      <c r="P1149" t="s">
        <v>38</v>
      </c>
      <c r="Q1149">
        <v>0.05</v>
      </c>
      <c r="R1149" s="29">
        <v>21.375</v>
      </c>
      <c r="S1149" t="s">
        <v>47</v>
      </c>
      <c r="T1149" t="s">
        <v>61</v>
      </c>
      <c r="U1149">
        <v>38.581600000000002</v>
      </c>
      <c r="V1149">
        <v>-121.4944</v>
      </c>
      <c r="W1149">
        <f t="shared" si="34"/>
        <v>2022</v>
      </c>
      <c r="X1149" t="str">
        <f t="shared" si="35"/>
        <v>December</v>
      </c>
      <c r="Y1149" s="2">
        <v>44925</v>
      </c>
      <c r="Z1149">
        <v>2</v>
      </c>
      <c r="AA1149" t="b">
        <v>0</v>
      </c>
      <c r="AB1149" s="2">
        <v>45809</v>
      </c>
      <c r="AC1149">
        <v>32</v>
      </c>
      <c r="AD1149">
        <v>80</v>
      </c>
      <c r="AE1149">
        <v>16</v>
      </c>
      <c r="AF1149">
        <v>2.6</v>
      </c>
      <c r="AG1149">
        <v>1.1200000000000001</v>
      </c>
      <c r="AH1149" s="30">
        <v>1</v>
      </c>
      <c r="AI1149">
        <v>0</v>
      </c>
      <c r="AJ1149" t="s">
        <v>62</v>
      </c>
      <c r="AK1149" t="s">
        <v>42</v>
      </c>
      <c r="AL1149" s="29">
        <f>Table1[[#This Row],[membership_tenure_months]]*Table1[[#This Row],[final_price]]</f>
        <v>684</v>
      </c>
    </row>
    <row r="1150" spans="1:38" x14ac:dyDescent="0.35">
      <c r="A1150">
        <v>31</v>
      </c>
      <c r="B1150" t="s">
        <v>43</v>
      </c>
      <c r="C1150">
        <v>2</v>
      </c>
      <c r="D1150" t="s">
        <v>92</v>
      </c>
      <c r="E1150" t="b">
        <v>1</v>
      </c>
      <c r="F1150" s="1">
        <v>0.61875000000000002</v>
      </c>
      <c r="G1150" s="1">
        <v>0.73888888888888893</v>
      </c>
      <c r="H1150">
        <v>173</v>
      </c>
      <c r="I1150" t="b">
        <v>0</v>
      </c>
      <c r="J1150" t="b">
        <v>1</v>
      </c>
      <c r="K1150" t="b">
        <v>1</v>
      </c>
      <c r="L1150" t="s">
        <v>45</v>
      </c>
      <c r="M1150">
        <v>30</v>
      </c>
      <c r="N1150" t="s">
        <v>82</v>
      </c>
      <c r="O1150">
        <v>22.5</v>
      </c>
      <c r="P1150" t="s">
        <v>46</v>
      </c>
      <c r="Q1150">
        <v>0</v>
      </c>
      <c r="R1150" s="29">
        <v>22.5</v>
      </c>
      <c r="S1150" t="s">
        <v>47</v>
      </c>
      <c r="T1150" t="s">
        <v>69</v>
      </c>
      <c r="U1150">
        <v>32.715699999999998</v>
      </c>
      <c r="V1150">
        <v>-117.1611</v>
      </c>
      <c r="W1150">
        <f t="shared" si="34"/>
        <v>2022</v>
      </c>
      <c r="X1150" t="str">
        <f t="shared" si="35"/>
        <v>December</v>
      </c>
      <c r="Y1150" s="2">
        <v>44907</v>
      </c>
      <c r="Z1150">
        <v>3</v>
      </c>
      <c r="AA1150" t="b">
        <v>0</v>
      </c>
      <c r="AB1150" s="2">
        <v>45808</v>
      </c>
      <c r="AC1150">
        <v>32</v>
      </c>
      <c r="AD1150">
        <v>81</v>
      </c>
      <c r="AE1150">
        <v>8</v>
      </c>
      <c r="AF1150">
        <v>2.9</v>
      </c>
      <c r="AG1150">
        <v>0</v>
      </c>
      <c r="AH1150" s="30">
        <v>1</v>
      </c>
      <c r="AI1150">
        <v>0</v>
      </c>
      <c r="AJ1150" t="s">
        <v>70</v>
      </c>
      <c r="AK1150" t="s">
        <v>42</v>
      </c>
      <c r="AL1150" s="29">
        <f>Table1[[#This Row],[membership_tenure_months]]*Table1[[#This Row],[final_price]]</f>
        <v>720</v>
      </c>
    </row>
    <row r="1151" spans="1:38" x14ac:dyDescent="0.35">
      <c r="A1151">
        <v>29</v>
      </c>
      <c r="B1151" t="s">
        <v>66</v>
      </c>
      <c r="C1151">
        <v>3</v>
      </c>
      <c r="D1151" t="s">
        <v>99</v>
      </c>
      <c r="E1151" t="b">
        <v>1</v>
      </c>
      <c r="F1151" s="1">
        <v>0.3840277777777778</v>
      </c>
      <c r="G1151" s="1">
        <v>0.47708333333333336</v>
      </c>
      <c r="H1151">
        <v>134</v>
      </c>
      <c r="I1151" t="b">
        <v>0</v>
      </c>
      <c r="J1151" t="b">
        <v>0</v>
      </c>
      <c r="K1151" t="b">
        <v>1</v>
      </c>
      <c r="L1151" t="s">
        <v>80</v>
      </c>
      <c r="M1151">
        <v>70</v>
      </c>
      <c r="N1151" t="s">
        <v>37</v>
      </c>
      <c r="O1151">
        <v>70</v>
      </c>
      <c r="P1151" t="s">
        <v>38</v>
      </c>
      <c r="Q1151">
        <v>0.05</v>
      </c>
      <c r="R1151" s="29">
        <v>66.5</v>
      </c>
      <c r="S1151" t="s">
        <v>68</v>
      </c>
      <c r="T1151" t="s">
        <v>61</v>
      </c>
      <c r="U1151">
        <v>38.581600000000002</v>
      </c>
      <c r="V1151">
        <v>-121.4944</v>
      </c>
      <c r="W1151">
        <f t="shared" si="34"/>
        <v>2023</v>
      </c>
      <c r="X1151" t="str">
        <f t="shared" si="35"/>
        <v>May</v>
      </c>
      <c r="Y1151" s="2">
        <v>45076</v>
      </c>
      <c r="Z1151">
        <v>0</v>
      </c>
      <c r="AA1151" t="b">
        <v>1</v>
      </c>
      <c r="AB1151" s="2">
        <v>45818</v>
      </c>
      <c r="AC1151">
        <v>27</v>
      </c>
      <c r="AD1151">
        <v>71</v>
      </c>
      <c r="AE1151">
        <v>12</v>
      </c>
      <c r="AF1151">
        <v>2.2000000000000002</v>
      </c>
      <c r="AG1151">
        <v>3.5</v>
      </c>
      <c r="AH1151" s="30">
        <v>1</v>
      </c>
      <c r="AI1151">
        <v>1</v>
      </c>
      <c r="AJ1151" t="s">
        <v>62</v>
      </c>
      <c r="AK1151" t="s">
        <v>42</v>
      </c>
      <c r="AL1151" s="29">
        <f>Table1[[#This Row],[membership_tenure_months]]*Table1[[#This Row],[final_price]]</f>
        <v>1795.5</v>
      </c>
    </row>
    <row r="1152" spans="1:38" x14ac:dyDescent="0.35">
      <c r="A1152">
        <v>47</v>
      </c>
      <c r="B1152" t="s">
        <v>34</v>
      </c>
      <c r="C1152">
        <v>2</v>
      </c>
      <c r="D1152" t="s">
        <v>135</v>
      </c>
      <c r="E1152" t="b">
        <v>0</v>
      </c>
      <c r="F1152" s="1">
        <v>0.70486111111111116</v>
      </c>
      <c r="G1152" s="1">
        <v>0.80069444444444449</v>
      </c>
      <c r="H1152">
        <v>138</v>
      </c>
      <c r="I1152" t="b">
        <v>1</v>
      </c>
      <c r="J1152" t="b">
        <v>0</v>
      </c>
      <c r="K1152" t="b">
        <v>1</v>
      </c>
      <c r="L1152" t="s">
        <v>80</v>
      </c>
      <c r="M1152">
        <v>50</v>
      </c>
      <c r="N1152" t="s">
        <v>37</v>
      </c>
      <c r="O1152">
        <v>50</v>
      </c>
      <c r="P1152" t="s">
        <v>46</v>
      </c>
      <c r="Q1152">
        <v>0</v>
      </c>
      <c r="R1152" s="29">
        <v>50</v>
      </c>
      <c r="S1152" t="s">
        <v>39</v>
      </c>
      <c r="T1152" t="s">
        <v>83</v>
      </c>
      <c r="U1152">
        <v>33.770099999999999</v>
      </c>
      <c r="V1152">
        <v>-118.19370000000001</v>
      </c>
      <c r="W1152">
        <f t="shared" si="34"/>
        <v>2023</v>
      </c>
      <c r="X1152" t="str">
        <f t="shared" si="35"/>
        <v>January</v>
      </c>
      <c r="Y1152" s="2">
        <v>44939</v>
      </c>
      <c r="Z1152">
        <v>0</v>
      </c>
      <c r="AA1152" t="b">
        <v>1</v>
      </c>
      <c r="AB1152" s="2">
        <v>45810</v>
      </c>
      <c r="AC1152">
        <v>31</v>
      </c>
      <c r="AD1152">
        <v>79</v>
      </c>
      <c r="AE1152">
        <v>8</v>
      </c>
      <c r="AF1152">
        <v>2.2999999999999998</v>
      </c>
      <c r="AG1152">
        <v>0</v>
      </c>
      <c r="AH1152" s="30">
        <v>1</v>
      </c>
      <c r="AI1152">
        <v>1</v>
      </c>
      <c r="AJ1152" t="s">
        <v>84</v>
      </c>
      <c r="AK1152" t="s">
        <v>42</v>
      </c>
      <c r="AL1152" s="29">
        <f>Table1[[#This Row],[membership_tenure_months]]*Table1[[#This Row],[final_price]]</f>
        <v>1550</v>
      </c>
    </row>
    <row r="1153" spans="1:38" x14ac:dyDescent="0.35">
      <c r="A1153">
        <v>33</v>
      </c>
      <c r="B1153" t="s">
        <v>34</v>
      </c>
      <c r="C1153">
        <v>4</v>
      </c>
      <c r="D1153" t="s">
        <v>183</v>
      </c>
      <c r="E1153" t="b">
        <v>0</v>
      </c>
      <c r="F1153" s="1">
        <v>0.5625</v>
      </c>
      <c r="G1153" s="1">
        <v>0.59513888888888888</v>
      </c>
      <c r="H1153">
        <v>47</v>
      </c>
      <c r="I1153" t="b">
        <v>1</v>
      </c>
      <c r="J1153" t="b">
        <v>1</v>
      </c>
      <c r="K1153" t="b">
        <v>1</v>
      </c>
      <c r="L1153" t="s">
        <v>45</v>
      </c>
      <c r="M1153">
        <v>50</v>
      </c>
      <c r="N1153" t="s">
        <v>37</v>
      </c>
      <c r="O1153">
        <v>50</v>
      </c>
      <c r="P1153" t="s">
        <v>38</v>
      </c>
      <c r="Q1153">
        <v>0.05</v>
      </c>
      <c r="R1153" s="29">
        <v>47.5</v>
      </c>
      <c r="S1153" t="s">
        <v>39</v>
      </c>
      <c r="T1153" t="s">
        <v>57</v>
      </c>
      <c r="U1153">
        <v>33.836599999999997</v>
      </c>
      <c r="V1153">
        <v>-117.9143</v>
      </c>
      <c r="W1153">
        <f t="shared" si="34"/>
        <v>2023</v>
      </c>
      <c r="X1153" t="str">
        <f t="shared" si="35"/>
        <v>June</v>
      </c>
      <c r="Y1153" s="2">
        <v>45088</v>
      </c>
      <c r="Z1153">
        <v>6</v>
      </c>
      <c r="AA1153" t="b">
        <v>1</v>
      </c>
      <c r="AB1153" s="2">
        <v>45819</v>
      </c>
      <c r="AC1153">
        <v>26</v>
      </c>
      <c r="AD1153">
        <v>70</v>
      </c>
      <c r="AE1153">
        <v>16</v>
      </c>
      <c r="AF1153">
        <v>0.8</v>
      </c>
      <c r="AG1153">
        <v>2.5</v>
      </c>
      <c r="AH1153" s="30">
        <v>1</v>
      </c>
      <c r="AI1153">
        <v>1</v>
      </c>
      <c r="AJ1153" t="s">
        <v>58</v>
      </c>
      <c r="AK1153" t="s">
        <v>42</v>
      </c>
      <c r="AL1153" s="29">
        <f>Table1[[#This Row],[membership_tenure_months]]*Table1[[#This Row],[final_price]]</f>
        <v>1235</v>
      </c>
    </row>
    <row r="1154" spans="1:38" x14ac:dyDescent="0.35">
      <c r="A1154">
        <v>36</v>
      </c>
      <c r="B1154" t="s">
        <v>43</v>
      </c>
      <c r="C1154">
        <v>1</v>
      </c>
      <c r="D1154" t="s">
        <v>90</v>
      </c>
      <c r="E1154" t="b">
        <v>0</v>
      </c>
      <c r="F1154" s="1">
        <v>0.87152777777777779</v>
      </c>
      <c r="G1154" s="1">
        <v>0.94722222222222219</v>
      </c>
      <c r="H1154">
        <v>109</v>
      </c>
      <c r="I1154" t="b">
        <v>1</v>
      </c>
      <c r="J1154" t="b">
        <v>0</v>
      </c>
      <c r="K1154" t="b">
        <v>1</v>
      </c>
      <c r="L1154" t="s">
        <v>45</v>
      </c>
      <c r="M1154">
        <v>30</v>
      </c>
      <c r="N1154" t="s">
        <v>82</v>
      </c>
      <c r="O1154">
        <v>22.5</v>
      </c>
      <c r="P1154" t="s">
        <v>93</v>
      </c>
      <c r="Q1154">
        <v>0.15</v>
      </c>
      <c r="R1154" s="29">
        <v>19.125</v>
      </c>
      <c r="S1154" t="s">
        <v>47</v>
      </c>
      <c r="T1154" t="s">
        <v>40</v>
      </c>
      <c r="U1154">
        <v>37.338200000000001</v>
      </c>
      <c r="V1154">
        <v>-121.88630000000001</v>
      </c>
      <c r="W1154">
        <f t="shared" ref="W1154:W1217" si="36">YEAR(Y:Y)</f>
        <v>2023</v>
      </c>
      <c r="X1154" t="str">
        <f t="shared" ref="X1154:X1217" si="37">TEXT(Y:Y,"MMMM")</f>
        <v>June</v>
      </c>
      <c r="Y1154" s="2">
        <v>45106</v>
      </c>
      <c r="Z1154">
        <v>0</v>
      </c>
      <c r="AA1154" t="b">
        <v>1</v>
      </c>
      <c r="AB1154" s="2">
        <v>45820</v>
      </c>
      <c r="AC1154">
        <v>26</v>
      </c>
      <c r="AD1154">
        <v>69</v>
      </c>
      <c r="AE1154">
        <v>4</v>
      </c>
      <c r="AF1154">
        <v>1.8</v>
      </c>
      <c r="AG1154">
        <v>3.38</v>
      </c>
      <c r="AH1154" s="30">
        <v>1</v>
      </c>
      <c r="AI1154">
        <v>0</v>
      </c>
      <c r="AJ1154" t="s">
        <v>41</v>
      </c>
      <c r="AK1154" t="s">
        <v>42</v>
      </c>
      <c r="AL1154" s="29">
        <f>Table1[[#This Row],[membership_tenure_months]]*Table1[[#This Row],[final_price]]</f>
        <v>497.25</v>
      </c>
    </row>
    <row r="1155" spans="1:38" x14ac:dyDescent="0.35">
      <c r="A1155">
        <v>34</v>
      </c>
      <c r="B1155" t="s">
        <v>66</v>
      </c>
      <c r="C1155">
        <v>1</v>
      </c>
      <c r="D1155" t="s">
        <v>86</v>
      </c>
      <c r="E1155" t="b">
        <v>1</v>
      </c>
      <c r="F1155" s="1">
        <v>0.74791666666666667</v>
      </c>
      <c r="G1155" s="1">
        <v>0.82361111111111107</v>
      </c>
      <c r="H1155">
        <v>109</v>
      </c>
      <c r="I1155" t="b">
        <v>0</v>
      </c>
      <c r="J1155" t="b">
        <v>1</v>
      </c>
      <c r="K1155" t="b">
        <v>1</v>
      </c>
      <c r="L1155" t="s">
        <v>45</v>
      </c>
      <c r="M1155">
        <v>70</v>
      </c>
      <c r="N1155" t="s">
        <v>82</v>
      </c>
      <c r="O1155">
        <v>52.5</v>
      </c>
      <c r="P1155" t="s">
        <v>46</v>
      </c>
      <c r="Q1155">
        <v>0</v>
      </c>
      <c r="R1155" s="29">
        <v>52.5</v>
      </c>
      <c r="S1155" t="s">
        <v>68</v>
      </c>
      <c r="T1155" t="s">
        <v>40</v>
      </c>
      <c r="U1155">
        <v>37.338200000000001</v>
      </c>
      <c r="V1155">
        <v>-121.88630000000001</v>
      </c>
      <c r="W1155">
        <f t="shared" si="36"/>
        <v>2023</v>
      </c>
      <c r="X1155" t="str">
        <f t="shared" si="37"/>
        <v>September</v>
      </c>
      <c r="Y1155" s="2">
        <v>45172</v>
      </c>
      <c r="Z1155">
        <v>6</v>
      </c>
      <c r="AA1155" t="b">
        <v>1</v>
      </c>
      <c r="AB1155" s="2">
        <v>45823</v>
      </c>
      <c r="AC1155">
        <v>23</v>
      </c>
      <c r="AD1155">
        <v>66</v>
      </c>
      <c r="AE1155">
        <v>4</v>
      </c>
      <c r="AF1155">
        <v>1.8</v>
      </c>
      <c r="AG1155">
        <v>0</v>
      </c>
      <c r="AH1155" s="30">
        <v>1</v>
      </c>
      <c r="AI1155">
        <v>1</v>
      </c>
      <c r="AJ1155" t="s">
        <v>41</v>
      </c>
      <c r="AK1155" t="s">
        <v>42</v>
      </c>
      <c r="AL1155" s="29">
        <f>Table1[[#This Row],[membership_tenure_months]]*Table1[[#This Row],[final_price]]</f>
        <v>1207.5</v>
      </c>
    </row>
    <row r="1156" spans="1:38" x14ac:dyDescent="0.35">
      <c r="A1156">
        <v>33</v>
      </c>
      <c r="B1156" t="s">
        <v>34</v>
      </c>
      <c r="C1156">
        <v>2</v>
      </c>
      <c r="D1156" t="s">
        <v>122</v>
      </c>
      <c r="E1156" t="b">
        <v>1</v>
      </c>
      <c r="F1156" s="1">
        <v>0.67777777777777781</v>
      </c>
      <c r="G1156" s="1">
        <v>0.75208333333333333</v>
      </c>
      <c r="H1156">
        <v>107</v>
      </c>
      <c r="I1156" t="b">
        <v>1</v>
      </c>
      <c r="J1156" t="b">
        <v>1</v>
      </c>
      <c r="K1156" t="b">
        <v>0</v>
      </c>
      <c r="L1156" t="s">
        <v>36</v>
      </c>
      <c r="M1156">
        <v>50</v>
      </c>
      <c r="N1156" t="s">
        <v>37</v>
      </c>
      <c r="O1156">
        <v>50</v>
      </c>
      <c r="P1156" t="s">
        <v>46</v>
      </c>
      <c r="Q1156">
        <v>0</v>
      </c>
      <c r="R1156" s="29">
        <v>50</v>
      </c>
      <c r="S1156" t="s">
        <v>39</v>
      </c>
      <c r="T1156" t="s">
        <v>40</v>
      </c>
      <c r="U1156">
        <v>37.338200000000001</v>
      </c>
      <c r="V1156">
        <v>-121.88630000000001</v>
      </c>
      <c r="W1156">
        <f t="shared" si="36"/>
        <v>2023</v>
      </c>
      <c r="X1156" t="str">
        <f t="shared" si="37"/>
        <v>April</v>
      </c>
      <c r="Y1156" s="2">
        <v>45029</v>
      </c>
      <c r="Z1156">
        <v>1</v>
      </c>
      <c r="AA1156" t="b">
        <v>1</v>
      </c>
      <c r="AB1156" s="2">
        <v>45815</v>
      </c>
      <c r="AC1156">
        <v>28</v>
      </c>
      <c r="AD1156">
        <v>74</v>
      </c>
      <c r="AE1156">
        <v>8</v>
      </c>
      <c r="AF1156">
        <v>1.8</v>
      </c>
      <c r="AG1156">
        <v>0</v>
      </c>
      <c r="AH1156" s="30">
        <v>1</v>
      </c>
      <c r="AI1156">
        <v>1</v>
      </c>
      <c r="AJ1156" t="s">
        <v>41</v>
      </c>
      <c r="AK1156" t="s">
        <v>42</v>
      </c>
      <c r="AL1156" s="29">
        <f>Table1[[#This Row],[membership_tenure_months]]*Table1[[#This Row],[final_price]]</f>
        <v>1400</v>
      </c>
    </row>
    <row r="1157" spans="1:38" x14ac:dyDescent="0.35">
      <c r="A1157">
        <v>23</v>
      </c>
      <c r="B1157" t="s">
        <v>34</v>
      </c>
      <c r="C1157">
        <v>3</v>
      </c>
      <c r="D1157" t="s">
        <v>148</v>
      </c>
      <c r="E1157" t="b">
        <v>1</v>
      </c>
      <c r="F1157" s="1">
        <v>0.79305555555555551</v>
      </c>
      <c r="G1157" s="1">
        <v>0.88124999999999998</v>
      </c>
      <c r="H1157">
        <v>127</v>
      </c>
      <c r="I1157" t="b">
        <v>0</v>
      </c>
      <c r="J1157" t="b">
        <v>0</v>
      </c>
      <c r="K1157" t="b">
        <v>0</v>
      </c>
      <c r="L1157" t="s">
        <v>80</v>
      </c>
      <c r="M1157">
        <v>50</v>
      </c>
      <c r="N1157" t="s">
        <v>82</v>
      </c>
      <c r="O1157">
        <v>37.5</v>
      </c>
      <c r="P1157" t="s">
        <v>46</v>
      </c>
      <c r="Q1157">
        <v>0</v>
      </c>
      <c r="R1157" s="29">
        <v>37.5</v>
      </c>
      <c r="S1157" t="s">
        <v>39</v>
      </c>
      <c r="T1157" t="s">
        <v>57</v>
      </c>
      <c r="U1157">
        <v>33.836599999999997</v>
      </c>
      <c r="V1157">
        <v>-117.9143</v>
      </c>
      <c r="W1157">
        <f t="shared" si="36"/>
        <v>2025</v>
      </c>
      <c r="X1157" t="str">
        <f t="shared" si="37"/>
        <v>January</v>
      </c>
      <c r="Y1157" s="2">
        <v>45662</v>
      </c>
      <c r="Z1157">
        <v>0</v>
      </c>
      <c r="AA1157" t="b">
        <v>1</v>
      </c>
      <c r="AB1157" s="2">
        <v>45851</v>
      </c>
      <c r="AC1157">
        <v>7</v>
      </c>
      <c r="AD1157">
        <v>38</v>
      </c>
      <c r="AE1157">
        <v>12</v>
      </c>
      <c r="AF1157">
        <v>2.1</v>
      </c>
      <c r="AG1157">
        <v>0</v>
      </c>
      <c r="AH1157" s="30">
        <v>0</v>
      </c>
      <c r="AI1157">
        <v>0</v>
      </c>
      <c r="AJ1157" t="s">
        <v>58</v>
      </c>
      <c r="AK1157" t="s">
        <v>42</v>
      </c>
      <c r="AL1157" s="29">
        <f>Table1[[#This Row],[membership_tenure_months]]*Table1[[#This Row],[final_price]]</f>
        <v>262.5</v>
      </c>
    </row>
    <row r="1158" spans="1:38" x14ac:dyDescent="0.35">
      <c r="A1158">
        <v>16</v>
      </c>
      <c r="B1158" t="s">
        <v>34</v>
      </c>
      <c r="C1158">
        <v>1</v>
      </c>
      <c r="D1158" t="s">
        <v>81</v>
      </c>
      <c r="E1158" t="b">
        <v>0</v>
      </c>
      <c r="F1158" s="1">
        <v>0.36180555555555555</v>
      </c>
      <c r="G1158" s="1">
        <v>0.48125000000000001</v>
      </c>
      <c r="H1158">
        <v>172</v>
      </c>
      <c r="I1158" t="b">
        <v>0</v>
      </c>
      <c r="J1158" t="b">
        <v>0</v>
      </c>
      <c r="K1158" t="b">
        <v>1</v>
      </c>
      <c r="L1158" t="s">
        <v>80</v>
      </c>
      <c r="M1158">
        <v>50</v>
      </c>
      <c r="N1158" t="s">
        <v>82</v>
      </c>
      <c r="O1158">
        <v>37.5</v>
      </c>
      <c r="P1158" t="s">
        <v>38</v>
      </c>
      <c r="Q1158">
        <v>0.05</v>
      </c>
      <c r="R1158" s="29">
        <v>35.625</v>
      </c>
      <c r="S1158" t="s">
        <v>39</v>
      </c>
      <c r="T1158" t="s">
        <v>76</v>
      </c>
      <c r="U1158">
        <v>37.774900000000002</v>
      </c>
      <c r="V1158">
        <v>-122.4194</v>
      </c>
      <c r="W1158">
        <f t="shared" si="36"/>
        <v>2022</v>
      </c>
      <c r="X1158" t="str">
        <f t="shared" si="37"/>
        <v>November</v>
      </c>
      <c r="Y1158" s="2">
        <v>44892</v>
      </c>
      <c r="Z1158">
        <v>0</v>
      </c>
      <c r="AA1158" t="b">
        <v>1</v>
      </c>
      <c r="AB1158" s="2">
        <v>45808</v>
      </c>
      <c r="AC1158">
        <v>33</v>
      </c>
      <c r="AD1158">
        <v>81</v>
      </c>
      <c r="AE1158">
        <v>4</v>
      </c>
      <c r="AF1158">
        <v>2.9</v>
      </c>
      <c r="AG1158">
        <v>1.88</v>
      </c>
      <c r="AH1158" s="30">
        <v>1</v>
      </c>
      <c r="AI1158">
        <v>0</v>
      </c>
      <c r="AJ1158" t="s">
        <v>77</v>
      </c>
      <c r="AK1158" t="s">
        <v>42</v>
      </c>
      <c r="AL1158" s="29">
        <f>Table1[[#This Row],[membership_tenure_months]]*Table1[[#This Row],[final_price]]</f>
        <v>1175.625</v>
      </c>
    </row>
    <row r="1159" spans="1:38" x14ac:dyDescent="0.35">
      <c r="A1159">
        <v>27</v>
      </c>
      <c r="B1159" t="s">
        <v>34</v>
      </c>
      <c r="C1159">
        <v>2</v>
      </c>
      <c r="D1159" t="s">
        <v>89</v>
      </c>
      <c r="E1159" t="b">
        <v>0</v>
      </c>
      <c r="F1159" s="1">
        <v>0.86388888888888893</v>
      </c>
      <c r="G1159" s="1">
        <v>0.9145833333333333</v>
      </c>
      <c r="H1159">
        <v>73</v>
      </c>
      <c r="I1159" t="b">
        <v>0</v>
      </c>
      <c r="J1159" t="b">
        <v>1</v>
      </c>
      <c r="K1159" t="b">
        <v>1</v>
      </c>
      <c r="L1159" t="s">
        <v>36</v>
      </c>
      <c r="M1159">
        <v>50</v>
      </c>
      <c r="N1159" t="s">
        <v>37</v>
      </c>
      <c r="O1159">
        <v>50</v>
      </c>
      <c r="P1159" t="s">
        <v>46</v>
      </c>
      <c r="Q1159">
        <v>0</v>
      </c>
      <c r="R1159" s="29">
        <v>50</v>
      </c>
      <c r="S1159" t="s">
        <v>39</v>
      </c>
      <c r="T1159" t="s">
        <v>61</v>
      </c>
      <c r="U1159">
        <v>38.581600000000002</v>
      </c>
      <c r="V1159">
        <v>-121.4944</v>
      </c>
      <c r="W1159">
        <f t="shared" si="36"/>
        <v>2022</v>
      </c>
      <c r="X1159" t="str">
        <f t="shared" si="37"/>
        <v>December</v>
      </c>
      <c r="Y1159" s="2">
        <v>44902</v>
      </c>
      <c r="Z1159">
        <v>1</v>
      </c>
      <c r="AA1159" t="b">
        <v>1</v>
      </c>
      <c r="AB1159" s="2">
        <v>45808</v>
      </c>
      <c r="AC1159">
        <v>32</v>
      </c>
      <c r="AD1159">
        <v>81</v>
      </c>
      <c r="AE1159">
        <v>8</v>
      </c>
      <c r="AF1159">
        <v>1.2</v>
      </c>
      <c r="AG1159">
        <v>0</v>
      </c>
      <c r="AH1159" s="30">
        <v>1</v>
      </c>
      <c r="AI1159">
        <v>1</v>
      </c>
      <c r="AJ1159" t="s">
        <v>62</v>
      </c>
      <c r="AK1159" t="s">
        <v>42</v>
      </c>
      <c r="AL1159" s="29">
        <f>Table1[[#This Row],[membership_tenure_months]]*Table1[[#This Row],[final_price]]</f>
        <v>1600</v>
      </c>
    </row>
    <row r="1160" spans="1:38" x14ac:dyDescent="0.35">
      <c r="A1160">
        <v>40</v>
      </c>
      <c r="B1160" t="s">
        <v>54</v>
      </c>
      <c r="C1160">
        <v>1</v>
      </c>
      <c r="D1160" t="s">
        <v>114</v>
      </c>
      <c r="E1160" t="b">
        <v>0</v>
      </c>
      <c r="F1160" s="1">
        <v>0.43611111111111112</v>
      </c>
      <c r="G1160" s="1">
        <v>0.55902777777777779</v>
      </c>
      <c r="H1160">
        <v>177</v>
      </c>
      <c r="I1160" t="b">
        <v>0</v>
      </c>
      <c r="J1160" t="b">
        <v>0</v>
      </c>
      <c r="K1160" t="b">
        <v>1</v>
      </c>
      <c r="L1160" t="s">
        <v>80</v>
      </c>
      <c r="M1160">
        <v>20</v>
      </c>
      <c r="N1160" t="s">
        <v>82</v>
      </c>
      <c r="O1160">
        <v>15</v>
      </c>
      <c r="P1160" t="s">
        <v>93</v>
      </c>
      <c r="Q1160">
        <v>0.15</v>
      </c>
      <c r="R1160" s="29">
        <v>12.75</v>
      </c>
      <c r="S1160" t="s">
        <v>56</v>
      </c>
      <c r="T1160" t="s">
        <v>76</v>
      </c>
      <c r="U1160">
        <v>37.774900000000002</v>
      </c>
      <c r="V1160">
        <v>-122.4194</v>
      </c>
      <c r="W1160">
        <f t="shared" si="36"/>
        <v>2025</v>
      </c>
      <c r="X1160" t="str">
        <f t="shared" si="37"/>
        <v>May</v>
      </c>
      <c r="Y1160" s="2">
        <v>45799</v>
      </c>
      <c r="Z1160">
        <v>0</v>
      </c>
      <c r="AA1160" t="b">
        <v>1</v>
      </c>
      <c r="AB1160" s="2">
        <v>45859</v>
      </c>
      <c r="AC1160">
        <v>3</v>
      </c>
      <c r="AD1160">
        <v>30</v>
      </c>
      <c r="AE1160">
        <v>4</v>
      </c>
      <c r="AF1160">
        <v>3</v>
      </c>
      <c r="AG1160">
        <v>2.25</v>
      </c>
      <c r="AH1160" s="30">
        <v>0</v>
      </c>
      <c r="AI1160">
        <v>0</v>
      </c>
      <c r="AJ1160" t="s">
        <v>77</v>
      </c>
      <c r="AK1160" t="s">
        <v>42</v>
      </c>
      <c r="AL1160" s="29">
        <f>Table1[[#This Row],[membership_tenure_months]]*Table1[[#This Row],[final_price]]</f>
        <v>38.25</v>
      </c>
    </row>
    <row r="1161" spans="1:38" x14ac:dyDescent="0.35">
      <c r="A1161">
        <v>41</v>
      </c>
      <c r="B1161" t="s">
        <v>34</v>
      </c>
      <c r="C1161">
        <v>1</v>
      </c>
      <c r="D1161" t="s">
        <v>81</v>
      </c>
      <c r="E1161" t="b">
        <v>1</v>
      </c>
      <c r="F1161" s="1">
        <v>0.80763888888888891</v>
      </c>
      <c r="G1161" s="1">
        <v>0.8520833333333333</v>
      </c>
      <c r="H1161">
        <v>64</v>
      </c>
      <c r="I1161" t="b">
        <v>0</v>
      </c>
      <c r="J1161" t="b">
        <v>0</v>
      </c>
      <c r="K1161" t="b">
        <v>0</v>
      </c>
      <c r="L1161" t="s">
        <v>45</v>
      </c>
      <c r="M1161">
        <v>50</v>
      </c>
      <c r="N1161" t="s">
        <v>37</v>
      </c>
      <c r="O1161">
        <v>50</v>
      </c>
      <c r="P1161" t="s">
        <v>46</v>
      </c>
      <c r="Q1161">
        <v>0</v>
      </c>
      <c r="R1161" s="29">
        <v>50</v>
      </c>
      <c r="S1161" t="s">
        <v>39</v>
      </c>
      <c r="T1161" t="s">
        <v>48</v>
      </c>
      <c r="U1161">
        <v>36.7378</v>
      </c>
      <c r="V1161">
        <v>-119.7871</v>
      </c>
      <c r="W1161">
        <f t="shared" si="36"/>
        <v>2023</v>
      </c>
      <c r="X1161" t="str">
        <f t="shared" si="37"/>
        <v>January</v>
      </c>
      <c r="Y1161" s="2">
        <v>44951</v>
      </c>
      <c r="Z1161">
        <v>0</v>
      </c>
      <c r="AA1161" t="b">
        <v>1</v>
      </c>
      <c r="AB1161" s="2">
        <v>45811</v>
      </c>
      <c r="AC1161">
        <v>31</v>
      </c>
      <c r="AD1161">
        <v>78</v>
      </c>
      <c r="AE1161">
        <v>4</v>
      </c>
      <c r="AF1161">
        <v>1.1000000000000001</v>
      </c>
      <c r="AG1161">
        <v>0</v>
      </c>
      <c r="AH1161" s="30">
        <v>1</v>
      </c>
      <c r="AI1161">
        <v>1</v>
      </c>
      <c r="AJ1161" t="s">
        <v>49</v>
      </c>
      <c r="AK1161" t="s">
        <v>42</v>
      </c>
      <c r="AL1161" s="29">
        <f>Table1[[#This Row],[membership_tenure_months]]*Table1[[#This Row],[final_price]]</f>
        <v>1550</v>
      </c>
    </row>
    <row r="1162" spans="1:38" x14ac:dyDescent="0.35">
      <c r="A1162">
        <v>37</v>
      </c>
      <c r="B1162" t="s">
        <v>54</v>
      </c>
      <c r="C1162">
        <v>1</v>
      </c>
      <c r="D1162" t="s">
        <v>114</v>
      </c>
      <c r="E1162" t="b">
        <v>1</v>
      </c>
      <c r="F1162" s="1">
        <v>0.34791666666666665</v>
      </c>
      <c r="G1162" s="1">
        <v>0.37152777777777779</v>
      </c>
      <c r="H1162">
        <v>34</v>
      </c>
      <c r="I1162" t="b">
        <v>1</v>
      </c>
      <c r="J1162" t="b">
        <v>0</v>
      </c>
      <c r="K1162" t="b">
        <v>0</v>
      </c>
      <c r="L1162" t="s">
        <v>80</v>
      </c>
      <c r="M1162">
        <v>20</v>
      </c>
      <c r="N1162" t="s">
        <v>82</v>
      </c>
      <c r="O1162">
        <v>15</v>
      </c>
      <c r="P1162" t="s">
        <v>46</v>
      </c>
      <c r="Q1162">
        <v>0</v>
      </c>
      <c r="R1162" s="29">
        <v>15</v>
      </c>
      <c r="S1162" t="s">
        <v>56</v>
      </c>
      <c r="T1162" t="s">
        <v>48</v>
      </c>
      <c r="U1162">
        <v>36.7378</v>
      </c>
      <c r="V1162">
        <v>-119.7871</v>
      </c>
      <c r="W1162">
        <f t="shared" si="36"/>
        <v>2025</v>
      </c>
      <c r="X1162" t="str">
        <f t="shared" si="37"/>
        <v>February</v>
      </c>
      <c r="Y1162" s="2">
        <v>45693</v>
      </c>
      <c r="Z1162">
        <v>0</v>
      </c>
      <c r="AA1162" t="b">
        <v>0</v>
      </c>
      <c r="AB1162" s="2">
        <v>45853</v>
      </c>
      <c r="AC1162">
        <v>6</v>
      </c>
      <c r="AD1162">
        <v>36</v>
      </c>
      <c r="AE1162">
        <v>4</v>
      </c>
      <c r="AF1162">
        <v>0.6</v>
      </c>
      <c r="AG1162">
        <v>0</v>
      </c>
      <c r="AH1162" s="30">
        <v>0</v>
      </c>
      <c r="AI1162">
        <v>0</v>
      </c>
      <c r="AJ1162" t="s">
        <v>49</v>
      </c>
      <c r="AK1162" t="s">
        <v>42</v>
      </c>
      <c r="AL1162" s="29">
        <f>Table1[[#This Row],[membership_tenure_months]]*Table1[[#This Row],[final_price]]</f>
        <v>90</v>
      </c>
    </row>
    <row r="1163" spans="1:38" x14ac:dyDescent="0.35">
      <c r="A1163">
        <v>27</v>
      </c>
      <c r="B1163" t="s">
        <v>34</v>
      </c>
      <c r="C1163">
        <v>1</v>
      </c>
      <c r="D1163" t="s">
        <v>63</v>
      </c>
      <c r="E1163" t="b">
        <v>0</v>
      </c>
      <c r="F1163" s="1">
        <v>0.75138888888888888</v>
      </c>
      <c r="G1163" s="1">
        <v>0.82361111111111107</v>
      </c>
      <c r="H1163">
        <v>104</v>
      </c>
      <c r="I1163" t="b">
        <v>1</v>
      </c>
      <c r="J1163" t="b">
        <v>0</v>
      </c>
      <c r="K1163" t="b">
        <v>0</v>
      </c>
      <c r="L1163" t="s">
        <v>36</v>
      </c>
      <c r="M1163">
        <v>50</v>
      </c>
      <c r="N1163" t="s">
        <v>37</v>
      </c>
      <c r="O1163">
        <v>50</v>
      </c>
      <c r="P1163" t="s">
        <v>38</v>
      </c>
      <c r="Q1163">
        <v>0.05</v>
      </c>
      <c r="R1163" s="29">
        <v>47.5</v>
      </c>
      <c r="S1163" t="s">
        <v>39</v>
      </c>
      <c r="T1163" t="s">
        <v>72</v>
      </c>
      <c r="U1163">
        <v>35.3733</v>
      </c>
      <c r="V1163">
        <v>-119.0187</v>
      </c>
      <c r="W1163">
        <f t="shared" si="36"/>
        <v>2024</v>
      </c>
      <c r="X1163" t="str">
        <f t="shared" si="37"/>
        <v>July</v>
      </c>
      <c r="Y1163" s="2">
        <v>45474</v>
      </c>
      <c r="Z1163">
        <v>0</v>
      </c>
      <c r="AA1163" t="b">
        <v>1</v>
      </c>
      <c r="AB1163" s="2">
        <v>45840</v>
      </c>
      <c r="AC1163">
        <v>13</v>
      </c>
      <c r="AD1163">
        <v>49</v>
      </c>
      <c r="AE1163">
        <v>4</v>
      </c>
      <c r="AF1163">
        <v>1.7</v>
      </c>
      <c r="AG1163">
        <v>2.5</v>
      </c>
      <c r="AH1163" s="30">
        <v>0</v>
      </c>
      <c r="AI1163">
        <v>1</v>
      </c>
      <c r="AJ1163" t="s">
        <v>73</v>
      </c>
      <c r="AK1163" t="s">
        <v>42</v>
      </c>
      <c r="AL1163" s="29">
        <f>Table1[[#This Row],[membership_tenure_months]]*Table1[[#This Row],[final_price]]</f>
        <v>617.5</v>
      </c>
    </row>
    <row r="1164" spans="1:38" x14ac:dyDescent="0.35">
      <c r="A1164">
        <v>18</v>
      </c>
      <c r="B1164" t="s">
        <v>54</v>
      </c>
      <c r="C1164">
        <v>2</v>
      </c>
      <c r="D1164" t="s">
        <v>142</v>
      </c>
      <c r="E1164" t="b">
        <v>0</v>
      </c>
      <c r="F1164" s="1">
        <v>0.82291666666666663</v>
      </c>
      <c r="G1164" s="1">
        <v>0.94722222222222219</v>
      </c>
      <c r="H1164">
        <v>179</v>
      </c>
      <c r="I1164" t="b">
        <v>0</v>
      </c>
      <c r="J1164" t="b">
        <v>1</v>
      </c>
      <c r="K1164" t="b">
        <v>0</v>
      </c>
      <c r="L1164" t="s">
        <v>36</v>
      </c>
      <c r="M1164">
        <v>20</v>
      </c>
      <c r="N1164" t="s">
        <v>82</v>
      </c>
      <c r="O1164">
        <v>15</v>
      </c>
      <c r="P1164" t="s">
        <v>46</v>
      </c>
      <c r="Q1164">
        <v>0</v>
      </c>
      <c r="R1164" s="29">
        <v>15</v>
      </c>
      <c r="S1164" t="s">
        <v>56</v>
      </c>
      <c r="T1164" t="s">
        <v>72</v>
      </c>
      <c r="U1164">
        <v>35.3733</v>
      </c>
      <c r="V1164">
        <v>-119.0187</v>
      </c>
      <c r="W1164">
        <f t="shared" si="36"/>
        <v>2023</v>
      </c>
      <c r="X1164" t="str">
        <f t="shared" si="37"/>
        <v>April</v>
      </c>
      <c r="Y1164" s="2">
        <v>45039</v>
      </c>
      <c r="Z1164">
        <v>8</v>
      </c>
      <c r="AA1164" t="b">
        <v>0</v>
      </c>
      <c r="AB1164" s="2">
        <v>45816</v>
      </c>
      <c r="AC1164">
        <v>28</v>
      </c>
      <c r="AD1164">
        <v>73</v>
      </c>
      <c r="AE1164">
        <v>8</v>
      </c>
      <c r="AF1164">
        <v>3</v>
      </c>
      <c r="AG1164">
        <v>0</v>
      </c>
      <c r="AH1164" s="30">
        <v>1</v>
      </c>
      <c r="AI1164">
        <v>0</v>
      </c>
      <c r="AJ1164" t="s">
        <v>73</v>
      </c>
      <c r="AK1164" t="s">
        <v>42</v>
      </c>
      <c r="AL1164" s="29">
        <f>Table1[[#This Row],[membership_tenure_months]]*Table1[[#This Row],[final_price]]</f>
        <v>420</v>
      </c>
    </row>
    <row r="1165" spans="1:38" x14ac:dyDescent="0.35">
      <c r="A1165">
        <v>41</v>
      </c>
      <c r="B1165" t="s">
        <v>43</v>
      </c>
      <c r="C1165">
        <v>2</v>
      </c>
      <c r="D1165" t="s">
        <v>103</v>
      </c>
      <c r="E1165" t="b">
        <v>0</v>
      </c>
      <c r="F1165" s="1">
        <v>0.57986111111111116</v>
      </c>
      <c r="G1165" s="1">
        <v>0.68194444444444446</v>
      </c>
      <c r="H1165">
        <v>147</v>
      </c>
      <c r="I1165" t="b">
        <v>0</v>
      </c>
      <c r="J1165" t="b">
        <v>0</v>
      </c>
      <c r="K1165" t="b">
        <v>1</v>
      </c>
      <c r="L1165" t="s">
        <v>36</v>
      </c>
      <c r="M1165">
        <v>30</v>
      </c>
      <c r="N1165" t="s">
        <v>37</v>
      </c>
      <c r="O1165">
        <v>30</v>
      </c>
      <c r="P1165" t="s">
        <v>93</v>
      </c>
      <c r="Q1165">
        <v>0.15</v>
      </c>
      <c r="R1165" s="29">
        <v>25.5</v>
      </c>
      <c r="S1165" t="s">
        <v>47</v>
      </c>
      <c r="T1165" t="s">
        <v>83</v>
      </c>
      <c r="U1165">
        <v>33.770099999999999</v>
      </c>
      <c r="V1165">
        <v>-118.19370000000001</v>
      </c>
      <c r="W1165">
        <f t="shared" si="36"/>
        <v>2025</v>
      </c>
      <c r="X1165" t="str">
        <f t="shared" si="37"/>
        <v>January</v>
      </c>
      <c r="Y1165" s="2">
        <v>45659</v>
      </c>
      <c r="Z1165">
        <v>0</v>
      </c>
      <c r="AA1165" t="b">
        <v>1</v>
      </c>
      <c r="AB1165" s="2">
        <v>45851</v>
      </c>
      <c r="AC1165">
        <v>7</v>
      </c>
      <c r="AD1165">
        <v>38</v>
      </c>
      <c r="AE1165">
        <v>8</v>
      </c>
      <c r="AF1165">
        <v>2.4</v>
      </c>
      <c r="AG1165">
        <v>4.5</v>
      </c>
      <c r="AH1165" s="30">
        <v>0</v>
      </c>
      <c r="AI1165">
        <v>0</v>
      </c>
      <c r="AJ1165" t="s">
        <v>84</v>
      </c>
      <c r="AK1165" t="s">
        <v>42</v>
      </c>
      <c r="AL1165" s="29">
        <f>Table1[[#This Row],[membership_tenure_months]]*Table1[[#This Row],[final_price]]</f>
        <v>178.5</v>
      </c>
    </row>
    <row r="1166" spans="1:38" x14ac:dyDescent="0.35">
      <c r="A1166">
        <v>16</v>
      </c>
      <c r="B1166" t="s">
        <v>34</v>
      </c>
      <c r="C1166">
        <v>3</v>
      </c>
      <c r="D1166" t="s">
        <v>78</v>
      </c>
      <c r="E1166" t="b">
        <v>1</v>
      </c>
      <c r="F1166" s="1">
        <v>0.5625</v>
      </c>
      <c r="G1166" s="1">
        <v>0.59722222222222221</v>
      </c>
      <c r="H1166">
        <v>50</v>
      </c>
      <c r="I1166" t="b">
        <v>1</v>
      </c>
      <c r="J1166" t="b">
        <v>0</v>
      </c>
      <c r="K1166" t="b">
        <v>1</v>
      </c>
      <c r="L1166" t="s">
        <v>80</v>
      </c>
      <c r="M1166">
        <v>50</v>
      </c>
      <c r="N1166" t="s">
        <v>82</v>
      </c>
      <c r="O1166">
        <v>37.5</v>
      </c>
      <c r="P1166" t="s">
        <v>46</v>
      </c>
      <c r="Q1166">
        <v>0</v>
      </c>
      <c r="R1166" s="29">
        <v>37.5</v>
      </c>
      <c r="S1166" t="s">
        <v>39</v>
      </c>
      <c r="T1166" t="s">
        <v>69</v>
      </c>
      <c r="U1166">
        <v>32.715699999999998</v>
      </c>
      <c r="V1166">
        <v>-117.1611</v>
      </c>
      <c r="W1166">
        <f t="shared" si="36"/>
        <v>2023</v>
      </c>
      <c r="X1166" t="str">
        <f t="shared" si="37"/>
        <v>February</v>
      </c>
      <c r="Y1166" s="2">
        <v>44959</v>
      </c>
      <c r="Z1166">
        <v>0</v>
      </c>
      <c r="AA1166" t="b">
        <v>1</v>
      </c>
      <c r="AB1166" s="2">
        <v>45811</v>
      </c>
      <c r="AC1166">
        <v>30</v>
      </c>
      <c r="AD1166">
        <v>78</v>
      </c>
      <c r="AE1166">
        <v>12</v>
      </c>
      <c r="AF1166">
        <v>0.8</v>
      </c>
      <c r="AG1166">
        <v>0</v>
      </c>
      <c r="AH1166" s="30">
        <v>1</v>
      </c>
      <c r="AI1166">
        <v>0</v>
      </c>
      <c r="AJ1166" t="s">
        <v>70</v>
      </c>
      <c r="AK1166" t="s">
        <v>42</v>
      </c>
      <c r="AL1166" s="29">
        <f>Table1[[#This Row],[membership_tenure_months]]*Table1[[#This Row],[final_price]]</f>
        <v>1125</v>
      </c>
    </row>
    <row r="1167" spans="1:38" x14ac:dyDescent="0.35">
      <c r="A1167">
        <v>36</v>
      </c>
      <c r="B1167" t="s">
        <v>66</v>
      </c>
      <c r="C1167">
        <v>3</v>
      </c>
      <c r="D1167" t="s">
        <v>78</v>
      </c>
      <c r="E1167" t="b">
        <v>1</v>
      </c>
      <c r="F1167" s="1">
        <v>0.81736111111111109</v>
      </c>
      <c r="G1167" s="1">
        <v>0.85972222222222228</v>
      </c>
      <c r="H1167">
        <v>61</v>
      </c>
      <c r="I1167" t="b">
        <v>0</v>
      </c>
      <c r="J1167" t="b">
        <v>0</v>
      </c>
      <c r="K1167" t="b">
        <v>1</v>
      </c>
      <c r="L1167" t="s">
        <v>80</v>
      </c>
      <c r="M1167">
        <v>70</v>
      </c>
      <c r="N1167" t="s">
        <v>97</v>
      </c>
      <c r="O1167">
        <v>63</v>
      </c>
      <c r="P1167" t="s">
        <v>51</v>
      </c>
      <c r="Q1167">
        <v>0.1</v>
      </c>
      <c r="R1167" s="29">
        <v>56.7</v>
      </c>
      <c r="S1167" t="s">
        <v>68</v>
      </c>
      <c r="T1167" t="s">
        <v>57</v>
      </c>
      <c r="U1167">
        <v>33.836599999999997</v>
      </c>
      <c r="V1167">
        <v>-117.9143</v>
      </c>
      <c r="W1167">
        <f t="shared" si="36"/>
        <v>2023</v>
      </c>
      <c r="X1167" t="str">
        <f t="shared" si="37"/>
        <v>January</v>
      </c>
      <c r="Y1167" s="2">
        <v>44944</v>
      </c>
      <c r="Z1167">
        <v>0</v>
      </c>
      <c r="AA1167" t="b">
        <v>1</v>
      </c>
      <c r="AB1167" s="2">
        <v>45811</v>
      </c>
      <c r="AC1167">
        <v>31</v>
      </c>
      <c r="AD1167">
        <v>78</v>
      </c>
      <c r="AE1167">
        <v>12</v>
      </c>
      <c r="AF1167">
        <v>1</v>
      </c>
      <c r="AG1167">
        <v>6.3</v>
      </c>
      <c r="AH1167" s="30">
        <v>1</v>
      </c>
      <c r="AI1167">
        <v>1</v>
      </c>
      <c r="AJ1167" t="s">
        <v>58</v>
      </c>
      <c r="AK1167" t="s">
        <v>42</v>
      </c>
      <c r="AL1167" s="29">
        <f>Table1[[#This Row],[membership_tenure_months]]*Table1[[#This Row],[final_price]]</f>
        <v>1757.7</v>
      </c>
    </row>
    <row r="1168" spans="1:38" x14ac:dyDescent="0.35">
      <c r="A1168">
        <v>47</v>
      </c>
      <c r="B1168" t="s">
        <v>34</v>
      </c>
      <c r="C1168">
        <v>2</v>
      </c>
      <c r="D1168" t="s">
        <v>120</v>
      </c>
      <c r="E1168" t="b">
        <v>1</v>
      </c>
      <c r="F1168" s="1">
        <v>0.52916666666666667</v>
      </c>
      <c r="G1168" s="1">
        <v>0.56736111111111109</v>
      </c>
      <c r="H1168">
        <v>55</v>
      </c>
      <c r="I1168" t="b">
        <v>1</v>
      </c>
      <c r="J1168" t="b">
        <v>1</v>
      </c>
      <c r="K1168" t="b">
        <v>1</v>
      </c>
      <c r="L1168" t="s">
        <v>36</v>
      </c>
      <c r="M1168">
        <v>50</v>
      </c>
      <c r="N1168" t="s">
        <v>37</v>
      </c>
      <c r="O1168">
        <v>50</v>
      </c>
      <c r="P1168" t="s">
        <v>38</v>
      </c>
      <c r="Q1168">
        <v>0.05</v>
      </c>
      <c r="R1168" s="29">
        <v>47.5</v>
      </c>
      <c r="S1168" t="s">
        <v>39</v>
      </c>
      <c r="T1168" t="s">
        <v>69</v>
      </c>
      <c r="U1168">
        <v>32.715699999999998</v>
      </c>
      <c r="V1168">
        <v>-117.1611</v>
      </c>
      <c r="W1168">
        <f t="shared" si="36"/>
        <v>2023</v>
      </c>
      <c r="X1168" t="str">
        <f t="shared" si="37"/>
        <v>December</v>
      </c>
      <c r="Y1168" s="2">
        <v>45290</v>
      </c>
      <c r="Z1168">
        <v>5</v>
      </c>
      <c r="AA1168" t="b">
        <v>1</v>
      </c>
      <c r="AB1168" s="2">
        <v>45830</v>
      </c>
      <c r="AC1168">
        <v>20</v>
      </c>
      <c r="AD1168">
        <v>59</v>
      </c>
      <c r="AE1168">
        <v>8</v>
      </c>
      <c r="AF1168">
        <v>0.9</v>
      </c>
      <c r="AG1168">
        <v>2.5</v>
      </c>
      <c r="AH1168" s="30">
        <v>0</v>
      </c>
      <c r="AI1168">
        <v>1</v>
      </c>
      <c r="AJ1168" t="s">
        <v>70</v>
      </c>
      <c r="AK1168" t="s">
        <v>42</v>
      </c>
      <c r="AL1168" s="29">
        <f>Table1[[#This Row],[membership_tenure_months]]*Table1[[#This Row],[final_price]]</f>
        <v>950</v>
      </c>
    </row>
    <row r="1169" spans="1:38" x14ac:dyDescent="0.35">
      <c r="A1169">
        <v>32</v>
      </c>
      <c r="B1169" t="s">
        <v>66</v>
      </c>
      <c r="C1169">
        <v>2</v>
      </c>
      <c r="D1169" t="s">
        <v>113</v>
      </c>
      <c r="E1169" t="b">
        <v>1</v>
      </c>
      <c r="F1169" s="1">
        <v>0.79652777777777772</v>
      </c>
      <c r="G1169" s="1">
        <v>0.91666666666666663</v>
      </c>
      <c r="H1169">
        <v>173</v>
      </c>
      <c r="I1169" t="b">
        <v>0</v>
      </c>
      <c r="J1169" t="b">
        <v>0</v>
      </c>
      <c r="K1169" t="b">
        <v>0</v>
      </c>
      <c r="L1169" t="s">
        <v>36</v>
      </c>
      <c r="M1169">
        <v>70</v>
      </c>
      <c r="N1169" t="s">
        <v>37</v>
      </c>
      <c r="O1169">
        <v>70</v>
      </c>
      <c r="P1169" t="s">
        <v>93</v>
      </c>
      <c r="Q1169">
        <v>0.15</v>
      </c>
      <c r="R1169" s="29">
        <v>59.5</v>
      </c>
      <c r="S1169" t="s">
        <v>68</v>
      </c>
      <c r="T1169" t="s">
        <v>69</v>
      </c>
      <c r="U1169">
        <v>32.715699999999998</v>
      </c>
      <c r="V1169">
        <v>-117.1611</v>
      </c>
      <c r="W1169">
        <f t="shared" si="36"/>
        <v>2025</v>
      </c>
      <c r="X1169" t="str">
        <f t="shared" si="37"/>
        <v>June</v>
      </c>
      <c r="Y1169" s="2">
        <v>45824</v>
      </c>
      <c r="Z1169">
        <v>0</v>
      </c>
      <c r="AA1169" t="b">
        <v>1</v>
      </c>
      <c r="AB1169" s="2">
        <v>45860</v>
      </c>
      <c r="AC1169">
        <v>2</v>
      </c>
      <c r="AD1169">
        <v>29</v>
      </c>
      <c r="AE1169">
        <v>8</v>
      </c>
      <c r="AF1169">
        <v>2.9</v>
      </c>
      <c r="AG1169">
        <v>10.5</v>
      </c>
      <c r="AH1169" s="30">
        <v>0</v>
      </c>
      <c r="AI1169">
        <v>1</v>
      </c>
      <c r="AJ1169" t="s">
        <v>70</v>
      </c>
      <c r="AK1169" t="s">
        <v>42</v>
      </c>
      <c r="AL1169" s="29">
        <f>Table1[[#This Row],[membership_tenure_months]]*Table1[[#This Row],[final_price]]</f>
        <v>119</v>
      </c>
    </row>
    <row r="1170" spans="1:38" x14ac:dyDescent="0.35">
      <c r="A1170">
        <v>48</v>
      </c>
      <c r="B1170" t="s">
        <v>43</v>
      </c>
      <c r="C1170">
        <v>3</v>
      </c>
      <c r="D1170" t="s">
        <v>119</v>
      </c>
      <c r="E1170" t="b">
        <v>0</v>
      </c>
      <c r="F1170" s="1">
        <v>0.46319444444444446</v>
      </c>
      <c r="G1170" s="1">
        <v>0.52986111111111112</v>
      </c>
      <c r="H1170">
        <v>96</v>
      </c>
      <c r="I1170" t="b">
        <v>1</v>
      </c>
      <c r="J1170" t="b">
        <v>1</v>
      </c>
      <c r="K1170" t="b">
        <v>1</v>
      </c>
      <c r="L1170" t="s">
        <v>36</v>
      </c>
      <c r="M1170">
        <v>30</v>
      </c>
      <c r="N1170" t="s">
        <v>37</v>
      </c>
      <c r="O1170">
        <v>30</v>
      </c>
      <c r="P1170" t="s">
        <v>46</v>
      </c>
      <c r="Q1170">
        <v>0</v>
      </c>
      <c r="R1170" s="29">
        <v>30</v>
      </c>
      <c r="S1170" t="s">
        <v>47</v>
      </c>
      <c r="T1170" t="s">
        <v>69</v>
      </c>
      <c r="U1170">
        <v>32.715699999999998</v>
      </c>
      <c r="V1170">
        <v>-117.1611</v>
      </c>
      <c r="W1170">
        <f t="shared" si="36"/>
        <v>2024</v>
      </c>
      <c r="X1170" t="str">
        <f t="shared" si="37"/>
        <v>August</v>
      </c>
      <c r="Y1170" s="2">
        <v>45525</v>
      </c>
      <c r="Z1170">
        <v>1</v>
      </c>
      <c r="AA1170" t="b">
        <v>0</v>
      </c>
      <c r="AB1170" s="2">
        <v>45843</v>
      </c>
      <c r="AC1170">
        <v>12</v>
      </c>
      <c r="AD1170">
        <v>46</v>
      </c>
      <c r="AE1170">
        <v>12</v>
      </c>
      <c r="AF1170">
        <v>1.6</v>
      </c>
      <c r="AG1170">
        <v>0</v>
      </c>
      <c r="AH1170" s="30">
        <v>0</v>
      </c>
      <c r="AI1170">
        <v>0</v>
      </c>
      <c r="AJ1170" t="s">
        <v>70</v>
      </c>
      <c r="AK1170" t="s">
        <v>42</v>
      </c>
      <c r="AL1170" s="29">
        <f>Table1[[#This Row],[membership_tenure_months]]*Table1[[#This Row],[final_price]]</f>
        <v>360</v>
      </c>
    </row>
    <row r="1171" spans="1:38" x14ac:dyDescent="0.35">
      <c r="A1171">
        <v>19</v>
      </c>
      <c r="B1171" t="s">
        <v>54</v>
      </c>
      <c r="C1171">
        <v>1</v>
      </c>
      <c r="D1171" t="s">
        <v>63</v>
      </c>
      <c r="E1171" t="b">
        <v>0</v>
      </c>
      <c r="F1171" s="1">
        <v>0.85138888888888886</v>
      </c>
      <c r="G1171" s="1">
        <v>0.90625</v>
      </c>
      <c r="H1171">
        <v>79</v>
      </c>
      <c r="I1171" t="b">
        <v>0</v>
      </c>
      <c r="J1171" t="b">
        <v>0</v>
      </c>
      <c r="K1171" t="b">
        <v>1</v>
      </c>
      <c r="L1171" t="s">
        <v>80</v>
      </c>
      <c r="M1171">
        <v>20</v>
      </c>
      <c r="N1171" t="s">
        <v>82</v>
      </c>
      <c r="O1171">
        <v>15</v>
      </c>
      <c r="P1171" t="s">
        <v>46</v>
      </c>
      <c r="Q1171">
        <v>0</v>
      </c>
      <c r="R1171" s="29">
        <v>15</v>
      </c>
      <c r="S1171" t="s">
        <v>56</v>
      </c>
      <c r="T1171" t="s">
        <v>48</v>
      </c>
      <c r="U1171">
        <v>36.7378</v>
      </c>
      <c r="V1171">
        <v>-119.7871</v>
      </c>
      <c r="W1171">
        <f t="shared" si="36"/>
        <v>2023</v>
      </c>
      <c r="X1171" t="str">
        <f t="shared" si="37"/>
        <v>September</v>
      </c>
      <c r="Y1171" s="2">
        <v>45173</v>
      </c>
      <c r="Z1171">
        <v>0</v>
      </c>
      <c r="AA1171" t="b">
        <v>0</v>
      </c>
      <c r="AB1171" s="2">
        <v>45823</v>
      </c>
      <c r="AC1171">
        <v>23</v>
      </c>
      <c r="AD1171">
        <v>66</v>
      </c>
      <c r="AE1171">
        <v>4</v>
      </c>
      <c r="AF1171">
        <v>1.3</v>
      </c>
      <c r="AG1171">
        <v>0</v>
      </c>
      <c r="AH1171" s="30">
        <v>1</v>
      </c>
      <c r="AI1171">
        <v>0</v>
      </c>
      <c r="AJ1171" t="s">
        <v>49</v>
      </c>
      <c r="AK1171" t="s">
        <v>42</v>
      </c>
      <c r="AL1171" s="29">
        <f>Table1[[#This Row],[membership_tenure_months]]*Table1[[#This Row],[final_price]]</f>
        <v>345</v>
      </c>
    </row>
    <row r="1172" spans="1:38" x14ac:dyDescent="0.35">
      <c r="A1172">
        <v>33</v>
      </c>
      <c r="B1172" t="s">
        <v>43</v>
      </c>
      <c r="C1172">
        <v>1</v>
      </c>
      <c r="D1172" t="s">
        <v>81</v>
      </c>
      <c r="E1172" t="b">
        <v>1</v>
      </c>
      <c r="F1172" s="1">
        <v>0.37777777777777777</v>
      </c>
      <c r="G1172" s="1">
        <v>0.40763888888888888</v>
      </c>
      <c r="H1172">
        <v>43</v>
      </c>
      <c r="I1172" t="b">
        <v>1</v>
      </c>
      <c r="J1172" t="b">
        <v>0</v>
      </c>
      <c r="K1172" t="b">
        <v>0</v>
      </c>
      <c r="L1172" t="s">
        <v>36</v>
      </c>
      <c r="M1172">
        <v>30</v>
      </c>
      <c r="N1172" t="s">
        <v>37</v>
      </c>
      <c r="O1172">
        <v>30</v>
      </c>
      <c r="P1172" t="s">
        <v>46</v>
      </c>
      <c r="Q1172">
        <v>0</v>
      </c>
      <c r="R1172" s="29">
        <v>30</v>
      </c>
      <c r="S1172" t="s">
        <v>47</v>
      </c>
      <c r="T1172" t="s">
        <v>83</v>
      </c>
      <c r="U1172">
        <v>33.770099999999999</v>
      </c>
      <c r="V1172">
        <v>-118.19370000000001</v>
      </c>
      <c r="W1172">
        <f t="shared" si="36"/>
        <v>2022</v>
      </c>
      <c r="X1172" t="str">
        <f t="shared" si="37"/>
        <v>August</v>
      </c>
      <c r="Y1172" s="2">
        <v>44786</v>
      </c>
      <c r="Z1172">
        <v>0</v>
      </c>
      <c r="AA1172" t="b">
        <v>1</v>
      </c>
      <c r="AB1172" s="2">
        <v>45802</v>
      </c>
      <c r="AC1172">
        <v>36</v>
      </c>
      <c r="AD1172">
        <v>87</v>
      </c>
      <c r="AE1172">
        <v>4</v>
      </c>
      <c r="AF1172">
        <v>0.7</v>
      </c>
      <c r="AG1172">
        <v>0</v>
      </c>
      <c r="AH1172" s="30">
        <v>1</v>
      </c>
      <c r="AI1172">
        <v>0</v>
      </c>
      <c r="AJ1172" t="s">
        <v>84</v>
      </c>
      <c r="AK1172" t="s">
        <v>42</v>
      </c>
      <c r="AL1172" s="29">
        <f>Table1[[#This Row],[membership_tenure_months]]*Table1[[#This Row],[final_price]]</f>
        <v>1080</v>
      </c>
    </row>
    <row r="1173" spans="1:38" x14ac:dyDescent="0.35">
      <c r="A1173">
        <v>24</v>
      </c>
      <c r="B1173" t="s">
        <v>66</v>
      </c>
      <c r="C1173">
        <v>2</v>
      </c>
      <c r="D1173" t="s">
        <v>135</v>
      </c>
      <c r="E1173" t="b">
        <v>1</v>
      </c>
      <c r="F1173" s="1">
        <v>0.65902777777777777</v>
      </c>
      <c r="G1173" s="1">
        <v>0.77152777777777781</v>
      </c>
      <c r="H1173">
        <v>162</v>
      </c>
      <c r="I1173" t="b">
        <v>1</v>
      </c>
      <c r="J1173" t="b">
        <v>1</v>
      </c>
      <c r="K1173" t="b">
        <v>1</v>
      </c>
      <c r="L1173" t="s">
        <v>80</v>
      </c>
      <c r="M1173">
        <v>70</v>
      </c>
      <c r="N1173" t="s">
        <v>82</v>
      </c>
      <c r="O1173">
        <v>52.5</v>
      </c>
      <c r="P1173" t="s">
        <v>93</v>
      </c>
      <c r="Q1173">
        <v>0.15</v>
      </c>
      <c r="R1173" s="29">
        <v>44.625</v>
      </c>
      <c r="S1173" t="s">
        <v>68</v>
      </c>
      <c r="T1173" t="s">
        <v>40</v>
      </c>
      <c r="U1173">
        <v>37.338200000000001</v>
      </c>
      <c r="V1173">
        <v>-121.88630000000001</v>
      </c>
      <c r="W1173">
        <f t="shared" si="36"/>
        <v>2023</v>
      </c>
      <c r="X1173" t="str">
        <f t="shared" si="37"/>
        <v>August</v>
      </c>
      <c r="Y1173" s="2">
        <v>45158</v>
      </c>
      <c r="Z1173">
        <v>1</v>
      </c>
      <c r="AA1173" t="b">
        <v>1</v>
      </c>
      <c r="AB1173" s="2">
        <v>45823</v>
      </c>
      <c r="AC1173">
        <v>24</v>
      </c>
      <c r="AD1173">
        <v>66</v>
      </c>
      <c r="AE1173">
        <v>8</v>
      </c>
      <c r="AF1173">
        <v>2.7</v>
      </c>
      <c r="AG1173">
        <v>7.88</v>
      </c>
      <c r="AH1173" s="30">
        <v>1</v>
      </c>
      <c r="AI1173">
        <v>0</v>
      </c>
      <c r="AJ1173" t="s">
        <v>41</v>
      </c>
      <c r="AK1173" t="s">
        <v>42</v>
      </c>
      <c r="AL1173" s="29">
        <f>Table1[[#This Row],[membership_tenure_months]]*Table1[[#This Row],[final_price]]</f>
        <v>1071</v>
      </c>
    </row>
    <row r="1174" spans="1:38" x14ac:dyDescent="0.35">
      <c r="A1174">
        <v>35</v>
      </c>
      <c r="B1174" t="s">
        <v>43</v>
      </c>
      <c r="C1174">
        <v>1</v>
      </c>
      <c r="D1174" t="s">
        <v>94</v>
      </c>
      <c r="E1174" t="b">
        <v>1</v>
      </c>
      <c r="F1174" s="1">
        <v>0.55000000000000004</v>
      </c>
      <c r="G1174" s="1">
        <v>0.62083333333333335</v>
      </c>
      <c r="H1174">
        <v>102</v>
      </c>
      <c r="I1174" t="b">
        <v>1</v>
      </c>
      <c r="J1174" t="b">
        <v>1</v>
      </c>
      <c r="K1174" t="b">
        <v>0</v>
      </c>
      <c r="L1174" t="s">
        <v>45</v>
      </c>
      <c r="M1174">
        <v>30</v>
      </c>
      <c r="N1174" t="s">
        <v>37</v>
      </c>
      <c r="O1174">
        <v>30</v>
      </c>
      <c r="P1174" t="s">
        <v>46</v>
      </c>
      <c r="Q1174">
        <v>0</v>
      </c>
      <c r="R1174" s="29">
        <v>30</v>
      </c>
      <c r="S1174" t="s">
        <v>47</v>
      </c>
      <c r="T1174" t="s">
        <v>83</v>
      </c>
      <c r="U1174">
        <v>33.770099999999999</v>
      </c>
      <c r="V1174">
        <v>-118.19370000000001</v>
      </c>
      <c r="W1174">
        <f t="shared" si="36"/>
        <v>2024</v>
      </c>
      <c r="X1174" t="str">
        <f t="shared" si="37"/>
        <v>September</v>
      </c>
      <c r="Y1174" s="2">
        <v>45554</v>
      </c>
      <c r="Z1174">
        <v>1</v>
      </c>
      <c r="AA1174" t="b">
        <v>0</v>
      </c>
      <c r="AB1174" s="2">
        <v>45845</v>
      </c>
      <c r="AC1174">
        <v>11</v>
      </c>
      <c r="AD1174">
        <v>44</v>
      </c>
      <c r="AE1174">
        <v>4</v>
      </c>
      <c r="AF1174">
        <v>1.7</v>
      </c>
      <c r="AG1174">
        <v>0</v>
      </c>
      <c r="AH1174" s="30">
        <v>0</v>
      </c>
      <c r="AI1174">
        <v>0</v>
      </c>
      <c r="AJ1174" t="s">
        <v>84</v>
      </c>
      <c r="AK1174" t="s">
        <v>42</v>
      </c>
      <c r="AL1174" s="29">
        <f>Table1[[#This Row],[membership_tenure_months]]*Table1[[#This Row],[final_price]]</f>
        <v>330</v>
      </c>
    </row>
    <row r="1175" spans="1:38" x14ac:dyDescent="0.35">
      <c r="A1175">
        <v>41</v>
      </c>
      <c r="B1175" t="s">
        <v>43</v>
      </c>
      <c r="C1175">
        <v>3</v>
      </c>
      <c r="D1175" t="s">
        <v>101</v>
      </c>
      <c r="E1175" t="b">
        <v>0</v>
      </c>
      <c r="F1175" s="1">
        <v>0.41388888888888886</v>
      </c>
      <c r="G1175" s="1">
        <v>0.48541666666666666</v>
      </c>
      <c r="H1175">
        <v>103</v>
      </c>
      <c r="I1175" t="b">
        <v>0</v>
      </c>
      <c r="J1175" t="b">
        <v>1</v>
      </c>
      <c r="K1175" t="b">
        <v>1</v>
      </c>
      <c r="L1175" t="s">
        <v>60</v>
      </c>
      <c r="M1175">
        <v>30</v>
      </c>
      <c r="N1175" t="s">
        <v>37</v>
      </c>
      <c r="O1175">
        <v>30</v>
      </c>
      <c r="P1175" t="s">
        <v>93</v>
      </c>
      <c r="Q1175">
        <v>0.15</v>
      </c>
      <c r="R1175" s="29">
        <v>25.5</v>
      </c>
      <c r="S1175" t="s">
        <v>47</v>
      </c>
      <c r="T1175" t="s">
        <v>83</v>
      </c>
      <c r="U1175">
        <v>33.770099999999999</v>
      </c>
      <c r="V1175">
        <v>-118.19370000000001</v>
      </c>
      <c r="W1175">
        <f t="shared" si="36"/>
        <v>2023</v>
      </c>
      <c r="X1175" t="str">
        <f t="shared" si="37"/>
        <v>August</v>
      </c>
      <c r="Y1175" s="2">
        <v>45155</v>
      </c>
      <c r="Z1175">
        <v>8</v>
      </c>
      <c r="AA1175" t="b">
        <v>0</v>
      </c>
      <c r="AB1175" s="2">
        <v>45822</v>
      </c>
      <c r="AC1175">
        <v>24</v>
      </c>
      <c r="AD1175">
        <v>67</v>
      </c>
      <c r="AE1175">
        <v>12</v>
      </c>
      <c r="AF1175">
        <v>1.7</v>
      </c>
      <c r="AG1175">
        <v>4.5</v>
      </c>
      <c r="AH1175" s="30">
        <v>1</v>
      </c>
      <c r="AI1175">
        <v>0</v>
      </c>
      <c r="AJ1175" t="s">
        <v>84</v>
      </c>
      <c r="AK1175" t="s">
        <v>42</v>
      </c>
      <c r="AL1175" s="29">
        <f>Table1[[#This Row],[membership_tenure_months]]*Table1[[#This Row],[final_price]]</f>
        <v>612</v>
      </c>
    </row>
    <row r="1176" spans="1:38" x14ac:dyDescent="0.35">
      <c r="A1176">
        <v>39</v>
      </c>
      <c r="B1176" t="s">
        <v>54</v>
      </c>
      <c r="C1176">
        <v>2</v>
      </c>
      <c r="D1176" t="s">
        <v>103</v>
      </c>
      <c r="E1176" t="b">
        <v>1</v>
      </c>
      <c r="F1176" s="1">
        <v>0.79305555555555551</v>
      </c>
      <c r="G1176" s="1">
        <v>0.82430555555555551</v>
      </c>
      <c r="H1176">
        <v>45</v>
      </c>
      <c r="I1176" t="b">
        <v>1</v>
      </c>
      <c r="J1176" t="b">
        <v>1</v>
      </c>
      <c r="K1176" t="b">
        <v>0</v>
      </c>
      <c r="L1176" t="s">
        <v>75</v>
      </c>
      <c r="M1176">
        <v>20</v>
      </c>
      <c r="N1176" t="s">
        <v>37</v>
      </c>
      <c r="O1176">
        <v>20</v>
      </c>
      <c r="P1176" t="s">
        <v>46</v>
      </c>
      <c r="Q1176">
        <v>0</v>
      </c>
      <c r="R1176" s="29">
        <v>20</v>
      </c>
      <c r="S1176" t="s">
        <v>56</v>
      </c>
      <c r="T1176" t="s">
        <v>83</v>
      </c>
      <c r="U1176">
        <v>33.770099999999999</v>
      </c>
      <c r="V1176">
        <v>-118.19370000000001</v>
      </c>
      <c r="W1176">
        <f t="shared" si="36"/>
        <v>2023</v>
      </c>
      <c r="X1176" t="str">
        <f t="shared" si="37"/>
        <v>November</v>
      </c>
      <c r="Y1176" s="2">
        <v>45255</v>
      </c>
      <c r="Z1176">
        <v>5</v>
      </c>
      <c r="AA1176" t="b">
        <v>0</v>
      </c>
      <c r="AB1176" s="2">
        <v>45828</v>
      </c>
      <c r="AC1176">
        <v>21</v>
      </c>
      <c r="AD1176">
        <v>61</v>
      </c>
      <c r="AE1176">
        <v>8</v>
      </c>
      <c r="AF1176">
        <v>0.8</v>
      </c>
      <c r="AG1176">
        <v>0</v>
      </c>
      <c r="AH1176" s="30">
        <v>1</v>
      </c>
      <c r="AI1176">
        <v>0</v>
      </c>
      <c r="AJ1176" t="s">
        <v>84</v>
      </c>
      <c r="AK1176" t="s">
        <v>42</v>
      </c>
      <c r="AL1176" s="29">
        <f>Table1[[#This Row],[membership_tenure_months]]*Table1[[#This Row],[final_price]]</f>
        <v>420</v>
      </c>
    </row>
    <row r="1177" spans="1:38" x14ac:dyDescent="0.35">
      <c r="A1177">
        <v>45</v>
      </c>
      <c r="B1177" t="s">
        <v>54</v>
      </c>
      <c r="C1177">
        <v>3</v>
      </c>
      <c r="D1177" t="s">
        <v>100</v>
      </c>
      <c r="E1177" t="b">
        <v>1</v>
      </c>
      <c r="F1177" s="1">
        <v>0.65208333333333335</v>
      </c>
      <c r="G1177" s="1">
        <v>0.7319444444444444</v>
      </c>
      <c r="H1177">
        <v>115</v>
      </c>
      <c r="I1177" t="b">
        <v>1</v>
      </c>
      <c r="J1177" t="b">
        <v>1</v>
      </c>
      <c r="K1177" t="b">
        <v>1</v>
      </c>
      <c r="L1177" t="s">
        <v>36</v>
      </c>
      <c r="M1177">
        <v>20</v>
      </c>
      <c r="N1177" t="s">
        <v>82</v>
      </c>
      <c r="O1177">
        <v>15</v>
      </c>
      <c r="P1177" t="s">
        <v>51</v>
      </c>
      <c r="Q1177">
        <v>0.1</v>
      </c>
      <c r="R1177" s="29">
        <v>13.5</v>
      </c>
      <c r="S1177" t="s">
        <v>56</v>
      </c>
      <c r="T1177" t="s">
        <v>57</v>
      </c>
      <c r="U1177">
        <v>33.836599999999997</v>
      </c>
      <c r="V1177">
        <v>-117.9143</v>
      </c>
      <c r="W1177">
        <f t="shared" si="36"/>
        <v>2023</v>
      </c>
      <c r="X1177" t="str">
        <f t="shared" si="37"/>
        <v>March</v>
      </c>
      <c r="Y1177" s="2">
        <v>45000</v>
      </c>
      <c r="Z1177">
        <v>3</v>
      </c>
      <c r="AA1177" t="b">
        <v>1</v>
      </c>
      <c r="AB1177" s="2">
        <v>45814</v>
      </c>
      <c r="AC1177">
        <v>29</v>
      </c>
      <c r="AD1177">
        <v>75</v>
      </c>
      <c r="AE1177">
        <v>12</v>
      </c>
      <c r="AF1177">
        <v>1.9</v>
      </c>
      <c r="AG1177">
        <v>1.5</v>
      </c>
      <c r="AH1177" s="30">
        <v>1</v>
      </c>
      <c r="AI1177">
        <v>0</v>
      </c>
      <c r="AJ1177" t="s">
        <v>58</v>
      </c>
      <c r="AK1177" t="s">
        <v>42</v>
      </c>
      <c r="AL1177" s="29">
        <f>Table1[[#This Row],[membership_tenure_months]]*Table1[[#This Row],[final_price]]</f>
        <v>391.5</v>
      </c>
    </row>
    <row r="1178" spans="1:38" x14ac:dyDescent="0.35">
      <c r="A1178">
        <v>31</v>
      </c>
      <c r="B1178" t="s">
        <v>34</v>
      </c>
      <c r="C1178">
        <v>2</v>
      </c>
      <c r="D1178" t="s">
        <v>107</v>
      </c>
      <c r="E1178" t="b">
        <v>1</v>
      </c>
      <c r="F1178" s="1">
        <v>0.85277777777777775</v>
      </c>
      <c r="G1178" s="1">
        <v>0.91111111111111109</v>
      </c>
      <c r="H1178">
        <v>84</v>
      </c>
      <c r="I1178" t="b">
        <v>1</v>
      </c>
      <c r="J1178" t="b">
        <v>1</v>
      </c>
      <c r="K1178" t="b">
        <v>0</v>
      </c>
      <c r="L1178" t="s">
        <v>60</v>
      </c>
      <c r="M1178">
        <v>50</v>
      </c>
      <c r="N1178" t="s">
        <v>82</v>
      </c>
      <c r="O1178">
        <v>37.5</v>
      </c>
      <c r="P1178" t="s">
        <v>93</v>
      </c>
      <c r="Q1178">
        <v>0.15</v>
      </c>
      <c r="R1178" s="29">
        <v>31.875</v>
      </c>
      <c r="S1178" t="s">
        <v>39</v>
      </c>
      <c r="T1178" t="s">
        <v>52</v>
      </c>
      <c r="U1178">
        <v>37.804400000000001</v>
      </c>
      <c r="V1178">
        <v>-122.27119999999999</v>
      </c>
      <c r="W1178">
        <f t="shared" si="36"/>
        <v>2025</v>
      </c>
      <c r="X1178" t="str">
        <f t="shared" si="37"/>
        <v>March</v>
      </c>
      <c r="Y1178" s="2">
        <v>45717</v>
      </c>
      <c r="Z1178">
        <v>3</v>
      </c>
      <c r="AA1178" t="b">
        <v>1</v>
      </c>
      <c r="AB1178" s="2">
        <v>45854</v>
      </c>
      <c r="AC1178">
        <v>5</v>
      </c>
      <c r="AD1178">
        <v>35</v>
      </c>
      <c r="AE1178">
        <v>8</v>
      </c>
      <c r="AF1178">
        <v>1.4</v>
      </c>
      <c r="AG1178">
        <v>5.62</v>
      </c>
      <c r="AH1178" s="30">
        <v>0</v>
      </c>
      <c r="AI1178">
        <v>0</v>
      </c>
      <c r="AJ1178" t="s">
        <v>53</v>
      </c>
      <c r="AK1178" t="s">
        <v>42</v>
      </c>
      <c r="AL1178" s="29">
        <f>Table1[[#This Row],[membership_tenure_months]]*Table1[[#This Row],[final_price]]</f>
        <v>159.375</v>
      </c>
    </row>
    <row r="1179" spans="1:38" x14ac:dyDescent="0.35">
      <c r="A1179">
        <v>45</v>
      </c>
      <c r="B1179" t="s">
        <v>54</v>
      </c>
      <c r="C1179">
        <v>3</v>
      </c>
      <c r="D1179" t="s">
        <v>108</v>
      </c>
      <c r="E1179" t="b">
        <v>1</v>
      </c>
      <c r="F1179" s="1">
        <v>0.73750000000000004</v>
      </c>
      <c r="G1179" s="1">
        <v>0.85833333333333328</v>
      </c>
      <c r="H1179">
        <v>174</v>
      </c>
      <c r="I1179" t="b">
        <v>0</v>
      </c>
      <c r="J1179" t="b">
        <v>0</v>
      </c>
      <c r="K1179" t="b">
        <v>1</v>
      </c>
      <c r="L1179" t="s">
        <v>36</v>
      </c>
      <c r="M1179">
        <v>20</v>
      </c>
      <c r="N1179" t="s">
        <v>37</v>
      </c>
      <c r="O1179">
        <v>20</v>
      </c>
      <c r="P1179" t="s">
        <v>46</v>
      </c>
      <c r="Q1179">
        <v>0</v>
      </c>
      <c r="R1179" s="29">
        <v>20</v>
      </c>
      <c r="S1179" t="s">
        <v>56</v>
      </c>
      <c r="T1179" t="s">
        <v>40</v>
      </c>
      <c r="U1179">
        <v>37.338200000000001</v>
      </c>
      <c r="V1179">
        <v>-121.88630000000001</v>
      </c>
      <c r="W1179">
        <f t="shared" si="36"/>
        <v>2023</v>
      </c>
      <c r="X1179" t="str">
        <f t="shared" si="37"/>
        <v>April</v>
      </c>
      <c r="Y1179" s="2">
        <v>45020</v>
      </c>
      <c r="Z1179">
        <v>0</v>
      </c>
      <c r="AA1179" t="b">
        <v>1</v>
      </c>
      <c r="AB1179" s="2">
        <v>45815</v>
      </c>
      <c r="AC1179">
        <v>28</v>
      </c>
      <c r="AD1179">
        <v>74</v>
      </c>
      <c r="AE1179">
        <v>12</v>
      </c>
      <c r="AF1179">
        <v>2.9</v>
      </c>
      <c r="AG1179">
        <v>0</v>
      </c>
      <c r="AH1179" s="30">
        <v>1</v>
      </c>
      <c r="AI1179">
        <v>0</v>
      </c>
      <c r="AJ1179" t="s">
        <v>41</v>
      </c>
      <c r="AK1179" t="s">
        <v>42</v>
      </c>
      <c r="AL1179" s="29">
        <f>Table1[[#This Row],[membership_tenure_months]]*Table1[[#This Row],[final_price]]</f>
        <v>560</v>
      </c>
    </row>
    <row r="1180" spans="1:38" x14ac:dyDescent="0.35">
      <c r="A1180">
        <v>44</v>
      </c>
      <c r="B1180" t="s">
        <v>34</v>
      </c>
      <c r="C1180">
        <v>2</v>
      </c>
      <c r="D1180" t="s">
        <v>122</v>
      </c>
      <c r="E1180" t="b">
        <v>0</v>
      </c>
      <c r="F1180" s="1">
        <v>0.62361111111111112</v>
      </c>
      <c r="G1180" s="1">
        <v>0.73472222222222228</v>
      </c>
      <c r="H1180">
        <v>160</v>
      </c>
      <c r="I1180" t="b">
        <v>1</v>
      </c>
      <c r="J1180" t="b">
        <v>1</v>
      </c>
      <c r="K1180" t="b">
        <v>1</v>
      </c>
      <c r="L1180" t="s">
        <v>36</v>
      </c>
      <c r="M1180">
        <v>50</v>
      </c>
      <c r="N1180" t="s">
        <v>37</v>
      </c>
      <c r="O1180">
        <v>50</v>
      </c>
      <c r="P1180" t="s">
        <v>38</v>
      </c>
      <c r="Q1180">
        <v>0.05</v>
      </c>
      <c r="R1180" s="29">
        <v>47.5</v>
      </c>
      <c r="S1180" t="s">
        <v>39</v>
      </c>
      <c r="T1180" t="s">
        <v>64</v>
      </c>
      <c r="U1180">
        <v>34.052199999999999</v>
      </c>
      <c r="V1180">
        <v>-118.2437</v>
      </c>
      <c r="W1180">
        <f t="shared" si="36"/>
        <v>2023</v>
      </c>
      <c r="X1180" t="str">
        <f t="shared" si="37"/>
        <v>November</v>
      </c>
      <c r="Y1180" s="2">
        <v>45254</v>
      </c>
      <c r="Z1180">
        <v>7</v>
      </c>
      <c r="AA1180" t="b">
        <v>0</v>
      </c>
      <c r="AB1180" s="2">
        <v>45828</v>
      </c>
      <c r="AC1180">
        <v>21</v>
      </c>
      <c r="AD1180">
        <v>61</v>
      </c>
      <c r="AE1180">
        <v>8</v>
      </c>
      <c r="AF1180">
        <v>2.7</v>
      </c>
      <c r="AG1180">
        <v>2.5</v>
      </c>
      <c r="AH1180" s="30">
        <v>1</v>
      </c>
      <c r="AI1180">
        <v>1</v>
      </c>
      <c r="AJ1180" t="s">
        <v>65</v>
      </c>
      <c r="AK1180" t="s">
        <v>42</v>
      </c>
      <c r="AL1180" s="29">
        <f>Table1[[#This Row],[membership_tenure_months]]*Table1[[#This Row],[final_price]]</f>
        <v>997.5</v>
      </c>
    </row>
    <row r="1181" spans="1:38" x14ac:dyDescent="0.35">
      <c r="A1181">
        <v>42</v>
      </c>
      <c r="B1181" t="s">
        <v>43</v>
      </c>
      <c r="C1181">
        <v>4</v>
      </c>
      <c r="D1181" t="s">
        <v>186</v>
      </c>
      <c r="E1181" t="b">
        <v>1</v>
      </c>
      <c r="F1181" s="1">
        <v>0.80625000000000002</v>
      </c>
      <c r="G1181" s="1">
        <v>0.90902777777777777</v>
      </c>
      <c r="H1181">
        <v>148</v>
      </c>
      <c r="I1181" t="b">
        <v>0</v>
      </c>
      <c r="J1181" t="b">
        <v>1</v>
      </c>
      <c r="K1181" t="b">
        <v>1</v>
      </c>
      <c r="L1181" t="s">
        <v>80</v>
      </c>
      <c r="M1181">
        <v>30</v>
      </c>
      <c r="N1181" t="s">
        <v>82</v>
      </c>
      <c r="O1181">
        <v>22.5</v>
      </c>
      <c r="P1181" t="s">
        <v>38</v>
      </c>
      <c r="Q1181">
        <v>0.05</v>
      </c>
      <c r="R1181" s="29">
        <v>21.375</v>
      </c>
      <c r="S1181" t="s">
        <v>47</v>
      </c>
      <c r="T1181" t="s">
        <v>64</v>
      </c>
      <c r="U1181">
        <v>34.052199999999999</v>
      </c>
      <c r="V1181">
        <v>-118.2437</v>
      </c>
      <c r="W1181">
        <f t="shared" si="36"/>
        <v>2022</v>
      </c>
      <c r="X1181" t="str">
        <f t="shared" si="37"/>
        <v>September</v>
      </c>
      <c r="Y1181" s="2">
        <v>44805</v>
      </c>
      <c r="Z1181">
        <v>7</v>
      </c>
      <c r="AA1181" t="b">
        <v>0</v>
      </c>
      <c r="AB1181" s="2">
        <v>45803</v>
      </c>
      <c r="AC1181">
        <v>35</v>
      </c>
      <c r="AD1181">
        <v>86</v>
      </c>
      <c r="AE1181">
        <v>16</v>
      </c>
      <c r="AF1181">
        <v>2.5</v>
      </c>
      <c r="AG1181">
        <v>1.1200000000000001</v>
      </c>
      <c r="AH1181" s="30">
        <v>1</v>
      </c>
      <c r="AI1181">
        <v>0</v>
      </c>
      <c r="AJ1181" t="s">
        <v>65</v>
      </c>
      <c r="AK1181" t="s">
        <v>42</v>
      </c>
      <c r="AL1181" s="29">
        <f>Table1[[#This Row],[membership_tenure_months]]*Table1[[#This Row],[final_price]]</f>
        <v>748.125</v>
      </c>
    </row>
    <row r="1182" spans="1:38" x14ac:dyDescent="0.35">
      <c r="A1182">
        <v>20</v>
      </c>
      <c r="B1182" t="s">
        <v>34</v>
      </c>
      <c r="C1182">
        <v>3</v>
      </c>
      <c r="D1182" t="s">
        <v>148</v>
      </c>
      <c r="E1182" t="b">
        <v>0</v>
      </c>
      <c r="F1182" s="1">
        <v>0.58611111111111114</v>
      </c>
      <c r="G1182" s="1">
        <v>0.6958333333333333</v>
      </c>
      <c r="H1182">
        <v>158</v>
      </c>
      <c r="I1182" t="b">
        <v>0</v>
      </c>
      <c r="J1182" t="b">
        <v>0</v>
      </c>
      <c r="K1182" t="b">
        <v>0</v>
      </c>
      <c r="L1182" t="s">
        <v>80</v>
      </c>
      <c r="M1182">
        <v>50</v>
      </c>
      <c r="N1182" t="s">
        <v>37</v>
      </c>
      <c r="O1182">
        <v>50</v>
      </c>
      <c r="P1182" t="s">
        <v>38</v>
      </c>
      <c r="Q1182">
        <v>0.05</v>
      </c>
      <c r="R1182" s="29">
        <v>47.5</v>
      </c>
      <c r="S1182" t="s">
        <v>39</v>
      </c>
      <c r="T1182" t="s">
        <v>76</v>
      </c>
      <c r="U1182">
        <v>37.774900000000002</v>
      </c>
      <c r="V1182">
        <v>-122.4194</v>
      </c>
      <c r="W1182">
        <f t="shared" si="36"/>
        <v>2024</v>
      </c>
      <c r="X1182" t="str">
        <f t="shared" si="37"/>
        <v>June</v>
      </c>
      <c r="Y1182" s="2">
        <v>45466</v>
      </c>
      <c r="Z1182">
        <v>0</v>
      </c>
      <c r="AA1182" t="b">
        <v>0</v>
      </c>
      <c r="AB1182" s="2">
        <v>45840</v>
      </c>
      <c r="AC1182">
        <v>14</v>
      </c>
      <c r="AD1182">
        <v>49</v>
      </c>
      <c r="AE1182">
        <v>12</v>
      </c>
      <c r="AF1182">
        <v>2.6</v>
      </c>
      <c r="AG1182">
        <v>2.5</v>
      </c>
      <c r="AH1182" s="30">
        <v>0</v>
      </c>
      <c r="AI1182">
        <v>1</v>
      </c>
      <c r="AJ1182" t="s">
        <v>77</v>
      </c>
      <c r="AK1182" t="s">
        <v>42</v>
      </c>
      <c r="AL1182" s="29">
        <f>Table1[[#This Row],[membership_tenure_months]]*Table1[[#This Row],[final_price]]</f>
        <v>665</v>
      </c>
    </row>
    <row r="1183" spans="1:38" x14ac:dyDescent="0.35">
      <c r="A1183">
        <v>40</v>
      </c>
      <c r="B1183" t="s">
        <v>43</v>
      </c>
      <c r="C1183">
        <v>3</v>
      </c>
      <c r="D1183" t="s">
        <v>141</v>
      </c>
      <c r="E1183" t="b">
        <v>0</v>
      </c>
      <c r="F1183" s="1">
        <v>0.47083333333333333</v>
      </c>
      <c r="G1183" s="1">
        <v>0.58958333333333335</v>
      </c>
      <c r="H1183">
        <v>171</v>
      </c>
      <c r="I1183" t="b">
        <v>0</v>
      </c>
      <c r="J1183" t="b">
        <v>1</v>
      </c>
      <c r="K1183" t="b">
        <v>1</v>
      </c>
      <c r="L1183" t="s">
        <v>36</v>
      </c>
      <c r="M1183">
        <v>30</v>
      </c>
      <c r="N1183" t="s">
        <v>82</v>
      </c>
      <c r="O1183">
        <v>22.5</v>
      </c>
      <c r="P1183" t="s">
        <v>46</v>
      </c>
      <c r="Q1183">
        <v>0</v>
      </c>
      <c r="R1183" s="29">
        <v>22.5</v>
      </c>
      <c r="S1183" t="s">
        <v>47</v>
      </c>
      <c r="T1183" t="s">
        <v>57</v>
      </c>
      <c r="U1183">
        <v>33.836599999999997</v>
      </c>
      <c r="V1183">
        <v>-117.9143</v>
      </c>
      <c r="W1183">
        <f t="shared" si="36"/>
        <v>2023</v>
      </c>
      <c r="X1183" t="str">
        <f t="shared" si="37"/>
        <v>August</v>
      </c>
      <c r="Y1183" s="2">
        <v>45157</v>
      </c>
      <c r="Z1183">
        <v>1</v>
      </c>
      <c r="AA1183" t="b">
        <v>1</v>
      </c>
      <c r="AB1183" s="2">
        <v>45823</v>
      </c>
      <c r="AC1183">
        <v>24</v>
      </c>
      <c r="AD1183">
        <v>66</v>
      </c>
      <c r="AE1183">
        <v>12</v>
      </c>
      <c r="AF1183">
        <v>2.8</v>
      </c>
      <c r="AG1183">
        <v>0</v>
      </c>
      <c r="AH1183" s="30">
        <v>1</v>
      </c>
      <c r="AI1183">
        <v>0</v>
      </c>
      <c r="AJ1183" t="s">
        <v>58</v>
      </c>
      <c r="AK1183" t="s">
        <v>42</v>
      </c>
      <c r="AL1183" s="29">
        <f>Table1[[#This Row],[membership_tenure_months]]*Table1[[#This Row],[final_price]]</f>
        <v>540</v>
      </c>
    </row>
    <row r="1184" spans="1:38" x14ac:dyDescent="0.35">
      <c r="A1184">
        <v>19</v>
      </c>
      <c r="B1184" t="s">
        <v>34</v>
      </c>
      <c r="C1184">
        <v>2</v>
      </c>
      <c r="D1184" t="s">
        <v>55</v>
      </c>
      <c r="E1184" t="b">
        <v>1</v>
      </c>
      <c r="F1184" s="1">
        <v>0.58402777777777781</v>
      </c>
      <c r="G1184" s="1">
        <v>0.66388888888888886</v>
      </c>
      <c r="H1184">
        <v>115</v>
      </c>
      <c r="I1184" t="b">
        <v>0</v>
      </c>
      <c r="J1184" t="b">
        <v>0</v>
      </c>
      <c r="K1184" t="b">
        <v>0</v>
      </c>
      <c r="L1184" t="s">
        <v>80</v>
      </c>
      <c r="M1184">
        <v>50</v>
      </c>
      <c r="N1184" t="s">
        <v>37</v>
      </c>
      <c r="O1184">
        <v>50</v>
      </c>
      <c r="P1184" t="s">
        <v>46</v>
      </c>
      <c r="Q1184">
        <v>0</v>
      </c>
      <c r="R1184" s="29">
        <v>50</v>
      </c>
      <c r="S1184" t="s">
        <v>39</v>
      </c>
      <c r="T1184" t="s">
        <v>64</v>
      </c>
      <c r="U1184">
        <v>34.052199999999999</v>
      </c>
      <c r="V1184">
        <v>-118.2437</v>
      </c>
      <c r="W1184">
        <f t="shared" si="36"/>
        <v>2022</v>
      </c>
      <c r="X1184" t="str">
        <f t="shared" si="37"/>
        <v>October</v>
      </c>
      <c r="Y1184" s="2">
        <v>44838</v>
      </c>
      <c r="Z1184">
        <v>0</v>
      </c>
      <c r="AA1184" t="b">
        <v>1</v>
      </c>
      <c r="AB1184" s="2">
        <v>45805</v>
      </c>
      <c r="AC1184">
        <v>34</v>
      </c>
      <c r="AD1184">
        <v>84</v>
      </c>
      <c r="AE1184">
        <v>8</v>
      </c>
      <c r="AF1184">
        <v>1.9</v>
      </c>
      <c r="AG1184">
        <v>0</v>
      </c>
      <c r="AH1184" s="30">
        <v>1</v>
      </c>
      <c r="AI1184">
        <v>1</v>
      </c>
      <c r="AJ1184" t="s">
        <v>65</v>
      </c>
      <c r="AK1184" t="s">
        <v>42</v>
      </c>
      <c r="AL1184" s="29">
        <f>Table1[[#This Row],[membership_tenure_months]]*Table1[[#This Row],[final_price]]</f>
        <v>1700</v>
      </c>
    </row>
    <row r="1185" spans="1:38" x14ac:dyDescent="0.35">
      <c r="A1185">
        <v>21</v>
      </c>
      <c r="B1185" t="s">
        <v>34</v>
      </c>
      <c r="C1185">
        <v>3</v>
      </c>
      <c r="D1185" t="s">
        <v>172</v>
      </c>
      <c r="E1185" t="b">
        <v>0</v>
      </c>
      <c r="F1185" s="1">
        <v>0.5756944444444444</v>
      </c>
      <c r="G1185" s="1">
        <v>0.62152777777777779</v>
      </c>
      <c r="H1185">
        <v>66</v>
      </c>
      <c r="I1185" t="b">
        <v>0</v>
      </c>
      <c r="J1185" t="b">
        <v>1</v>
      </c>
      <c r="K1185" t="b">
        <v>1</v>
      </c>
      <c r="L1185" t="s">
        <v>36</v>
      </c>
      <c r="M1185">
        <v>50</v>
      </c>
      <c r="N1185" t="s">
        <v>37</v>
      </c>
      <c r="O1185">
        <v>50</v>
      </c>
      <c r="P1185" t="s">
        <v>46</v>
      </c>
      <c r="Q1185">
        <v>0</v>
      </c>
      <c r="R1185" s="29">
        <v>50</v>
      </c>
      <c r="S1185" t="s">
        <v>39</v>
      </c>
      <c r="T1185" t="s">
        <v>57</v>
      </c>
      <c r="U1185">
        <v>33.836599999999997</v>
      </c>
      <c r="V1185">
        <v>-117.9143</v>
      </c>
      <c r="W1185">
        <f t="shared" si="36"/>
        <v>2025</v>
      </c>
      <c r="X1185" t="str">
        <f t="shared" si="37"/>
        <v>March</v>
      </c>
      <c r="Y1185" s="2">
        <v>45721</v>
      </c>
      <c r="Z1185">
        <v>7</v>
      </c>
      <c r="AA1185" t="b">
        <v>1</v>
      </c>
      <c r="AB1185" s="2">
        <v>45854</v>
      </c>
      <c r="AC1185">
        <v>5</v>
      </c>
      <c r="AD1185">
        <v>35</v>
      </c>
      <c r="AE1185">
        <v>12</v>
      </c>
      <c r="AF1185">
        <v>1.1000000000000001</v>
      </c>
      <c r="AG1185">
        <v>0</v>
      </c>
      <c r="AH1185" s="30">
        <v>0</v>
      </c>
      <c r="AI1185">
        <v>1</v>
      </c>
      <c r="AJ1185" t="s">
        <v>58</v>
      </c>
      <c r="AK1185" t="s">
        <v>42</v>
      </c>
      <c r="AL1185" s="29">
        <f>Table1[[#This Row],[membership_tenure_months]]*Table1[[#This Row],[final_price]]</f>
        <v>250</v>
      </c>
    </row>
    <row r="1186" spans="1:38" x14ac:dyDescent="0.35">
      <c r="A1186">
        <v>27</v>
      </c>
      <c r="B1186" t="s">
        <v>66</v>
      </c>
      <c r="C1186">
        <v>3</v>
      </c>
      <c r="D1186" t="s">
        <v>125</v>
      </c>
      <c r="E1186" t="b">
        <v>1</v>
      </c>
      <c r="F1186" s="1">
        <v>0.42499999999999999</v>
      </c>
      <c r="G1186" s="1">
        <v>0.44791666666666669</v>
      </c>
      <c r="H1186">
        <v>33</v>
      </c>
      <c r="I1186" t="b">
        <v>1</v>
      </c>
      <c r="J1186" t="b">
        <v>1</v>
      </c>
      <c r="K1186" t="b">
        <v>1</v>
      </c>
      <c r="L1186" t="s">
        <v>75</v>
      </c>
      <c r="M1186">
        <v>70</v>
      </c>
      <c r="N1186" t="s">
        <v>37</v>
      </c>
      <c r="O1186">
        <v>70</v>
      </c>
      <c r="P1186" t="s">
        <v>46</v>
      </c>
      <c r="Q1186">
        <v>0</v>
      </c>
      <c r="R1186" s="29">
        <v>70</v>
      </c>
      <c r="S1186" t="s">
        <v>68</v>
      </c>
      <c r="T1186" t="s">
        <v>76</v>
      </c>
      <c r="U1186">
        <v>37.774900000000002</v>
      </c>
      <c r="V1186">
        <v>-122.4194</v>
      </c>
      <c r="W1186">
        <f t="shared" si="36"/>
        <v>2022</v>
      </c>
      <c r="X1186" t="str">
        <f t="shared" si="37"/>
        <v>September</v>
      </c>
      <c r="Y1186" s="2">
        <v>44832</v>
      </c>
      <c r="Z1186">
        <v>5</v>
      </c>
      <c r="AA1186" t="b">
        <v>1</v>
      </c>
      <c r="AB1186" s="2">
        <v>45804</v>
      </c>
      <c r="AC1186">
        <v>35</v>
      </c>
      <c r="AD1186">
        <v>85</v>
      </c>
      <c r="AE1186">
        <v>12</v>
      </c>
      <c r="AF1186">
        <v>0.6</v>
      </c>
      <c r="AG1186">
        <v>0</v>
      </c>
      <c r="AH1186" s="30">
        <v>1</v>
      </c>
      <c r="AI1186">
        <v>1</v>
      </c>
      <c r="AJ1186" t="s">
        <v>77</v>
      </c>
      <c r="AK1186" t="s">
        <v>42</v>
      </c>
      <c r="AL1186" s="29">
        <f>Table1[[#This Row],[membership_tenure_months]]*Table1[[#This Row],[final_price]]</f>
        <v>2450</v>
      </c>
    </row>
    <row r="1187" spans="1:38" x14ac:dyDescent="0.35">
      <c r="A1187">
        <v>20</v>
      </c>
      <c r="B1187" t="s">
        <v>34</v>
      </c>
      <c r="C1187">
        <v>3</v>
      </c>
      <c r="D1187" t="s">
        <v>144</v>
      </c>
      <c r="E1187" t="b">
        <v>0</v>
      </c>
      <c r="F1187" s="1">
        <v>0.43888888888888888</v>
      </c>
      <c r="G1187" s="1">
        <v>0.46458333333333335</v>
      </c>
      <c r="H1187">
        <v>37</v>
      </c>
      <c r="I1187" t="b">
        <v>0</v>
      </c>
      <c r="J1187" t="b">
        <v>0</v>
      </c>
      <c r="K1187" t="b">
        <v>1</v>
      </c>
      <c r="L1187" t="s">
        <v>80</v>
      </c>
      <c r="M1187">
        <v>50</v>
      </c>
      <c r="N1187" t="s">
        <v>37</v>
      </c>
      <c r="O1187">
        <v>50</v>
      </c>
      <c r="P1187" t="s">
        <v>93</v>
      </c>
      <c r="Q1187">
        <v>0.15</v>
      </c>
      <c r="R1187" s="29">
        <v>42.5</v>
      </c>
      <c r="S1187" t="s">
        <v>39</v>
      </c>
      <c r="T1187" t="s">
        <v>76</v>
      </c>
      <c r="U1187">
        <v>37.774900000000002</v>
      </c>
      <c r="V1187">
        <v>-122.4194</v>
      </c>
      <c r="W1187">
        <f t="shared" si="36"/>
        <v>2023</v>
      </c>
      <c r="X1187" t="str">
        <f t="shared" si="37"/>
        <v>June</v>
      </c>
      <c r="Y1187" s="2">
        <v>45098</v>
      </c>
      <c r="Z1187">
        <v>0</v>
      </c>
      <c r="AA1187" t="b">
        <v>0</v>
      </c>
      <c r="AB1187" s="2">
        <v>45819</v>
      </c>
      <c r="AC1187">
        <v>26</v>
      </c>
      <c r="AD1187">
        <v>70</v>
      </c>
      <c r="AE1187">
        <v>12</v>
      </c>
      <c r="AF1187">
        <v>0.6</v>
      </c>
      <c r="AG1187">
        <v>7.5</v>
      </c>
      <c r="AH1187" s="30">
        <v>1</v>
      </c>
      <c r="AI1187">
        <v>0</v>
      </c>
      <c r="AJ1187" t="s">
        <v>77</v>
      </c>
      <c r="AK1187" t="s">
        <v>42</v>
      </c>
      <c r="AL1187" s="29">
        <f>Table1[[#This Row],[membership_tenure_months]]*Table1[[#This Row],[final_price]]</f>
        <v>1105</v>
      </c>
    </row>
    <row r="1188" spans="1:38" x14ac:dyDescent="0.35">
      <c r="A1188">
        <v>41</v>
      </c>
      <c r="B1188" t="s">
        <v>54</v>
      </c>
      <c r="C1188">
        <v>2</v>
      </c>
      <c r="D1188" t="s">
        <v>103</v>
      </c>
      <c r="E1188" t="b">
        <v>1</v>
      </c>
      <c r="F1188" s="1">
        <v>0.58750000000000002</v>
      </c>
      <c r="G1188" s="1">
        <v>0.67083333333333328</v>
      </c>
      <c r="H1188">
        <v>120</v>
      </c>
      <c r="I1188" t="b">
        <v>1</v>
      </c>
      <c r="J1188" t="b">
        <v>1</v>
      </c>
      <c r="K1188" t="b">
        <v>1</v>
      </c>
      <c r="L1188" t="s">
        <v>60</v>
      </c>
      <c r="M1188">
        <v>20</v>
      </c>
      <c r="N1188" t="s">
        <v>37</v>
      </c>
      <c r="O1188">
        <v>20</v>
      </c>
      <c r="P1188" t="s">
        <v>93</v>
      </c>
      <c r="Q1188">
        <v>0.15</v>
      </c>
      <c r="R1188" s="29">
        <v>17</v>
      </c>
      <c r="S1188" t="s">
        <v>56</v>
      </c>
      <c r="T1188" t="s">
        <v>57</v>
      </c>
      <c r="U1188">
        <v>33.836599999999997</v>
      </c>
      <c r="V1188">
        <v>-117.9143</v>
      </c>
      <c r="W1188">
        <f t="shared" si="36"/>
        <v>2025</v>
      </c>
      <c r="X1188" t="str">
        <f t="shared" si="37"/>
        <v>April</v>
      </c>
      <c r="Y1188" s="2">
        <v>45758</v>
      </c>
      <c r="Z1188">
        <v>8</v>
      </c>
      <c r="AA1188" t="b">
        <v>0</v>
      </c>
      <c r="AB1188" s="2">
        <v>45856</v>
      </c>
      <c r="AC1188">
        <v>4</v>
      </c>
      <c r="AD1188">
        <v>33</v>
      </c>
      <c r="AE1188">
        <v>8</v>
      </c>
      <c r="AF1188">
        <v>2</v>
      </c>
      <c r="AG1188">
        <v>3</v>
      </c>
      <c r="AH1188" s="30">
        <v>0</v>
      </c>
      <c r="AI1188">
        <v>0</v>
      </c>
      <c r="AJ1188" t="s">
        <v>58</v>
      </c>
      <c r="AK1188" t="s">
        <v>42</v>
      </c>
      <c r="AL1188" s="29">
        <f>Table1[[#This Row],[membership_tenure_months]]*Table1[[#This Row],[final_price]]</f>
        <v>68</v>
      </c>
    </row>
    <row r="1189" spans="1:38" x14ac:dyDescent="0.35">
      <c r="A1189">
        <v>29</v>
      </c>
      <c r="B1189" t="s">
        <v>43</v>
      </c>
      <c r="C1189">
        <v>1</v>
      </c>
      <c r="D1189" t="s">
        <v>81</v>
      </c>
      <c r="E1189" t="b">
        <v>1</v>
      </c>
      <c r="F1189" s="1">
        <v>0.79861111111111116</v>
      </c>
      <c r="G1189" s="1">
        <v>0.89722222222222225</v>
      </c>
      <c r="H1189">
        <v>142</v>
      </c>
      <c r="I1189" t="b">
        <v>1</v>
      </c>
      <c r="J1189" t="b">
        <v>1</v>
      </c>
      <c r="K1189" t="b">
        <v>0</v>
      </c>
      <c r="L1189" t="s">
        <v>36</v>
      </c>
      <c r="M1189">
        <v>30</v>
      </c>
      <c r="N1189" t="s">
        <v>97</v>
      </c>
      <c r="O1189">
        <v>27</v>
      </c>
      <c r="P1189" t="s">
        <v>51</v>
      </c>
      <c r="Q1189">
        <v>0.1</v>
      </c>
      <c r="R1189" s="29">
        <v>24.3</v>
      </c>
      <c r="S1189" t="s">
        <v>47</v>
      </c>
      <c r="T1189" t="s">
        <v>61</v>
      </c>
      <c r="U1189">
        <v>38.581600000000002</v>
      </c>
      <c r="V1189">
        <v>-121.4944</v>
      </c>
      <c r="W1189">
        <f t="shared" si="36"/>
        <v>2024</v>
      </c>
      <c r="X1189" t="str">
        <f t="shared" si="37"/>
        <v>August</v>
      </c>
      <c r="Y1189" s="2">
        <v>45510</v>
      </c>
      <c r="Z1189">
        <v>3</v>
      </c>
      <c r="AA1189" t="b">
        <v>0</v>
      </c>
      <c r="AB1189" s="2">
        <v>45842</v>
      </c>
      <c r="AC1189">
        <v>12</v>
      </c>
      <c r="AD1189">
        <v>47</v>
      </c>
      <c r="AE1189">
        <v>4</v>
      </c>
      <c r="AF1189">
        <v>2.4</v>
      </c>
      <c r="AG1189">
        <v>2.7</v>
      </c>
      <c r="AH1189" s="30">
        <v>0</v>
      </c>
      <c r="AI1189">
        <v>0</v>
      </c>
      <c r="AJ1189" t="s">
        <v>62</v>
      </c>
      <c r="AK1189" t="s">
        <v>42</v>
      </c>
      <c r="AL1189" s="29">
        <f>Table1[[#This Row],[membership_tenure_months]]*Table1[[#This Row],[final_price]]</f>
        <v>291.60000000000002</v>
      </c>
    </row>
    <row r="1190" spans="1:38" x14ac:dyDescent="0.35">
      <c r="A1190">
        <v>27</v>
      </c>
      <c r="B1190" t="s">
        <v>34</v>
      </c>
      <c r="C1190">
        <v>2</v>
      </c>
      <c r="D1190" t="s">
        <v>89</v>
      </c>
      <c r="E1190" t="b">
        <v>0</v>
      </c>
      <c r="F1190" s="1">
        <v>0.86388888888888893</v>
      </c>
      <c r="G1190" s="1">
        <v>0.9145833333333333</v>
      </c>
      <c r="H1190">
        <v>73</v>
      </c>
      <c r="I1190" t="b">
        <v>0</v>
      </c>
      <c r="J1190" t="b">
        <v>1</v>
      </c>
      <c r="K1190" t="b">
        <v>1</v>
      </c>
      <c r="L1190" t="s">
        <v>36</v>
      </c>
      <c r="M1190">
        <v>50</v>
      </c>
      <c r="N1190" t="s">
        <v>37</v>
      </c>
      <c r="O1190">
        <v>50</v>
      </c>
      <c r="P1190" t="s">
        <v>46</v>
      </c>
      <c r="Q1190">
        <v>0</v>
      </c>
      <c r="R1190" s="29">
        <v>50</v>
      </c>
      <c r="S1190" t="s">
        <v>39</v>
      </c>
      <c r="T1190" t="s">
        <v>61</v>
      </c>
      <c r="U1190">
        <v>38.581600000000002</v>
      </c>
      <c r="V1190">
        <v>-121.4944</v>
      </c>
      <c r="W1190">
        <f t="shared" si="36"/>
        <v>2023</v>
      </c>
      <c r="X1190" t="str">
        <f t="shared" si="37"/>
        <v>May</v>
      </c>
      <c r="Y1190" s="2">
        <v>45076</v>
      </c>
      <c r="Z1190">
        <v>6</v>
      </c>
      <c r="AA1190" t="b">
        <v>1</v>
      </c>
      <c r="AB1190" s="2">
        <v>45818</v>
      </c>
      <c r="AC1190">
        <v>27</v>
      </c>
      <c r="AD1190">
        <v>71</v>
      </c>
      <c r="AE1190">
        <v>8</v>
      </c>
      <c r="AF1190">
        <v>1.2</v>
      </c>
      <c r="AG1190">
        <v>0</v>
      </c>
      <c r="AH1190" s="30">
        <v>1</v>
      </c>
      <c r="AI1190">
        <v>1</v>
      </c>
      <c r="AJ1190" t="s">
        <v>62</v>
      </c>
      <c r="AK1190" t="s">
        <v>42</v>
      </c>
      <c r="AL1190" s="29">
        <f>Table1[[#This Row],[membership_tenure_months]]*Table1[[#This Row],[final_price]]</f>
        <v>1350</v>
      </c>
    </row>
    <row r="1191" spans="1:38" x14ac:dyDescent="0.35">
      <c r="A1191">
        <v>39</v>
      </c>
      <c r="B1191" t="s">
        <v>34</v>
      </c>
      <c r="C1191">
        <v>2</v>
      </c>
      <c r="D1191" t="s">
        <v>142</v>
      </c>
      <c r="E1191" t="b">
        <v>0</v>
      </c>
      <c r="F1191" s="1">
        <v>0.60416666666666663</v>
      </c>
      <c r="G1191" s="1">
        <v>0.67638888888888893</v>
      </c>
      <c r="H1191">
        <v>104</v>
      </c>
      <c r="I1191" t="b">
        <v>0</v>
      </c>
      <c r="J1191" t="b">
        <v>1</v>
      </c>
      <c r="K1191" t="b">
        <v>0</v>
      </c>
      <c r="L1191" t="s">
        <v>80</v>
      </c>
      <c r="M1191">
        <v>50</v>
      </c>
      <c r="N1191" t="s">
        <v>97</v>
      </c>
      <c r="O1191">
        <v>45</v>
      </c>
      <c r="P1191" t="s">
        <v>51</v>
      </c>
      <c r="Q1191">
        <v>0.1</v>
      </c>
      <c r="R1191" s="29">
        <v>40.5</v>
      </c>
      <c r="S1191" t="s">
        <v>39</v>
      </c>
      <c r="T1191" t="s">
        <v>61</v>
      </c>
      <c r="U1191">
        <v>38.581600000000002</v>
      </c>
      <c r="V1191">
        <v>-121.4944</v>
      </c>
      <c r="W1191">
        <f t="shared" si="36"/>
        <v>2025</v>
      </c>
      <c r="X1191" t="str">
        <f t="shared" si="37"/>
        <v>April</v>
      </c>
      <c r="Y1191" s="2">
        <v>45759</v>
      </c>
      <c r="Z1191">
        <v>3</v>
      </c>
      <c r="AA1191" t="b">
        <v>1</v>
      </c>
      <c r="AB1191" s="2">
        <v>45856</v>
      </c>
      <c r="AC1191">
        <v>4</v>
      </c>
      <c r="AD1191">
        <v>33</v>
      </c>
      <c r="AE1191">
        <v>8</v>
      </c>
      <c r="AF1191">
        <v>1.7</v>
      </c>
      <c r="AG1191">
        <v>4.5</v>
      </c>
      <c r="AH1191" s="30">
        <v>0</v>
      </c>
      <c r="AI1191">
        <v>0</v>
      </c>
      <c r="AJ1191" t="s">
        <v>62</v>
      </c>
      <c r="AK1191" t="s">
        <v>42</v>
      </c>
      <c r="AL1191" s="29">
        <f>Table1[[#This Row],[membership_tenure_months]]*Table1[[#This Row],[final_price]]</f>
        <v>162</v>
      </c>
    </row>
    <row r="1192" spans="1:38" x14ac:dyDescent="0.35">
      <c r="A1192">
        <v>46</v>
      </c>
      <c r="B1192" t="s">
        <v>34</v>
      </c>
      <c r="C1192">
        <v>3</v>
      </c>
      <c r="D1192" t="s">
        <v>136</v>
      </c>
      <c r="E1192" t="b">
        <v>1</v>
      </c>
      <c r="F1192" s="1">
        <v>0.75069444444444444</v>
      </c>
      <c r="G1192" s="1">
        <v>0.77500000000000002</v>
      </c>
      <c r="H1192">
        <v>35</v>
      </c>
      <c r="I1192" t="b">
        <v>1</v>
      </c>
      <c r="J1192" t="b">
        <v>0</v>
      </c>
      <c r="K1192" t="b">
        <v>0</v>
      </c>
      <c r="L1192" t="s">
        <v>45</v>
      </c>
      <c r="M1192">
        <v>50</v>
      </c>
      <c r="N1192" t="s">
        <v>37</v>
      </c>
      <c r="O1192">
        <v>50</v>
      </c>
      <c r="P1192" t="s">
        <v>46</v>
      </c>
      <c r="Q1192">
        <v>0</v>
      </c>
      <c r="R1192" s="29">
        <v>50</v>
      </c>
      <c r="S1192" t="s">
        <v>39</v>
      </c>
      <c r="T1192" t="s">
        <v>64</v>
      </c>
      <c r="U1192">
        <v>34.052199999999999</v>
      </c>
      <c r="V1192">
        <v>-118.2437</v>
      </c>
      <c r="W1192">
        <f t="shared" si="36"/>
        <v>2023</v>
      </c>
      <c r="X1192" t="str">
        <f t="shared" si="37"/>
        <v>October</v>
      </c>
      <c r="Y1192" s="2">
        <v>45210</v>
      </c>
      <c r="Z1192">
        <v>0</v>
      </c>
      <c r="AA1192" t="b">
        <v>1</v>
      </c>
      <c r="AB1192" s="2">
        <v>45826</v>
      </c>
      <c r="AC1192">
        <v>22</v>
      </c>
      <c r="AD1192">
        <v>63</v>
      </c>
      <c r="AE1192">
        <v>12</v>
      </c>
      <c r="AF1192">
        <v>0.6</v>
      </c>
      <c r="AG1192">
        <v>0</v>
      </c>
      <c r="AH1192" s="30">
        <v>1</v>
      </c>
      <c r="AI1192">
        <v>1</v>
      </c>
      <c r="AJ1192" t="s">
        <v>65</v>
      </c>
      <c r="AK1192" t="s">
        <v>42</v>
      </c>
      <c r="AL1192" s="29">
        <f>Table1[[#This Row],[membership_tenure_months]]*Table1[[#This Row],[final_price]]</f>
        <v>1100</v>
      </c>
    </row>
    <row r="1193" spans="1:38" x14ac:dyDescent="0.35">
      <c r="A1193">
        <v>14</v>
      </c>
      <c r="B1193" t="s">
        <v>66</v>
      </c>
      <c r="C1193">
        <v>5</v>
      </c>
      <c r="D1193" t="s">
        <v>123</v>
      </c>
      <c r="E1193" t="b">
        <v>1</v>
      </c>
      <c r="F1193" s="1">
        <v>0.35069444444444442</v>
      </c>
      <c r="G1193" s="1">
        <v>0.42222222222222222</v>
      </c>
      <c r="H1193">
        <v>103</v>
      </c>
      <c r="I1193" t="b">
        <v>0</v>
      </c>
      <c r="J1193" t="b">
        <v>1</v>
      </c>
      <c r="K1193" t="b">
        <v>1</v>
      </c>
      <c r="L1193" t="s">
        <v>36</v>
      </c>
      <c r="M1193">
        <v>70</v>
      </c>
      <c r="N1193" t="s">
        <v>37</v>
      </c>
      <c r="O1193">
        <v>70</v>
      </c>
      <c r="P1193" t="s">
        <v>51</v>
      </c>
      <c r="Q1193">
        <v>0.1</v>
      </c>
      <c r="R1193" s="29">
        <v>63</v>
      </c>
      <c r="S1193" t="s">
        <v>68</v>
      </c>
      <c r="T1193" t="s">
        <v>52</v>
      </c>
      <c r="U1193">
        <v>37.804400000000001</v>
      </c>
      <c r="V1193">
        <v>-122.27119999999999</v>
      </c>
      <c r="W1193">
        <f t="shared" si="36"/>
        <v>2024</v>
      </c>
      <c r="X1193" t="str">
        <f t="shared" si="37"/>
        <v>June</v>
      </c>
      <c r="Y1193" s="2">
        <v>45462</v>
      </c>
      <c r="Z1193">
        <v>3</v>
      </c>
      <c r="AA1193" t="b">
        <v>0</v>
      </c>
      <c r="AB1193" s="2">
        <v>45840</v>
      </c>
      <c r="AC1193">
        <v>14</v>
      </c>
      <c r="AD1193">
        <v>49</v>
      </c>
      <c r="AE1193">
        <v>20</v>
      </c>
      <c r="AF1193">
        <v>1.7</v>
      </c>
      <c r="AG1193">
        <v>7</v>
      </c>
      <c r="AH1193" s="30">
        <v>0</v>
      </c>
      <c r="AI1193">
        <v>1</v>
      </c>
      <c r="AJ1193" t="s">
        <v>53</v>
      </c>
      <c r="AK1193" t="s">
        <v>42</v>
      </c>
      <c r="AL1193" s="29">
        <f>Table1[[#This Row],[membership_tenure_months]]*Table1[[#This Row],[final_price]]</f>
        <v>882</v>
      </c>
    </row>
    <row r="1194" spans="1:38" x14ac:dyDescent="0.35">
      <c r="A1194">
        <v>27</v>
      </c>
      <c r="B1194" t="s">
        <v>43</v>
      </c>
      <c r="C1194">
        <v>2</v>
      </c>
      <c r="D1194" t="s">
        <v>55</v>
      </c>
      <c r="E1194" t="b">
        <v>1</v>
      </c>
      <c r="F1194" s="1">
        <v>0.38194444444444442</v>
      </c>
      <c r="G1194" s="1">
        <v>0.48333333333333334</v>
      </c>
      <c r="H1194">
        <v>146</v>
      </c>
      <c r="I1194" t="b">
        <v>0</v>
      </c>
      <c r="J1194" t="b">
        <v>1</v>
      </c>
      <c r="K1194" t="b">
        <v>1</v>
      </c>
      <c r="L1194" t="s">
        <v>80</v>
      </c>
      <c r="M1194">
        <v>30</v>
      </c>
      <c r="N1194" t="s">
        <v>82</v>
      </c>
      <c r="O1194">
        <v>22.5</v>
      </c>
      <c r="P1194" t="s">
        <v>46</v>
      </c>
      <c r="Q1194">
        <v>0</v>
      </c>
      <c r="R1194" s="29">
        <v>22.5</v>
      </c>
      <c r="S1194" t="s">
        <v>47</v>
      </c>
      <c r="T1194" t="s">
        <v>69</v>
      </c>
      <c r="U1194">
        <v>32.715699999999998</v>
      </c>
      <c r="V1194">
        <v>-117.1611</v>
      </c>
      <c r="W1194">
        <f t="shared" si="36"/>
        <v>2023</v>
      </c>
      <c r="X1194" t="str">
        <f t="shared" si="37"/>
        <v>August</v>
      </c>
      <c r="Y1194" s="2">
        <v>45169</v>
      </c>
      <c r="Z1194">
        <v>5</v>
      </c>
      <c r="AA1194" t="b">
        <v>1</v>
      </c>
      <c r="AB1194" s="2">
        <v>45823</v>
      </c>
      <c r="AC1194">
        <v>24</v>
      </c>
      <c r="AD1194">
        <v>66</v>
      </c>
      <c r="AE1194">
        <v>8</v>
      </c>
      <c r="AF1194">
        <v>2.4</v>
      </c>
      <c r="AG1194">
        <v>0</v>
      </c>
      <c r="AH1194" s="30">
        <v>1</v>
      </c>
      <c r="AI1194">
        <v>0</v>
      </c>
      <c r="AJ1194" t="s">
        <v>70</v>
      </c>
      <c r="AK1194" t="s">
        <v>42</v>
      </c>
      <c r="AL1194" s="29">
        <f>Table1[[#This Row],[membership_tenure_months]]*Table1[[#This Row],[final_price]]</f>
        <v>540</v>
      </c>
    </row>
    <row r="1195" spans="1:38" x14ac:dyDescent="0.35">
      <c r="A1195">
        <v>15</v>
      </c>
      <c r="B1195" t="s">
        <v>34</v>
      </c>
      <c r="C1195">
        <v>1</v>
      </c>
      <c r="D1195" t="s">
        <v>116</v>
      </c>
      <c r="E1195" t="b">
        <v>0</v>
      </c>
      <c r="F1195" s="1">
        <v>0.72152777777777777</v>
      </c>
      <c r="G1195" s="1">
        <v>0.84652777777777777</v>
      </c>
      <c r="H1195">
        <v>180</v>
      </c>
      <c r="I1195" t="b">
        <v>0</v>
      </c>
      <c r="J1195" t="b">
        <v>0</v>
      </c>
      <c r="K1195" t="b">
        <v>1</v>
      </c>
      <c r="L1195" t="s">
        <v>36</v>
      </c>
      <c r="M1195">
        <v>50</v>
      </c>
      <c r="N1195" t="s">
        <v>82</v>
      </c>
      <c r="O1195">
        <v>37.5</v>
      </c>
      <c r="P1195" t="s">
        <v>38</v>
      </c>
      <c r="Q1195">
        <v>0.05</v>
      </c>
      <c r="R1195" s="29">
        <v>35.625</v>
      </c>
      <c r="S1195" t="s">
        <v>39</v>
      </c>
      <c r="T1195" t="s">
        <v>61</v>
      </c>
      <c r="U1195">
        <v>38.581600000000002</v>
      </c>
      <c r="V1195">
        <v>-121.4944</v>
      </c>
      <c r="W1195">
        <f t="shared" si="36"/>
        <v>2025</v>
      </c>
      <c r="X1195" t="str">
        <f t="shared" si="37"/>
        <v>May</v>
      </c>
      <c r="Y1195" s="2">
        <v>45782</v>
      </c>
      <c r="Z1195">
        <v>0</v>
      </c>
      <c r="AA1195" t="b">
        <v>1</v>
      </c>
      <c r="AB1195" s="2">
        <v>45858</v>
      </c>
      <c r="AC1195">
        <v>3</v>
      </c>
      <c r="AD1195">
        <v>31</v>
      </c>
      <c r="AE1195">
        <v>4</v>
      </c>
      <c r="AF1195">
        <v>3</v>
      </c>
      <c r="AG1195">
        <v>1.88</v>
      </c>
      <c r="AH1195" s="30">
        <v>0</v>
      </c>
      <c r="AI1195">
        <v>0</v>
      </c>
      <c r="AJ1195" t="s">
        <v>62</v>
      </c>
      <c r="AK1195" t="s">
        <v>42</v>
      </c>
      <c r="AL1195" s="29">
        <f>Table1[[#This Row],[membership_tenure_months]]*Table1[[#This Row],[final_price]]</f>
        <v>106.875</v>
      </c>
    </row>
    <row r="1196" spans="1:38" x14ac:dyDescent="0.35">
      <c r="A1196">
        <v>29</v>
      </c>
      <c r="B1196" t="s">
        <v>34</v>
      </c>
      <c r="C1196">
        <v>2</v>
      </c>
      <c r="D1196" t="s">
        <v>111</v>
      </c>
      <c r="E1196" t="b">
        <v>0</v>
      </c>
      <c r="F1196" s="1">
        <v>0.4597222222222222</v>
      </c>
      <c r="G1196" s="1">
        <v>0.51527777777777772</v>
      </c>
      <c r="H1196">
        <v>80</v>
      </c>
      <c r="I1196" t="b">
        <v>1</v>
      </c>
      <c r="J1196" t="b">
        <v>1</v>
      </c>
      <c r="K1196" t="b">
        <v>1</v>
      </c>
      <c r="L1196" t="s">
        <v>36</v>
      </c>
      <c r="M1196">
        <v>50</v>
      </c>
      <c r="N1196" t="s">
        <v>37</v>
      </c>
      <c r="O1196">
        <v>50</v>
      </c>
      <c r="P1196" t="s">
        <v>46</v>
      </c>
      <c r="Q1196">
        <v>0</v>
      </c>
      <c r="R1196" s="29">
        <v>50</v>
      </c>
      <c r="S1196" t="s">
        <v>39</v>
      </c>
      <c r="T1196" t="s">
        <v>64</v>
      </c>
      <c r="U1196">
        <v>34.052199999999999</v>
      </c>
      <c r="V1196">
        <v>-118.2437</v>
      </c>
      <c r="W1196">
        <f t="shared" si="36"/>
        <v>2022</v>
      </c>
      <c r="X1196" t="str">
        <f t="shared" si="37"/>
        <v>December</v>
      </c>
      <c r="Y1196" s="2">
        <v>44902</v>
      </c>
      <c r="Z1196">
        <v>7</v>
      </c>
      <c r="AA1196" t="b">
        <v>1</v>
      </c>
      <c r="AB1196" s="2">
        <v>45808</v>
      </c>
      <c r="AC1196">
        <v>32</v>
      </c>
      <c r="AD1196">
        <v>81</v>
      </c>
      <c r="AE1196">
        <v>8</v>
      </c>
      <c r="AF1196">
        <v>1.3</v>
      </c>
      <c r="AG1196">
        <v>0</v>
      </c>
      <c r="AH1196" s="30">
        <v>1</v>
      </c>
      <c r="AI1196">
        <v>1</v>
      </c>
      <c r="AJ1196" t="s">
        <v>65</v>
      </c>
      <c r="AK1196" t="s">
        <v>42</v>
      </c>
      <c r="AL1196" s="29">
        <f>Table1[[#This Row],[membership_tenure_months]]*Table1[[#This Row],[final_price]]</f>
        <v>1600</v>
      </c>
    </row>
    <row r="1197" spans="1:38" x14ac:dyDescent="0.35">
      <c r="A1197">
        <v>49</v>
      </c>
      <c r="B1197" t="s">
        <v>34</v>
      </c>
      <c r="C1197">
        <v>1</v>
      </c>
      <c r="D1197" t="s">
        <v>90</v>
      </c>
      <c r="E1197" t="b">
        <v>1</v>
      </c>
      <c r="F1197" s="1">
        <v>0.84930555555555554</v>
      </c>
      <c r="G1197" s="1">
        <v>0.88055555555555554</v>
      </c>
      <c r="H1197">
        <v>45</v>
      </c>
      <c r="I1197" t="b">
        <v>1</v>
      </c>
      <c r="J1197" t="b">
        <v>0</v>
      </c>
      <c r="K1197" t="b">
        <v>1</v>
      </c>
      <c r="L1197" t="s">
        <v>36</v>
      </c>
      <c r="M1197">
        <v>50</v>
      </c>
      <c r="N1197" t="s">
        <v>37</v>
      </c>
      <c r="O1197">
        <v>50</v>
      </c>
      <c r="P1197" t="s">
        <v>93</v>
      </c>
      <c r="Q1197">
        <v>0.15</v>
      </c>
      <c r="R1197" s="29">
        <v>42.5</v>
      </c>
      <c r="S1197" t="s">
        <v>39</v>
      </c>
      <c r="T1197" t="s">
        <v>40</v>
      </c>
      <c r="U1197">
        <v>37.338200000000001</v>
      </c>
      <c r="V1197">
        <v>-121.88630000000001</v>
      </c>
      <c r="W1197">
        <f t="shared" si="36"/>
        <v>2022</v>
      </c>
      <c r="X1197" t="str">
        <f t="shared" si="37"/>
        <v>August</v>
      </c>
      <c r="Y1197" s="2">
        <v>44794</v>
      </c>
      <c r="Z1197">
        <v>0</v>
      </c>
      <c r="AA1197" t="b">
        <v>1</v>
      </c>
      <c r="AB1197" s="2">
        <v>45802</v>
      </c>
      <c r="AC1197">
        <v>36</v>
      </c>
      <c r="AD1197">
        <v>87</v>
      </c>
      <c r="AE1197">
        <v>4</v>
      </c>
      <c r="AF1197">
        <v>0.8</v>
      </c>
      <c r="AG1197">
        <v>7.5</v>
      </c>
      <c r="AH1197" s="30">
        <v>1</v>
      </c>
      <c r="AI1197">
        <v>0</v>
      </c>
      <c r="AJ1197" t="s">
        <v>41</v>
      </c>
      <c r="AK1197" t="s">
        <v>42</v>
      </c>
      <c r="AL1197" s="29">
        <f>Table1[[#This Row],[membership_tenure_months]]*Table1[[#This Row],[final_price]]</f>
        <v>1530</v>
      </c>
    </row>
    <row r="1198" spans="1:38" x14ac:dyDescent="0.35">
      <c r="A1198">
        <v>38</v>
      </c>
      <c r="B1198" t="s">
        <v>54</v>
      </c>
      <c r="C1198">
        <v>1</v>
      </c>
      <c r="D1198" t="s">
        <v>90</v>
      </c>
      <c r="E1198" t="b">
        <v>0</v>
      </c>
      <c r="F1198" s="1">
        <v>0.59166666666666667</v>
      </c>
      <c r="G1198" s="1">
        <v>0.62430555555555556</v>
      </c>
      <c r="H1198">
        <v>47</v>
      </c>
      <c r="I1198" t="b">
        <v>0</v>
      </c>
      <c r="J1198" t="b">
        <v>0</v>
      </c>
      <c r="K1198" t="b">
        <v>0</v>
      </c>
      <c r="L1198" t="s">
        <v>60</v>
      </c>
      <c r="M1198">
        <v>20</v>
      </c>
      <c r="N1198" t="s">
        <v>37</v>
      </c>
      <c r="O1198">
        <v>20</v>
      </c>
      <c r="P1198" t="s">
        <v>46</v>
      </c>
      <c r="Q1198">
        <v>0</v>
      </c>
      <c r="R1198" s="29">
        <v>20</v>
      </c>
      <c r="S1198" t="s">
        <v>56</v>
      </c>
      <c r="T1198" t="s">
        <v>61</v>
      </c>
      <c r="U1198">
        <v>38.581600000000002</v>
      </c>
      <c r="V1198">
        <v>-121.4944</v>
      </c>
      <c r="W1198">
        <f t="shared" si="36"/>
        <v>2022</v>
      </c>
      <c r="X1198" t="str">
        <f t="shared" si="37"/>
        <v>August</v>
      </c>
      <c r="Y1198" s="2">
        <v>44799</v>
      </c>
      <c r="Z1198">
        <v>0</v>
      </c>
      <c r="AA1198" t="b">
        <v>0</v>
      </c>
      <c r="AB1198" s="2">
        <v>45802</v>
      </c>
      <c r="AC1198">
        <v>36</v>
      </c>
      <c r="AD1198">
        <v>87</v>
      </c>
      <c r="AE1198">
        <v>4</v>
      </c>
      <c r="AF1198">
        <v>0.8</v>
      </c>
      <c r="AG1198">
        <v>0</v>
      </c>
      <c r="AH1198" s="30">
        <v>1</v>
      </c>
      <c r="AI1198">
        <v>0</v>
      </c>
      <c r="AJ1198" t="s">
        <v>62</v>
      </c>
      <c r="AK1198" t="s">
        <v>42</v>
      </c>
      <c r="AL1198" s="29">
        <f>Table1[[#This Row],[membership_tenure_months]]*Table1[[#This Row],[final_price]]</f>
        <v>720</v>
      </c>
    </row>
    <row r="1199" spans="1:38" x14ac:dyDescent="0.35">
      <c r="A1199">
        <v>28</v>
      </c>
      <c r="B1199" t="s">
        <v>43</v>
      </c>
      <c r="C1199">
        <v>5</v>
      </c>
      <c r="D1199" t="s">
        <v>171</v>
      </c>
      <c r="E1199" t="b">
        <v>0</v>
      </c>
      <c r="F1199" s="1">
        <v>0.62013888888888891</v>
      </c>
      <c r="G1199" s="1">
        <v>0.70347222222222228</v>
      </c>
      <c r="H1199">
        <v>120</v>
      </c>
      <c r="I1199" t="b">
        <v>1</v>
      </c>
      <c r="J1199" t="b">
        <v>0</v>
      </c>
      <c r="K1199" t="b">
        <v>0</v>
      </c>
      <c r="L1199" t="s">
        <v>80</v>
      </c>
      <c r="M1199">
        <v>30</v>
      </c>
      <c r="N1199" t="s">
        <v>37</v>
      </c>
      <c r="O1199">
        <v>30</v>
      </c>
      <c r="P1199" t="s">
        <v>46</v>
      </c>
      <c r="Q1199">
        <v>0</v>
      </c>
      <c r="R1199" s="29">
        <v>30</v>
      </c>
      <c r="S1199" t="s">
        <v>47</v>
      </c>
      <c r="T1199" t="s">
        <v>57</v>
      </c>
      <c r="U1199">
        <v>33.836599999999997</v>
      </c>
      <c r="V1199">
        <v>-117.9143</v>
      </c>
      <c r="W1199">
        <f t="shared" si="36"/>
        <v>2023</v>
      </c>
      <c r="X1199" t="str">
        <f t="shared" si="37"/>
        <v>April</v>
      </c>
      <c r="Y1199" s="2">
        <v>45032</v>
      </c>
      <c r="Z1199">
        <v>0</v>
      </c>
      <c r="AA1199" t="b">
        <v>0</v>
      </c>
      <c r="AB1199" s="2">
        <v>45816</v>
      </c>
      <c r="AC1199">
        <v>28</v>
      </c>
      <c r="AD1199">
        <v>73</v>
      </c>
      <c r="AE1199">
        <v>20</v>
      </c>
      <c r="AF1199">
        <v>2</v>
      </c>
      <c r="AG1199">
        <v>0</v>
      </c>
      <c r="AH1199" s="30">
        <v>1</v>
      </c>
      <c r="AI1199">
        <v>0</v>
      </c>
      <c r="AJ1199" t="s">
        <v>58</v>
      </c>
      <c r="AK1199" t="s">
        <v>42</v>
      </c>
      <c r="AL1199" s="29">
        <f>Table1[[#This Row],[membership_tenure_months]]*Table1[[#This Row],[final_price]]</f>
        <v>840</v>
      </c>
    </row>
    <row r="1200" spans="1:38" x14ac:dyDescent="0.35">
      <c r="A1200">
        <v>24</v>
      </c>
      <c r="B1200" t="s">
        <v>54</v>
      </c>
      <c r="C1200">
        <v>2</v>
      </c>
      <c r="D1200" t="s">
        <v>55</v>
      </c>
      <c r="E1200" t="b">
        <v>1</v>
      </c>
      <c r="F1200" s="1">
        <v>0.48541666666666666</v>
      </c>
      <c r="G1200" s="1">
        <v>0.55833333333333335</v>
      </c>
      <c r="H1200">
        <v>105</v>
      </c>
      <c r="I1200" t="b">
        <v>0</v>
      </c>
      <c r="J1200" t="b">
        <v>0</v>
      </c>
      <c r="K1200" t="b">
        <v>0</v>
      </c>
      <c r="L1200" t="s">
        <v>60</v>
      </c>
      <c r="M1200">
        <v>20</v>
      </c>
      <c r="N1200" t="s">
        <v>37</v>
      </c>
      <c r="O1200">
        <v>20</v>
      </c>
      <c r="P1200" t="s">
        <v>93</v>
      </c>
      <c r="Q1200">
        <v>0.15</v>
      </c>
      <c r="R1200" s="29">
        <v>17</v>
      </c>
      <c r="S1200" t="s">
        <v>56</v>
      </c>
      <c r="T1200" t="s">
        <v>52</v>
      </c>
      <c r="U1200">
        <v>37.804400000000001</v>
      </c>
      <c r="V1200">
        <v>-122.27119999999999</v>
      </c>
      <c r="W1200">
        <f t="shared" si="36"/>
        <v>2025</v>
      </c>
      <c r="X1200" t="str">
        <f t="shared" si="37"/>
        <v>February</v>
      </c>
      <c r="Y1200" s="2">
        <v>45692</v>
      </c>
      <c r="Z1200">
        <v>0</v>
      </c>
      <c r="AA1200" t="b">
        <v>0</v>
      </c>
      <c r="AB1200" s="2">
        <v>45853</v>
      </c>
      <c r="AC1200">
        <v>6</v>
      </c>
      <c r="AD1200">
        <v>36</v>
      </c>
      <c r="AE1200">
        <v>8</v>
      </c>
      <c r="AF1200">
        <v>1.8</v>
      </c>
      <c r="AG1200">
        <v>3</v>
      </c>
      <c r="AH1200" s="30">
        <v>0</v>
      </c>
      <c r="AI1200">
        <v>0</v>
      </c>
      <c r="AJ1200" t="s">
        <v>53</v>
      </c>
      <c r="AK1200" t="s">
        <v>42</v>
      </c>
      <c r="AL1200" s="29">
        <f>Table1[[#This Row],[membership_tenure_months]]*Table1[[#This Row],[final_price]]</f>
        <v>102</v>
      </c>
    </row>
    <row r="1201" spans="1:38" x14ac:dyDescent="0.35">
      <c r="A1201">
        <v>40</v>
      </c>
      <c r="B1201" t="s">
        <v>34</v>
      </c>
      <c r="C1201">
        <v>5</v>
      </c>
      <c r="D1201" t="s">
        <v>123</v>
      </c>
      <c r="E1201" t="b">
        <v>0</v>
      </c>
      <c r="F1201" s="1">
        <v>0.34930555555555554</v>
      </c>
      <c r="G1201" s="1">
        <v>0.38819444444444445</v>
      </c>
      <c r="H1201">
        <v>56</v>
      </c>
      <c r="I1201" t="b">
        <v>0</v>
      </c>
      <c r="J1201" t="b">
        <v>0</v>
      </c>
      <c r="K1201" t="b">
        <v>0</v>
      </c>
      <c r="L1201" t="s">
        <v>36</v>
      </c>
      <c r="M1201">
        <v>50</v>
      </c>
      <c r="N1201" t="s">
        <v>82</v>
      </c>
      <c r="O1201">
        <v>37.5</v>
      </c>
      <c r="P1201" t="s">
        <v>46</v>
      </c>
      <c r="Q1201">
        <v>0</v>
      </c>
      <c r="R1201" s="29">
        <v>37.5</v>
      </c>
      <c r="S1201" t="s">
        <v>39</v>
      </c>
      <c r="T1201" t="s">
        <v>72</v>
      </c>
      <c r="U1201">
        <v>35.3733</v>
      </c>
      <c r="V1201">
        <v>-119.0187</v>
      </c>
      <c r="W1201">
        <f t="shared" si="36"/>
        <v>2023</v>
      </c>
      <c r="X1201" t="str">
        <f t="shared" si="37"/>
        <v>April</v>
      </c>
      <c r="Y1201" s="2">
        <v>45023</v>
      </c>
      <c r="Z1201">
        <v>0</v>
      </c>
      <c r="AA1201" t="b">
        <v>1</v>
      </c>
      <c r="AB1201" s="2">
        <v>45815</v>
      </c>
      <c r="AC1201">
        <v>28</v>
      </c>
      <c r="AD1201">
        <v>74</v>
      </c>
      <c r="AE1201">
        <v>20</v>
      </c>
      <c r="AF1201">
        <v>0.9</v>
      </c>
      <c r="AG1201">
        <v>0</v>
      </c>
      <c r="AH1201" s="30">
        <v>1</v>
      </c>
      <c r="AI1201">
        <v>0</v>
      </c>
      <c r="AJ1201" t="s">
        <v>73</v>
      </c>
      <c r="AK1201" t="s">
        <v>42</v>
      </c>
      <c r="AL1201" s="29">
        <f>Table1[[#This Row],[membership_tenure_months]]*Table1[[#This Row],[final_price]]</f>
        <v>1050</v>
      </c>
    </row>
    <row r="1202" spans="1:38" x14ac:dyDescent="0.35">
      <c r="A1202">
        <v>32</v>
      </c>
      <c r="B1202" t="s">
        <v>54</v>
      </c>
      <c r="C1202">
        <v>3</v>
      </c>
      <c r="D1202" t="s">
        <v>143</v>
      </c>
      <c r="E1202" t="b">
        <v>0</v>
      </c>
      <c r="F1202" s="1">
        <v>0.34236111111111112</v>
      </c>
      <c r="G1202" s="1">
        <v>0.37916666666666665</v>
      </c>
      <c r="H1202">
        <v>53</v>
      </c>
      <c r="I1202" t="b">
        <v>1</v>
      </c>
      <c r="J1202" t="b">
        <v>0</v>
      </c>
      <c r="K1202" t="b">
        <v>0</v>
      </c>
      <c r="L1202" t="s">
        <v>36</v>
      </c>
      <c r="M1202">
        <v>20</v>
      </c>
      <c r="N1202" t="s">
        <v>82</v>
      </c>
      <c r="O1202">
        <v>15</v>
      </c>
      <c r="P1202" t="s">
        <v>46</v>
      </c>
      <c r="Q1202">
        <v>0</v>
      </c>
      <c r="R1202" s="29">
        <v>15</v>
      </c>
      <c r="S1202" t="s">
        <v>56</v>
      </c>
      <c r="T1202" t="s">
        <v>76</v>
      </c>
      <c r="U1202">
        <v>37.774900000000002</v>
      </c>
      <c r="V1202">
        <v>-122.4194</v>
      </c>
      <c r="W1202">
        <f t="shared" si="36"/>
        <v>2025</v>
      </c>
      <c r="X1202" t="str">
        <f t="shared" si="37"/>
        <v>May</v>
      </c>
      <c r="Y1202" s="2">
        <v>45804</v>
      </c>
      <c r="Z1202">
        <v>0</v>
      </c>
      <c r="AA1202" t="b">
        <v>0</v>
      </c>
      <c r="AB1202" s="2">
        <v>45859</v>
      </c>
      <c r="AC1202">
        <v>3</v>
      </c>
      <c r="AD1202">
        <v>30</v>
      </c>
      <c r="AE1202">
        <v>12</v>
      </c>
      <c r="AF1202">
        <v>0.9</v>
      </c>
      <c r="AG1202">
        <v>0</v>
      </c>
      <c r="AH1202" s="30">
        <v>0</v>
      </c>
      <c r="AI1202">
        <v>0</v>
      </c>
      <c r="AJ1202" t="s">
        <v>77</v>
      </c>
      <c r="AK1202" t="s">
        <v>42</v>
      </c>
      <c r="AL1202" s="29">
        <f>Table1[[#This Row],[membership_tenure_months]]*Table1[[#This Row],[final_price]]</f>
        <v>45</v>
      </c>
    </row>
    <row r="1203" spans="1:38" x14ac:dyDescent="0.35">
      <c r="A1203">
        <v>43</v>
      </c>
      <c r="B1203" t="s">
        <v>43</v>
      </c>
      <c r="C1203">
        <v>5</v>
      </c>
      <c r="D1203" t="s">
        <v>156</v>
      </c>
      <c r="E1203" t="b">
        <v>0</v>
      </c>
      <c r="F1203" s="1">
        <v>0.53472222222222221</v>
      </c>
      <c r="G1203" s="1">
        <v>0.63888888888888884</v>
      </c>
      <c r="H1203">
        <v>150</v>
      </c>
      <c r="I1203" t="b">
        <v>1</v>
      </c>
      <c r="J1203" t="b">
        <v>1</v>
      </c>
      <c r="K1203" t="b">
        <v>1</v>
      </c>
      <c r="L1203" t="s">
        <v>36</v>
      </c>
      <c r="M1203">
        <v>30</v>
      </c>
      <c r="N1203" t="s">
        <v>97</v>
      </c>
      <c r="O1203">
        <v>27</v>
      </c>
      <c r="P1203" t="s">
        <v>46</v>
      </c>
      <c r="Q1203">
        <v>0</v>
      </c>
      <c r="R1203" s="29">
        <v>27</v>
      </c>
      <c r="S1203" t="s">
        <v>47</v>
      </c>
      <c r="T1203" t="s">
        <v>76</v>
      </c>
      <c r="U1203">
        <v>37.774900000000002</v>
      </c>
      <c r="V1203">
        <v>-122.4194</v>
      </c>
      <c r="W1203">
        <f t="shared" si="36"/>
        <v>2025</v>
      </c>
      <c r="X1203" t="str">
        <f t="shared" si="37"/>
        <v>May</v>
      </c>
      <c r="Y1203" s="2">
        <v>45807</v>
      </c>
      <c r="Z1203">
        <v>6</v>
      </c>
      <c r="AA1203" t="b">
        <v>1</v>
      </c>
      <c r="AB1203" s="2">
        <v>45859</v>
      </c>
      <c r="AC1203">
        <v>3</v>
      </c>
      <c r="AD1203">
        <v>30</v>
      </c>
      <c r="AE1203">
        <v>20</v>
      </c>
      <c r="AF1203">
        <v>2.5</v>
      </c>
      <c r="AG1203">
        <v>0</v>
      </c>
      <c r="AH1203" s="30">
        <v>0</v>
      </c>
      <c r="AI1203">
        <v>0</v>
      </c>
      <c r="AJ1203" t="s">
        <v>77</v>
      </c>
      <c r="AK1203" t="s">
        <v>42</v>
      </c>
      <c r="AL1203" s="29">
        <f>Table1[[#This Row],[membership_tenure_months]]*Table1[[#This Row],[final_price]]</f>
        <v>81</v>
      </c>
    </row>
    <row r="1204" spans="1:38" x14ac:dyDescent="0.35">
      <c r="A1204">
        <v>30</v>
      </c>
      <c r="B1204" t="s">
        <v>54</v>
      </c>
      <c r="C1204">
        <v>3</v>
      </c>
      <c r="D1204" t="s">
        <v>78</v>
      </c>
      <c r="E1204" t="b">
        <v>1</v>
      </c>
      <c r="F1204" s="1">
        <v>0.46458333333333335</v>
      </c>
      <c r="G1204" s="1">
        <v>0.51736111111111116</v>
      </c>
      <c r="H1204">
        <v>76</v>
      </c>
      <c r="I1204" t="b">
        <v>1</v>
      </c>
      <c r="J1204" t="b">
        <v>0</v>
      </c>
      <c r="K1204" t="b">
        <v>1</v>
      </c>
      <c r="L1204" t="s">
        <v>80</v>
      </c>
      <c r="M1204">
        <v>20</v>
      </c>
      <c r="N1204" t="s">
        <v>37</v>
      </c>
      <c r="O1204">
        <v>20</v>
      </c>
      <c r="P1204" t="s">
        <v>46</v>
      </c>
      <c r="Q1204">
        <v>0</v>
      </c>
      <c r="R1204" s="29">
        <v>20</v>
      </c>
      <c r="S1204" t="s">
        <v>56</v>
      </c>
      <c r="T1204" t="s">
        <v>61</v>
      </c>
      <c r="U1204">
        <v>38.581600000000002</v>
      </c>
      <c r="V1204">
        <v>-121.4944</v>
      </c>
      <c r="W1204">
        <f t="shared" si="36"/>
        <v>2024</v>
      </c>
      <c r="X1204" t="str">
        <f t="shared" si="37"/>
        <v>July</v>
      </c>
      <c r="Y1204" s="2">
        <v>45486</v>
      </c>
      <c r="Z1204">
        <v>0</v>
      </c>
      <c r="AA1204" t="b">
        <v>0</v>
      </c>
      <c r="AB1204" s="2">
        <v>45841</v>
      </c>
      <c r="AC1204">
        <v>13</v>
      </c>
      <c r="AD1204">
        <v>48</v>
      </c>
      <c r="AE1204">
        <v>12</v>
      </c>
      <c r="AF1204">
        <v>1.3</v>
      </c>
      <c r="AG1204">
        <v>0</v>
      </c>
      <c r="AH1204" s="30">
        <v>0</v>
      </c>
      <c r="AI1204">
        <v>0</v>
      </c>
      <c r="AJ1204" t="s">
        <v>62</v>
      </c>
      <c r="AK1204" t="s">
        <v>42</v>
      </c>
      <c r="AL1204" s="29">
        <f>Table1[[#This Row],[membership_tenure_months]]*Table1[[#This Row],[final_price]]</f>
        <v>260</v>
      </c>
    </row>
    <row r="1205" spans="1:38" x14ac:dyDescent="0.35">
      <c r="A1205">
        <v>17</v>
      </c>
      <c r="B1205" t="s">
        <v>43</v>
      </c>
      <c r="C1205">
        <v>3</v>
      </c>
      <c r="D1205" t="s">
        <v>101</v>
      </c>
      <c r="E1205" t="b">
        <v>0</v>
      </c>
      <c r="F1205" s="1">
        <v>0.75138888888888888</v>
      </c>
      <c r="G1205" s="1">
        <v>0.8256944444444444</v>
      </c>
      <c r="H1205">
        <v>107</v>
      </c>
      <c r="I1205" t="b">
        <v>0</v>
      </c>
      <c r="J1205" t="b">
        <v>0</v>
      </c>
      <c r="K1205" t="b">
        <v>1</v>
      </c>
      <c r="L1205" t="s">
        <v>80</v>
      </c>
      <c r="M1205">
        <v>30</v>
      </c>
      <c r="N1205" t="s">
        <v>37</v>
      </c>
      <c r="O1205">
        <v>30</v>
      </c>
      <c r="P1205" t="s">
        <v>93</v>
      </c>
      <c r="Q1205">
        <v>0.15</v>
      </c>
      <c r="R1205" s="29">
        <v>25.5</v>
      </c>
      <c r="S1205" t="s">
        <v>47</v>
      </c>
      <c r="T1205" t="s">
        <v>57</v>
      </c>
      <c r="U1205">
        <v>33.836599999999997</v>
      </c>
      <c r="V1205">
        <v>-117.9143</v>
      </c>
      <c r="W1205">
        <f t="shared" si="36"/>
        <v>2024</v>
      </c>
      <c r="X1205" t="str">
        <f t="shared" si="37"/>
        <v>January</v>
      </c>
      <c r="Y1205" s="2">
        <v>45310</v>
      </c>
      <c r="Z1205">
        <v>0</v>
      </c>
      <c r="AA1205" t="b">
        <v>0</v>
      </c>
      <c r="AB1205" s="2">
        <v>45831</v>
      </c>
      <c r="AC1205">
        <v>19</v>
      </c>
      <c r="AD1205">
        <v>58</v>
      </c>
      <c r="AE1205">
        <v>12</v>
      </c>
      <c r="AF1205">
        <v>1.8</v>
      </c>
      <c r="AG1205">
        <v>4.5</v>
      </c>
      <c r="AH1205" s="30">
        <v>0</v>
      </c>
      <c r="AI1205">
        <v>0</v>
      </c>
      <c r="AJ1205" t="s">
        <v>58</v>
      </c>
      <c r="AK1205" t="s">
        <v>42</v>
      </c>
      <c r="AL1205" s="29">
        <f>Table1[[#This Row],[membership_tenure_months]]*Table1[[#This Row],[final_price]]</f>
        <v>484.5</v>
      </c>
    </row>
    <row r="1206" spans="1:38" x14ac:dyDescent="0.35">
      <c r="A1206">
        <v>27</v>
      </c>
      <c r="B1206" t="s">
        <v>34</v>
      </c>
      <c r="C1206">
        <v>2</v>
      </c>
      <c r="D1206" t="s">
        <v>89</v>
      </c>
      <c r="E1206" t="b">
        <v>0</v>
      </c>
      <c r="F1206" s="1">
        <v>0.86388888888888893</v>
      </c>
      <c r="G1206" s="1">
        <v>0.9145833333333333</v>
      </c>
      <c r="H1206">
        <v>73</v>
      </c>
      <c r="I1206" t="b">
        <v>0</v>
      </c>
      <c r="J1206" t="b">
        <v>1</v>
      </c>
      <c r="K1206" t="b">
        <v>1</v>
      </c>
      <c r="L1206" t="s">
        <v>36</v>
      </c>
      <c r="M1206">
        <v>50</v>
      </c>
      <c r="N1206" t="s">
        <v>37</v>
      </c>
      <c r="O1206">
        <v>50</v>
      </c>
      <c r="P1206" t="s">
        <v>46</v>
      </c>
      <c r="Q1206">
        <v>0</v>
      </c>
      <c r="R1206" s="29">
        <v>50</v>
      </c>
      <c r="S1206" t="s">
        <v>39</v>
      </c>
      <c r="T1206" t="s">
        <v>61</v>
      </c>
      <c r="U1206">
        <v>38.581600000000002</v>
      </c>
      <c r="V1206">
        <v>-121.4944</v>
      </c>
      <c r="W1206">
        <f t="shared" si="36"/>
        <v>2023</v>
      </c>
      <c r="X1206" t="str">
        <f t="shared" si="37"/>
        <v>March</v>
      </c>
      <c r="Y1206" s="2">
        <v>45010</v>
      </c>
      <c r="Z1206">
        <v>5</v>
      </c>
      <c r="AA1206" t="b">
        <v>0</v>
      </c>
      <c r="AB1206" s="2">
        <v>45814</v>
      </c>
      <c r="AC1206">
        <v>29</v>
      </c>
      <c r="AD1206">
        <v>75</v>
      </c>
      <c r="AE1206">
        <v>8</v>
      </c>
      <c r="AF1206">
        <v>1.2</v>
      </c>
      <c r="AG1206">
        <v>0</v>
      </c>
      <c r="AH1206" s="30">
        <v>1</v>
      </c>
      <c r="AI1206">
        <v>1</v>
      </c>
      <c r="AJ1206" t="s">
        <v>62</v>
      </c>
      <c r="AK1206" t="s">
        <v>42</v>
      </c>
      <c r="AL1206" s="29">
        <f>Table1[[#This Row],[membership_tenure_months]]*Table1[[#This Row],[final_price]]</f>
        <v>1450</v>
      </c>
    </row>
    <row r="1207" spans="1:38" x14ac:dyDescent="0.35">
      <c r="A1207">
        <v>48</v>
      </c>
      <c r="B1207" t="s">
        <v>43</v>
      </c>
      <c r="C1207">
        <v>3</v>
      </c>
      <c r="D1207" t="s">
        <v>133</v>
      </c>
      <c r="E1207" t="b">
        <v>0</v>
      </c>
      <c r="F1207" s="1">
        <v>0.64722222222222225</v>
      </c>
      <c r="G1207" s="1">
        <v>0.68402777777777779</v>
      </c>
      <c r="H1207">
        <v>53</v>
      </c>
      <c r="I1207" t="b">
        <v>1</v>
      </c>
      <c r="J1207" t="b">
        <v>1</v>
      </c>
      <c r="K1207" t="b">
        <v>1</v>
      </c>
      <c r="L1207" t="s">
        <v>36</v>
      </c>
      <c r="M1207">
        <v>30</v>
      </c>
      <c r="N1207" t="s">
        <v>37</v>
      </c>
      <c r="O1207">
        <v>30</v>
      </c>
      <c r="P1207" t="s">
        <v>51</v>
      </c>
      <c r="Q1207">
        <v>0.1</v>
      </c>
      <c r="R1207" s="29">
        <v>27</v>
      </c>
      <c r="S1207" t="s">
        <v>47</v>
      </c>
      <c r="T1207" t="s">
        <v>48</v>
      </c>
      <c r="U1207">
        <v>36.7378</v>
      </c>
      <c r="V1207">
        <v>-119.7871</v>
      </c>
      <c r="W1207">
        <f t="shared" si="36"/>
        <v>2023</v>
      </c>
      <c r="X1207" t="str">
        <f t="shared" si="37"/>
        <v>June</v>
      </c>
      <c r="Y1207" s="2">
        <v>45103</v>
      </c>
      <c r="Z1207">
        <v>1</v>
      </c>
      <c r="AA1207" t="b">
        <v>1</v>
      </c>
      <c r="AB1207" s="2">
        <v>45820</v>
      </c>
      <c r="AC1207">
        <v>26</v>
      </c>
      <c r="AD1207">
        <v>69</v>
      </c>
      <c r="AE1207">
        <v>12</v>
      </c>
      <c r="AF1207">
        <v>0.9</v>
      </c>
      <c r="AG1207">
        <v>3</v>
      </c>
      <c r="AH1207" s="30">
        <v>1</v>
      </c>
      <c r="AI1207">
        <v>0</v>
      </c>
      <c r="AJ1207" t="s">
        <v>49</v>
      </c>
      <c r="AK1207" t="s">
        <v>42</v>
      </c>
      <c r="AL1207" s="29">
        <f>Table1[[#This Row],[membership_tenure_months]]*Table1[[#This Row],[final_price]]</f>
        <v>702</v>
      </c>
    </row>
    <row r="1208" spans="1:38" x14ac:dyDescent="0.35">
      <c r="A1208">
        <v>24</v>
      </c>
      <c r="B1208" t="s">
        <v>43</v>
      </c>
      <c r="C1208">
        <v>2</v>
      </c>
      <c r="D1208" t="s">
        <v>79</v>
      </c>
      <c r="E1208" t="b">
        <v>1</v>
      </c>
      <c r="F1208" s="1">
        <v>0.49027777777777776</v>
      </c>
      <c r="G1208" s="1">
        <v>0.61319444444444449</v>
      </c>
      <c r="H1208">
        <v>177</v>
      </c>
      <c r="I1208" t="b">
        <v>0</v>
      </c>
      <c r="J1208" t="b">
        <v>0</v>
      </c>
      <c r="K1208" t="b">
        <v>1</v>
      </c>
      <c r="L1208" t="s">
        <v>80</v>
      </c>
      <c r="M1208">
        <v>30</v>
      </c>
      <c r="N1208" t="s">
        <v>82</v>
      </c>
      <c r="O1208">
        <v>22.5</v>
      </c>
      <c r="P1208" t="s">
        <v>51</v>
      </c>
      <c r="Q1208">
        <v>0.1</v>
      </c>
      <c r="R1208" s="29">
        <v>20.25</v>
      </c>
      <c r="S1208" t="s">
        <v>47</v>
      </c>
      <c r="T1208" t="s">
        <v>64</v>
      </c>
      <c r="U1208">
        <v>34.052199999999999</v>
      </c>
      <c r="V1208">
        <v>-118.2437</v>
      </c>
      <c r="W1208">
        <f t="shared" si="36"/>
        <v>2024</v>
      </c>
      <c r="X1208" t="str">
        <f t="shared" si="37"/>
        <v>March</v>
      </c>
      <c r="Y1208" s="2">
        <v>45356</v>
      </c>
      <c r="Z1208">
        <v>0</v>
      </c>
      <c r="AA1208" t="b">
        <v>0</v>
      </c>
      <c r="AB1208" s="2">
        <v>45834</v>
      </c>
      <c r="AC1208">
        <v>17</v>
      </c>
      <c r="AD1208">
        <v>55</v>
      </c>
      <c r="AE1208">
        <v>8</v>
      </c>
      <c r="AF1208">
        <v>3</v>
      </c>
      <c r="AG1208">
        <v>2.25</v>
      </c>
      <c r="AH1208" s="30">
        <v>0</v>
      </c>
      <c r="AI1208">
        <v>0</v>
      </c>
      <c r="AJ1208" t="s">
        <v>65</v>
      </c>
      <c r="AK1208" t="s">
        <v>42</v>
      </c>
      <c r="AL1208" s="29">
        <f>Table1[[#This Row],[membership_tenure_months]]*Table1[[#This Row],[final_price]]</f>
        <v>344.25</v>
      </c>
    </row>
    <row r="1209" spans="1:38" x14ac:dyDescent="0.35">
      <c r="A1209">
        <v>45</v>
      </c>
      <c r="B1209" t="s">
        <v>43</v>
      </c>
      <c r="C1209">
        <v>2</v>
      </c>
      <c r="D1209" t="s">
        <v>107</v>
      </c>
      <c r="E1209" t="b">
        <v>1</v>
      </c>
      <c r="F1209" s="1">
        <v>0.59722222222222221</v>
      </c>
      <c r="G1209" s="1">
        <v>0.72222222222222221</v>
      </c>
      <c r="H1209">
        <v>180</v>
      </c>
      <c r="I1209" t="b">
        <v>1</v>
      </c>
      <c r="J1209" t="b">
        <v>1</v>
      </c>
      <c r="K1209" t="b">
        <v>1</v>
      </c>
      <c r="L1209" t="s">
        <v>80</v>
      </c>
      <c r="M1209">
        <v>30</v>
      </c>
      <c r="N1209" t="s">
        <v>82</v>
      </c>
      <c r="O1209">
        <v>22.5</v>
      </c>
      <c r="P1209" t="s">
        <v>51</v>
      </c>
      <c r="Q1209">
        <v>0.1</v>
      </c>
      <c r="R1209" s="29">
        <v>20.25</v>
      </c>
      <c r="S1209" t="s">
        <v>47</v>
      </c>
      <c r="T1209" t="s">
        <v>57</v>
      </c>
      <c r="U1209">
        <v>33.836599999999997</v>
      </c>
      <c r="V1209">
        <v>-117.9143</v>
      </c>
      <c r="W1209">
        <f t="shared" si="36"/>
        <v>2024</v>
      </c>
      <c r="X1209" t="str">
        <f t="shared" si="37"/>
        <v>September</v>
      </c>
      <c r="Y1209" s="2">
        <v>45539</v>
      </c>
      <c r="Z1209">
        <v>8</v>
      </c>
      <c r="AA1209" t="b">
        <v>0</v>
      </c>
      <c r="AB1209" s="2">
        <v>45844</v>
      </c>
      <c r="AC1209">
        <v>11</v>
      </c>
      <c r="AD1209">
        <v>45</v>
      </c>
      <c r="AE1209">
        <v>8</v>
      </c>
      <c r="AF1209">
        <v>3</v>
      </c>
      <c r="AG1209">
        <v>2.25</v>
      </c>
      <c r="AH1209" s="30">
        <v>0</v>
      </c>
      <c r="AI1209">
        <v>0</v>
      </c>
      <c r="AJ1209" t="s">
        <v>58</v>
      </c>
      <c r="AK1209" t="s">
        <v>42</v>
      </c>
      <c r="AL1209" s="29">
        <f>Table1[[#This Row],[membership_tenure_months]]*Table1[[#This Row],[final_price]]</f>
        <v>222.75</v>
      </c>
    </row>
    <row r="1210" spans="1:38" x14ac:dyDescent="0.35">
      <c r="A1210">
        <v>42</v>
      </c>
      <c r="B1210" t="s">
        <v>34</v>
      </c>
      <c r="C1210">
        <v>1</v>
      </c>
      <c r="D1210" t="s">
        <v>86</v>
      </c>
      <c r="E1210" t="b">
        <v>1</v>
      </c>
      <c r="F1210" s="1">
        <v>0.53611111111111109</v>
      </c>
      <c r="G1210" s="1">
        <v>0.59583333333333333</v>
      </c>
      <c r="H1210">
        <v>86</v>
      </c>
      <c r="I1210" t="b">
        <v>0</v>
      </c>
      <c r="J1210" t="b">
        <v>0</v>
      </c>
      <c r="K1210" t="b">
        <v>0</v>
      </c>
      <c r="L1210" t="s">
        <v>80</v>
      </c>
      <c r="M1210">
        <v>50</v>
      </c>
      <c r="N1210" t="s">
        <v>37</v>
      </c>
      <c r="O1210">
        <v>50</v>
      </c>
      <c r="P1210" t="s">
        <v>51</v>
      </c>
      <c r="Q1210">
        <v>0.1</v>
      </c>
      <c r="R1210" s="29">
        <v>45</v>
      </c>
      <c r="S1210" t="s">
        <v>39</v>
      </c>
      <c r="T1210" t="s">
        <v>83</v>
      </c>
      <c r="U1210">
        <v>33.770099999999999</v>
      </c>
      <c r="V1210">
        <v>-118.19370000000001</v>
      </c>
      <c r="W1210">
        <f t="shared" si="36"/>
        <v>2022</v>
      </c>
      <c r="X1210" t="str">
        <f t="shared" si="37"/>
        <v>July</v>
      </c>
      <c r="Y1210" s="2">
        <v>44769</v>
      </c>
      <c r="Z1210">
        <v>0</v>
      </c>
      <c r="AA1210" t="b">
        <v>1</v>
      </c>
      <c r="AB1210" s="2">
        <v>45801</v>
      </c>
      <c r="AC1210">
        <v>37</v>
      </c>
      <c r="AD1210">
        <v>88</v>
      </c>
      <c r="AE1210">
        <v>4</v>
      </c>
      <c r="AF1210">
        <v>1.4</v>
      </c>
      <c r="AG1210">
        <v>5</v>
      </c>
      <c r="AH1210" s="30">
        <v>1</v>
      </c>
      <c r="AI1210">
        <v>0</v>
      </c>
      <c r="AJ1210" t="s">
        <v>84</v>
      </c>
      <c r="AK1210" t="s">
        <v>42</v>
      </c>
      <c r="AL1210" s="29">
        <f>Table1[[#This Row],[membership_tenure_months]]*Table1[[#This Row],[final_price]]</f>
        <v>1665</v>
      </c>
    </row>
    <row r="1211" spans="1:38" x14ac:dyDescent="0.35">
      <c r="A1211">
        <v>23</v>
      </c>
      <c r="B1211" t="s">
        <v>54</v>
      </c>
      <c r="C1211">
        <v>5</v>
      </c>
      <c r="D1211" t="s">
        <v>137</v>
      </c>
      <c r="E1211" t="b">
        <v>0</v>
      </c>
      <c r="F1211" s="1">
        <v>0.58125000000000004</v>
      </c>
      <c r="G1211" s="1">
        <v>0.68472222222222223</v>
      </c>
      <c r="H1211">
        <v>149</v>
      </c>
      <c r="I1211" t="b">
        <v>1</v>
      </c>
      <c r="J1211" t="b">
        <v>0</v>
      </c>
      <c r="K1211" t="b">
        <v>0</v>
      </c>
      <c r="L1211" t="s">
        <v>36</v>
      </c>
      <c r="M1211">
        <v>20</v>
      </c>
      <c r="N1211" t="s">
        <v>37</v>
      </c>
      <c r="O1211">
        <v>20</v>
      </c>
      <c r="P1211" t="s">
        <v>46</v>
      </c>
      <c r="Q1211">
        <v>0</v>
      </c>
      <c r="R1211" s="29">
        <v>20</v>
      </c>
      <c r="S1211" t="s">
        <v>56</v>
      </c>
      <c r="T1211" t="s">
        <v>40</v>
      </c>
      <c r="U1211">
        <v>37.338200000000001</v>
      </c>
      <c r="V1211">
        <v>-121.88630000000001</v>
      </c>
      <c r="W1211">
        <f t="shared" si="36"/>
        <v>2024</v>
      </c>
      <c r="X1211" t="str">
        <f t="shared" si="37"/>
        <v>March</v>
      </c>
      <c r="Y1211" s="2">
        <v>45377</v>
      </c>
      <c r="Z1211">
        <v>0</v>
      </c>
      <c r="AA1211" t="b">
        <v>1</v>
      </c>
      <c r="AB1211" s="2">
        <v>45835</v>
      </c>
      <c r="AC1211">
        <v>17</v>
      </c>
      <c r="AD1211">
        <v>54</v>
      </c>
      <c r="AE1211">
        <v>20</v>
      </c>
      <c r="AF1211">
        <v>2.5</v>
      </c>
      <c r="AG1211">
        <v>0</v>
      </c>
      <c r="AH1211" s="30">
        <v>0</v>
      </c>
      <c r="AI1211">
        <v>0</v>
      </c>
      <c r="AJ1211" t="s">
        <v>41</v>
      </c>
      <c r="AK1211" t="s">
        <v>42</v>
      </c>
      <c r="AL1211" s="29">
        <f>Table1[[#This Row],[membership_tenure_months]]*Table1[[#This Row],[final_price]]</f>
        <v>340</v>
      </c>
    </row>
    <row r="1212" spans="1:38" x14ac:dyDescent="0.35">
      <c r="A1212">
        <v>27</v>
      </c>
      <c r="B1212" t="s">
        <v>43</v>
      </c>
      <c r="C1212">
        <v>1</v>
      </c>
      <c r="D1212" t="s">
        <v>116</v>
      </c>
      <c r="E1212" t="b">
        <v>0</v>
      </c>
      <c r="F1212" s="1">
        <v>0.52083333333333337</v>
      </c>
      <c r="G1212" s="1">
        <v>0.54722222222222228</v>
      </c>
      <c r="H1212">
        <v>38</v>
      </c>
      <c r="I1212" t="b">
        <v>1</v>
      </c>
      <c r="J1212" t="b">
        <v>0</v>
      </c>
      <c r="K1212" t="b">
        <v>0</v>
      </c>
      <c r="L1212" t="s">
        <v>36</v>
      </c>
      <c r="M1212">
        <v>30</v>
      </c>
      <c r="N1212" t="s">
        <v>97</v>
      </c>
      <c r="O1212">
        <v>27</v>
      </c>
      <c r="P1212" t="s">
        <v>46</v>
      </c>
      <c r="Q1212">
        <v>0</v>
      </c>
      <c r="R1212" s="29">
        <v>27</v>
      </c>
      <c r="S1212" t="s">
        <v>47</v>
      </c>
      <c r="T1212" t="s">
        <v>69</v>
      </c>
      <c r="U1212">
        <v>32.715699999999998</v>
      </c>
      <c r="V1212">
        <v>-117.1611</v>
      </c>
      <c r="W1212">
        <f t="shared" si="36"/>
        <v>2024</v>
      </c>
      <c r="X1212" t="str">
        <f t="shared" si="37"/>
        <v>February</v>
      </c>
      <c r="Y1212" s="2">
        <v>45350</v>
      </c>
      <c r="Z1212">
        <v>0</v>
      </c>
      <c r="AA1212" t="b">
        <v>1</v>
      </c>
      <c r="AB1212" s="2">
        <v>45833</v>
      </c>
      <c r="AC1212">
        <v>18</v>
      </c>
      <c r="AD1212">
        <v>56</v>
      </c>
      <c r="AE1212">
        <v>4</v>
      </c>
      <c r="AF1212">
        <v>0.6</v>
      </c>
      <c r="AG1212">
        <v>0</v>
      </c>
      <c r="AH1212" s="30">
        <v>0</v>
      </c>
      <c r="AI1212">
        <v>0</v>
      </c>
      <c r="AJ1212" t="s">
        <v>70</v>
      </c>
      <c r="AK1212" t="s">
        <v>42</v>
      </c>
      <c r="AL1212" s="29">
        <f>Table1[[#This Row],[membership_tenure_months]]*Table1[[#This Row],[final_price]]</f>
        <v>486</v>
      </c>
    </row>
    <row r="1213" spans="1:38" x14ac:dyDescent="0.35">
      <c r="A1213">
        <v>24</v>
      </c>
      <c r="B1213" t="s">
        <v>43</v>
      </c>
      <c r="C1213">
        <v>3</v>
      </c>
      <c r="D1213" t="s">
        <v>99</v>
      </c>
      <c r="E1213" t="b">
        <v>1</v>
      </c>
      <c r="F1213" s="1">
        <v>0.87013888888888891</v>
      </c>
      <c r="G1213" s="1">
        <v>0.8979166666666667</v>
      </c>
      <c r="H1213">
        <v>40</v>
      </c>
      <c r="I1213" t="b">
        <v>0</v>
      </c>
      <c r="J1213" t="b">
        <v>0</v>
      </c>
      <c r="K1213" t="b">
        <v>1</v>
      </c>
      <c r="L1213" t="s">
        <v>80</v>
      </c>
      <c r="M1213">
        <v>30</v>
      </c>
      <c r="N1213" t="s">
        <v>37</v>
      </c>
      <c r="O1213">
        <v>30</v>
      </c>
      <c r="P1213" t="s">
        <v>46</v>
      </c>
      <c r="Q1213">
        <v>0</v>
      </c>
      <c r="R1213" s="29">
        <v>30</v>
      </c>
      <c r="S1213" t="s">
        <v>47</v>
      </c>
      <c r="T1213" t="s">
        <v>61</v>
      </c>
      <c r="U1213">
        <v>38.581600000000002</v>
      </c>
      <c r="V1213">
        <v>-121.4944</v>
      </c>
      <c r="W1213">
        <f t="shared" si="36"/>
        <v>2024</v>
      </c>
      <c r="X1213" t="str">
        <f t="shared" si="37"/>
        <v>December</v>
      </c>
      <c r="Y1213" s="2">
        <v>45656</v>
      </c>
      <c r="Z1213">
        <v>0</v>
      </c>
      <c r="AA1213" t="b">
        <v>0</v>
      </c>
      <c r="AB1213" s="2">
        <v>45851</v>
      </c>
      <c r="AC1213">
        <v>8</v>
      </c>
      <c r="AD1213">
        <v>38</v>
      </c>
      <c r="AE1213">
        <v>12</v>
      </c>
      <c r="AF1213">
        <v>0.7</v>
      </c>
      <c r="AG1213">
        <v>0</v>
      </c>
      <c r="AH1213" s="30">
        <v>0</v>
      </c>
      <c r="AI1213">
        <v>0</v>
      </c>
      <c r="AJ1213" t="s">
        <v>62</v>
      </c>
      <c r="AK1213" t="s">
        <v>42</v>
      </c>
      <c r="AL1213" s="29">
        <f>Table1[[#This Row],[membership_tenure_months]]*Table1[[#This Row],[final_price]]</f>
        <v>240</v>
      </c>
    </row>
    <row r="1214" spans="1:38" x14ac:dyDescent="0.35">
      <c r="A1214">
        <v>44</v>
      </c>
      <c r="B1214" t="s">
        <v>34</v>
      </c>
      <c r="C1214">
        <v>5</v>
      </c>
      <c r="D1214" t="s">
        <v>169</v>
      </c>
      <c r="E1214" t="b">
        <v>1</v>
      </c>
      <c r="F1214" s="1">
        <v>0.64375000000000004</v>
      </c>
      <c r="G1214" s="1">
        <v>0.73541666666666672</v>
      </c>
      <c r="H1214">
        <v>132</v>
      </c>
      <c r="I1214" t="b">
        <v>0</v>
      </c>
      <c r="J1214" t="b">
        <v>1</v>
      </c>
      <c r="K1214" t="b">
        <v>1</v>
      </c>
      <c r="L1214" t="s">
        <v>60</v>
      </c>
      <c r="M1214">
        <v>50</v>
      </c>
      <c r="N1214" t="s">
        <v>37</v>
      </c>
      <c r="O1214">
        <v>50</v>
      </c>
      <c r="P1214" t="s">
        <v>46</v>
      </c>
      <c r="Q1214">
        <v>0</v>
      </c>
      <c r="R1214" s="29">
        <v>50</v>
      </c>
      <c r="S1214" t="s">
        <v>39</v>
      </c>
      <c r="T1214" t="s">
        <v>64</v>
      </c>
      <c r="U1214">
        <v>34.052199999999999</v>
      </c>
      <c r="V1214">
        <v>-118.2437</v>
      </c>
      <c r="W1214">
        <f t="shared" si="36"/>
        <v>2023</v>
      </c>
      <c r="X1214" t="str">
        <f t="shared" si="37"/>
        <v>February</v>
      </c>
      <c r="Y1214" s="2">
        <v>44984</v>
      </c>
      <c r="Z1214">
        <v>4</v>
      </c>
      <c r="AA1214" t="b">
        <v>1</v>
      </c>
      <c r="AB1214" s="2">
        <v>45813</v>
      </c>
      <c r="AC1214">
        <v>30</v>
      </c>
      <c r="AD1214">
        <v>76</v>
      </c>
      <c r="AE1214">
        <v>20</v>
      </c>
      <c r="AF1214">
        <v>2.2000000000000002</v>
      </c>
      <c r="AG1214">
        <v>0</v>
      </c>
      <c r="AH1214" s="30">
        <v>1</v>
      </c>
      <c r="AI1214">
        <v>1</v>
      </c>
      <c r="AJ1214" t="s">
        <v>65</v>
      </c>
      <c r="AK1214" t="s">
        <v>42</v>
      </c>
      <c r="AL1214" s="29">
        <f>Table1[[#This Row],[membership_tenure_months]]*Table1[[#This Row],[final_price]]</f>
        <v>1500</v>
      </c>
    </row>
    <row r="1215" spans="1:38" x14ac:dyDescent="0.35">
      <c r="A1215">
        <v>23</v>
      </c>
      <c r="B1215" t="s">
        <v>66</v>
      </c>
      <c r="C1215">
        <v>1</v>
      </c>
      <c r="D1215" t="s">
        <v>63</v>
      </c>
      <c r="E1215" t="b">
        <v>1</v>
      </c>
      <c r="F1215" s="1">
        <v>0.8618055555555556</v>
      </c>
      <c r="G1215" s="1">
        <v>0.95833333333333337</v>
      </c>
      <c r="H1215">
        <v>139</v>
      </c>
      <c r="I1215" t="b">
        <v>0</v>
      </c>
      <c r="J1215" t="b">
        <v>1</v>
      </c>
      <c r="K1215" t="b">
        <v>0</v>
      </c>
      <c r="L1215" t="s">
        <v>60</v>
      </c>
      <c r="M1215">
        <v>70</v>
      </c>
      <c r="N1215" t="s">
        <v>37</v>
      </c>
      <c r="O1215">
        <v>70</v>
      </c>
      <c r="P1215" t="s">
        <v>46</v>
      </c>
      <c r="Q1215">
        <v>0</v>
      </c>
      <c r="R1215" s="29">
        <v>70</v>
      </c>
      <c r="S1215" t="s">
        <v>68</v>
      </c>
      <c r="T1215" t="s">
        <v>83</v>
      </c>
      <c r="U1215">
        <v>33.770099999999999</v>
      </c>
      <c r="V1215">
        <v>-118.19370000000001</v>
      </c>
      <c r="W1215">
        <f t="shared" si="36"/>
        <v>2023</v>
      </c>
      <c r="X1215" t="str">
        <f t="shared" si="37"/>
        <v>June</v>
      </c>
      <c r="Y1215" s="2">
        <v>45092</v>
      </c>
      <c r="Z1215">
        <v>3</v>
      </c>
      <c r="AA1215" t="b">
        <v>0</v>
      </c>
      <c r="AB1215" s="2">
        <v>45819</v>
      </c>
      <c r="AC1215">
        <v>26</v>
      </c>
      <c r="AD1215">
        <v>70</v>
      </c>
      <c r="AE1215">
        <v>4</v>
      </c>
      <c r="AF1215">
        <v>2.2999999999999998</v>
      </c>
      <c r="AG1215">
        <v>0</v>
      </c>
      <c r="AH1215" s="30">
        <v>1</v>
      </c>
      <c r="AI1215">
        <v>1</v>
      </c>
      <c r="AJ1215" t="s">
        <v>84</v>
      </c>
      <c r="AK1215" t="s">
        <v>42</v>
      </c>
      <c r="AL1215" s="29">
        <f>Table1[[#This Row],[membership_tenure_months]]*Table1[[#This Row],[final_price]]</f>
        <v>1820</v>
      </c>
    </row>
    <row r="1216" spans="1:38" x14ac:dyDescent="0.35">
      <c r="A1216">
        <v>41</v>
      </c>
      <c r="B1216" t="s">
        <v>54</v>
      </c>
      <c r="C1216">
        <v>2</v>
      </c>
      <c r="D1216" t="s">
        <v>103</v>
      </c>
      <c r="E1216" t="b">
        <v>1</v>
      </c>
      <c r="F1216" s="1">
        <v>0.58750000000000002</v>
      </c>
      <c r="G1216" s="1">
        <v>0.67083333333333328</v>
      </c>
      <c r="H1216">
        <v>120</v>
      </c>
      <c r="I1216" t="b">
        <v>1</v>
      </c>
      <c r="J1216" t="b">
        <v>1</v>
      </c>
      <c r="K1216" t="b">
        <v>1</v>
      </c>
      <c r="L1216" t="s">
        <v>60</v>
      </c>
      <c r="M1216">
        <v>20</v>
      </c>
      <c r="N1216" t="s">
        <v>37</v>
      </c>
      <c r="O1216">
        <v>20</v>
      </c>
      <c r="P1216" t="s">
        <v>93</v>
      </c>
      <c r="Q1216">
        <v>0.15</v>
      </c>
      <c r="R1216" s="29">
        <v>17</v>
      </c>
      <c r="S1216" t="s">
        <v>56</v>
      </c>
      <c r="T1216" t="s">
        <v>57</v>
      </c>
      <c r="U1216">
        <v>33.836599999999997</v>
      </c>
      <c r="V1216">
        <v>-117.9143</v>
      </c>
      <c r="W1216">
        <f t="shared" si="36"/>
        <v>2024</v>
      </c>
      <c r="X1216" t="str">
        <f t="shared" si="37"/>
        <v>October</v>
      </c>
      <c r="Y1216" s="2">
        <v>45595</v>
      </c>
      <c r="Z1216">
        <v>4</v>
      </c>
      <c r="AA1216" t="b">
        <v>0</v>
      </c>
      <c r="AB1216" s="2">
        <v>45847</v>
      </c>
      <c r="AC1216">
        <v>10</v>
      </c>
      <c r="AD1216">
        <v>42</v>
      </c>
      <c r="AE1216">
        <v>8</v>
      </c>
      <c r="AF1216">
        <v>2</v>
      </c>
      <c r="AG1216">
        <v>3</v>
      </c>
      <c r="AH1216" s="30">
        <v>0</v>
      </c>
      <c r="AI1216">
        <v>0</v>
      </c>
      <c r="AJ1216" t="s">
        <v>58</v>
      </c>
      <c r="AK1216" t="s">
        <v>42</v>
      </c>
      <c r="AL1216" s="29">
        <f>Table1[[#This Row],[membership_tenure_months]]*Table1[[#This Row],[final_price]]</f>
        <v>170</v>
      </c>
    </row>
    <row r="1217" spans="1:38" x14ac:dyDescent="0.35">
      <c r="A1217">
        <v>37</v>
      </c>
      <c r="B1217" t="s">
        <v>43</v>
      </c>
      <c r="C1217">
        <v>1</v>
      </c>
      <c r="D1217" t="s">
        <v>114</v>
      </c>
      <c r="E1217" t="b">
        <v>0</v>
      </c>
      <c r="F1217" s="1">
        <v>0.38263888888888886</v>
      </c>
      <c r="G1217" s="1">
        <v>0.48125000000000001</v>
      </c>
      <c r="H1217">
        <v>142</v>
      </c>
      <c r="I1217" t="b">
        <v>1</v>
      </c>
      <c r="J1217" t="b">
        <v>1</v>
      </c>
      <c r="K1217" t="b">
        <v>0</v>
      </c>
      <c r="L1217" t="s">
        <v>45</v>
      </c>
      <c r="M1217">
        <v>30</v>
      </c>
      <c r="N1217" t="s">
        <v>37</v>
      </c>
      <c r="O1217">
        <v>30</v>
      </c>
      <c r="P1217" t="s">
        <v>93</v>
      </c>
      <c r="Q1217">
        <v>0.15</v>
      </c>
      <c r="R1217" s="29">
        <v>25.5</v>
      </c>
      <c r="S1217" t="s">
        <v>47</v>
      </c>
      <c r="T1217" t="s">
        <v>40</v>
      </c>
      <c r="U1217">
        <v>37.338200000000001</v>
      </c>
      <c r="V1217">
        <v>-121.88630000000001</v>
      </c>
      <c r="W1217">
        <f t="shared" si="36"/>
        <v>2025</v>
      </c>
      <c r="X1217" t="str">
        <f t="shared" si="37"/>
        <v>March</v>
      </c>
      <c r="Y1217" s="2">
        <v>45743</v>
      </c>
      <c r="Z1217">
        <v>8</v>
      </c>
      <c r="AA1217" t="b">
        <v>0</v>
      </c>
      <c r="AB1217" s="2">
        <v>45856</v>
      </c>
      <c r="AC1217">
        <v>5</v>
      </c>
      <c r="AD1217">
        <v>33</v>
      </c>
      <c r="AE1217">
        <v>4</v>
      </c>
      <c r="AF1217">
        <v>2.4</v>
      </c>
      <c r="AG1217">
        <v>4.5</v>
      </c>
      <c r="AH1217" s="30">
        <v>0</v>
      </c>
      <c r="AI1217">
        <v>0</v>
      </c>
      <c r="AJ1217" t="s">
        <v>41</v>
      </c>
      <c r="AK1217" t="s">
        <v>42</v>
      </c>
      <c r="AL1217" s="29">
        <f>Table1[[#This Row],[membership_tenure_months]]*Table1[[#This Row],[final_price]]</f>
        <v>127.5</v>
      </c>
    </row>
    <row r="1218" spans="1:38" x14ac:dyDescent="0.35">
      <c r="A1218">
        <v>33</v>
      </c>
      <c r="B1218" t="s">
        <v>43</v>
      </c>
      <c r="C1218">
        <v>3</v>
      </c>
      <c r="D1218" t="s">
        <v>101</v>
      </c>
      <c r="E1218" t="b">
        <v>0</v>
      </c>
      <c r="F1218" s="1">
        <v>0.63402777777777775</v>
      </c>
      <c r="G1218" s="1">
        <v>0.69861111111111107</v>
      </c>
      <c r="H1218">
        <v>93</v>
      </c>
      <c r="I1218" t="b">
        <v>0</v>
      </c>
      <c r="J1218" t="b">
        <v>1</v>
      </c>
      <c r="K1218" t="b">
        <v>1</v>
      </c>
      <c r="L1218" t="s">
        <v>36</v>
      </c>
      <c r="M1218">
        <v>30</v>
      </c>
      <c r="N1218" t="s">
        <v>37</v>
      </c>
      <c r="O1218">
        <v>30</v>
      </c>
      <c r="P1218" t="s">
        <v>93</v>
      </c>
      <c r="Q1218">
        <v>0.15</v>
      </c>
      <c r="R1218" s="29">
        <v>25.5</v>
      </c>
      <c r="S1218" t="s">
        <v>47</v>
      </c>
      <c r="T1218" t="s">
        <v>64</v>
      </c>
      <c r="U1218">
        <v>34.052199999999999</v>
      </c>
      <c r="V1218">
        <v>-118.2437</v>
      </c>
      <c r="W1218">
        <f t="shared" ref="W1218:W1281" si="38">YEAR(Y:Y)</f>
        <v>2023</v>
      </c>
      <c r="X1218" t="str">
        <f t="shared" ref="X1218:X1281" si="39">TEXT(Y:Y,"MMMM")</f>
        <v>June</v>
      </c>
      <c r="Y1218" s="2">
        <v>45106</v>
      </c>
      <c r="Z1218">
        <v>8</v>
      </c>
      <c r="AA1218" t="b">
        <v>1</v>
      </c>
      <c r="AB1218" s="2">
        <v>45820</v>
      </c>
      <c r="AC1218">
        <v>26</v>
      </c>
      <c r="AD1218">
        <v>69</v>
      </c>
      <c r="AE1218">
        <v>12</v>
      </c>
      <c r="AF1218">
        <v>1.6</v>
      </c>
      <c r="AG1218">
        <v>4.5</v>
      </c>
      <c r="AH1218" s="30">
        <v>1</v>
      </c>
      <c r="AI1218">
        <v>0</v>
      </c>
      <c r="AJ1218" t="s">
        <v>65</v>
      </c>
      <c r="AK1218" t="s">
        <v>42</v>
      </c>
      <c r="AL1218" s="29">
        <f>Table1[[#This Row],[membership_tenure_months]]*Table1[[#This Row],[final_price]]</f>
        <v>663</v>
      </c>
    </row>
    <row r="1219" spans="1:38" x14ac:dyDescent="0.35">
      <c r="A1219">
        <v>33</v>
      </c>
      <c r="B1219" t="s">
        <v>34</v>
      </c>
      <c r="C1219">
        <v>4</v>
      </c>
      <c r="D1219" t="s">
        <v>126</v>
      </c>
      <c r="E1219" t="b">
        <v>1</v>
      </c>
      <c r="F1219" s="1">
        <v>0.38541666666666669</v>
      </c>
      <c r="G1219" s="1">
        <v>0.41944444444444445</v>
      </c>
      <c r="H1219">
        <v>49</v>
      </c>
      <c r="I1219" t="b">
        <v>0</v>
      </c>
      <c r="J1219" t="b">
        <v>0</v>
      </c>
      <c r="K1219" t="b">
        <v>1</v>
      </c>
      <c r="L1219" t="s">
        <v>80</v>
      </c>
      <c r="M1219">
        <v>50</v>
      </c>
      <c r="N1219" t="s">
        <v>82</v>
      </c>
      <c r="O1219">
        <v>37.5</v>
      </c>
      <c r="P1219" t="s">
        <v>46</v>
      </c>
      <c r="Q1219">
        <v>0</v>
      </c>
      <c r="R1219" s="29">
        <v>37.5</v>
      </c>
      <c r="S1219" t="s">
        <v>39</v>
      </c>
      <c r="T1219" t="s">
        <v>76</v>
      </c>
      <c r="U1219">
        <v>37.774900000000002</v>
      </c>
      <c r="V1219">
        <v>-122.4194</v>
      </c>
      <c r="W1219">
        <f t="shared" si="38"/>
        <v>2023</v>
      </c>
      <c r="X1219" t="str">
        <f t="shared" si="39"/>
        <v>July</v>
      </c>
      <c r="Y1219" s="2">
        <v>45133</v>
      </c>
      <c r="Z1219">
        <v>0</v>
      </c>
      <c r="AA1219" t="b">
        <v>1</v>
      </c>
      <c r="AB1219" s="2">
        <v>45821</v>
      </c>
      <c r="AC1219">
        <v>25</v>
      </c>
      <c r="AD1219">
        <v>68</v>
      </c>
      <c r="AE1219">
        <v>16</v>
      </c>
      <c r="AF1219">
        <v>0.8</v>
      </c>
      <c r="AG1219">
        <v>0</v>
      </c>
      <c r="AH1219" s="30">
        <v>1</v>
      </c>
      <c r="AI1219">
        <v>0</v>
      </c>
      <c r="AJ1219" t="s">
        <v>77</v>
      </c>
      <c r="AK1219" t="s">
        <v>42</v>
      </c>
      <c r="AL1219" s="29">
        <f>Table1[[#This Row],[membership_tenure_months]]*Table1[[#This Row],[final_price]]</f>
        <v>937.5</v>
      </c>
    </row>
    <row r="1220" spans="1:38" x14ac:dyDescent="0.35">
      <c r="A1220">
        <v>28</v>
      </c>
      <c r="B1220" t="s">
        <v>43</v>
      </c>
      <c r="C1220">
        <v>3</v>
      </c>
      <c r="D1220" t="s">
        <v>101</v>
      </c>
      <c r="E1220" t="b">
        <v>0</v>
      </c>
      <c r="F1220" s="1">
        <v>0.56111111111111112</v>
      </c>
      <c r="G1220" s="1">
        <v>0.65555555555555556</v>
      </c>
      <c r="H1220">
        <v>136</v>
      </c>
      <c r="I1220" t="b">
        <v>1</v>
      </c>
      <c r="J1220" t="b">
        <v>1</v>
      </c>
      <c r="K1220" t="b">
        <v>1</v>
      </c>
      <c r="L1220" t="s">
        <v>80</v>
      </c>
      <c r="M1220">
        <v>30</v>
      </c>
      <c r="N1220" t="s">
        <v>37</v>
      </c>
      <c r="O1220">
        <v>30</v>
      </c>
      <c r="P1220" t="s">
        <v>46</v>
      </c>
      <c r="Q1220">
        <v>0</v>
      </c>
      <c r="R1220" s="29">
        <v>30</v>
      </c>
      <c r="S1220" t="s">
        <v>47</v>
      </c>
      <c r="T1220" t="s">
        <v>52</v>
      </c>
      <c r="U1220">
        <v>37.804400000000001</v>
      </c>
      <c r="V1220">
        <v>-122.27119999999999</v>
      </c>
      <c r="W1220">
        <f t="shared" si="38"/>
        <v>2024</v>
      </c>
      <c r="X1220" t="str">
        <f t="shared" si="39"/>
        <v>September</v>
      </c>
      <c r="Y1220" s="2">
        <v>45539</v>
      </c>
      <c r="Z1220">
        <v>5</v>
      </c>
      <c r="AA1220" t="b">
        <v>0</v>
      </c>
      <c r="AB1220" s="2">
        <v>45844</v>
      </c>
      <c r="AC1220">
        <v>11</v>
      </c>
      <c r="AD1220">
        <v>45</v>
      </c>
      <c r="AE1220">
        <v>12</v>
      </c>
      <c r="AF1220">
        <v>2.2999999999999998</v>
      </c>
      <c r="AG1220">
        <v>0</v>
      </c>
      <c r="AH1220" s="30">
        <v>0</v>
      </c>
      <c r="AI1220">
        <v>0</v>
      </c>
      <c r="AJ1220" t="s">
        <v>53</v>
      </c>
      <c r="AK1220" t="s">
        <v>42</v>
      </c>
      <c r="AL1220" s="29">
        <f>Table1[[#This Row],[membership_tenure_months]]*Table1[[#This Row],[final_price]]</f>
        <v>330</v>
      </c>
    </row>
    <row r="1221" spans="1:38" x14ac:dyDescent="0.35">
      <c r="A1221">
        <v>29</v>
      </c>
      <c r="B1221" t="s">
        <v>54</v>
      </c>
      <c r="C1221">
        <v>4</v>
      </c>
      <c r="D1221" t="s">
        <v>138</v>
      </c>
      <c r="E1221" t="b">
        <v>0</v>
      </c>
      <c r="F1221" s="1">
        <v>0.4465277777777778</v>
      </c>
      <c r="G1221" s="1">
        <v>0.49444444444444446</v>
      </c>
      <c r="H1221">
        <v>69</v>
      </c>
      <c r="I1221" t="b">
        <v>1</v>
      </c>
      <c r="J1221" t="b">
        <v>1</v>
      </c>
      <c r="K1221" t="b">
        <v>0</v>
      </c>
      <c r="L1221" t="s">
        <v>45</v>
      </c>
      <c r="M1221">
        <v>20</v>
      </c>
      <c r="N1221" t="s">
        <v>82</v>
      </c>
      <c r="O1221">
        <v>15</v>
      </c>
      <c r="P1221" t="s">
        <v>46</v>
      </c>
      <c r="Q1221">
        <v>0</v>
      </c>
      <c r="R1221" s="29">
        <v>15</v>
      </c>
      <c r="S1221" t="s">
        <v>56</v>
      </c>
      <c r="T1221" t="s">
        <v>57</v>
      </c>
      <c r="U1221">
        <v>33.836599999999997</v>
      </c>
      <c r="V1221">
        <v>-117.9143</v>
      </c>
      <c r="W1221">
        <f t="shared" si="38"/>
        <v>2022</v>
      </c>
      <c r="X1221" t="str">
        <f t="shared" si="39"/>
        <v>September</v>
      </c>
      <c r="Y1221" s="2">
        <v>44818</v>
      </c>
      <c r="Z1221">
        <v>5</v>
      </c>
      <c r="AA1221" t="b">
        <v>0</v>
      </c>
      <c r="AB1221" s="2">
        <v>45803</v>
      </c>
      <c r="AC1221">
        <v>35</v>
      </c>
      <c r="AD1221">
        <v>86</v>
      </c>
      <c r="AE1221">
        <v>16</v>
      </c>
      <c r="AF1221">
        <v>1.2</v>
      </c>
      <c r="AG1221">
        <v>0</v>
      </c>
      <c r="AH1221" s="30">
        <v>1</v>
      </c>
      <c r="AI1221">
        <v>0</v>
      </c>
      <c r="AJ1221" t="s">
        <v>58</v>
      </c>
      <c r="AK1221" t="s">
        <v>42</v>
      </c>
      <c r="AL1221" s="29">
        <f>Table1[[#This Row],[membership_tenure_months]]*Table1[[#This Row],[final_price]]</f>
        <v>525</v>
      </c>
    </row>
    <row r="1222" spans="1:38" x14ac:dyDescent="0.35">
      <c r="A1222">
        <v>41</v>
      </c>
      <c r="B1222" t="s">
        <v>34</v>
      </c>
      <c r="C1222">
        <v>1</v>
      </c>
      <c r="D1222" t="s">
        <v>114</v>
      </c>
      <c r="E1222" t="b">
        <v>1</v>
      </c>
      <c r="F1222" s="1">
        <v>0.35347222222222224</v>
      </c>
      <c r="G1222" s="1">
        <v>0.43888888888888888</v>
      </c>
      <c r="H1222">
        <v>123</v>
      </c>
      <c r="I1222" t="b">
        <v>1</v>
      </c>
      <c r="J1222" t="b">
        <v>1</v>
      </c>
      <c r="K1222" t="b">
        <v>0</v>
      </c>
      <c r="L1222" t="s">
        <v>45</v>
      </c>
      <c r="M1222">
        <v>50</v>
      </c>
      <c r="N1222" t="s">
        <v>97</v>
      </c>
      <c r="O1222">
        <v>45</v>
      </c>
      <c r="P1222" t="s">
        <v>46</v>
      </c>
      <c r="Q1222">
        <v>0</v>
      </c>
      <c r="R1222" s="29">
        <v>45</v>
      </c>
      <c r="S1222" t="s">
        <v>39</v>
      </c>
      <c r="T1222" t="s">
        <v>40</v>
      </c>
      <c r="U1222">
        <v>37.338200000000001</v>
      </c>
      <c r="V1222">
        <v>-121.88630000000001</v>
      </c>
      <c r="W1222">
        <f t="shared" si="38"/>
        <v>2025</v>
      </c>
      <c r="X1222" t="str">
        <f t="shared" si="39"/>
        <v>January</v>
      </c>
      <c r="Y1222" s="2">
        <v>45670</v>
      </c>
      <c r="Z1222">
        <v>5</v>
      </c>
      <c r="AA1222" t="b">
        <v>1</v>
      </c>
      <c r="AB1222" s="2">
        <v>45851</v>
      </c>
      <c r="AC1222">
        <v>7</v>
      </c>
      <c r="AD1222">
        <v>38</v>
      </c>
      <c r="AE1222">
        <v>4</v>
      </c>
      <c r="AF1222">
        <v>2</v>
      </c>
      <c r="AG1222">
        <v>0</v>
      </c>
      <c r="AH1222" s="30">
        <v>0</v>
      </c>
      <c r="AI1222">
        <v>0</v>
      </c>
      <c r="AJ1222" t="s">
        <v>41</v>
      </c>
      <c r="AK1222" t="s">
        <v>42</v>
      </c>
      <c r="AL1222" s="29">
        <f>Table1[[#This Row],[membership_tenure_months]]*Table1[[#This Row],[final_price]]</f>
        <v>315</v>
      </c>
    </row>
    <row r="1223" spans="1:38" x14ac:dyDescent="0.35">
      <c r="A1223">
        <v>38</v>
      </c>
      <c r="B1223" t="s">
        <v>34</v>
      </c>
      <c r="C1223">
        <v>3</v>
      </c>
      <c r="D1223" t="s">
        <v>125</v>
      </c>
      <c r="E1223" t="b">
        <v>1</v>
      </c>
      <c r="F1223" s="1">
        <v>0.34513888888888888</v>
      </c>
      <c r="G1223" s="1">
        <v>0.44305555555555554</v>
      </c>
      <c r="H1223">
        <v>141</v>
      </c>
      <c r="I1223" t="b">
        <v>0</v>
      </c>
      <c r="J1223" t="b">
        <v>0</v>
      </c>
      <c r="K1223" t="b">
        <v>1</v>
      </c>
      <c r="L1223" t="s">
        <v>45</v>
      </c>
      <c r="M1223">
        <v>50</v>
      </c>
      <c r="N1223" t="s">
        <v>82</v>
      </c>
      <c r="O1223">
        <v>37.5</v>
      </c>
      <c r="P1223" t="s">
        <v>46</v>
      </c>
      <c r="Q1223">
        <v>0</v>
      </c>
      <c r="R1223" s="29">
        <v>37.5</v>
      </c>
      <c r="S1223" t="s">
        <v>39</v>
      </c>
      <c r="T1223" t="s">
        <v>57</v>
      </c>
      <c r="U1223">
        <v>33.836599999999997</v>
      </c>
      <c r="V1223">
        <v>-117.9143</v>
      </c>
      <c r="W1223">
        <f t="shared" si="38"/>
        <v>2024</v>
      </c>
      <c r="X1223" t="str">
        <f t="shared" si="39"/>
        <v>March</v>
      </c>
      <c r="Y1223" s="2">
        <v>45370</v>
      </c>
      <c r="Z1223">
        <v>0</v>
      </c>
      <c r="AA1223" t="b">
        <v>1</v>
      </c>
      <c r="AB1223" s="2">
        <v>45835</v>
      </c>
      <c r="AC1223">
        <v>17</v>
      </c>
      <c r="AD1223">
        <v>54</v>
      </c>
      <c r="AE1223">
        <v>12</v>
      </c>
      <c r="AF1223">
        <v>2.4</v>
      </c>
      <c r="AG1223">
        <v>0</v>
      </c>
      <c r="AH1223" s="30">
        <v>0</v>
      </c>
      <c r="AI1223">
        <v>0</v>
      </c>
      <c r="AJ1223" t="s">
        <v>58</v>
      </c>
      <c r="AK1223" t="s">
        <v>42</v>
      </c>
      <c r="AL1223" s="29">
        <f>Table1[[#This Row],[membership_tenure_months]]*Table1[[#This Row],[final_price]]</f>
        <v>637.5</v>
      </c>
    </row>
    <row r="1224" spans="1:38" x14ac:dyDescent="0.35">
      <c r="A1224">
        <v>22</v>
      </c>
      <c r="B1224" t="s">
        <v>43</v>
      </c>
      <c r="C1224">
        <v>2</v>
      </c>
      <c r="D1224" t="s">
        <v>35</v>
      </c>
      <c r="E1224" t="b">
        <v>0</v>
      </c>
      <c r="F1224" s="1">
        <v>0.8256944444444444</v>
      </c>
      <c r="G1224" s="1">
        <v>0.85624999999999996</v>
      </c>
      <c r="H1224">
        <v>44</v>
      </c>
      <c r="I1224" t="b">
        <v>1</v>
      </c>
      <c r="J1224" t="b">
        <v>0</v>
      </c>
      <c r="K1224" t="b">
        <v>1</v>
      </c>
      <c r="L1224" t="s">
        <v>80</v>
      </c>
      <c r="M1224">
        <v>30</v>
      </c>
      <c r="N1224" t="s">
        <v>37</v>
      </c>
      <c r="O1224">
        <v>30</v>
      </c>
      <c r="P1224" t="s">
        <v>46</v>
      </c>
      <c r="Q1224">
        <v>0</v>
      </c>
      <c r="R1224" s="29">
        <v>30</v>
      </c>
      <c r="S1224" t="s">
        <v>47</v>
      </c>
      <c r="T1224" t="s">
        <v>57</v>
      </c>
      <c r="U1224">
        <v>33.836599999999997</v>
      </c>
      <c r="V1224">
        <v>-117.9143</v>
      </c>
      <c r="W1224">
        <f t="shared" si="38"/>
        <v>2022</v>
      </c>
      <c r="X1224" t="str">
        <f t="shared" si="39"/>
        <v>September</v>
      </c>
      <c r="Y1224" s="2">
        <v>44826</v>
      </c>
      <c r="Z1224">
        <v>0</v>
      </c>
      <c r="AA1224" t="b">
        <v>0</v>
      </c>
      <c r="AB1224" s="2">
        <v>45804</v>
      </c>
      <c r="AC1224">
        <v>35</v>
      </c>
      <c r="AD1224">
        <v>85</v>
      </c>
      <c r="AE1224">
        <v>8</v>
      </c>
      <c r="AF1224">
        <v>0.7</v>
      </c>
      <c r="AG1224">
        <v>0</v>
      </c>
      <c r="AH1224" s="30">
        <v>1</v>
      </c>
      <c r="AI1224">
        <v>0</v>
      </c>
      <c r="AJ1224" t="s">
        <v>58</v>
      </c>
      <c r="AK1224" t="s">
        <v>42</v>
      </c>
      <c r="AL1224" s="29">
        <f>Table1[[#This Row],[membership_tenure_months]]*Table1[[#This Row],[final_price]]</f>
        <v>1050</v>
      </c>
    </row>
    <row r="1225" spans="1:38" x14ac:dyDescent="0.35">
      <c r="A1225">
        <v>35</v>
      </c>
      <c r="B1225" t="s">
        <v>54</v>
      </c>
      <c r="C1225">
        <v>2</v>
      </c>
      <c r="D1225" t="s">
        <v>55</v>
      </c>
      <c r="E1225" t="b">
        <v>0</v>
      </c>
      <c r="F1225" s="1">
        <v>0.71250000000000002</v>
      </c>
      <c r="G1225" s="1">
        <v>0.77708333333333335</v>
      </c>
      <c r="H1225">
        <v>93</v>
      </c>
      <c r="I1225" t="b">
        <v>1</v>
      </c>
      <c r="J1225" t="b">
        <v>1</v>
      </c>
      <c r="K1225" t="b">
        <v>0</v>
      </c>
      <c r="L1225" t="s">
        <v>36</v>
      </c>
      <c r="M1225">
        <v>20</v>
      </c>
      <c r="N1225" t="s">
        <v>37</v>
      </c>
      <c r="O1225">
        <v>20</v>
      </c>
      <c r="P1225" t="s">
        <v>46</v>
      </c>
      <c r="Q1225">
        <v>0</v>
      </c>
      <c r="R1225" s="29">
        <v>20</v>
      </c>
      <c r="S1225" t="s">
        <v>56</v>
      </c>
      <c r="T1225" t="s">
        <v>57</v>
      </c>
      <c r="U1225">
        <v>33.836599999999997</v>
      </c>
      <c r="V1225">
        <v>-117.9143</v>
      </c>
      <c r="W1225">
        <f t="shared" si="38"/>
        <v>2024</v>
      </c>
      <c r="X1225" t="str">
        <f t="shared" si="39"/>
        <v>April</v>
      </c>
      <c r="Y1225" s="2">
        <v>45383</v>
      </c>
      <c r="Z1225">
        <v>4</v>
      </c>
      <c r="AA1225" t="b">
        <v>0</v>
      </c>
      <c r="AB1225" s="2">
        <v>45835</v>
      </c>
      <c r="AC1225">
        <v>16</v>
      </c>
      <c r="AD1225">
        <v>54</v>
      </c>
      <c r="AE1225">
        <v>8</v>
      </c>
      <c r="AF1225">
        <v>1.6</v>
      </c>
      <c r="AG1225">
        <v>0</v>
      </c>
      <c r="AH1225" s="30">
        <v>0</v>
      </c>
      <c r="AI1225">
        <v>0</v>
      </c>
      <c r="AJ1225" t="s">
        <v>58</v>
      </c>
      <c r="AK1225" t="s">
        <v>42</v>
      </c>
      <c r="AL1225" s="29">
        <f>Table1[[#This Row],[membership_tenure_months]]*Table1[[#This Row],[final_price]]</f>
        <v>320</v>
      </c>
    </row>
    <row r="1226" spans="1:38" x14ac:dyDescent="0.35">
      <c r="A1226">
        <v>31</v>
      </c>
      <c r="B1226" t="s">
        <v>34</v>
      </c>
      <c r="C1226">
        <v>4</v>
      </c>
      <c r="D1226" t="s">
        <v>166</v>
      </c>
      <c r="E1226" t="b">
        <v>0</v>
      </c>
      <c r="F1226" s="1">
        <v>0.49583333333333335</v>
      </c>
      <c r="G1226" s="1">
        <v>0.55625000000000002</v>
      </c>
      <c r="H1226">
        <v>87</v>
      </c>
      <c r="I1226" t="b">
        <v>0</v>
      </c>
      <c r="J1226" t="b">
        <v>0</v>
      </c>
      <c r="K1226" t="b">
        <v>1</v>
      </c>
      <c r="L1226" t="s">
        <v>36</v>
      </c>
      <c r="M1226">
        <v>50</v>
      </c>
      <c r="N1226" t="s">
        <v>82</v>
      </c>
      <c r="O1226">
        <v>37.5</v>
      </c>
      <c r="P1226" t="s">
        <v>46</v>
      </c>
      <c r="Q1226">
        <v>0</v>
      </c>
      <c r="R1226" s="29">
        <v>37.5</v>
      </c>
      <c r="S1226" t="s">
        <v>39</v>
      </c>
      <c r="T1226" t="s">
        <v>61</v>
      </c>
      <c r="U1226">
        <v>38.581600000000002</v>
      </c>
      <c r="V1226">
        <v>-121.4944</v>
      </c>
      <c r="W1226">
        <f t="shared" si="38"/>
        <v>2023</v>
      </c>
      <c r="X1226" t="str">
        <f t="shared" si="39"/>
        <v>August</v>
      </c>
      <c r="Y1226" s="2">
        <v>45150</v>
      </c>
      <c r="Z1226">
        <v>0</v>
      </c>
      <c r="AA1226" t="b">
        <v>1</v>
      </c>
      <c r="AB1226" s="2">
        <v>45822</v>
      </c>
      <c r="AC1226">
        <v>24</v>
      </c>
      <c r="AD1226">
        <v>67</v>
      </c>
      <c r="AE1226">
        <v>16</v>
      </c>
      <c r="AF1226">
        <v>1.4</v>
      </c>
      <c r="AG1226">
        <v>0</v>
      </c>
      <c r="AH1226" s="30">
        <v>1</v>
      </c>
      <c r="AI1226">
        <v>0</v>
      </c>
      <c r="AJ1226" t="s">
        <v>62</v>
      </c>
      <c r="AK1226" t="s">
        <v>42</v>
      </c>
      <c r="AL1226" s="29">
        <f>Table1[[#This Row],[membership_tenure_months]]*Table1[[#This Row],[final_price]]</f>
        <v>900</v>
      </c>
    </row>
    <row r="1227" spans="1:38" x14ac:dyDescent="0.35">
      <c r="A1227">
        <v>30</v>
      </c>
      <c r="B1227" t="s">
        <v>66</v>
      </c>
      <c r="C1227">
        <v>3</v>
      </c>
      <c r="D1227" t="s">
        <v>74</v>
      </c>
      <c r="E1227" t="b">
        <v>1</v>
      </c>
      <c r="F1227" s="1">
        <v>0.62152777777777779</v>
      </c>
      <c r="G1227" s="1">
        <v>0.66736111111111107</v>
      </c>
      <c r="H1227">
        <v>66</v>
      </c>
      <c r="I1227" t="b">
        <v>0</v>
      </c>
      <c r="J1227" t="b">
        <v>1</v>
      </c>
      <c r="K1227" t="b">
        <v>1</v>
      </c>
      <c r="L1227" t="s">
        <v>80</v>
      </c>
      <c r="M1227">
        <v>70</v>
      </c>
      <c r="N1227" t="s">
        <v>37</v>
      </c>
      <c r="O1227">
        <v>70</v>
      </c>
      <c r="P1227" t="s">
        <v>46</v>
      </c>
      <c r="Q1227">
        <v>0</v>
      </c>
      <c r="R1227" s="29">
        <v>70</v>
      </c>
      <c r="S1227" t="s">
        <v>68</v>
      </c>
      <c r="T1227" t="s">
        <v>69</v>
      </c>
      <c r="U1227">
        <v>32.715699999999998</v>
      </c>
      <c r="V1227">
        <v>-117.1611</v>
      </c>
      <c r="W1227">
        <f t="shared" si="38"/>
        <v>2024</v>
      </c>
      <c r="X1227" t="str">
        <f t="shared" si="39"/>
        <v>April</v>
      </c>
      <c r="Y1227" s="2">
        <v>45407</v>
      </c>
      <c r="Z1227">
        <v>5</v>
      </c>
      <c r="AA1227" t="b">
        <v>1</v>
      </c>
      <c r="AB1227" s="2">
        <v>45837</v>
      </c>
      <c r="AC1227">
        <v>16</v>
      </c>
      <c r="AD1227">
        <v>52</v>
      </c>
      <c r="AE1227">
        <v>12</v>
      </c>
      <c r="AF1227">
        <v>1.1000000000000001</v>
      </c>
      <c r="AG1227">
        <v>0</v>
      </c>
      <c r="AH1227" s="30">
        <v>0</v>
      </c>
      <c r="AI1227">
        <v>1</v>
      </c>
      <c r="AJ1227" t="s">
        <v>70</v>
      </c>
      <c r="AK1227" t="s">
        <v>42</v>
      </c>
      <c r="AL1227" s="29">
        <f>Table1[[#This Row],[membership_tenure_months]]*Table1[[#This Row],[final_price]]</f>
        <v>1120</v>
      </c>
    </row>
    <row r="1228" spans="1:38" x14ac:dyDescent="0.35">
      <c r="A1228">
        <v>24</v>
      </c>
      <c r="B1228" t="s">
        <v>34</v>
      </c>
      <c r="C1228">
        <v>3</v>
      </c>
      <c r="D1228" t="s">
        <v>109</v>
      </c>
      <c r="E1228" t="b">
        <v>0</v>
      </c>
      <c r="F1228" s="1">
        <v>0.44861111111111113</v>
      </c>
      <c r="G1228" s="1">
        <v>0.54097222222222219</v>
      </c>
      <c r="H1228">
        <v>133</v>
      </c>
      <c r="I1228" t="b">
        <v>0</v>
      </c>
      <c r="J1228" t="b">
        <v>1</v>
      </c>
      <c r="K1228" t="b">
        <v>1</v>
      </c>
      <c r="L1228" t="s">
        <v>36</v>
      </c>
      <c r="M1228">
        <v>50</v>
      </c>
      <c r="N1228" t="s">
        <v>37</v>
      </c>
      <c r="O1228">
        <v>50</v>
      </c>
      <c r="P1228" t="s">
        <v>51</v>
      </c>
      <c r="Q1228">
        <v>0.1</v>
      </c>
      <c r="R1228" s="29">
        <v>45</v>
      </c>
      <c r="S1228" t="s">
        <v>39</v>
      </c>
      <c r="T1228" t="s">
        <v>83</v>
      </c>
      <c r="U1228">
        <v>33.770099999999999</v>
      </c>
      <c r="V1228">
        <v>-118.19370000000001</v>
      </c>
      <c r="W1228">
        <f t="shared" si="38"/>
        <v>2024</v>
      </c>
      <c r="X1228" t="str">
        <f t="shared" si="39"/>
        <v>September</v>
      </c>
      <c r="Y1228" s="2">
        <v>45538</v>
      </c>
      <c r="Z1228">
        <v>8</v>
      </c>
      <c r="AA1228" t="b">
        <v>1</v>
      </c>
      <c r="AB1228" s="2">
        <v>45844</v>
      </c>
      <c r="AC1228">
        <v>11</v>
      </c>
      <c r="AD1228">
        <v>45</v>
      </c>
      <c r="AE1228">
        <v>12</v>
      </c>
      <c r="AF1228">
        <v>2.2000000000000002</v>
      </c>
      <c r="AG1228">
        <v>5</v>
      </c>
      <c r="AH1228" s="30">
        <v>0</v>
      </c>
      <c r="AI1228">
        <v>0</v>
      </c>
      <c r="AJ1228" t="s">
        <v>84</v>
      </c>
      <c r="AK1228" t="s">
        <v>42</v>
      </c>
      <c r="AL1228" s="29">
        <f>Table1[[#This Row],[membership_tenure_months]]*Table1[[#This Row],[final_price]]</f>
        <v>495</v>
      </c>
    </row>
    <row r="1229" spans="1:38" x14ac:dyDescent="0.35">
      <c r="A1229">
        <v>23</v>
      </c>
      <c r="B1229" t="s">
        <v>66</v>
      </c>
      <c r="C1229">
        <v>5</v>
      </c>
      <c r="D1229" t="s">
        <v>95</v>
      </c>
      <c r="E1229" t="b">
        <v>1</v>
      </c>
      <c r="F1229" s="1">
        <v>0.87291666666666667</v>
      </c>
      <c r="G1229" s="1">
        <v>0.98263888888888884</v>
      </c>
      <c r="H1229">
        <v>158</v>
      </c>
      <c r="I1229" t="b">
        <v>0</v>
      </c>
      <c r="J1229" t="b">
        <v>0</v>
      </c>
      <c r="K1229" t="b">
        <v>1</v>
      </c>
      <c r="L1229" t="s">
        <v>45</v>
      </c>
      <c r="M1229">
        <v>70</v>
      </c>
      <c r="N1229" t="s">
        <v>37</v>
      </c>
      <c r="O1229">
        <v>70</v>
      </c>
      <c r="P1229" t="s">
        <v>46</v>
      </c>
      <c r="Q1229">
        <v>0</v>
      </c>
      <c r="R1229" s="29">
        <v>70</v>
      </c>
      <c r="S1229" t="s">
        <v>68</v>
      </c>
      <c r="T1229" t="s">
        <v>57</v>
      </c>
      <c r="U1229">
        <v>33.836599999999997</v>
      </c>
      <c r="V1229">
        <v>-117.9143</v>
      </c>
      <c r="W1229">
        <f t="shared" si="38"/>
        <v>2022</v>
      </c>
      <c r="X1229" t="str">
        <f t="shared" si="39"/>
        <v>August</v>
      </c>
      <c r="Y1229" s="2">
        <v>44783</v>
      </c>
      <c r="Z1229">
        <v>0</v>
      </c>
      <c r="AA1229" t="b">
        <v>1</v>
      </c>
      <c r="AB1229" s="2">
        <v>45801</v>
      </c>
      <c r="AC1229">
        <v>36</v>
      </c>
      <c r="AD1229">
        <v>88</v>
      </c>
      <c r="AE1229">
        <v>20</v>
      </c>
      <c r="AF1229">
        <v>2.6</v>
      </c>
      <c r="AG1229">
        <v>0</v>
      </c>
      <c r="AH1229" s="30">
        <v>1</v>
      </c>
      <c r="AI1229">
        <v>1</v>
      </c>
      <c r="AJ1229" t="s">
        <v>58</v>
      </c>
      <c r="AK1229" t="s">
        <v>42</v>
      </c>
      <c r="AL1229" s="29">
        <f>Table1[[#This Row],[membership_tenure_months]]*Table1[[#This Row],[final_price]]</f>
        <v>2520</v>
      </c>
    </row>
    <row r="1230" spans="1:38" x14ac:dyDescent="0.35">
      <c r="A1230">
        <v>33</v>
      </c>
      <c r="B1230" t="s">
        <v>34</v>
      </c>
      <c r="C1230">
        <v>2</v>
      </c>
      <c r="D1230" t="s">
        <v>122</v>
      </c>
      <c r="E1230" t="b">
        <v>1</v>
      </c>
      <c r="F1230" s="1">
        <v>0.67777777777777781</v>
      </c>
      <c r="G1230" s="1">
        <v>0.75208333333333333</v>
      </c>
      <c r="H1230">
        <v>107</v>
      </c>
      <c r="I1230" t="b">
        <v>1</v>
      </c>
      <c r="J1230" t="b">
        <v>1</v>
      </c>
      <c r="K1230" t="b">
        <v>0</v>
      </c>
      <c r="L1230" t="s">
        <v>36</v>
      </c>
      <c r="M1230">
        <v>50</v>
      </c>
      <c r="N1230" t="s">
        <v>37</v>
      </c>
      <c r="O1230">
        <v>50</v>
      </c>
      <c r="P1230" t="s">
        <v>46</v>
      </c>
      <c r="Q1230">
        <v>0</v>
      </c>
      <c r="R1230" s="29">
        <v>50</v>
      </c>
      <c r="S1230" t="s">
        <v>39</v>
      </c>
      <c r="T1230" t="s">
        <v>40</v>
      </c>
      <c r="U1230">
        <v>37.338200000000001</v>
      </c>
      <c r="V1230">
        <v>-121.88630000000001</v>
      </c>
      <c r="W1230">
        <f t="shared" si="38"/>
        <v>2024</v>
      </c>
      <c r="X1230" t="str">
        <f t="shared" si="39"/>
        <v>April</v>
      </c>
      <c r="Y1230" s="2">
        <v>45395</v>
      </c>
      <c r="Z1230">
        <v>1</v>
      </c>
      <c r="AA1230" t="b">
        <v>1</v>
      </c>
      <c r="AB1230" s="2">
        <v>45836</v>
      </c>
      <c r="AC1230">
        <v>16</v>
      </c>
      <c r="AD1230">
        <v>53</v>
      </c>
      <c r="AE1230">
        <v>8</v>
      </c>
      <c r="AF1230">
        <v>1.8</v>
      </c>
      <c r="AG1230">
        <v>0</v>
      </c>
      <c r="AH1230" s="30">
        <v>0</v>
      </c>
      <c r="AI1230">
        <v>1</v>
      </c>
      <c r="AJ1230" t="s">
        <v>41</v>
      </c>
      <c r="AK1230" t="s">
        <v>42</v>
      </c>
      <c r="AL1230" s="29">
        <f>Table1[[#This Row],[membership_tenure_months]]*Table1[[#This Row],[final_price]]</f>
        <v>800</v>
      </c>
    </row>
    <row r="1231" spans="1:38" x14ac:dyDescent="0.35">
      <c r="A1231">
        <v>28</v>
      </c>
      <c r="B1231" t="s">
        <v>66</v>
      </c>
      <c r="C1231">
        <v>4</v>
      </c>
      <c r="D1231" t="s">
        <v>183</v>
      </c>
      <c r="E1231" t="b">
        <v>0</v>
      </c>
      <c r="F1231" s="1">
        <v>0.39930555555555558</v>
      </c>
      <c r="G1231" s="1">
        <v>0.49722222222222223</v>
      </c>
      <c r="H1231">
        <v>141</v>
      </c>
      <c r="I1231" t="b">
        <v>1</v>
      </c>
      <c r="J1231" t="b">
        <v>1</v>
      </c>
      <c r="K1231" t="b">
        <v>1</v>
      </c>
      <c r="L1231" t="s">
        <v>36</v>
      </c>
      <c r="M1231">
        <v>70</v>
      </c>
      <c r="N1231" t="s">
        <v>37</v>
      </c>
      <c r="O1231">
        <v>70</v>
      </c>
      <c r="P1231" t="s">
        <v>46</v>
      </c>
      <c r="Q1231">
        <v>0</v>
      </c>
      <c r="R1231" s="29">
        <v>70</v>
      </c>
      <c r="S1231" t="s">
        <v>68</v>
      </c>
      <c r="T1231" t="s">
        <v>48</v>
      </c>
      <c r="U1231">
        <v>36.7378</v>
      </c>
      <c r="V1231">
        <v>-119.7871</v>
      </c>
      <c r="W1231">
        <f t="shared" si="38"/>
        <v>2022</v>
      </c>
      <c r="X1231" t="str">
        <f t="shared" si="39"/>
        <v>November</v>
      </c>
      <c r="Y1231" s="2">
        <v>44878</v>
      </c>
      <c r="Z1231">
        <v>5</v>
      </c>
      <c r="AA1231" t="b">
        <v>1</v>
      </c>
      <c r="AB1231" s="2">
        <v>45807</v>
      </c>
      <c r="AC1231">
        <v>33</v>
      </c>
      <c r="AD1231">
        <v>82</v>
      </c>
      <c r="AE1231">
        <v>16</v>
      </c>
      <c r="AF1231">
        <v>2.4</v>
      </c>
      <c r="AG1231">
        <v>0</v>
      </c>
      <c r="AH1231" s="30">
        <v>1</v>
      </c>
      <c r="AI1231">
        <v>1</v>
      </c>
      <c r="AJ1231" t="s">
        <v>49</v>
      </c>
      <c r="AK1231" t="s">
        <v>42</v>
      </c>
      <c r="AL1231" s="29">
        <f>Table1[[#This Row],[membership_tenure_months]]*Table1[[#This Row],[final_price]]</f>
        <v>2310</v>
      </c>
    </row>
    <row r="1232" spans="1:38" x14ac:dyDescent="0.35">
      <c r="A1232">
        <v>43</v>
      </c>
      <c r="B1232" t="s">
        <v>43</v>
      </c>
      <c r="C1232">
        <v>5</v>
      </c>
      <c r="D1232" t="s">
        <v>88</v>
      </c>
      <c r="E1232" t="b">
        <v>1</v>
      </c>
      <c r="F1232" s="1">
        <v>0.55555555555555558</v>
      </c>
      <c r="G1232" s="1">
        <v>0.6118055555555556</v>
      </c>
      <c r="H1232">
        <v>81</v>
      </c>
      <c r="I1232" t="b">
        <v>1</v>
      </c>
      <c r="J1232" t="b">
        <v>0</v>
      </c>
      <c r="K1232" t="b">
        <v>1</v>
      </c>
      <c r="L1232" t="s">
        <v>45</v>
      </c>
      <c r="M1232">
        <v>30</v>
      </c>
      <c r="N1232" t="s">
        <v>82</v>
      </c>
      <c r="O1232">
        <v>22.5</v>
      </c>
      <c r="P1232" t="s">
        <v>46</v>
      </c>
      <c r="Q1232">
        <v>0</v>
      </c>
      <c r="R1232" s="29">
        <v>22.5</v>
      </c>
      <c r="S1232" t="s">
        <v>47</v>
      </c>
      <c r="T1232" t="s">
        <v>48</v>
      </c>
      <c r="U1232">
        <v>36.7378</v>
      </c>
      <c r="V1232">
        <v>-119.7871</v>
      </c>
      <c r="W1232">
        <f t="shared" si="38"/>
        <v>2024</v>
      </c>
      <c r="X1232" t="str">
        <f t="shared" si="39"/>
        <v>October</v>
      </c>
      <c r="Y1232" s="2">
        <v>45586</v>
      </c>
      <c r="Z1232">
        <v>0</v>
      </c>
      <c r="AA1232" t="b">
        <v>0</v>
      </c>
      <c r="AB1232" s="2">
        <v>45847</v>
      </c>
      <c r="AC1232">
        <v>10</v>
      </c>
      <c r="AD1232">
        <v>42</v>
      </c>
      <c r="AE1232">
        <v>20</v>
      </c>
      <c r="AF1232">
        <v>1.4</v>
      </c>
      <c r="AG1232">
        <v>0</v>
      </c>
      <c r="AH1232" s="30">
        <v>0</v>
      </c>
      <c r="AI1232">
        <v>0</v>
      </c>
      <c r="AJ1232" t="s">
        <v>49</v>
      </c>
      <c r="AK1232" t="s">
        <v>42</v>
      </c>
      <c r="AL1232" s="29">
        <f>Table1[[#This Row],[membership_tenure_months]]*Table1[[#This Row],[final_price]]</f>
        <v>225</v>
      </c>
    </row>
    <row r="1233" spans="1:38" x14ac:dyDescent="0.35">
      <c r="A1233">
        <v>45</v>
      </c>
      <c r="B1233" t="s">
        <v>43</v>
      </c>
      <c r="C1233">
        <v>2</v>
      </c>
      <c r="D1233" t="s">
        <v>107</v>
      </c>
      <c r="E1233" t="b">
        <v>1</v>
      </c>
      <c r="F1233" s="1">
        <v>0.34166666666666667</v>
      </c>
      <c r="G1233" s="1">
        <v>0.42291666666666666</v>
      </c>
      <c r="H1233">
        <v>117</v>
      </c>
      <c r="I1233" t="b">
        <v>1</v>
      </c>
      <c r="J1233" t="b">
        <v>0</v>
      </c>
      <c r="K1233" t="b">
        <v>0</v>
      </c>
      <c r="L1233" t="s">
        <v>60</v>
      </c>
      <c r="M1233">
        <v>30</v>
      </c>
      <c r="N1233" t="s">
        <v>37</v>
      </c>
      <c r="O1233">
        <v>30</v>
      </c>
      <c r="P1233" t="s">
        <v>93</v>
      </c>
      <c r="Q1233">
        <v>0.15</v>
      </c>
      <c r="R1233" s="29">
        <v>25.5</v>
      </c>
      <c r="S1233" t="s">
        <v>47</v>
      </c>
      <c r="T1233" t="s">
        <v>83</v>
      </c>
      <c r="U1233">
        <v>33.770099999999999</v>
      </c>
      <c r="V1233">
        <v>-118.19370000000001</v>
      </c>
      <c r="W1233">
        <f t="shared" si="38"/>
        <v>2024</v>
      </c>
      <c r="X1233" t="str">
        <f t="shared" si="39"/>
        <v>November</v>
      </c>
      <c r="Y1233" s="2">
        <v>45604</v>
      </c>
      <c r="Z1233">
        <v>0</v>
      </c>
      <c r="AA1233" t="b">
        <v>0</v>
      </c>
      <c r="AB1233" s="2">
        <v>45848</v>
      </c>
      <c r="AC1233">
        <v>9</v>
      </c>
      <c r="AD1233">
        <v>41</v>
      </c>
      <c r="AE1233">
        <v>8</v>
      </c>
      <c r="AF1233">
        <v>2</v>
      </c>
      <c r="AG1233">
        <v>4.5</v>
      </c>
      <c r="AH1233" s="30">
        <v>0</v>
      </c>
      <c r="AI1233">
        <v>0</v>
      </c>
      <c r="AJ1233" t="s">
        <v>84</v>
      </c>
      <c r="AK1233" t="s">
        <v>42</v>
      </c>
      <c r="AL1233" s="29">
        <f>Table1[[#This Row],[membership_tenure_months]]*Table1[[#This Row],[final_price]]</f>
        <v>229.5</v>
      </c>
    </row>
    <row r="1234" spans="1:38" x14ac:dyDescent="0.35">
      <c r="A1234">
        <v>39</v>
      </c>
      <c r="B1234" t="s">
        <v>43</v>
      </c>
      <c r="C1234">
        <v>4</v>
      </c>
      <c r="D1234" t="s">
        <v>181</v>
      </c>
      <c r="E1234" t="b">
        <v>1</v>
      </c>
      <c r="F1234" s="1">
        <v>0.80694444444444446</v>
      </c>
      <c r="G1234" s="1">
        <v>0.88749999999999996</v>
      </c>
      <c r="H1234">
        <v>116</v>
      </c>
      <c r="I1234" t="b">
        <v>1</v>
      </c>
      <c r="J1234" t="b">
        <v>0</v>
      </c>
      <c r="K1234" t="b">
        <v>0</v>
      </c>
      <c r="L1234" t="s">
        <v>60</v>
      </c>
      <c r="M1234">
        <v>30</v>
      </c>
      <c r="N1234" t="s">
        <v>37</v>
      </c>
      <c r="O1234">
        <v>30</v>
      </c>
      <c r="P1234" t="s">
        <v>46</v>
      </c>
      <c r="Q1234">
        <v>0</v>
      </c>
      <c r="R1234" s="29">
        <v>30</v>
      </c>
      <c r="S1234" t="s">
        <v>47</v>
      </c>
      <c r="T1234" t="s">
        <v>76</v>
      </c>
      <c r="U1234">
        <v>37.774900000000002</v>
      </c>
      <c r="V1234">
        <v>-122.4194</v>
      </c>
      <c r="W1234">
        <f t="shared" si="38"/>
        <v>2025</v>
      </c>
      <c r="X1234" t="str">
        <f t="shared" si="39"/>
        <v>May</v>
      </c>
      <c r="Y1234" s="2">
        <v>45797</v>
      </c>
      <c r="Z1234">
        <v>0</v>
      </c>
      <c r="AA1234" t="b">
        <v>0</v>
      </c>
      <c r="AB1234" s="2">
        <v>45859</v>
      </c>
      <c r="AC1234">
        <v>3</v>
      </c>
      <c r="AD1234">
        <v>30</v>
      </c>
      <c r="AE1234">
        <v>16</v>
      </c>
      <c r="AF1234">
        <v>1.9</v>
      </c>
      <c r="AG1234">
        <v>0</v>
      </c>
      <c r="AH1234" s="30">
        <v>0</v>
      </c>
      <c r="AI1234">
        <v>0</v>
      </c>
      <c r="AJ1234" t="s">
        <v>77</v>
      </c>
      <c r="AK1234" t="s">
        <v>42</v>
      </c>
      <c r="AL1234" s="29">
        <f>Table1[[#This Row],[membership_tenure_months]]*Table1[[#This Row],[final_price]]</f>
        <v>90</v>
      </c>
    </row>
    <row r="1235" spans="1:38" x14ac:dyDescent="0.35">
      <c r="A1235">
        <v>23</v>
      </c>
      <c r="B1235" t="s">
        <v>43</v>
      </c>
      <c r="C1235">
        <v>4</v>
      </c>
      <c r="D1235" t="s">
        <v>173</v>
      </c>
      <c r="E1235" t="b">
        <v>0</v>
      </c>
      <c r="F1235" s="1">
        <v>0.4284722222222222</v>
      </c>
      <c r="G1235" s="1">
        <v>0.51458333333333328</v>
      </c>
      <c r="H1235">
        <v>124</v>
      </c>
      <c r="I1235" t="b">
        <v>1</v>
      </c>
      <c r="J1235" t="b">
        <v>0</v>
      </c>
      <c r="K1235" t="b">
        <v>1</v>
      </c>
      <c r="L1235" t="s">
        <v>80</v>
      </c>
      <c r="M1235">
        <v>30</v>
      </c>
      <c r="N1235" t="s">
        <v>37</v>
      </c>
      <c r="O1235">
        <v>30</v>
      </c>
      <c r="P1235" t="s">
        <v>46</v>
      </c>
      <c r="Q1235">
        <v>0</v>
      </c>
      <c r="R1235" s="29">
        <v>30</v>
      </c>
      <c r="S1235" t="s">
        <v>47</v>
      </c>
      <c r="T1235" t="s">
        <v>57</v>
      </c>
      <c r="U1235">
        <v>33.836599999999997</v>
      </c>
      <c r="V1235">
        <v>-117.9143</v>
      </c>
      <c r="W1235">
        <f t="shared" si="38"/>
        <v>2023</v>
      </c>
      <c r="X1235" t="str">
        <f t="shared" si="39"/>
        <v>July</v>
      </c>
      <c r="Y1235" s="2">
        <v>45136</v>
      </c>
      <c r="Z1235">
        <v>0</v>
      </c>
      <c r="AA1235" t="b">
        <v>0</v>
      </c>
      <c r="AB1235" s="2">
        <v>45821</v>
      </c>
      <c r="AC1235">
        <v>25</v>
      </c>
      <c r="AD1235">
        <v>68</v>
      </c>
      <c r="AE1235">
        <v>16</v>
      </c>
      <c r="AF1235">
        <v>2.1</v>
      </c>
      <c r="AG1235">
        <v>0</v>
      </c>
      <c r="AH1235" s="30">
        <v>1</v>
      </c>
      <c r="AI1235">
        <v>0</v>
      </c>
      <c r="AJ1235" t="s">
        <v>58</v>
      </c>
      <c r="AK1235" t="s">
        <v>42</v>
      </c>
      <c r="AL1235" s="29">
        <f>Table1[[#This Row],[membership_tenure_months]]*Table1[[#This Row],[final_price]]</f>
        <v>750</v>
      </c>
    </row>
    <row r="1236" spans="1:38" x14ac:dyDescent="0.35">
      <c r="A1236">
        <v>48</v>
      </c>
      <c r="B1236" t="s">
        <v>54</v>
      </c>
      <c r="C1236">
        <v>1</v>
      </c>
      <c r="D1236" t="s">
        <v>81</v>
      </c>
      <c r="E1236" t="b">
        <v>1</v>
      </c>
      <c r="F1236" s="1">
        <v>0.61388888888888893</v>
      </c>
      <c r="G1236" s="1">
        <v>0.70902777777777781</v>
      </c>
      <c r="H1236">
        <v>137</v>
      </c>
      <c r="I1236" t="b">
        <v>0</v>
      </c>
      <c r="J1236" t="b">
        <v>1</v>
      </c>
      <c r="K1236" t="b">
        <v>0</v>
      </c>
      <c r="L1236" t="s">
        <v>36</v>
      </c>
      <c r="M1236">
        <v>20</v>
      </c>
      <c r="N1236" t="s">
        <v>97</v>
      </c>
      <c r="O1236">
        <v>18</v>
      </c>
      <c r="P1236" t="s">
        <v>38</v>
      </c>
      <c r="Q1236">
        <v>0.05</v>
      </c>
      <c r="R1236" s="29">
        <v>17.100000000000001</v>
      </c>
      <c r="S1236" t="s">
        <v>56</v>
      </c>
      <c r="T1236" t="s">
        <v>83</v>
      </c>
      <c r="U1236">
        <v>33.770099999999999</v>
      </c>
      <c r="V1236">
        <v>-118.19370000000001</v>
      </c>
      <c r="W1236">
        <f t="shared" si="38"/>
        <v>2024</v>
      </c>
      <c r="X1236" t="str">
        <f t="shared" si="39"/>
        <v>May</v>
      </c>
      <c r="Y1236" s="2">
        <v>45438</v>
      </c>
      <c r="Z1236">
        <v>2</v>
      </c>
      <c r="AA1236" t="b">
        <v>0</v>
      </c>
      <c r="AB1236" s="2">
        <v>45838</v>
      </c>
      <c r="AC1236">
        <v>15</v>
      </c>
      <c r="AD1236">
        <v>51</v>
      </c>
      <c r="AE1236">
        <v>4</v>
      </c>
      <c r="AF1236">
        <v>2.2999999999999998</v>
      </c>
      <c r="AG1236">
        <v>0.9</v>
      </c>
      <c r="AH1236" s="30">
        <v>0</v>
      </c>
      <c r="AI1236">
        <v>0</v>
      </c>
      <c r="AJ1236" t="s">
        <v>84</v>
      </c>
      <c r="AK1236" t="s">
        <v>42</v>
      </c>
      <c r="AL1236" s="29">
        <f>Table1[[#This Row],[membership_tenure_months]]*Table1[[#This Row],[final_price]]</f>
        <v>256.5</v>
      </c>
    </row>
    <row r="1237" spans="1:38" x14ac:dyDescent="0.35">
      <c r="A1237">
        <v>30</v>
      </c>
      <c r="B1237" t="s">
        <v>54</v>
      </c>
      <c r="C1237">
        <v>1</v>
      </c>
      <c r="D1237" t="s">
        <v>114</v>
      </c>
      <c r="E1237" t="b">
        <v>0</v>
      </c>
      <c r="F1237" s="1">
        <v>0.58888888888888891</v>
      </c>
      <c r="G1237" s="1">
        <v>0.71388888888888891</v>
      </c>
      <c r="H1237">
        <v>180</v>
      </c>
      <c r="I1237" t="b">
        <v>0</v>
      </c>
      <c r="J1237" t="b">
        <v>1</v>
      </c>
      <c r="K1237" t="b">
        <v>0</v>
      </c>
      <c r="L1237" t="s">
        <v>75</v>
      </c>
      <c r="M1237">
        <v>20</v>
      </c>
      <c r="N1237" t="s">
        <v>37</v>
      </c>
      <c r="O1237">
        <v>20</v>
      </c>
      <c r="P1237" t="s">
        <v>51</v>
      </c>
      <c r="Q1237">
        <v>0.1</v>
      </c>
      <c r="R1237" s="29">
        <v>18</v>
      </c>
      <c r="S1237" t="s">
        <v>56</v>
      </c>
      <c r="T1237" t="s">
        <v>83</v>
      </c>
      <c r="U1237">
        <v>33.770099999999999</v>
      </c>
      <c r="V1237">
        <v>-118.19370000000001</v>
      </c>
      <c r="W1237">
        <f t="shared" si="38"/>
        <v>2022</v>
      </c>
      <c r="X1237" t="str">
        <f t="shared" si="39"/>
        <v>December</v>
      </c>
      <c r="Y1237" s="2">
        <v>44910</v>
      </c>
      <c r="Z1237">
        <v>7</v>
      </c>
      <c r="AA1237" t="b">
        <v>0</v>
      </c>
      <c r="AB1237" s="2">
        <v>45809</v>
      </c>
      <c r="AC1237">
        <v>32</v>
      </c>
      <c r="AD1237">
        <v>80</v>
      </c>
      <c r="AE1237">
        <v>4</v>
      </c>
      <c r="AF1237">
        <v>3</v>
      </c>
      <c r="AG1237">
        <v>2</v>
      </c>
      <c r="AH1237" s="30">
        <v>1</v>
      </c>
      <c r="AI1237">
        <v>0</v>
      </c>
      <c r="AJ1237" t="s">
        <v>84</v>
      </c>
      <c r="AK1237" t="s">
        <v>42</v>
      </c>
      <c r="AL1237" s="29">
        <f>Table1[[#This Row],[membership_tenure_months]]*Table1[[#This Row],[final_price]]</f>
        <v>576</v>
      </c>
    </row>
    <row r="1238" spans="1:38" x14ac:dyDescent="0.35">
      <c r="A1238">
        <v>19</v>
      </c>
      <c r="B1238" t="s">
        <v>34</v>
      </c>
      <c r="C1238">
        <v>1</v>
      </c>
      <c r="D1238" t="s">
        <v>81</v>
      </c>
      <c r="E1238" t="b">
        <v>1</v>
      </c>
      <c r="F1238" s="1">
        <v>0.60416666666666663</v>
      </c>
      <c r="G1238" s="1">
        <v>0.72847222222222219</v>
      </c>
      <c r="H1238">
        <v>179</v>
      </c>
      <c r="I1238" t="b">
        <v>0</v>
      </c>
      <c r="J1238" t="b">
        <v>1</v>
      </c>
      <c r="K1238" t="b">
        <v>1</v>
      </c>
      <c r="L1238" t="s">
        <v>45</v>
      </c>
      <c r="M1238">
        <v>50</v>
      </c>
      <c r="N1238" t="s">
        <v>82</v>
      </c>
      <c r="O1238">
        <v>37.5</v>
      </c>
      <c r="P1238" t="s">
        <v>51</v>
      </c>
      <c r="Q1238">
        <v>0.1</v>
      </c>
      <c r="R1238" s="29">
        <v>33.75</v>
      </c>
      <c r="S1238" t="s">
        <v>39</v>
      </c>
      <c r="T1238" t="s">
        <v>40</v>
      </c>
      <c r="U1238">
        <v>37.338200000000001</v>
      </c>
      <c r="V1238">
        <v>-121.88630000000001</v>
      </c>
      <c r="W1238">
        <f t="shared" si="38"/>
        <v>2024</v>
      </c>
      <c r="X1238" t="str">
        <f t="shared" si="39"/>
        <v>February</v>
      </c>
      <c r="Y1238" s="2">
        <v>45327</v>
      </c>
      <c r="Z1238">
        <v>4</v>
      </c>
      <c r="AA1238" t="b">
        <v>1</v>
      </c>
      <c r="AB1238" s="2">
        <v>45832</v>
      </c>
      <c r="AC1238">
        <v>18</v>
      </c>
      <c r="AD1238">
        <v>57</v>
      </c>
      <c r="AE1238">
        <v>4</v>
      </c>
      <c r="AF1238">
        <v>3</v>
      </c>
      <c r="AG1238">
        <v>3.75</v>
      </c>
      <c r="AH1238" s="30">
        <v>0</v>
      </c>
      <c r="AI1238">
        <v>0</v>
      </c>
      <c r="AJ1238" t="s">
        <v>41</v>
      </c>
      <c r="AK1238" t="s">
        <v>42</v>
      </c>
      <c r="AL1238" s="29">
        <f>Table1[[#This Row],[membership_tenure_months]]*Table1[[#This Row],[final_price]]</f>
        <v>607.5</v>
      </c>
    </row>
    <row r="1239" spans="1:38" x14ac:dyDescent="0.35">
      <c r="A1239">
        <v>33</v>
      </c>
      <c r="B1239" t="s">
        <v>43</v>
      </c>
      <c r="C1239">
        <v>2</v>
      </c>
      <c r="D1239" t="s">
        <v>89</v>
      </c>
      <c r="E1239" t="b">
        <v>0</v>
      </c>
      <c r="F1239" s="1">
        <v>0.41388888888888886</v>
      </c>
      <c r="G1239" s="1">
        <v>0.53611111111111109</v>
      </c>
      <c r="H1239">
        <v>176</v>
      </c>
      <c r="I1239" t="b">
        <v>0</v>
      </c>
      <c r="J1239" t="b">
        <v>1</v>
      </c>
      <c r="K1239" t="b">
        <v>1</v>
      </c>
      <c r="L1239" t="s">
        <v>80</v>
      </c>
      <c r="M1239">
        <v>30</v>
      </c>
      <c r="N1239" t="s">
        <v>37</v>
      </c>
      <c r="O1239">
        <v>30</v>
      </c>
      <c r="P1239" t="s">
        <v>93</v>
      </c>
      <c r="Q1239">
        <v>0.15</v>
      </c>
      <c r="R1239" s="29">
        <v>25.5</v>
      </c>
      <c r="S1239" t="s">
        <v>47</v>
      </c>
      <c r="T1239" t="s">
        <v>48</v>
      </c>
      <c r="U1239">
        <v>36.7378</v>
      </c>
      <c r="V1239">
        <v>-119.7871</v>
      </c>
      <c r="W1239">
        <f t="shared" si="38"/>
        <v>2022</v>
      </c>
      <c r="X1239" t="str">
        <f t="shared" si="39"/>
        <v>August</v>
      </c>
      <c r="Y1239" s="2">
        <v>44799</v>
      </c>
      <c r="Z1239">
        <v>2</v>
      </c>
      <c r="AA1239" t="b">
        <v>1</v>
      </c>
      <c r="AB1239" s="2">
        <v>45802</v>
      </c>
      <c r="AC1239">
        <v>36</v>
      </c>
      <c r="AD1239">
        <v>87</v>
      </c>
      <c r="AE1239">
        <v>8</v>
      </c>
      <c r="AF1239">
        <v>2.9</v>
      </c>
      <c r="AG1239">
        <v>4.5</v>
      </c>
      <c r="AH1239" s="30">
        <v>1</v>
      </c>
      <c r="AI1239">
        <v>0</v>
      </c>
      <c r="AJ1239" t="s">
        <v>49</v>
      </c>
      <c r="AK1239" t="s">
        <v>42</v>
      </c>
      <c r="AL1239" s="29">
        <f>Table1[[#This Row],[membership_tenure_months]]*Table1[[#This Row],[final_price]]</f>
        <v>918</v>
      </c>
    </row>
    <row r="1240" spans="1:38" x14ac:dyDescent="0.35">
      <c r="A1240">
        <v>33</v>
      </c>
      <c r="B1240" t="s">
        <v>54</v>
      </c>
      <c r="C1240">
        <v>2</v>
      </c>
      <c r="D1240" t="s">
        <v>107</v>
      </c>
      <c r="E1240" t="b">
        <v>1</v>
      </c>
      <c r="F1240" s="1">
        <v>0.85069444444444442</v>
      </c>
      <c r="G1240" s="1">
        <v>0.96944444444444444</v>
      </c>
      <c r="H1240">
        <v>171</v>
      </c>
      <c r="I1240" t="b">
        <v>1</v>
      </c>
      <c r="J1240" t="b">
        <v>0</v>
      </c>
      <c r="K1240" t="b">
        <v>0</v>
      </c>
      <c r="L1240" t="s">
        <v>80</v>
      </c>
      <c r="M1240">
        <v>20</v>
      </c>
      <c r="N1240" t="s">
        <v>37</v>
      </c>
      <c r="O1240">
        <v>20</v>
      </c>
      <c r="P1240" t="s">
        <v>51</v>
      </c>
      <c r="Q1240">
        <v>0.1</v>
      </c>
      <c r="R1240" s="29">
        <v>18</v>
      </c>
      <c r="S1240" t="s">
        <v>56</v>
      </c>
      <c r="T1240" t="s">
        <v>57</v>
      </c>
      <c r="U1240">
        <v>33.836599999999997</v>
      </c>
      <c r="V1240">
        <v>-117.9143</v>
      </c>
      <c r="W1240">
        <f t="shared" si="38"/>
        <v>2024</v>
      </c>
      <c r="X1240" t="str">
        <f t="shared" si="39"/>
        <v>December</v>
      </c>
      <c r="Y1240" s="2">
        <v>45633</v>
      </c>
      <c r="Z1240">
        <v>0</v>
      </c>
      <c r="AA1240" t="b">
        <v>1</v>
      </c>
      <c r="AB1240" s="2">
        <v>45849</v>
      </c>
      <c r="AC1240">
        <v>8</v>
      </c>
      <c r="AD1240">
        <v>40</v>
      </c>
      <c r="AE1240">
        <v>8</v>
      </c>
      <c r="AF1240">
        <v>2.8</v>
      </c>
      <c r="AG1240">
        <v>2</v>
      </c>
      <c r="AH1240" s="30">
        <v>0</v>
      </c>
      <c r="AI1240">
        <v>0</v>
      </c>
      <c r="AJ1240" t="s">
        <v>58</v>
      </c>
      <c r="AK1240" t="s">
        <v>42</v>
      </c>
      <c r="AL1240" s="29">
        <f>Table1[[#This Row],[membership_tenure_months]]*Table1[[#This Row],[final_price]]</f>
        <v>144</v>
      </c>
    </row>
    <row r="1241" spans="1:38" x14ac:dyDescent="0.35">
      <c r="A1241">
        <v>22</v>
      </c>
      <c r="B1241" t="s">
        <v>54</v>
      </c>
      <c r="C1241">
        <v>3</v>
      </c>
      <c r="D1241" t="s">
        <v>159</v>
      </c>
      <c r="E1241" t="b">
        <v>1</v>
      </c>
      <c r="F1241" s="1">
        <v>0.69236111111111109</v>
      </c>
      <c r="G1241" s="1">
        <v>0.7416666666666667</v>
      </c>
      <c r="H1241">
        <v>71</v>
      </c>
      <c r="I1241" t="b">
        <v>1</v>
      </c>
      <c r="J1241" t="b">
        <v>0</v>
      </c>
      <c r="K1241" t="b">
        <v>1</v>
      </c>
      <c r="L1241" t="s">
        <v>80</v>
      </c>
      <c r="M1241">
        <v>20</v>
      </c>
      <c r="N1241" t="s">
        <v>37</v>
      </c>
      <c r="O1241">
        <v>20</v>
      </c>
      <c r="P1241" t="s">
        <v>38</v>
      </c>
      <c r="Q1241">
        <v>0.05</v>
      </c>
      <c r="R1241" s="29">
        <v>19</v>
      </c>
      <c r="S1241" t="s">
        <v>56</v>
      </c>
      <c r="T1241" t="s">
        <v>64</v>
      </c>
      <c r="U1241">
        <v>34.052199999999999</v>
      </c>
      <c r="V1241">
        <v>-118.2437</v>
      </c>
      <c r="W1241">
        <f t="shared" si="38"/>
        <v>2022</v>
      </c>
      <c r="X1241" t="str">
        <f t="shared" si="39"/>
        <v>December</v>
      </c>
      <c r="Y1241" s="2">
        <v>44905</v>
      </c>
      <c r="Z1241">
        <v>0</v>
      </c>
      <c r="AA1241" t="b">
        <v>0</v>
      </c>
      <c r="AB1241" s="2">
        <v>45808</v>
      </c>
      <c r="AC1241">
        <v>32</v>
      </c>
      <c r="AD1241">
        <v>81</v>
      </c>
      <c r="AE1241">
        <v>12</v>
      </c>
      <c r="AF1241">
        <v>1.2</v>
      </c>
      <c r="AG1241">
        <v>1</v>
      </c>
      <c r="AH1241" s="30">
        <v>1</v>
      </c>
      <c r="AI1241">
        <v>0</v>
      </c>
      <c r="AJ1241" t="s">
        <v>65</v>
      </c>
      <c r="AK1241" t="s">
        <v>42</v>
      </c>
      <c r="AL1241" s="29">
        <f>Table1[[#This Row],[membership_tenure_months]]*Table1[[#This Row],[final_price]]</f>
        <v>608</v>
      </c>
    </row>
    <row r="1242" spans="1:38" x14ac:dyDescent="0.35">
      <c r="A1242">
        <v>39</v>
      </c>
      <c r="B1242" t="s">
        <v>54</v>
      </c>
      <c r="C1242">
        <v>5</v>
      </c>
      <c r="D1242" t="s">
        <v>123</v>
      </c>
      <c r="E1242" t="b">
        <v>1</v>
      </c>
      <c r="F1242" s="1">
        <v>0.67013888888888884</v>
      </c>
      <c r="G1242" s="1">
        <v>0.77916666666666667</v>
      </c>
      <c r="H1242">
        <v>157</v>
      </c>
      <c r="I1242" t="b">
        <v>0</v>
      </c>
      <c r="J1242" t="b">
        <v>1</v>
      </c>
      <c r="K1242" t="b">
        <v>0</v>
      </c>
      <c r="L1242" t="s">
        <v>36</v>
      </c>
      <c r="M1242">
        <v>20</v>
      </c>
      <c r="N1242" t="s">
        <v>37</v>
      </c>
      <c r="O1242">
        <v>20</v>
      </c>
      <c r="P1242" t="s">
        <v>51</v>
      </c>
      <c r="Q1242">
        <v>0.1</v>
      </c>
      <c r="R1242" s="29">
        <v>18</v>
      </c>
      <c r="S1242" t="s">
        <v>56</v>
      </c>
      <c r="T1242" t="s">
        <v>40</v>
      </c>
      <c r="U1242">
        <v>37.338200000000001</v>
      </c>
      <c r="V1242">
        <v>-121.88630000000001</v>
      </c>
      <c r="W1242">
        <f t="shared" si="38"/>
        <v>2023</v>
      </c>
      <c r="X1242" t="str">
        <f t="shared" si="39"/>
        <v>March</v>
      </c>
      <c r="Y1242" s="2">
        <v>45003</v>
      </c>
      <c r="Z1242">
        <v>5</v>
      </c>
      <c r="AA1242" t="b">
        <v>0</v>
      </c>
      <c r="AB1242" s="2">
        <v>45814</v>
      </c>
      <c r="AC1242">
        <v>29</v>
      </c>
      <c r="AD1242">
        <v>75</v>
      </c>
      <c r="AE1242">
        <v>20</v>
      </c>
      <c r="AF1242">
        <v>2.6</v>
      </c>
      <c r="AG1242">
        <v>2</v>
      </c>
      <c r="AH1242" s="30">
        <v>1</v>
      </c>
      <c r="AI1242">
        <v>0</v>
      </c>
      <c r="AJ1242" t="s">
        <v>41</v>
      </c>
      <c r="AK1242" t="s">
        <v>42</v>
      </c>
      <c r="AL1242" s="29">
        <f>Table1[[#This Row],[membership_tenure_months]]*Table1[[#This Row],[final_price]]</f>
        <v>522</v>
      </c>
    </row>
    <row r="1243" spans="1:38" x14ac:dyDescent="0.35">
      <c r="A1243">
        <v>22</v>
      </c>
      <c r="B1243" t="s">
        <v>66</v>
      </c>
      <c r="C1243">
        <v>3</v>
      </c>
      <c r="D1243" t="s">
        <v>125</v>
      </c>
      <c r="E1243" t="b">
        <v>1</v>
      </c>
      <c r="F1243" s="1">
        <v>0.49027777777777776</v>
      </c>
      <c r="G1243" s="1">
        <v>0.57430555555555551</v>
      </c>
      <c r="H1243">
        <v>121</v>
      </c>
      <c r="I1243" t="b">
        <v>0</v>
      </c>
      <c r="J1243" t="b">
        <v>1</v>
      </c>
      <c r="K1243" t="b">
        <v>1</v>
      </c>
      <c r="L1243" t="s">
        <v>80</v>
      </c>
      <c r="M1243">
        <v>70</v>
      </c>
      <c r="N1243" t="s">
        <v>37</v>
      </c>
      <c r="O1243">
        <v>70</v>
      </c>
      <c r="P1243" t="s">
        <v>46</v>
      </c>
      <c r="Q1243">
        <v>0</v>
      </c>
      <c r="R1243" s="29">
        <v>70</v>
      </c>
      <c r="S1243" t="s">
        <v>68</v>
      </c>
      <c r="T1243" t="s">
        <v>69</v>
      </c>
      <c r="U1243">
        <v>32.715699999999998</v>
      </c>
      <c r="V1243">
        <v>-117.1611</v>
      </c>
      <c r="W1243">
        <f t="shared" si="38"/>
        <v>2023</v>
      </c>
      <c r="X1243" t="str">
        <f t="shared" si="39"/>
        <v>March</v>
      </c>
      <c r="Y1243" s="2">
        <v>45009</v>
      </c>
      <c r="Z1243">
        <v>8</v>
      </c>
      <c r="AA1243" t="b">
        <v>0</v>
      </c>
      <c r="AB1243" s="2">
        <v>45814</v>
      </c>
      <c r="AC1243">
        <v>29</v>
      </c>
      <c r="AD1243">
        <v>75</v>
      </c>
      <c r="AE1243">
        <v>12</v>
      </c>
      <c r="AF1243">
        <v>2</v>
      </c>
      <c r="AG1243">
        <v>0</v>
      </c>
      <c r="AH1243" s="30">
        <v>1</v>
      </c>
      <c r="AI1243">
        <v>1</v>
      </c>
      <c r="AJ1243" t="s">
        <v>70</v>
      </c>
      <c r="AK1243" t="s">
        <v>42</v>
      </c>
      <c r="AL1243" s="29">
        <f>Table1[[#This Row],[membership_tenure_months]]*Table1[[#This Row],[final_price]]</f>
        <v>2030</v>
      </c>
    </row>
    <row r="1244" spans="1:38" x14ac:dyDescent="0.35">
      <c r="A1244">
        <v>43</v>
      </c>
      <c r="B1244" t="s">
        <v>34</v>
      </c>
      <c r="C1244">
        <v>3</v>
      </c>
      <c r="D1244" t="s">
        <v>121</v>
      </c>
      <c r="E1244" t="b">
        <v>1</v>
      </c>
      <c r="F1244" s="1">
        <v>0.56944444444444442</v>
      </c>
      <c r="G1244" s="1">
        <v>0.68472222222222223</v>
      </c>
      <c r="H1244">
        <v>166</v>
      </c>
      <c r="I1244" t="b">
        <v>1</v>
      </c>
      <c r="J1244" t="b">
        <v>1</v>
      </c>
      <c r="K1244" t="b">
        <v>1</v>
      </c>
      <c r="L1244" t="s">
        <v>75</v>
      </c>
      <c r="M1244">
        <v>50</v>
      </c>
      <c r="N1244" t="s">
        <v>97</v>
      </c>
      <c r="O1244">
        <v>45</v>
      </c>
      <c r="P1244" t="s">
        <v>51</v>
      </c>
      <c r="Q1244">
        <v>0.1</v>
      </c>
      <c r="R1244" s="29">
        <v>40.5</v>
      </c>
      <c r="S1244" t="s">
        <v>39</v>
      </c>
      <c r="T1244" t="s">
        <v>64</v>
      </c>
      <c r="U1244">
        <v>34.052199999999999</v>
      </c>
      <c r="V1244">
        <v>-118.2437</v>
      </c>
      <c r="W1244">
        <f t="shared" si="38"/>
        <v>2023</v>
      </c>
      <c r="X1244" t="str">
        <f t="shared" si="39"/>
        <v>January</v>
      </c>
      <c r="Y1244" s="2">
        <v>44931</v>
      </c>
      <c r="Z1244">
        <v>1</v>
      </c>
      <c r="AA1244" t="b">
        <v>1</v>
      </c>
      <c r="AB1244" s="2">
        <v>45810</v>
      </c>
      <c r="AC1244">
        <v>31</v>
      </c>
      <c r="AD1244">
        <v>79</v>
      </c>
      <c r="AE1244">
        <v>12</v>
      </c>
      <c r="AF1244">
        <v>2.8</v>
      </c>
      <c r="AG1244">
        <v>4.5</v>
      </c>
      <c r="AH1244" s="30">
        <v>1</v>
      </c>
      <c r="AI1244">
        <v>0</v>
      </c>
      <c r="AJ1244" t="s">
        <v>65</v>
      </c>
      <c r="AK1244" t="s">
        <v>42</v>
      </c>
      <c r="AL1244" s="29">
        <f>Table1[[#This Row],[membership_tenure_months]]*Table1[[#This Row],[final_price]]</f>
        <v>1255.5</v>
      </c>
    </row>
    <row r="1245" spans="1:38" x14ac:dyDescent="0.35">
      <c r="A1245">
        <v>35</v>
      </c>
      <c r="B1245" t="s">
        <v>34</v>
      </c>
      <c r="C1245">
        <v>3</v>
      </c>
      <c r="D1245" t="s">
        <v>102</v>
      </c>
      <c r="E1245" t="b">
        <v>0</v>
      </c>
      <c r="F1245" s="1">
        <v>0.69097222222222221</v>
      </c>
      <c r="G1245" s="1">
        <v>0.73263888888888884</v>
      </c>
      <c r="H1245">
        <v>60</v>
      </c>
      <c r="I1245" t="b">
        <v>1</v>
      </c>
      <c r="J1245" t="b">
        <v>0</v>
      </c>
      <c r="K1245" t="b">
        <v>0</v>
      </c>
      <c r="L1245" t="s">
        <v>80</v>
      </c>
      <c r="M1245">
        <v>50</v>
      </c>
      <c r="N1245" t="s">
        <v>82</v>
      </c>
      <c r="O1245">
        <v>37.5</v>
      </c>
      <c r="P1245" t="s">
        <v>46</v>
      </c>
      <c r="Q1245">
        <v>0</v>
      </c>
      <c r="R1245" s="29">
        <v>37.5</v>
      </c>
      <c r="S1245" t="s">
        <v>39</v>
      </c>
      <c r="T1245" t="s">
        <v>40</v>
      </c>
      <c r="U1245">
        <v>37.338200000000001</v>
      </c>
      <c r="V1245">
        <v>-121.88630000000001</v>
      </c>
      <c r="W1245">
        <f t="shared" si="38"/>
        <v>2023</v>
      </c>
      <c r="X1245" t="str">
        <f t="shared" si="39"/>
        <v>April</v>
      </c>
      <c r="Y1245" s="2">
        <v>45020</v>
      </c>
      <c r="Z1245">
        <v>0</v>
      </c>
      <c r="AA1245" t="b">
        <v>1</v>
      </c>
      <c r="AB1245" s="2">
        <v>45815</v>
      </c>
      <c r="AC1245">
        <v>28</v>
      </c>
      <c r="AD1245">
        <v>74</v>
      </c>
      <c r="AE1245">
        <v>12</v>
      </c>
      <c r="AF1245">
        <v>1</v>
      </c>
      <c r="AG1245">
        <v>0</v>
      </c>
      <c r="AH1245" s="30">
        <v>1</v>
      </c>
      <c r="AI1245">
        <v>0</v>
      </c>
      <c r="AJ1245" t="s">
        <v>41</v>
      </c>
      <c r="AK1245" t="s">
        <v>42</v>
      </c>
      <c r="AL1245" s="29">
        <f>Table1[[#This Row],[membership_tenure_months]]*Table1[[#This Row],[final_price]]</f>
        <v>1050</v>
      </c>
    </row>
    <row r="1246" spans="1:38" x14ac:dyDescent="0.35">
      <c r="A1246">
        <v>26</v>
      </c>
      <c r="B1246" t="s">
        <v>34</v>
      </c>
      <c r="C1246">
        <v>5</v>
      </c>
      <c r="D1246" t="s">
        <v>88</v>
      </c>
      <c r="E1246" t="b">
        <v>1</v>
      </c>
      <c r="F1246" s="1">
        <v>0.71597222222222223</v>
      </c>
      <c r="G1246" s="1">
        <v>0.75138888888888888</v>
      </c>
      <c r="H1246">
        <v>51</v>
      </c>
      <c r="I1246" t="b">
        <v>0</v>
      </c>
      <c r="J1246" t="b">
        <v>1</v>
      </c>
      <c r="K1246" t="b">
        <v>1</v>
      </c>
      <c r="L1246" t="s">
        <v>80</v>
      </c>
      <c r="M1246">
        <v>50</v>
      </c>
      <c r="N1246" t="s">
        <v>82</v>
      </c>
      <c r="O1246">
        <v>37.5</v>
      </c>
      <c r="P1246" t="s">
        <v>93</v>
      </c>
      <c r="Q1246">
        <v>0.15</v>
      </c>
      <c r="R1246" s="29">
        <v>31.875</v>
      </c>
      <c r="S1246" t="s">
        <v>39</v>
      </c>
      <c r="T1246" t="s">
        <v>83</v>
      </c>
      <c r="U1246">
        <v>33.770099999999999</v>
      </c>
      <c r="V1246">
        <v>-118.19370000000001</v>
      </c>
      <c r="W1246">
        <f t="shared" si="38"/>
        <v>2023</v>
      </c>
      <c r="X1246" t="str">
        <f t="shared" si="39"/>
        <v>August</v>
      </c>
      <c r="Y1246" s="2">
        <v>45164</v>
      </c>
      <c r="Z1246">
        <v>3</v>
      </c>
      <c r="AA1246" t="b">
        <v>1</v>
      </c>
      <c r="AB1246" s="2">
        <v>45823</v>
      </c>
      <c r="AC1246">
        <v>24</v>
      </c>
      <c r="AD1246">
        <v>66</v>
      </c>
      <c r="AE1246">
        <v>20</v>
      </c>
      <c r="AF1246">
        <v>0.8</v>
      </c>
      <c r="AG1246">
        <v>5.62</v>
      </c>
      <c r="AH1246" s="30">
        <v>1</v>
      </c>
      <c r="AI1246">
        <v>0</v>
      </c>
      <c r="AJ1246" t="s">
        <v>84</v>
      </c>
      <c r="AK1246" t="s">
        <v>42</v>
      </c>
      <c r="AL1246" s="29">
        <f>Table1[[#This Row],[membership_tenure_months]]*Table1[[#This Row],[final_price]]</f>
        <v>765</v>
      </c>
    </row>
    <row r="1247" spans="1:38" x14ac:dyDescent="0.35">
      <c r="A1247">
        <v>29</v>
      </c>
      <c r="B1247" t="s">
        <v>43</v>
      </c>
      <c r="C1247">
        <v>1</v>
      </c>
      <c r="D1247" t="s">
        <v>81</v>
      </c>
      <c r="E1247" t="b">
        <v>1</v>
      </c>
      <c r="F1247" s="1">
        <v>0.79861111111111116</v>
      </c>
      <c r="G1247" s="1">
        <v>0.89722222222222225</v>
      </c>
      <c r="H1247">
        <v>142</v>
      </c>
      <c r="I1247" t="b">
        <v>1</v>
      </c>
      <c r="J1247" t="b">
        <v>1</v>
      </c>
      <c r="K1247" t="b">
        <v>0</v>
      </c>
      <c r="L1247" t="s">
        <v>36</v>
      </c>
      <c r="M1247">
        <v>30</v>
      </c>
      <c r="N1247" t="s">
        <v>97</v>
      </c>
      <c r="O1247">
        <v>27</v>
      </c>
      <c r="P1247" t="s">
        <v>51</v>
      </c>
      <c r="Q1247">
        <v>0.1</v>
      </c>
      <c r="R1247" s="29">
        <v>24.3</v>
      </c>
      <c r="S1247" t="s">
        <v>47</v>
      </c>
      <c r="T1247" t="s">
        <v>61</v>
      </c>
      <c r="U1247">
        <v>38.581600000000002</v>
      </c>
      <c r="V1247">
        <v>-121.4944</v>
      </c>
      <c r="W1247">
        <f t="shared" si="38"/>
        <v>2025</v>
      </c>
      <c r="X1247" t="str">
        <f t="shared" si="39"/>
        <v>February</v>
      </c>
      <c r="Y1247" s="2">
        <v>45691</v>
      </c>
      <c r="Z1247">
        <v>6</v>
      </c>
      <c r="AA1247" t="b">
        <v>1</v>
      </c>
      <c r="AB1247" s="2">
        <v>45853</v>
      </c>
      <c r="AC1247">
        <v>6</v>
      </c>
      <c r="AD1247">
        <v>36</v>
      </c>
      <c r="AE1247">
        <v>4</v>
      </c>
      <c r="AF1247">
        <v>2.4</v>
      </c>
      <c r="AG1247">
        <v>2.7</v>
      </c>
      <c r="AH1247" s="30">
        <v>0</v>
      </c>
      <c r="AI1247">
        <v>0</v>
      </c>
      <c r="AJ1247" t="s">
        <v>62</v>
      </c>
      <c r="AK1247" t="s">
        <v>42</v>
      </c>
      <c r="AL1247" s="29">
        <f>Table1[[#This Row],[membership_tenure_months]]*Table1[[#This Row],[final_price]]</f>
        <v>145.80000000000001</v>
      </c>
    </row>
    <row r="1248" spans="1:38" x14ac:dyDescent="0.35">
      <c r="A1248">
        <v>35</v>
      </c>
      <c r="B1248" t="s">
        <v>43</v>
      </c>
      <c r="C1248">
        <v>2</v>
      </c>
      <c r="D1248" t="s">
        <v>145</v>
      </c>
      <c r="E1248" t="b">
        <v>0</v>
      </c>
      <c r="F1248" s="1">
        <v>0.77916666666666667</v>
      </c>
      <c r="G1248" s="1">
        <v>0.90347222222222223</v>
      </c>
      <c r="H1248">
        <v>179</v>
      </c>
      <c r="I1248" t="b">
        <v>0</v>
      </c>
      <c r="J1248" t="b">
        <v>1</v>
      </c>
      <c r="K1248" t="b">
        <v>1</v>
      </c>
      <c r="L1248" t="s">
        <v>36</v>
      </c>
      <c r="M1248">
        <v>30</v>
      </c>
      <c r="N1248" t="s">
        <v>37</v>
      </c>
      <c r="O1248">
        <v>30</v>
      </c>
      <c r="P1248" t="s">
        <v>46</v>
      </c>
      <c r="Q1248">
        <v>0</v>
      </c>
      <c r="R1248" s="29">
        <v>30</v>
      </c>
      <c r="S1248" t="s">
        <v>47</v>
      </c>
      <c r="T1248" t="s">
        <v>61</v>
      </c>
      <c r="U1248">
        <v>38.581600000000002</v>
      </c>
      <c r="V1248">
        <v>-121.4944</v>
      </c>
      <c r="W1248">
        <f t="shared" si="38"/>
        <v>2025</v>
      </c>
      <c r="X1248" t="str">
        <f t="shared" si="39"/>
        <v>May</v>
      </c>
      <c r="Y1248" s="2">
        <v>45796</v>
      </c>
      <c r="Z1248">
        <v>7</v>
      </c>
      <c r="AA1248" t="b">
        <v>0</v>
      </c>
      <c r="AB1248" s="2">
        <v>45859</v>
      </c>
      <c r="AC1248">
        <v>3</v>
      </c>
      <c r="AD1248">
        <v>30</v>
      </c>
      <c r="AE1248">
        <v>8</v>
      </c>
      <c r="AF1248">
        <v>3</v>
      </c>
      <c r="AG1248">
        <v>0</v>
      </c>
      <c r="AH1248" s="30">
        <v>0</v>
      </c>
      <c r="AI1248">
        <v>0</v>
      </c>
      <c r="AJ1248" t="s">
        <v>62</v>
      </c>
      <c r="AK1248" t="s">
        <v>42</v>
      </c>
      <c r="AL1248" s="29">
        <f>Table1[[#This Row],[membership_tenure_months]]*Table1[[#This Row],[final_price]]</f>
        <v>90</v>
      </c>
    </row>
    <row r="1249" spans="1:38" x14ac:dyDescent="0.35">
      <c r="A1249">
        <v>47</v>
      </c>
      <c r="B1249" t="s">
        <v>34</v>
      </c>
      <c r="C1249">
        <v>2</v>
      </c>
      <c r="D1249" t="s">
        <v>142</v>
      </c>
      <c r="E1249" t="b">
        <v>1</v>
      </c>
      <c r="F1249" s="1">
        <v>0.36041666666666666</v>
      </c>
      <c r="G1249" s="1">
        <v>0.40138888888888891</v>
      </c>
      <c r="H1249">
        <v>59</v>
      </c>
      <c r="I1249" t="b">
        <v>1</v>
      </c>
      <c r="J1249" t="b">
        <v>1</v>
      </c>
      <c r="K1249" t="b">
        <v>1</v>
      </c>
      <c r="L1249" t="s">
        <v>75</v>
      </c>
      <c r="M1249">
        <v>50</v>
      </c>
      <c r="N1249" t="s">
        <v>82</v>
      </c>
      <c r="O1249">
        <v>37.5</v>
      </c>
      <c r="P1249" t="s">
        <v>51</v>
      </c>
      <c r="Q1249">
        <v>0.1</v>
      </c>
      <c r="R1249" s="29">
        <v>33.75</v>
      </c>
      <c r="S1249" t="s">
        <v>39</v>
      </c>
      <c r="T1249" t="s">
        <v>69</v>
      </c>
      <c r="U1249">
        <v>32.715699999999998</v>
      </c>
      <c r="V1249">
        <v>-117.1611</v>
      </c>
      <c r="W1249">
        <f t="shared" si="38"/>
        <v>2022</v>
      </c>
      <c r="X1249" t="str">
        <f t="shared" si="39"/>
        <v>October</v>
      </c>
      <c r="Y1249" s="2">
        <v>44850</v>
      </c>
      <c r="Z1249">
        <v>6</v>
      </c>
      <c r="AA1249" t="b">
        <v>1</v>
      </c>
      <c r="AB1249" s="2">
        <v>45805</v>
      </c>
      <c r="AC1249">
        <v>34</v>
      </c>
      <c r="AD1249">
        <v>84</v>
      </c>
      <c r="AE1249">
        <v>8</v>
      </c>
      <c r="AF1249">
        <v>1</v>
      </c>
      <c r="AG1249">
        <v>3.75</v>
      </c>
      <c r="AH1249" s="30">
        <v>1</v>
      </c>
      <c r="AI1249">
        <v>0</v>
      </c>
      <c r="AJ1249" t="s">
        <v>70</v>
      </c>
      <c r="AK1249" t="s">
        <v>42</v>
      </c>
      <c r="AL1249" s="29">
        <f>Table1[[#This Row],[membership_tenure_months]]*Table1[[#This Row],[final_price]]</f>
        <v>1147.5</v>
      </c>
    </row>
    <row r="1250" spans="1:38" x14ac:dyDescent="0.35">
      <c r="A1250">
        <v>19</v>
      </c>
      <c r="B1250" t="s">
        <v>34</v>
      </c>
      <c r="C1250">
        <v>3</v>
      </c>
      <c r="D1250" t="s">
        <v>119</v>
      </c>
      <c r="E1250" t="b">
        <v>1</v>
      </c>
      <c r="F1250" s="1">
        <v>0.62569444444444444</v>
      </c>
      <c r="G1250" s="1">
        <v>0.70763888888888893</v>
      </c>
      <c r="H1250">
        <v>118</v>
      </c>
      <c r="I1250" t="b">
        <v>1</v>
      </c>
      <c r="J1250" t="b">
        <v>0</v>
      </c>
      <c r="K1250" t="b">
        <v>0</v>
      </c>
      <c r="L1250" t="s">
        <v>36</v>
      </c>
      <c r="M1250">
        <v>50</v>
      </c>
      <c r="N1250" t="s">
        <v>82</v>
      </c>
      <c r="O1250">
        <v>37.5</v>
      </c>
      <c r="P1250" t="s">
        <v>38</v>
      </c>
      <c r="Q1250">
        <v>0.05</v>
      </c>
      <c r="R1250" s="29">
        <v>35.625</v>
      </c>
      <c r="S1250" t="s">
        <v>39</v>
      </c>
      <c r="T1250" t="s">
        <v>69</v>
      </c>
      <c r="U1250">
        <v>32.715699999999998</v>
      </c>
      <c r="V1250">
        <v>-117.1611</v>
      </c>
      <c r="W1250">
        <f t="shared" si="38"/>
        <v>2023</v>
      </c>
      <c r="X1250" t="str">
        <f t="shared" si="39"/>
        <v>September</v>
      </c>
      <c r="Y1250" s="2">
        <v>45174</v>
      </c>
      <c r="Z1250">
        <v>0</v>
      </c>
      <c r="AA1250" t="b">
        <v>1</v>
      </c>
      <c r="AB1250" s="2">
        <v>45824</v>
      </c>
      <c r="AC1250">
        <v>23</v>
      </c>
      <c r="AD1250">
        <v>65</v>
      </c>
      <c r="AE1250">
        <v>12</v>
      </c>
      <c r="AF1250">
        <v>2</v>
      </c>
      <c r="AG1250">
        <v>1.88</v>
      </c>
      <c r="AH1250" s="30">
        <v>1</v>
      </c>
      <c r="AI1250">
        <v>0</v>
      </c>
      <c r="AJ1250" t="s">
        <v>70</v>
      </c>
      <c r="AK1250" t="s">
        <v>42</v>
      </c>
      <c r="AL1250" s="29">
        <f>Table1[[#This Row],[membership_tenure_months]]*Table1[[#This Row],[final_price]]</f>
        <v>819.375</v>
      </c>
    </row>
    <row r="1251" spans="1:38" x14ac:dyDescent="0.35">
      <c r="A1251">
        <v>43</v>
      </c>
      <c r="B1251" t="s">
        <v>43</v>
      </c>
      <c r="C1251">
        <v>3</v>
      </c>
      <c r="D1251" t="s">
        <v>141</v>
      </c>
      <c r="E1251" t="b">
        <v>0</v>
      </c>
      <c r="F1251" s="1">
        <v>0.77569444444444446</v>
      </c>
      <c r="G1251" s="1">
        <v>0.84375</v>
      </c>
      <c r="H1251">
        <v>98</v>
      </c>
      <c r="I1251" t="b">
        <v>0</v>
      </c>
      <c r="J1251" t="b">
        <v>1</v>
      </c>
      <c r="K1251" t="b">
        <v>1</v>
      </c>
      <c r="L1251" t="s">
        <v>80</v>
      </c>
      <c r="M1251">
        <v>30</v>
      </c>
      <c r="N1251" t="s">
        <v>97</v>
      </c>
      <c r="O1251">
        <v>27</v>
      </c>
      <c r="P1251" t="s">
        <v>51</v>
      </c>
      <c r="Q1251">
        <v>0.1</v>
      </c>
      <c r="R1251" s="29">
        <v>24.3</v>
      </c>
      <c r="S1251" t="s">
        <v>47</v>
      </c>
      <c r="T1251" t="s">
        <v>48</v>
      </c>
      <c r="U1251">
        <v>36.7378</v>
      </c>
      <c r="V1251">
        <v>-119.7871</v>
      </c>
      <c r="W1251">
        <f t="shared" si="38"/>
        <v>2023</v>
      </c>
      <c r="X1251" t="str">
        <f t="shared" si="39"/>
        <v>February</v>
      </c>
      <c r="Y1251" s="2">
        <v>44982</v>
      </c>
      <c r="Z1251">
        <v>5</v>
      </c>
      <c r="AA1251" t="b">
        <v>0</v>
      </c>
      <c r="AB1251" s="2">
        <v>45813</v>
      </c>
      <c r="AC1251">
        <v>30</v>
      </c>
      <c r="AD1251">
        <v>76</v>
      </c>
      <c r="AE1251">
        <v>12</v>
      </c>
      <c r="AF1251">
        <v>1.6</v>
      </c>
      <c r="AG1251">
        <v>2.7</v>
      </c>
      <c r="AH1251" s="30">
        <v>1</v>
      </c>
      <c r="AI1251">
        <v>0</v>
      </c>
      <c r="AJ1251" t="s">
        <v>49</v>
      </c>
      <c r="AK1251" t="s">
        <v>42</v>
      </c>
      <c r="AL1251" s="29">
        <f>Table1[[#This Row],[membership_tenure_months]]*Table1[[#This Row],[final_price]]</f>
        <v>729</v>
      </c>
    </row>
    <row r="1252" spans="1:38" x14ac:dyDescent="0.35">
      <c r="A1252">
        <v>24</v>
      </c>
      <c r="B1252" t="s">
        <v>34</v>
      </c>
      <c r="C1252">
        <v>5</v>
      </c>
      <c r="D1252" t="s">
        <v>134</v>
      </c>
      <c r="E1252" t="b">
        <v>0</v>
      </c>
      <c r="F1252" s="1">
        <v>0.87013888888888891</v>
      </c>
      <c r="G1252" s="1">
        <v>0.98124999999999996</v>
      </c>
      <c r="H1252">
        <v>160</v>
      </c>
      <c r="I1252" t="b">
        <v>1</v>
      </c>
      <c r="J1252" t="b">
        <v>0</v>
      </c>
      <c r="K1252" t="b">
        <v>0</v>
      </c>
      <c r="L1252" t="s">
        <v>36</v>
      </c>
      <c r="M1252">
        <v>50</v>
      </c>
      <c r="N1252" t="s">
        <v>37</v>
      </c>
      <c r="O1252">
        <v>50</v>
      </c>
      <c r="P1252" t="s">
        <v>51</v>
      </c>
      <c r="Q1252">
        <v>0.1</v>
      </c>
      <c r="R1252" s="29">
        <v>45</v>
      </c>
      <c r="S1252" t="s">
        <v>39</v>
      </c>
      <c r="T1252" t="s">
        <v>72</v>
      </c>
      <c r="U1252">
        <v>35.3733</v>
      </c>
      <c r="V1252">
        <v>-119.0187</v>
      </c>
      <c r="W1252">
        <f t="shared" si="38"/>
        <v>2024</v>
      </c>
      <c r="X1252" t="str">
        <f t="shared" si="39"/>
        <v>January</v>
      </c>
      <c r="Y1252" s="2">
        <v>45318</v>
      </c>
      <c r="Z1252">
        <v>0</v>
      </c>
      <c r="AA1252" t="b">
        <v>1</v>
      </c>
      <c r="AB1252" s="2">
        <v>45832</v>
      </c>
      <c r="AC1252">
        <v>19</v>
      </c>
      <c r="AD1252">
        <v>57</v>
      </c>
      <c r="AE1252">
        <v>20</v>
      </c>
      <c r="AF1252">
        <v>2.7</v>
      </c>
      <c r="AG1252">
        <v>5</v>
      </c>
      <c r="AH1252" s="30">
        <v>0</v>
      </c>
      <c r="AI1252">
        <v>0</v>
      </c>
      <c r="AJ1252" t="s">
        <v>73</v>
      </c>
      <c r="AK1252" t="s">
        <v>42</v>
      </c>
      <c r="AL1252" s="29">
        <f>Table1[[#This Row],[membership_tenure_months]]*Table1[[#This Row],[final_price]]</f>
        <v>855</v>
      </c>
    </row>
    <row r="1253" spans="1:38" x14ac:dyDescent="0.35">
      <c r="A1253">
        <v>15</v>
      </c>
      <c r="B1253" t="s">
        <v>54</v>
      </c>
      <c r="C1253">
        <v>2</v>
      </c>
      <c r="D1253" t="s">
        <v>111</v>
      </c>
      <c r="E1253" t="b">
        <v>1</v>
      </c>
      <c r="F1253" s="1">
        <v>0.59722222222222221</v>
      </c>
      <c r="G1253" s="1">
        <v>0.70902777777777781</v>
      </c>
      <c r="H1253">
        <v>161</v>
      </c>
      <c r="I1253" t="b">
        <v>0</v>
      </c>
      <c r="J1253" t="b">
        <v>0</v>
      </c>
      <c r="K1253" t="b">
        <v>0</v>
      </c>
      <c r="L1253" t="s">
        <v>45</v>
      </c>
      <c r="M1253">
        <v>20</v>
      </c>
      <c r="N1253" t="s">
        <v>37</v>
      </c>
      <c r="O1253">
        <v>20</v>
      </c>
      <c r="P1253" t="s">
        <v>46</v>
      </c>
      <c r="Q1253">
        <v>0</v>
      </c>
      <c r="R1253" s="29">
        <v>20</v>
      </c>
      <c r="S1253" t="s">
        <v>56</v>
      </c>
      <c r="T1253" t="s">
        <v>57</v>
      </c>
      <c r="U1253">
        <v>33.836599999999997</v>
      </c>
      <c r="V1253">
        <v>-117.9143</v>
      </c>
      <c r="W1253">
        <f t="shared" si="38"/>
        <v>2025</v>
      </c>
      <c r="X1253" t="str">
        <f t="shared" si="39"/>
        <v>February</v>
      </c>
      <c r="Y1253" s="2">
        <v>45706</v>
      </c>
      <c r="Z1253">
        <v>0</v>
      </c>
      <c r="AA1253" t="b">
        <v>1</v>
      </c>
      <c r="AB1253" s="2">
        <v>45853</v>
      </c>
      <c r="AC1253">
        <v>6</v>
      </c>
      <c r="AD1253">
        <v>36</v>
      </c>
      <c r="AE1253">
        <v>8</v>
      </c>
      <c r="AF1253">
        <v>2.7</v>
      </c>
      <c r="AG1253">
        <v>0</v>
      </c>
      <c r="AH1253" s="30">
        <v>0</v>
      </c>
      <c r="AI1253">
        <v>0</v>
      </c>
      <c r="AJ1253" t="s">
        <v>58</v>
      </c>
      <c r="AK1253" t="s">
        <v>42</v>
      </c>
      <c r="AL1253" s="29">
        <f>Table1[[#This Row],[membership_tenure_months]]*Table1[[#This Row],[final_price]]</f>
        <v>120</v>
      </c>
    </row>
    <row r="1254" spans="1:38" x14ac:dyDescent="0.35">
      <c r="A1254">
        <v>19</v>
      </c>
      <c r="B1254" t="s">
        <v>54</v>
      </c>
      <c r="C1254">
        <v>2</v>
      </c>
      <c r="D1254" t="s">
        <v>98</v>
      </c>
      <c r="E1254" t="b">
        <v>1</v>
      </c>
      <c r="F1254" s="1">
        <v>0.84930555555555554</v>
      </c>
      <c r="G1254" s="1">
        <v>0.90902777777777777</v>
      </c>
      <c r="H1254">
        <v>86</v>
      </c>
      <c r="I1254" t="b">
        <v>0</v>
      </c>
      <c r="J1254" t="b">
        <v>1</v>
      </c>
      <c r="K1254" t="b">
        <v>0</v>
      </c>
      <c r="L1254" t="s">
        <v>36</v>
      </c>
      <c r="M1254">
        <v>20</v>
      </c>
      <c r="N1254" t="s">
        <v>82</v>
      </c>
      <c r="O1254">
        <v>15</v>
      </c>
      <c r="P1254" t="s">
        <v>51</v>
      </c>
      <c r="Q1254">
        <v>0.1</v>
      </c>
      <c r="R1254" s="29">
        <v>13.5</v>
      </c>
      <c r="S1254" t="s">
        <v>56</v>
      </c>
      <c r="T1254" t="s">
        <v>69</v>
      </c>
      <c r="U1254">
        <v>32.715699999999998</v>
      </c>
      <c r="V1254">
        <v>-117.1611</v>
      </c>
      <c r="W1254">
        <f t="shared" si="38"/>
        <v>2025</v>
      </c>
      <c r="X1254" t="str">
        <f t="shared" si="39"/>
        <v>February</v>
      </c>
      <c r="Y1254" s="2">
        <v>45697</v>
      </c>
      <c r="Z1254">
        <v>7</v>
      </c>
      <c r="AA1254" t="b">
        <v>0</v>
      </c>
      <c r="AB1254" s="2">
        <v>45853</v>
      </c>
      <c r="AC1254">
        <v>6</v>
      </c>
      <c r="AD1254">
        <v>36</v>
      </c>
      <c r="AE1254">
        <v>8</v>
      </c>
      <c r="AF1254">
        <v>1.4</v>
      </c>
      <c r="AG1254">
        <v>1.5</v>
      </c>
      <c r="AH1254" s="30">
        <v>0</v>
      </c>
      <c r="AI1254">
        <v>0</v>
      </c>
      <c r="AJ1254" t="s">
        <v>70</v>
      </c>
      <c r="AK1254" t="s">
        <v>42</v>
      </c>
      <c r="AL1254" s="29">
        <f>Table1[[#This Row],[membership_tenure_months]]*Table1[[#This Row],[final_price]]</f>
        <v>81</v>
      </c>
    </row>
    <row r="1255" spans="1:38" x14ac:dyDescent="0.35">
      <c r="A1255">
        <v>27</v>
      </c>
      <c r="B1255" t="s">
        <v>43</v>
      </c>
      <c r="C1255">
        <v>1</v>
      </c>
      <c r="D1255" t="s">
        <v>116</v>
      </c>
      <c r="E1255" t="b">
        <v>0</v>
      </c>
      <c r="F1255" s="1">
        <v>0.52083333333333337</v>
      </c>
      <c r="G1255" s="1">
        <v>0.54722222222222228</v>
      </c>
      <c r="H1255">
        <v>38</v>
      </c>
      <c r="I1255" t="b">
        <v>1</v>
      </c>
      <c r="J1255" t="b">
        <v>0</v>
      </c>
      <c r="K1255" t="b">
        <v>0</v>
      </c>
      <c r="L1255" t="s">
        <v>36</v>
      </c>
      <c r="M1255">
        <v>30</v>
      </c>
      <c r="N1255" t="s">
        <v>97</v>
      </c>
      <c r="O1255">
        <v>27</v>
      </c>
      <c r="P1255" t="s">
        <v>46</v>
      </c>
      <c r="Q1255">
        <v>0</v>
      </c>
      <c r="R1255" s="29">
        <v>27</v>
      </c>
      <c r="S1255" t="s">
        <v>47</v>
      </c>
      <c r="T1255" t="s">
        <v>69</v>
      </c>
      <c r="U1255">
        <v>32.715699999999998</v>
      </c>
      <c r="V1255">
        <v>-117.1611</v>
      </c>
      <c r="W1255">
        <f t="shared" si="38"/>
        <v>2023</v>
      </c>
      <c r="X1255" t="str">
        <f t="shared" si="39"/>
        <v>June</v>
      </c>
      <c r="Y1255" s="2">
        <v>45100</v>
      </c>
      <c r="Z1255">
        <v>0</v>
      </c>
      <c r="AA1255" t="b">
        <v>0</v>
      </c>
      <c r="AB1255" s="2">
        <v>45819</v>
      </c>
      <c r="AC1255">
        <v>26</v>
      </c>
      <c r="AD1255">
        <v>70</v>
      </c>
      <c r="AE1255">
        <v>4</v>
      </c>
      <c r="AF1255">
        <v>0.6</v>
      </c>
      <c r="AG1255">
        <v>0</v>
      </c>
      <c r="AH1255" s="30">
        <v>1</v>
      </c>
      <c r="AI1255">
        <v>0</v>
      </c>
      <c r="AJ1255" t="s">
        <v>70</v>
      </c>
      <c r="AK1255" t="s">
        <v>42</v>
      </c>
      <c r="AL1255" s="29">
        <f>Table1[[#This Row],[membership_tenure_months]]*Table1[[#This Row],[final_price]]</f>
        <v>702</v>
      </c>
    </row>
    <row r="1256" spans="1:38" x14ac:dyDescent="0.35">
      <c r="A1256">
        <v>43</v>
      </c>
      <c r="B1256" t="s">
        <v>43</v>
      </c>
      <c r="C1256">
        <v>2</v>
      </c>
      <c r="D1256" t="s">
        <v>79</v>
      </c>
      <c r="E1256" t="b">
        <v>0</v>
      </c>
      <c r="F1256" s="1">
        <v>0.81944444444444442</v>
      </c>
      <c r="G1256" s="1">
        <v>0.93888888888888888</v>
      </c>
      <c r="H1256">
        <v>172</v>
      </c>
      <c r="I1256" t="b">
        <v>0</v>
      </c>
      <c r="J1256" t="b">
        <v>1</v>
      </c>
      <c r="K1256" t="b">
        <v>0</v>
      </c>
      <c r="L1256" t="s">
        <v>80</v>
      </c>
      <c r="M1256">
        <v>30</v>
      </c>
      <c r="N1256" t="s">
        <v>37</v>
      </c>
      <c r="O1256">
        <v>30</v>
      </c>
      <c r="P1256" t="s">
        <v>38</v>
      </c>
      <c r="Q1256">
        <v>0.05</v>
      </c>
      <c r="R1256" s="29">
        <v>28.5</v>
      </c>
      <c r="S1256" t="s">
        <v>47</v>
      </c>
      <c r="T1256" t="s">
        <v>64</v>
      </c>
      <c r="U1256">
        <v>34.052199999999999</v>
      </c>
      <c r="V1256">
        <v>-118.2437</v>
      </c>
      <c r="W1256">
        <f t="shared" si="38"/>
        <v>2024</v>
      </c>
      <c r="X1256" t="str">
        <f t="shared" si="39"/>
        <v>March</v>
      </c>
      <c r="Y1256" s="2">
        <v>45372</v>
      </c>
      <c r="Z1256">
        <v>7</v>
      </c>
      <c r="AA1256" t="b">
        <v>0</v>
      </c>
      <c r="AB1256" s="2">
        <v>45835</v>
      </c>
      <c r="AC1256">
        <v>17</v>
      </c>
      <c r="AD1256">
        <v>54</v>
      </c>
      <c r="AE1256">
        <v>8</v>
      </c>
      <c r="AF1256">
        <v>2.9</v>
      </c>
      <c r="AG1256">
        <v>1.5</v>
      </c>
      <c r="AH1256" s="30">
        <v>0</v>
      </c>
      <c r="AI1256">
        <v>0</v>
      </c>
      <c r="AJ1256" t="s">
        <v>65</v>
      </c>
      <c r="AK1256" t="s">
        <v>42</v>
      </c>
      <c r="AL1256" s="29">
        <f>Table1[[#This Row],[membership_tenure_months]]*Table1[[#This Row],[final_price]]</f>
        <v>484.5</v>
      </c>
    </row>
    <row r="1257" spans="1:38" x14ac:dyDescent="0.35">
      <c r="A1257">
        <v>35</v>
      </c>
      <c r="B1257" t="s">
        <v>54</v>
      </c>
      <c r="C1257">
        <v>3</v>
      </c>
      <c r="D1257" t="s">
        <v>133</v>
      </c>
      <c r="E1257" t="b">
        <v>0</v>
      </c>
      <c r="F1257" s="1">
        <v>0.82638888888888884</v>
      </c>
      <c r="G1257" s="1">
        <v>0.86875000000000002</v>
      </c>
      <c r="H1257">
        <v>61</v>
      </c>
      <c r="I1257" t="b">
        <v>1</v>
      </c>
      <c r="J1257" t="b">
        <v>0</v>
      </c>
      <c r="K1257" t="b">
        <v>0</v>
      </c>
      <c r="L1257" t="s">
        <v>36</v>
      </c>
      <c r="M1257">
        <v>20</v>
      </c>
      <c r="N1257" t="s">
        <v>37</v>
      </c>
      <c r="O1257">
        <v>20</v>
      </c>
      <c r="P1257" t="s">
        <v>46</v>
      </c>
      <c r="Q1257">
        <v>0</v>
      </c>
      <c r="R1257" s="29">
        <v>20</v>
      </c>
      <c r="S1257" t="s">
        <v>56</v>
      </c>
      <c r="T1257" t="s">
        <v>48</v>
      </c>
      <c r="U1257">
        <v>36.7378</v>
      </c>
      <c r="V1257">
        <v>-119.7871</v>
      </c>
      <c r="W1257">
        <f t="shared" si="38"/>
        <v>2024</v>
      </c>
      <c r="X1257" t="str">
        <f t="shared" si="39"/>
        <v>November</v>
      </c>
      <c r="Y1257" s="2">
        <v>45617</v>
      </c>
      <c r="Z1257">
        <v>0</v>
      </c>
      <c r="AA1257" t="b">
        <v>0</v>
      </c>
      <c r="AB1257" s="2">
        <v>45848</v>
      </c>
      <c r="AC1257">
        <v>9</v>
      </c>
      <c r="AD1257">
        <v>41</v>
      </c>
      <c r="AE1257">
        <v>12</v>
      </c>
      <c r="AF1257">
        <v>1</v>
      </c>
      <c r="AG1257">
        <v>0</v>
      </c>
      <c r="AH1257" s="30">
        <v>0</v>
      </c>
      <c r="AI1257">
        <v>0</v>
      </c>
      <c r="AJ1257" t="s">
        <v>49</v>
      </c>
      <c r="AK1257" t="s">
        <v>42</v>
      </c>
      <c r="AL1257" s="29">
        <f>Table1[[#This Row],[membership_tenure_months]]*Table1[[#This Row],[final_price]]</f>
        <v>180</v>
      </c>
    </row>
    <row r="1258" spans="1:38" x14ac:dyDescent="0.35">
      <c r="A1258">
        <v>36</v>
      </c>
      <c r="B1258" t="s">
        <v>34</v>
      </c>
      <c r="C1258">
        <v>2</v>
      </c>
      <c r="D1258" t="s">
        <v>35</v>
      </c>
      <c r="E1258" t="b">
        <v>1</v>
      </c>
      <c r="F1258" s="1">
        <v>0.81805555555555554</v>
      </c>
      <c r="G1258" s="1">
        <v>0.90277777777777779</v>
      </c>
      <c r="H1258">
        <v>122</v>
      </c>
      <c r="I1258" t="b">
        <v>1</v>
      </c>
      <c r="J1258" t="b">
        <v>1</v>
      </c>
      <c r="K1258" t="b">
        <v>1</v>
      </c>
      <c r="L1258" t="s">
        <v>36</v>
      </c>
      <c r="M1258">
        <v>50</v>
      </c>
      <c r="N1258" t="s">
        <v>37</v>
      </c>
      <c r="O1258">
        <v>50</v>
      </c>
      <c r="P1258" t="s">
        <v>38</v>
      </c>
      <c r="Q1258">
        <v>0.05</v>
      </c>
      <c r="R1258" s="29">
        <v>47.5</v>
      </c>
      <c r="S1258" t="s">
        <v>39</v>
      </c>
      <c r="T1258" t="s">
        <v>57</v>
      </c>
      <c r="U1258">
        <v>33.836599999999997</v>
      </c>
      <c r="V1258">
        <v>-117.9143</v>
      </c>
      <c r="W1258">
        <f t="shared" si="38"/>
        <v>2024</v>
      </c>
      <c r="X1258" t="str">
        <f t="shared" si="39"/>
        <v>January</v>
      </c>
      <c r="Y1258" s="2">
        <v>45307</v>
      </c>
      <c r="Z1258">
        <v>1</v>
      </c>
      <c r="AA1258" t="b">
        <v>1</v>
      </c>
      <c r="AB1258" s="2">
        <v>45831</v>
      </c>
      <c r="AC1258">
        <v>19</v>
      </c>
      <c r="AD1258">
        <v>58</v>
      </c>
      <c r="AE1258">
        <v>8</v>
      </c>
      <c r="AF1258">
        <v>2</v>
      </c>
      <c r="AG1258">
        <v>2.5</v>
      </c>
      <c r="AH1258" s="30">
        <v>0</v>
      </c>
      <c r="AI1258">
        <v>1</v>
      </c>
      <c r="AJ1258" t="s">
        <v>58</v>
      </c>
      <c r="AK1258" t="s">
        <v>42</v>
      </c>
      <c r="AL1258" s="29">
        <f>Table1[[#This Row],[membership_tenure_months]]*Table1[[#This Row],[final_price]]</f>
        <v>902.5</v>
      </c>
    </row>
    <row r="1259" spans="1:38" x14ac:dyDescent="0.35">
      <c r="A1259">
        <v>40</v>
      </c>
      <c r="B1259" t="s">
        <v>34</v>
      </c>
      <c r="C1259">
        <v>2</v>
      </c>
      <c r="D1259" t="s">
        <v>79</v>
      </c>
      <c r="E1259" t="b">
        <v>1</v>
      </c>
      <c r="F1259" s="1">
        <v>0.85624999999999996</v>
      </c>
      <c r="G1259" s="1">
        <v>0.91111111111111109</v>
      </c>
      <c r="H1259">
        <v>79</v>
      </c>
      <c r="I1259" t="b">
        <v>1</v>
      </c>
      <c r="J1259" t="b">
        <v>1</v>
      </c>
      <c r="K1259" t="b">
        <v>1</v>
      </c>
      <c r="L1259" t="s">
        <v>45</v>
      </c>
      <c r="M1259">
        <v>50</v>
      </c>
      <c r="N1259" t="s">
        <v>82</v>
      </c>
      <c r="O1259">
        <v>37.5</v>
      </c>
      <c r="P1259" t="s">
        <v>93</v>
      </c>
      <c r="Q1259">
        <v>0.15</v>
      </c>
      <c r="R1259" s="29">
        <v>31.875</v>
      </c>
      <c r="S1259" t="s">
        <v>39</v>
      </c>
      <c r="T1259" t="s">
        <v>72</v>
      </c>
      <c r="U1259">
        <v>35.3733</v>
      </c>
      <c r="V1259">
        <v>-119.0187</v>
      </c>
      <c r="W1259">
        <f t="shared" si="38"/>
        <v>2025</v>
      </c>
      <c r="X1259" t="str">
        <f t="shared" si="39"/>
        <v>April</v>
      </c>
      <c r="Y1259" s="2">
        <v>45762</v>
      </c>
      <c r="Z1259">
        <v>7</v>
      </c>
      <c r="AA1259" t="b">
        <v>0</v>
      </c>
      <c r="AB1259" s="2">
        <v>45857</v>
      </c>
      <c r="AC1259">
        <v>4</v>
      </c>
      <c r="AD1259">
        <v>32</v>
      </c>
      <c r="AE1259">
        <v>8</v>
      </c>
      <c r="AF1259">
        <v>1.3</v>
      </c>
      <c r="AG1259">
        <v>5.62</v>
      </c>
      <c r="AH1259" s="30">
        <v>0</v>
      </c>
      <c r="AI1259">
        <v>0</v>
      </c>
      <c r="AJ1259" t="s">
        <v>73</v>
      </c>
      <c r="AK1259" t="s">
        <v>42</v>
      </c>
      <c r="AL1259" s="29">
        <f>Table1[[#This Row],[membership_tenure_months]]*Table1[[#This Row],[final_price]]</f>
        <v>127.5</v>
      </c>
    </row>
    <row r="1260" spans="1:38" x14ac:dyDescent="0.35">
      <c r="A1260">
        <v>38</v>
      </c>
      <c r="B1260" t="s">
        <v>66</v>
      </c>
      <c r="C1260">
        <v>3</v>
      </c>
      <c r="D1260" t="s">
        <v>154</v>
      </c>
      <c r="E1260" t="b">
        <v>1</v>
      </c>
      <c r="F1260" s="1">
        <v>0.69513888888888886</v>
      </c>
      <c r="G1260" s="1">
        <v>0.7416666666666667</v>
      </c>
      <c r="H1260">
        <v>67</v>
      </c>
      <c r="I1260" t="b">
        <v>1</v>
      </c>
      <c r="J1260" t="b">
        <v>0</v>
      </c>
      <c r="K1260" t="b">
        <v>1</v>
      </c>
      <c r="L1260" t="s">
        <v>36</v>
      </c>
      <c r="M1260">
        <v>70</v>
      </c>
      <c r="N1260" t="s">
        <v>37</v>
      </c>
      <c r="O1260">
        <v>70</v>
      </c>
      <c r="P1260" t="s">
        <v>46</v>
      </c>
      <c r="Q1260">
        <v>0</v>
      </c>
      <c r="R1260" s="29">
        <v>70</v>
      </c>
      <c r="S1260" t="s">
        <v>68</v>
      </c>
      <c r="T1260" t="s">
        <v>40</v>
      </c>
      <c r="U1260">
        <v>37.338200000000001</v>
      </c>
      <c r="V1260">
        <v>-121.88630000000001</v>
      </c>
      <c r="W1260">
        <f t="shared" si="38"/>
        <v>2023</v>
      </c>
      <c r="X1260" t="str">
        <f t="shared" si="39"/>
        <v>October</v>
      </c>
      <c r="Y1260" s="2">
        <v>45211</v>
      </c>
      <c r="Z1260">
        <v>0</v>
      </c>
      <c r="AA1260" t="b">
        <v>0</v>
      </c>
      <c r="AB1260" s="2">
        <v>45826</v>
      </c>
      <c r="AC1260">
        <v>22</v>
      </c>
      <c r="AD1260">
        <v>63</v>
      </c>
      <c r="AE1260">
        <v>12</v>
      </c>
      <c r="AF1260">
        <v>1.1000000000000001</v>
      </c>
      <c r="AG1260">
        <v>0</v>
      </c>
      <c r="AH1260" s="30">
        <v>1</v>
      </c>
      <c r="AI1260">
        <v>1</v>
      </c>
      <c r="AJ1260" t="s">
        <v>41</v>
      </c>
      <c r="AK1260" t="s">
        <v>42</v>
      </c>
      <c r="AL1260" s="29">
        <f>Table1[[#This Row],[membership_tenure_months]]*Table1[[#This Row],[final_price]]</f>
        <v>1540</v>
      </c>
    </row>
    <row r="1261" spans="1:38" x14ac:dyDescent="0.35">
      <c r="A1261">
        <v>19</v>
      </c>
      <c r="B1261" t="s">
        <v>54</v>
      </c>
      <c r="C1261">
        <v>1</v>
      </c>
      <c r="D1261" t="s">
        <v>63</v>
      </c>
      <c r="E1261" t="b">
        <v>0</v>
      </c>
      <c r="F1261" s="1">
        <v>0.47847222222222224</v>
      </c>
      <c r="G1261" s="1">
        <v>0.60138888888888886</v>
      </c>
      <c r="H1261">
        <v>177</v>
      </c>
      <c r="I1261" t="b">
        <v>1</v>
      </c>
      <c r="J1261" t="b">
        <v>1</v>
      </c>
      <c r="K1261" t="b">
        <v>0</v>
      </c>
      <c r="L1261" t="s">
        <v>36</v>
      </c>
      <c r="M1261">
        <v>20</v>
      </c>
      <c r="N1261" t="s">
        <v>82</v>
      </c>
      <c r="O1261">
        <v>15</v>
      </c>
      <c r="P1261" t="s">
        <v>38</v>
      </c>
      <c r="Q1261">
        <v>0.05</v>
      </c>
      <c r="R1261" s="29">
        <v>14.25</v>
      </c>
      <c r="S1261" t="s">
        <v>56</v>
      </c>
      <c r="T1261" t="s">
        <v>83</v>
      </c>
      <c r="U1261">
        <v>33.770099999999999</v>
      </c>
      <c r="V1261">
        <v>-118.19370000000001</v>
      </c>
      <c r="W1261">
        <f t="shared" si="38"/>
        <v>2024</v>
      </c>
      <c r="X1261" t="str">
        <f t="shared" si="39"/>
        <v>September</v>
      </c>
      <c r="Y1261" s="2">
        <v>45544</v>
      </c>
      <c r="Z1261">
        <v>4</v>
      </c>
      <c r="AA1261" t="b">
        <v>0</v>
      </c>
      <c r="AB1261" s="2">
        <v>45844</v>
      </c>
      <c r="AC1261">
        <v>11</v>
      </c>
      <c r="AD1261">
        <v>45</v>
      </c>
      <c r="AE1261">
        <v>4</v>
      </c>
      <c r="AF1261">
        <v>3</v>
      </c>
      <c r="AG1261">
        <v>0.75</v>
      </c>
      <c r="AH1261" s="30">
        <v>0</v>
      </c>
      <c r="AI1261">
        <v>0</v>
      </c>
      <c r="AJ1261" t="s">
        <v>84</v>
      </c>
      <c r="AK1261" t="s">
        <v>42</v>
      </c>
      <c r="AL1261" s="29">
        <f>Table1[[#This Row],[membership_tenure_months]]*Table1[[#This Row],[final_price]]</f>
        <v>156.75</v>
      </c>
    </row>
    <row r="1262" spans="1:38" x14ac:dyDescent="0.35">
      <c r="A1262">
        <v>20</v>
      </c>
      <c r="B1262" t="s">
        <v>34</v>
      </c>
      <c r="C1262">
        <v>3</v>
      </c>
      <c r="D1262" t="s">
        <v>144</v>
      </c>
      <c r="E1262" t="b">
        <v>0</v>
      </c>
      <c r="F1262" s="1">
        <v>0.43888888888888888</v>
      </c>
      <c r="G1262" s="1">
        <v>0.46458333333333335</v>
      </c>
      <c r="H1262">
        <v>37</v>
      </c>
      <c r="I1262" t="b">
        <v>0</v>
      </c>
      <c r="J1262" t="b">
        <v>0</v>
      </c>
      <c r="K1262" t="b">
        <v>1</v>
      </c>
      <c r="L1262" t="s">
        <v>80</v>
      </c>
      <c r="M1262">
        <v>50</v>
      </c>
      <c r="N1262" t="s">
        <v>37</v>
      </c>
      <c r="O1262">
        <v>50</v>
      </c>
      <c r="P1262" t="s">
        <v>93</v>
      </c>
      <c r="Q1262">
        <v>0.15</v>
      </c>
      <c r="R1262" s="29">
        <v>42.5</v>
      </c>
      <c r="S1262" t="s">
        <v>39</v>
      </c>
      <c r="T1262" t="s">
        <v>76</v>
      </c>
      <c r="U1262">
        <v>37.774900000000002</v>
      </c>
      <c r="V1262">
        <v>-122.4194</v>
      </c>
      <c r="W1262">
        <f t="shared" si="38"/>
        <v>2023</v>
      </c>
      <c r="X1262" t="str">
        <f t="shared" si="39"/>
        <v>February</v>
      </c>
      <c r="Y1262" s="2">
        <v>44981</v>
      </c>
      <c r="Z1262">
        <v>0</v>
      </c>
      <c r="AA1262" t="b">
        <v>1</v>
      </c>
      <c r="AB1262" s="2">
        <v>45813</v>
      </c>
      <c r="AC1262">
        <v>30</v>
      </c>
      <c r="AD1262">
        <v>76</v>
      </c>
      <c r="AE1262">
        <v>12</v>
      </c>
      <c r="AF1262">
        <v>0.6</v>
      </c>
      <c r="AG1262">
        <v>7.5</v>
      </c>
      <c r="AH1262" s="30">
        <v>1</v>
      </c>
      <c r="AI1262">
        <v>0</v>
      </c>
      <c r="AJ1262" t="s">
        <v>77</v>
      </c>
      <c r="AK1262" t="s">
        <v>42</v>
      </c>
      <c r="AL1262" s="29">
        <f>Table1[[#This Row],[membership_tenure_months]]*Table1[[#This Row],[final_price]]</f>
        <v>1275</v>
      </c>
    </row>
    <row r="1263" spans="1:38" x14ac:dyDescent="0.35">
      <c r="A1263">
        <v>44</v>
      </c>
      <c r="B1263" t="s">
        <v>54</v>
      </c>
      <c r="C1263">
        <v>1</v>
      </c>
      <c r="D1263" t="s">
        <v>81</v>
      </c>
      <c r="E1263" t="b">
        <v>0</v>
      </c>
      <c r="F1263" s="1">
        <v>0.86319444444444449</v>
      </c>
      <c r="G1263" s="1">
        <v>0.95694444444444449</v>
      </c>
      <c r="H1263">
        <v>135</v>
      </c>
      <c r="I1263" t="b">
        <v>1</v>
      </c>
      <c r="J1263" t="b">
        <v>0</v>
      </c>
      <c r="K1263" t="b">
        <v>0</v>
      </c>
      <c r="L1263" t="s">
        <v>80</v>
      </c>
      <c r="M1263">
        <v>20</v>
      </c>
      <c r="N1263" t="s">
        <v>37</v>
      </c>
      <c r="O1263">
        <v>20</v>
      </c>
      <c r="P1263" t="s">
        <v>46</v>
      </c>
      <c r="Q1263">
        <v>0</v>
      </c>
      <c r="R1263" s="29">
        <v>20</v>
      </c>
      <c r="S1263" t="s">
        <v>56</v>
      </c>
      <c r="T1263" t="s">
        <v>61</v>
      </c>
      <c r="U1263">
        <v>38.581600000000002</v>
      </c>
      <c r="V1263">
        <v>-121.4944</v>
      </c>
      <c r="W1263">
        <f t="shared" si="38"/>
        <v>2024</v>
      </c>
      <c r="X1263" t="str">
        <f t="shared" si="39"/>
        <v>July</v>
      </c>
      <c r="Y1263" s="2">
        <v>45500</v>
      </c>
      <c r="Z1263">
        <v>0</v>
      </c>
      <c r="AA1263" t="b">
        <v>0</v>
      </c>
      <c r="AB1263" s="2">
        <v>45842</v>
      </c>
      <c r="AC1263">
        <v>13</v>
      </c>
      <c r="AD1263">
        <v>47</v>
      </c>
      <c r="AE1263">
        <v>4</v>
      </c>
      <c r="AF1263">
        <v>2.2000000000000002</v>
      </c>
      <c r="AG1263">
        <v>0</v>
      </c>
      <c r="AH1263" s="30">
        <v>0</v>
      </c>
      <c r="AI1263">
        <v>0</v>
      </c>
      <c r="AJ1263" t="s">
        <v>62</v>
      </c>
      <c r="AK1263" t="s">
        <v>42</v>
      </c>
      <c r="AL1263" s="29">
        <f>Table1[[#This Row],[membership_tenure_months]]*Table1[[#This Row],[final_price]]</f>
        <v>260</v>
      </c>
    </row>
    <row r="1264" spans="1:38" x14ac:dyDescent="0.35">
      <c r="A1264">
        <v>34</v>
      </c>
      <c r="B1264" t="s">
        <v>66</v>
      </c>
      <c r="C1264">
        <v>1</v>
      </c>
      <c r="D1264" t="s">
        <v>86</v>
      </c>
      <c r="E1264" t="b">
        <v>1</v>
      </c>
      <c r="F1264" s="1">
        <v>0.74791666666666667</v>
      </c>
      <c r="G1264" s="1">
        <v>0.82361111111111107</v>
      </c>
      <c r="H1264">
        <v>109</v>
      </c>
      <c r="I1264" t="b">
        <v>0</v>
      </c>
      <c r="J1264" t="b">
        <v>1</v>
      </c>
      <c r="K1264" t="b">
        <v>1</v>
      </c>
      <c r="L1264" t="s">
        <v>45</v>
      </c>
      <c r="M1264">
        <v>70</v>
      </c>
      <c r="N1264" t="s">
        <v>82</v>
      </c>
      <c r="O1264">
        <v>52.5</v>
      </c>
      <c r="P1264" t="s">
        <v>46</v>
      </c>
      <c r="Q1264">
        <v>0</v>
      </c>
      <c r="R1264" s="29">
        <v>52.5</v>
      </c>
      <c r="S1264" t="s">
        <v>68</v>
      </c>
      <c r="T1264" t="s">
        <v>40</v>
      </c>
      <c r="U1264">
        <v>37.338200000000001</v>
      </c>
      <c r="V1264">
        <v>-121.88630000000001</v>
      </c>
      <c r="W1264">
        <f t="shared" si="38"/>
        <v>2024</v>
      </c>
      <c r="X1264" t="str">
        <f t="shared" si="39"/>
        <v>February</v>
      </c>
      <c r="Y1264" s="2">
        <v>45346</v>
      </c>
      <c r="Z1264">
        <v>2</v>
      </c>
      <c r="AA1264" t="b">
        <v>1</v>
      </c>
      <c r="AB1264" s="2">
        <v>45833</v>
      </c>
      <c r="AC1264">
        <v>18</v>
      </c>
      <c r="AD1264">
        <v>56</v>
      </c>
      <c r="AE1264">
        <v>4</v>
      </c>
      <c r="AF1264">
        <v>1.8</v>
      </c>
      <c r="AG1264">
        <v>0</v>
      </c>
      <c r="AH1264" s="30">
        <v>0</v>
      </c>
      <c r="AI1264">
        <v>1</v>
      </c>
      <c r="AJ1264" t="s">
        <v>41</v>
      </c>
      <c r="AK1264" t="s">
        <v>42</v>
      </c>
      <c r="AL1264" s="29">
        <f>Table1[[#This Row],[membership_tenure_months]]*Table1[[#This Row],[final_price]]</f>
        <v>945</v>
      </c>
    </row>
    <row r="1265" spans="1:38" x14ac:dyDescent="0.35">
      <c r="A1265">
        <v>13</v>
      </c>
      <c r="B1265" t="s">
        <v>54</v>
      </c>
      <c r="C1265">
        <v>3</v>
      </c>
      <c r="D1265" t="s">
        <v>147</v>
      </c>
      <c r="E1265" t="b">
        <v>0</v>
      </c>
      <c r="F1265" s="1">
        <v>0.58402777777777781</v>
      </c>
      <c r="G1265" s="1">
        <v>0.68263888888888891</v>
      </c>
      <c r="H1265">
        <v>142</v>
      </c>
      <c r="I1265" t="b">
        <v>1</v>
      </c>
      <c r="J1265" t="b">
        <v>0</v>
      </c>
      <c r="K1265" t="b">
        <v>1</v>
      </c>
      <c r="L1265" t="s">
        <v>80</v>
      </c>
      <c r="M1265">
        <v>20</v>
      </c>
      <c r="N1265" t="s">
        <v>82</v>
      </c>
      <c r="O1265">
        <v>15</v>
      </c>
      <c r="P1265" t="s">
        <v>38</v>
      </c>
      <c r="Q1265">
        <v>0.05</v>
      </c>
      <c r="R1265" s="29">
        <v>14.25</v>
      </c>
      <c r="S1265" t="s">
        <v>56</v>
      </c>
      <c r="T1265" t="s">
        <v>48</v>
      </c>
      <c r="U1265">
        <v>36.7378</v>
      </c>
      <c r="V1265">
        <v>-119.7871</v>
      </c>
      <c r="W1265">
        <f t="shared" si="38"/>
        <v>2025</v>
      </c>
      <c r="X1265" t="str">
        <f t="shared" si="39"/>
        <v>June</v>
      </c>
      <c r="Y1265" s="2">
        <v>45818</v>
      </c>
      <c r="Z1265">
        <v>0</v>
      </c>
      <c r="AA1265" t="b">
        <v>0</v>
      </c>
      <c r="AB1265" s="2">
        <v>45860</v>
      </c>
      <c r="AC1265">
        <v>2</v>
      </c>
      <c r="AD1265">
        <v>29</v>
      </c>
      <c r="AE1265">
        <v>12</v>
      </c>
      <c r="AF1265">
        <v>2.4</v>
      </c>
      <c r="AG1265">
        <v>0.75</v>
      </c>
      <c r="AH1265" s="30">
        <v>0</v>
      </c>
      <c r="AI1265">
        <v>0</v>
      </c>
      <c r="AJ1265" t="s">
        <v>49</v>
      </c>
      <c r="AK1265" t="s">
        <v>42</v>
      </c>
      <c r="AL1265" s="29">
        <f>Table1[[#This Row],[membership_tenure_months]]*Table1[[#This Row],[final_price]]</f>
        <v>28.5</v>
      </c>
    </row>
    <row r="1266" spans="1:38" x14ac:dyDescent="0.35">
      <c r="A1266">
        <v>29</v>
      </c>
      <c r="B1266" t="s">
        <v>66</v>
      </c>
      <c r="C1266">
        <v>2</v>
      </c>
      <c r="D1266" t="s">
        <v>59</v>
      </c>
      <c r="E1266" t="b">
        <v>0</v>
      </c>
      <c r="F1266" s="1">
        <v>0.71458333333333335</v>
      </c>
      <c r="G1266" s="1">
        <v>0.75416666666666665</v>
      </c>
      <c r="H1266">
        <v>57</v>
      </c>
      <c r="I1266" t="b">
        <v>0</v>
      </c>
      <c r="J1266" t="b">
        <v>1</v>
      </c>
      <c r="K1266" t="b">
        <v>1</v>
      </c>
      <c r="L1266" t="s">
        <v>36</v>
      </c>
      <c r="M1266">
        <v>70</v>
      </c>
      <c r="N1266" t="s">
        <v>37</v>
      </c>
      <c r="O1266">
        <v>70</v>
      </c>
      <c r="P1266" t="s">
        <v>46</v>
      </c>
      <c r="Q1266">
        <v>0</v>
      </c>
      <c r="R1266" s="29">
        <v>70</v>
      </c>
      <c r="S1266" t="s">
        <v>68</v>
      </c>
      <c r="T1266" t="s">
        <v>64</v>
      </c>
      <c r="U1266">
        <v>34.052199999999999</v>
      </c>
      <c r="V1266">
        <v>-118.2437</v>
      </c>
      <c r="W1266">
        <f t="shared" si="38"/>
        <v>2025</v>
      </c>
      <c r="X1266" t="str">
        <f t="shared" si="39"/>
        <v>April</v>
      </c>
      <c r="Y1266" s="2">
        <v>45753</v>
      </c>
      <c r="Z1266">
        <v>2</v>
      </c>
      <c r="AA1266" t="b">
        <v>1</v>
      </c>
      <c r="AB1266" s="2">
        <v>45856</v>
      </c>
      <c r="AC1266">
        <v>4</v>
      </c>
      <c r="AD1266">
        <v>33</v>
      </c>
      <c r="AE1266">
        <v>8</v>
      </c>
      <c r="AF1266">
        <v>1</v>
      </c>
      <c r="AG1266">
        <v>0</v>
      </c>
      <c r="AH1266" s="30">
        <v>0</v>
      </c>
      <c r="AI1266">
        <v>1</v>
      </c>
      <c r="AJ1266" t="s">
        <v>65</v>
      </c>
      <c r="AK1266" t="s">
        <v>42</v>
      </c>
      <c r="AL1266" s="29">
        <f>Table1[[#This Row],[membership_tenure_months]]*Table1[[#This Row],[final_price]]</f>
        <v>280</v>
      </c>
    </row>
    <row r="1267" spans="1:38" x14ac:dyDescent="0.35">
      <c r="A1267">
        <v>31</v>
      </c>
      <c r="B1267" t="s">
        <v>43</v>
      </c>
      <c r="C1267">
        <v>5</v>
      </c>
      <c r="D1267" t="s">
        <v>106</v>
      </c>
      <c r="E1267" t="b">
        <v>1</v>
      </c>
      <c r="F1267" s="1">
        <v>0.40763888888888888</v>
      </c>
      <c r="G1267" s="1">
        <v>0.48055555555555557</v>
      </c>
      <c r="H1267">
        <v>105</v>
      </c>
      <c r="I1267" t="b">
        <v>0</v>
      </c>
      <c r="J1267" t="b">
        <v>1</v>
      </c>
      <c r="K1267" t="b">
        <v>1</v>
      </c>
      <c r="L1267" t="s">
        <v>80</v>
      </c>
      <c r="M1267">
        <v>30</v>
      </c>
      <c r="N1267" t="s">
        <v>82</v>
      </c>
      <c r="O1267">
        <v>22.5</v>
      </c>
      <c r="P1267" t="s">
        <v>46</v>
      </c>
      <c r="Q1267">
        <v>0</v>
      </c>
      <c r="R1267" s="29">
        <v>22.5</v>
      </c>
      <c r="S1267" t="s">
        <v>47</v>
      </c>
      <c r="T1267" t="s">
        <v>52</v>
      </c>
      <c r="U1267">
        <v>37.804400000000001</v>
      </c>
      <c r="V1267">
        <v>-122.27119999999999</v>
      </c>
      <c r="W1267">
        <f t="shared" si="38"/>
        <v>2024</v>
      </c>
      <c r="X1267" t="str">
        <f t="shared" si="39"/>
        <v>April</v>
      </c>
      <c r="Y1267" s="2">
        <v>45412</v>
      </c>
      <c r="Z1267">
        <v>2</v>
      </c>
      <c r="AA1267" t="b">
        <v>0</v>
      </c>
      <c r="AB1267" s="2">
        <v>45837</v>
      </c>
      <c r="AC1267">
        <v>16</v>
      </c>
      <c r="AD1267">
        <v>52</v>
      </c>
      <c r="AE1267">
        <v>20</v>
      </c>
      <c r="AF1267">
        <v>1.8</v>
      </c>
      <c r="AG1267">
        <v>0</v>
      </c>
      <c r="AH1267" s="30">
        <v>0</v>
      </c>
      <c r="AI1267">
        <v>0</v>
      </c>
      <c r="AJ1267" t="s">
        <v>53</v>
      </c>
      <c r="AK1267" t="s">
        <v>42</v>
      </c>
      <c r="AL1267" s="29">
        <f>Table1[[#This Row],[membership_tenure_months]]*Table1[[#This Row],[final_price]]</f>
        <v>360</v>
      </c>
    </row>
    <row r="1268" spans="1:38" x14ac:dyDescent="0.35">
      <c r="A1268">
        <v>15</v>
      </c>
      <c r="B1268" t="s">
        <v>34</v>
      </c>
      <c r="C1268">
        <v>1</v>
      </c>
      <c r="D1268" t="s">
        <v>116</v>
      </c>
      <c r="E1268" t="b">
        <v>0</v>
      </c>
      <c r="F1268" s="1">
        <v>0.72152777777777777</v>
      </c>
      <c r="G1268" s="1">
        <v>0.84652777777777777</v>
      </c>
      <c r="H1268">
        <v>180</v>
      </c>
      <c r="I1268" t="b">
        <v>0</v>
      </c>
      <c r="J1268" t="b">
        <v>0</v>
      </c>
      <c r="K1268" t="b">
        <v>1</v>
      </c>
      <c r="L1268" t="s">
        <v>36</v>
      </c>
      <c r="M1268">
        <v>50</v>
      </c>
      <c r="N1268" t="s">
        <v>82</v>
      </c>
      <c r="O1268">
        <v>37.5</v>
      </c>
      <c r="P1268" t="s">
        <v>38</v>
      </c>
      <c r="Q1268">
        <v>0.05</v>
      </c>
      <c r="R1268" s="29">
        <v>35.625</v>
      </c>
      <c r="S1268" t="s">
        <v>39</v>
      </c>
      <c r="T1268" t="s">
        <v>61</v>
      </c>
      <c r="U1268">
        <v>38.581600000000002</v>
      </c>
      <c r="V1268">
        <v>-121.4944</v>
      </c>
      <c r="W1268">
        <f t="shared" si="38"/>
        <v>2024</v>
      </c>
      <c r="X1268" t="str">
        <f t="shared" si="39"/>
        <v>January</v>
      </c>
      <c r="Y1268" s="2">
        <v>45319</v>
      </c>
      <c r="Z1268">
        <v>0</v>
      </c>
      <c r="AA1268" t="b">
        <v>0</v>
      </c>
      <c r="AB1268" s="2">
        <v>45832</v>
      </c>
      <c r="AC1268">
        <v>19</v>
      </c>
      <c r="AD1268">
        <v>57</v>
      </c>
      <c r="AE1268">
        <v>4</v>
      </c>
      <c r="AF1268">
        <v>3</v>
      </c>
      <c r="AG1268">
        <v>1.88</v>
      </c>
      <c r="AH1268" s="30">
        <v>0</v>
      </c>
      <c r="AI1268">
        <v>0</v>
      </c>
      <c r="AJ1268" t="s">
        <v>62</v>
      </c>
      <c r="AK1268" t="s">
        <v>42</v>
      </c>
      <c r="AL1268" s="29">
        <f>Table1[[#This Row],[membership_tenure_months]]*Table1[[#This Row],[final_price]]</f>
        <v>676.875</v>
      </c>
    </row>
    <row r="1269" spans="1:38" x14ac:dyDescent="0.35">
      <c r="A1269">
        <v>38</v>
      </c>
      <c r="B1269" t="s">
        <v>34</v>
      </c>
      <c r="C1269">
        <v>4</v>
      </c>
      <c r="D1269" t="s">
        <v>163</v>
      </c>
      <c r="E1269" t="b">
        <v>1</v>
      </c>
      <c r="F1269" s="1">
        <v>0.87083333333333335</v>
      </c>
      <c r="G1269" s="1">
        <v>0.94513888888888886</v>
      </c>
      <c r="H1269">
        <v>107</v>
      </c>
      <c r="I1269" t="b">
        <v>0</v>
      </c>
      <c r="J1269" t="b">
        <v>1</v>
      </c>
      <c r="K1269" t="b">
        <v>1</v>
      </c>
      <c r="L1269" t="s">
        <v>80</v>
      </c>
      <c r="M1269">
        <v>50</v>
      </c>
      <c r="N1269" t="s">
        <v>37</v>
      </c>
      <c r="O1269">
        <v>50</v>
      </c>
      <c r="P1269" t="s">
        <v>51</v>
      </c>
      <c r="Q1269">
        <v>0.1</v>
      </c>
      <c r="R1269" s="29">
        <v>45</v>
      </c>
      <c r="S1269" t="s">
        <v>39</v>
      </c>
      <c r="T1269" t="s">
        <v>69</v>
      </c>
      <c r="U1269">
        <v>32.715699999999998</v>
      </c>
      <c r="V1269">
        <v>-117.1611</v>
      </c>
      <c r="W1269">
        <f t="shared" si="38"/>
        <v>2023</v>
      </c>
      <c r="X1269" t="str">
        <f t="shared" si="39"/>
        <v>September</v>
      </c>
      <c r="Y1269" s="2">
        <v>45191</v>
      </c>
      <c r="Z1269">
        <v>4</v>
      </c>
      <c r="AA1269" t="b">
        <v>1</v>
      </c>
      <c r="AB1269" s="2">
        <v>45824</v>
      </c>
      <c r="AC1269">
        <v>23</v>
      </c>
      <c r="AD1269">
        <v>65</v>
      </c>
      <c r="AE1269">
        <v>16</v>
      </c>
      <c r="AF1269">
        <v>1.8</v>
      </c>
      <c r="AG1269">
        <v>5</v>
      </c>
      <c r="AH1269" s="30">
        <v>1</v>
      </c>
      <c r="AI1269">
        <v>0</v>
      </c>
      <c r="AJ1269" t="s">
        <v>70</v>
      </c>
      <c r="AK1269" t="s">
        <v>42</v>
      </c>
      <c r="AL1269" s="29">
        <f>Table1[[#This Row],[membership_tenure_months]]*Table1[[#This Row],[final_price]]</f>
        <v>1035</v>
      </c>
    </row>
    <row r="1270" spans="1:38" x14ac:dyDescent="0.35">
      <c r="A1270">
        <v>32</v>
      </c>
      <c r="B1270" t="s">
        <v>66</v>
      </c>
      <c r="C1270">
        <v>2</v>
      </c>
      <c r="D1270" t="s">
        <v>113</v>
      </c>
      <c r="E1270" t="b">
        <v>1</v>
      </c>
      <c r="F1270" s="1">
        <v>0.79652777777777772</v>
      </c>
      <c r="G1270" s="1">
        <v>0.91666666666666663</v>
      </c>
      <c r="H1270">
        <v>173</v>
      </c>
      <c r="I1270" t="b">
        <v>0</v>
      </c>
      <c r="J1270" t="b">
        <v>0</v>
      </c>
      <c r="K1270" t="b">
        <v>0</v>
      </c>
      <c r="L1270" t="s">
        <v>36</v>
      </c>
      <c r="M1270">
        <v>70</v>
      </c>
      <c r="N1270" t="s">
        <v>37</v>
      </c>
      <c r="O1270">
        <v>70</v>
      </c>
      <c r="P1270" t="s">
        <v>93</v>
      </c>
      <c r="Q1270">
        <v>0.15</v>
      </c>
      <c r="R1270" s="29">
        <v>59.5</v>
      </c>
      <c r="S1270" t="s">
        <v>68</v>
      </c>
      <c r="T1270" t="s">
        <v>69</v>
      </c>
      <c r="U1270">
        <v>32.715699999999998</v>
      </c>
      <c r="V1270">
        <v>-117.1611</v>
      </c>
      <c r="W1270">
        <f t="shared" si="38"/>
        <v>2024</v>
      </c>
      <c r="X1270" t="str">
        <f t="shared" si="39"/>
        <v>August</v>
      </c>
      <c r="Y1270" s="2">
        <v>45520</v>
      </c>
      <c r="Z1270">
        <v>0</v>
      </c>
      <c r="AA1270" t="b">
        <v>1</v>
      </c>
      <c r="AB1270" s="2">
        <v>45843</v>
      </c>
      <c r="AC1270">
        <v>12</v>
      </c>
      <c r="AD1270">
        <v>46</v>
      </c>
      <c r="AE1270">
        <v>8</v>
      </c>
      <c r="AF1270">
        <v>2.9</v>
      </c>
      <c r="AG1270">
        <v>10.5</v>
      </c>
      <c r="AH1270" s="30">
        <v>0</v>
      </c>
      <c r="AI1270">
        <v>1</v>
      </c>
      <c r="AJ1270" t="s">
        <v>70</v>
      </c>
      <c r="AK1270" t="s">
        <v>42</v>
      </c>
      <c r="AL1270" s="29">
        <f>Table1[[#This Row],[membership_tenure_months]]*Table1[[#This Row],[final_price]]</f>
        <v>714</v>
      </c>
    </row>
    <row r="1271" spans="1:38" x14ac:dyDescent="0.35">
      <c r="A1271">
        <v>37</v>
      </c>
      <c r="B1271" t="s">
        <v>54</v>
      </c>
      <c r="C1271">
        <v>1</v>
      </c>
      <c r="D1271" t="s">
        <v>114</v>
      </c>
      <c r="E1271" t="b">
        <v>1</v>
      </c>
      <c r="F1271" s="1">
        <v>0.34791666666666665</v>
      </c>
      <c r="G1271" s="1">
        <v>0.37152777777777779</v>
      </c>
      <c r="H1271">
        <v>34</v>
      </c>
      <c r="I1271" t="b">
        <v>1</v>
      </c>
      <c r="J1271" t="b">
        <v>0</v>
      </c>
      <c r="K1271" t="b">
        <v>0</v>
      </c>
      <c r="L1271" t="s">
        <v>80</v>
      </c>
      <c r="M1271">
        <v>20</v>
      </c>
      <c r="N1271" t="s">
        <v>82</v>
      </c>
      <c r="O1271">
        <v>15</v>
      </c>
      <c r="P1271" t="s">
        <v>46</v>
      </c>
      <c r="Q1271">
        <v>0</v>
      </c>
      <c r="R1271" s="29">
        <v>15</v>
      </c>
      <c r="S1271" t="s">
        <v>56</v>
      </c>
      <c r="T1271" t="s">
        <v>48</v>
      </c>
      <c r="U1271">
        <v>36.7378</v>
      </c>
      <c r="V1271">
        <v>-119.7871</v>
      </c>
      <c r="W1271">
        <f t="shared" si="38"/>
        <v>2023</v>
      </c>
      <c r="X1271" t="str">
        <f t="shared" si="39"/>
        <v>June</v>
      </c>
      <c r="Y1271" s="2">
        <v>45090</v>
      </c>
      <c r="Z1271">
        <v>0</v>
      </c>
      <c r="AA1271" t="b">
        <v>0</v>
      </c>
      <c r="AB1271" s="2">
        <v>45819</v>
      </c>
      <c r="AC1271">
        <v>26</v>
      </c>
      <c r="AD1271">
        <v>70</v>
      </c>
      <c r="AE1271">
        <v>4</v>
      </c>
      <c r="AF1271">
        <v>0.6</v>
      </c>
      <c r="AG1271">
        <v>0</v>
      </c>
      <c r="AH1271" s="30">
        <v>1</v>
      </c>
      <c r="AI1271">
        <v>0</v>
      </c>
      <c r="AJ1271" t="s">
        <v>49</v>
      </c>
      <c r="AK1271" t="s">
        <v>42</v>
      </c>
      <c r="AL1271" s="29">
        <f>Table1[[#This Row],[membership_tenure_months]]*Table1[[#This Row],[final_price]]</f>
        <v>390</v>
      </c>
    </row>
    <row r="1272" spans="1:38" x14ac:dyDescent="0.35">
      <c r="A1272">
        <v>24</v>
      </c>
      <c r="B1272" t="s">
        <v>34</v>
      </c>
      <c r="C1272">
        <v>5</v>
      </c>
      <c r="D1272" t="s">
        <v>134</v>
      </c>
      <c r="E1272" t="b">
        <v>0</v>
      </c>
      <c r="F1272" s="1">
        <v>0.87013888888888891</v>
      </c>
      <c r="G1272" s="1">
        <v>0.98124999999999996</v>
      </c>
      <c r="H1272">
        <v>160</v>
      </c>
      <c r="I1272" t="b">
        <v>1</v>
      </c>
      <c r="J1272" t="b">
        <v>0</v>
      </c>
      <c r="K1272" t="b">
        <v>0</v>
      </c>
      <c r="L1272" t="s">
        <v>36</v>
      </c>
      <c r="M1272">
        <v>50</v>
      </c>
      <c r="N1272" t="s">
        <v>37</v>
      </c>
      <c r="O1272">
        <v>50</v>
      </c>
      <c r="P1272" t="s">
        <v>51</v>
      </c>
      <c r="Q1272">
        <v>0.1</v>
      </c>
      <c r="R1272" s="29">
        <v>45</v>
      </c>
      <c r="S1272" t="s">
        <v>39</v>
      </c>
      <c r="T1272" t="s">
        <v>72</v>
      </c>
      <c r="U1272">
        <v>35.3733</v>
      </c>
      <c r="V1272">
        <v>-119.0187</v>
      </c>
      <c r="W1272">
        <f t="shared" si="38"/>
        <v>2022</v>
      </c>
      <c r="X1272" t="str">
        <f t="shared" si="39"/>
        <v>December</v>
      </c>
      <c r="Y1272" s="2">
        <v>44914</v>
      </c>
      <c r="Z1272">
        <v>0</v>
      </c>
      <c r="AA1272" t="b">
        <v>1</v>
      </c>
      <c r="AB1272" s="2">
        <v>45809</v>
      </c>
      <c r="AC1272">
        <v>32</v>
      </c>
      <c r="AD1272">
        <v>80</v>
      </c>
      <c r="AE1272">
        <v>20</v>
      </c>
      <c r="AF1272">
        <v>2.7</v>
      </c>
      <c r="AG1272">
        <v>5</v>
      </c>
      <c r="AH1272" s="30">
        <v>1</v>
      </c>
      <c r="AI1272">
        <v>0</v>
      </c>
      <c r="AJ1272" t="s">
        <v>73</v>
      </c>
      <c r="AK1272" t="s">
        <v>42</v>
      </c>
      <c r="AL1272" s="29">
        <f>Table1[[#This Row],[membership_tenure_months]]*Table1[[#This Row],[final_price]]</f>
        <v>1440</v>
      </c>
    </row>
    <row r="1273" spans="1:38" x14ac:dyDescent="0.35">
      <c r="A1273">
        <v>23</v>
      </c>
      <c r="B1273" t="s">
        <v>43</v>
      </c>
      <c r="C1273">
        <v>2</v>
      </c>
      <c r="D1273" t="s">
        <v>35</v>
      </c>
      <c r="E1273" t="b">
        <v>0</v>
      </c>
      <c r="F1273" s="1">
        <v>0.49722222222222223</v>
      </c>
      <c r="G1273" s="1">
        <v>0.5708333333333333</v>
      </c>
      <c r="H1273">
        <v>106</v>
      </c>
      <c r="I1273" t="b">
        <v>0</v>
      </c>
      <c r="J1273" t="b">
        <v>1</v>
      </c>
      <c r="K1273" t="b">
        <v>1</v>
      </c>
      <c r="L1273" t="s">
        <v>80</v>
      </c>
      <c r="M1273">
        <v>30</v>
      </c>
      <c r="N1273" t="s">
        <v>37</v>
      </c>
      <c r="O1273">
        <v>30</v>
      </c>
      <c r="P1273" t="s">
        <v>38</v>
      </c>
      <c r="Q1273">
        <v>0.05</v>
      </c>
      <c r="R1273" s="29">
        <v>28.5</v>
      </c>
      <c r="S1273" t="s">
        <v>47</v>
      </c>
      <c r="T1273" t="s">
        <v>48</v>
      </c>
      <c r="U1273">
        <v>36.7378</v>
      </c>
      <c r="V1273">
        <v>-119.7871</v>
      </c>
      <c r="W1273">
        <f t="shared" si="38"/>
        <v>2023</v>
      </c>
      <c r="X1273" t="str">
        <f t="shared" si="39"/>
        <v>March</v>
      </c>
      <c r="Y1273" s="2">
        <v>45000</v>
      </c>
      <c r="Z1273">
        <v>6</v>
      </c>
      <c r="AA1273" t="b">
        <v>0</v>
      </c>
      <c r="AB1273" s="2">
        <v>45814</v>
      </c>
      <c r="AC1273">
        <v>29</v>
      </c>
      <c r="AD1273">
        <v>75</v>
      </c>
      <c r="AE1273">
        <v>8</v>
      </c>
      <c r="AF1273">
        <v>1.8</v>
      </c>
      <c r="AG1273">
        <v>1.5</v>
      </c>
      <c r="AH1273" s="30">
        <v>1</v>
      </c>
      <c r="AI1273">
        <v>0</v>
      </c>
      <c r="AJ1273" t="s">
        <v>49</v>
      </c>
      <c r="AK1273" t="s">
        <v>42</v>
      </c>
      <c r="AL1273" s="29">
        <f>Table1[[#This Row],[membership_tenure_months]]*Table1[[#This Row],[final_price]]</f>
        <v>826.5</v>
      </c>
    </row>
    <row r="1274" spans="1:38" x14ac:dyDescent="0.35">
      <c r="A1274">
        <v>20</v>
      </c>
      <c r="B1274" t="s">
        <v>34</v>
      </c>
      <c r="C1274">
        <v>2</v>
      </c>
      <c r="D1274" t="s">
        <v>107</v>
      </c>
      <c r="E1274" t="b">
        <v>1</v>
      </c>
      <c r="F1274" s="1">
        <v>0.73958333333333337</v>
      </c>
      <c r="G1274" s="1">
        <v>0.80555555555555558</v>
      </c>
      <c r="H1274">
        <v>95</v>
      </c>
      <c r="I1274" t="b">
        <v>1</v>
      </c>
      <c r="J1274" t="b">
        <v>0</v>
      </c>
      <c r="K1274" t="b">
        <v>1</v>
      </c>
      <c r="L1274" t="s">
        <v>60</v>
      </c>
      <c r="M1274">
        <v>50</v>
      </c>
      <c r="N1274" t="s">
        <v>82</v>
      </c>
      <c r="O1274">
        <v>37.5</v>
      </c>
      <c r="P1274" t="s">
        <v>46</v>
      </c>
      <c r="Q1274">
        <v>0</v>
      </c>
      <c r="R1274" s="29">
        <v>37.5</v>
      </c>
      <c r="S1274" t="s">
        <v>39</v>
      </c>
      <c r="T1274" t="s">
        <v>48</v>
      </c>
      <c r="U1274">
        <v>36.7378</v>
      </c>
      <c r="V1274">
        <v>-119.7871</v>
      </c>
      <c r="W1274">
        <f t="shared" si="38"/>
        <v>2025</v>
      </c>
      <c r="X1274" t="str">
        <f t="shared" si="39"/>
        <v>May</v>
      </c>
      <c r="Y1274" s="2">
        <v>45788</v>
      </c>
      <c r="Z1274">
        <v>0</v>
      </c>
      <c r="AA1274" t="b">
        <v>1</v>
      </c>
      <c r="AB1274" s="2">
        <v>45858</v>
      </c>
      <c r="AC1274">
        <v>3</v>
      </c>
      <c r="AD1274">
        <v>31</v>
      </c>
      <c r="AE1274">
        <v>8</v>
      </c>
      <c r="AF1274">
        <v>1.6</v>
      </c>
      <c r="AG1274">
        <v>0</v>
      </c>
      <c r="AH1274" s="30">
        <v>0</v>
      </c>
      <c r="AI1274">
        <v>0</v>
      </c>
      <c r="AJ1274" t="s">
        <v>49</v>
      </c>
      <c r="AK1274" t="s">
        <v>42</v>
      </c>
      <c r="AL1274" s="29">
        <f>Table1[[#This Row],[membership_tenure_months]]*Table1[[#This Row],[final_price]]</f>
        <v>112.5</v>
      </c>
    </row>
    <row r="1275" spans="1:38" x14ac:dyDescent="0.35">
      <c r="A1275">
        <v>35</v>
      </c>
      <c r="B1275" t="s">
        <v>43</v>
      </c>
      <c r="C1275">
        <v>5</v>
      </c>
      <c r="D1275" t="s">
        <v>44</v>
      </c>
      <c r="E1275" t="b">
        <v>1</v>
      </c>
      <c r="F1275" s="1">
        <v>0.65625</v>
      </c>
      <c r="G1275" s="1">
        <v>0.77986111111111112</v>
      </c>
      <c r="H1275">
        <v>178</v>
      </c>
      <c r="I1275" t="b">
        <v>0</v>
      </c>
      <c r="J1275" t="b">
        <v>0</v>
      </c>
      <c r="K1275" t="b">
        <v>0</v>
      </c>
      <c r="L1275" t="s">
        <v>45</v>
      </c>
      <c r="M1275">
        <v>30</v>
      </c>
      <c r="N1275" t="s">
        <v>37</v>
      </c>
      <c r="O1275">
        <v>30</v>
      </c>
      <c r="P1275" t="s">
        <v>46</v>
      </c>
      <c r="Q1275">
        <v>0</v>
      </c>
      <c r="R1275" s="29">
        <v>30</v>
      </c>
      <c r="S1275" t="s">
        <v>47</v>
      </c>
      <c r="T1275" t="s">
        <v>48</v>
      </c>
      <c r="U1275">
        <v>36.7378</v>
      </c>
      <c r="V1275">
        <v>-119.7871</v>
      </c>
      <c r="W1275">
        <f t="shared" si="38"/>
        <v>2024</v>
      </c>
      <c r="X1275" t="str">
        <f t="shared" si="39"/>
        <v>January</v>
      </c>
      <c r="Y1275" s="2">
        <v>45319</v>
      </c>
      <c r="Z1275">
        <v>0</v>
      </c>
      <c r="AA1275" t="b">
        <v>1</v>
      </c>
      <c r="AB1275" s="2">
        <v>45832</v>
      </c>
      <c r="AC1275">
        <v>19</v>
      </c>
      <c r="AD1275">
        <v>57</v>
      </c>
      <c r="AE1275">
        <v>20</v>
      </c>
      <c r="AF1275">
        <v>3</v>
      </c>
      <c r="AG1275">
        <v>0</v>
      </c>
      <c r="AH1275" s="30">
        <v>0</v>
      </c>
      <c r="AI1275">
        <v>0</v>
      </c>
      <c r="AJ1275" t="s">
        <v>49</v>
      </c>
      <c r="AK1275" t="s">
        <v>42</v>
      </c>
      <c r="AL1275" s="29">
        <f>Table1[[#This Row],[membership_tenure_months]]*Table1[[#This Row],[final_price]]</f>
        <v>570</v>
      </c>
    </row>
    <row r="1276" spans="1:38" x14ac:dyDescent="0.35">
      <c r="A1276">
        <v>26</v>
      </c>
      <c r="B1276" t="s">
        <v>34</v>
      </c>
      <c r="C1276">
        <v>5</v>
      </c>
      <c r="D1276" t="s">
        <v>88</v>
      </c>
      <c r="E1276" t="b">
        <v>1</v>
      </c>
      <c r="F1276" s="1">
        <v>0.71597222222222223</v>
      </c>
      <c r="G1276" s="1">
        <v>0.75138888888888888</v>
      </c>
      <c r="H1276">
        <v>51</v>
      </c>
      <c r="I1276" t="b">
        <v>0</v>
      </c>
      <c r="J1276" t="b">
        <v>1</v>
      </c>
      <c r="K1276" t="b">
        <v>1</v>
      </c>
      <c r="L1276" t="s">
        <v>80</v>
      </c>
      <c r="M1276">
        <v>50</v>
      </c>
      <c r="N1276" t="s">
        <v>82</v>
      </c>
      <c r="O1276">
        <v>37.5</v>
      </c>
      <c r="P1276" t="s">
        <v>93</v>
      </c>
      <c r="Q1276">
        <v>0.15</v>
      </c>
      <c r="R1276" s="29">
        <v>31.875</v>
      </c>
      <c r="S1276" t="s">
        <v>39</v>
      </c>
      <c r="T1276" t="s">
        <v>83</v>
      </c>
      <c r="U1276">
        <v>33.770099999999999</v>
      </c>
      <c r="V1276">
        <v>-118.19370000000001</v>
      </c>
      <c r="W1276">
        <f t="shared" si="38"/>
        <v>2025</v>
      </c>
      <c r="X1276" t="str">
        <f t="shared" si="39"/>
        <v>March</v>
      </c>
      <c r="Y1276" s="2">
        <v>45719</v>
      </c>
      <c r="Z1276">
        <v>1</v>
      </c>
      <c r="AA1276" t="b">
        <v>1</v>
      </c>
      <c r="AB1276" s="2">
        <v>45854</v>
      </c>
      <c r="AC1276">
        <v>5</v>
      </c>
      <c r="AD1276">
        <v>35</v>
      </c>
      <c r="AE1276">
        <v>20</v>
      </c>
      <c r="AF1276">
        <v>0.8</v>
      </c>
      <c r="AG1276">
        <v>5.62</v>
      </c>
      <c r="AH1276" s="30">
        <v>0</v>
      </c>
      <c r="AI1276">
        <v>0</v>
      </c>
      <c r="AJ1276" t="s">
        <v>84</v>
      </c>
      <c r="AK1276" t="s">
        <v>42</v>
      </c>
      <c r="AL1276" s="29">
        <f>Table1[[#This Row],[membership_tenure_months]]*Table1[[#This Row],[final_price]]</f>
        <v>159.375</v>
      </c>
    </row>
    <row r="1277" spans="1:38" x14ac:dyDescent="0.35">
      <c r="A1277">
        <v>17</v>
      </c>
      <c r="B1277" t="s">
        <v>34</v>
      </c>
      <c r="C1277">
        <v>3</v>
      </c>
      <c r="D1277" t="s">
        <v>153</v>
      </c>
      <c r="E1277" t="b">
        <v>1</v>
      </c>
      <c r="F1277" s="1">
        <v>0.65347222222222223</v>
      </c>
      <c r="G1277" s="1">
        <v>0.70694444444444449</v>
      </c>
      <c r="H1277">
        <v>77</v>
      </c>
      <c r="I1277" t="b">
        <v>1</v>
      </c>
      <c r="J1277" t="b">
        <v>1</v>
      </c>
      <c r="K1277" t="b">
        <v>0</v>
      </c>
      <c r="L1277" t="s">
        <v>80</v>
      </c>
      <c r="M1277">
        <v>50</v>
      </c>
      <c r="N1277" t="s">
        <v>82</v>
      </c>
      <c r="O1277">
        <v>37.5</v>
      </c>
      <c r="P1277" t="s">
        <v>51</v>
      </c>
      <c r="Q1277">
        <v>0.1</v>
      </c>
      <c r="R1277" s="29">
        <v>33.75</v>
      </c>
      <c r="S1277" t="s">
        <v>39</v>
      </c>
      <c r="T1277" t="s">
        <v>76</v>
      </c>
      <c r="U1277">
        <v>37.774900000000002</v>
      </c>
      <c r="V1277">
        <v>-122.4194</v>
      </c>
      <c r="W1277">
        <f t="shared" si="38"/>
        <v>2024</v>
      </c>
      <c r="X1277" t="str">
        <f t="shared" si="39"/>
        <v>October</v>
      </c>
      <c r="Y1277" s="2">
        <v>45573</v>
      </c>
      <c r="Z1277">
        <v>7</v>
      </c>
      <c r="AA1277" t="b">
        <v>1</v>
      </c>
      <c r="AB1277" s="2">
        <v>45846</v>
      </c>
      <c r="AC1277">
        <v>10</v>
      </c>
      <c r="AD1277">
        <v>43</v>
      </c>
      <c r="AE1277">
        <v>12</v>
      </c>
      <c r="AF1277">
        <v>1.3</v>
      </c>
      <c r="AG1277">
        <v>3.75</v>
      </c>
      <c r="AH1277" s="30">
        <v>0</v>
      </c>
      <c r="AI1277">
        <v>0</v>
      </c>
      <c r="AJ1277" t="s">
        <v>77</v>
      </c>
      <c r="AK1277" t="s">
        <v>42</v>
      </c>
      <c r="AL1277" s="29">
        <f>Table1[[#This Row],[membership_tenure_months]]*Table1[[#This Row],[final_price]]</f>
        <v>337.5</v>
      </c>
    </row>
    <row r="1278" spans="1:38" x14ac:dyDescent="0.35">
      <c r="A1278">
        <v>40</v>
      </c>
      <c r="B1278" t="s">
        <v>34</v>
      </c>
      <c r="C1278">
        <v>3</v>
      </c>
      <c r="D1278" t="s">
        <v>136</v>
      </c>
      <c r="E1278" t="b">
        <v>0</v>
      </c>
      <c r="F1278" s="1">
        <v>0.49861111111111112</v>
      </c>
      <c r="G1278" s="1">
        <v>0.60486111111111107</v>
      </c>
      <c r="H1278">
        <v>153</v>
      </c>
      <c r="I1278" t="b">
        <v>1</v>
      </c>
      <c r="J1278" t="b">
        <v>1</v>
      </c>
      <c r="K1278" t="b">
        <v>0</v>
      </c>
      <c r="L1278" t="s">
        <v>80</v>
      </c>
      <c r="M1278">
        <v>50</v>
      </c>
      <c r="N1278" t="s">
        <v>37</v>
      </c>
      <c r="O1278">
        <v>50</v>
      </c>
      <c r="P1278" t="s">
        <v>46</v>
      </c>
      <c r="Q1278">
        <v>0</v>
      </c>
      <c r="R1278" s="29">
        <v>50</v>
      </c>
      <c r="S1278" t="s">
        <v>39</v>
      </c>
      <c r="T1278" t="s">
        <v>83</v>
      </c>
      <c r="U1278">
        <v>33.770099999999999</v>
      </c>
      <c r="V1278">
        <v>-118.19370000000001</v>
      </c>
      <c r="W1278">
        <f t="shared" si="38"/>
        <v>2022</v>
      </c>
      <c r="X1278" t="str">
        <f t="shared" si="39"/>
        <v>August</v>
      </c>
      <c r="Y1278" s="2">
        <v>44780</v>
      </c>
      <c r="Z1278">
        <v>4</v>
      </c>
      <c r="AA1278" t="b">
        <v>1</v>
      </c>
      <c r="AB1278" s="2">
        <v>45801</v>
      </c>
      <c r="AC1278">
        <v>36</v>
      </c>
      <c r="AD1278">
        <v>88</v>
      </c>
      <c r="AE1278">
        <v>12</v>
      </c>
      <c r="AF1278">
        <v>2.6</v>
      </c>
      <c r="AG1278">
        <v>0</v>
      </c>
      <c r="AH1278" s="30">
        <v>1</v>
      </c>
      <c r="AI1278">
        <v>1</v>
      </c>
      <c r="AJ1278" t="s">
        <v>84</v>
      </c>
      <c r="AK1278" t="s">
        <v>42</v>
      </c>
      <c r="AL1278" s="29">
        <f>Table1[[#This Row],[membership_tenure_months]]*Table1[[#This Row],[final_price]]</f>
        <v>1800</v>
      </c>
    </row>
    <row r="1279" spans="1:38" x14ac:dyDescent="0.35">
      <c r="A1279">
        <v>28</v>
      </c>
      <c r="B1279" t="s">
        <v>34</v>
      </c>
      <c r="C1279">
        <v>4</v>
      </c>
      <c r="D1279" t="s">
        <v>151</v>
      </c>
      <c r="E1279" t="b">
        <v>0</v>
      </c>
      <c r="F1279" s="1">
        <v>0.39027777777777778</v>
      </c>
      <c r="G1279" s="1">
        <v>0.45624999999999999</v>
      </c>
      <c r="H1279">
        <v>95</v>
      </c>
      <c r="I1279" t="b">
        <v>0</v>
      </c>
      <c r="J1279" t="b">
        <v>1</v>
      </c>
      <c r="K1279" t="b">
        <v>0</v>
      </c>
      <c r="L1279" t="s">
        <v>36</v>
      </c>
      <c r="M1279">
        <v>50</v>
      </c>
      <c r="N1279" t="s">
        <v>37</v>
      </c>
      <c r="O1279">
        <v>50</v>
      </c>
      <c r="P1279" t="s">
        <v>93</v>
      </c>
      <c r="Q1279">
        <v>0.15</v>
      </c>
      <c r="R1279" s="29">
        <v>42.5</v>
      </c>
      <c r="S1279" t="s">
        <v>39</v>
      </c>
      <c r="T1279" t="s">
        <v>83</v>
      </c>
      <c r="U1279">
        <v>33.770099999999999</v>
      </c>
      <c r="V1279">
        <v>-118.19370000000001</v>
      </c>
      <c r="W1279">
        <f t="shared" si="38"/>
        <v>2025</v>
      </c>
      <c r="X1279" t="str">
        <f t="shared" si="39"/>
        <v>January</v>
      </c>
      <c r="Y1279" s="2">
        <v>45679</v>
      </c>
      <c r="Z1279">
        <v>2</v>
      </c>
      <c r="AA1279" t="b">
        <v>1</v>
      </c>
      <c r="AB1279" s="2">
        <v>45852</v>
      </c>
      <c r="AC1279">
        <v>7</v>
      </c>
      <c r="AD1279">
        <v>37</v>
      </c>
      <c r="AE1279">
        <v>16</v>
      </c>
      <c r="AF1279">
        <v>1.6</v>
      </c>
      <c r="AG1279">
        <v>7.5</v>
      </c>
      <c r="AH1279" s="30">
        <v>0</v>
      </c>
      <c r="AI1279">
        <v>0</v>
      </c>
      <c r="AJ1279" t="s">
        <v>84</v>
      </c>
      <c r="AK1279" t="s">
        <v>42</v>
      </c>
      <c r="AL1279" s="29">
        <f>Table1[[#This Row],[membership_tenure_months]]*Table1[[#This Row],[final_price]]</f>
        <v>297.5</v>
      </c>
    </row>
    <row r="1280" spans="1:38" x14ac:dyDescent="0.35">
      <c r="A1280">
        <v>17</v>
      </c>
      <c r="B1280" t="s">
        <v>43</v>
      </c>
      <c r="C1280">
        <v>2</v>
      </c>
      <c r="D1280" t="s">
        <v>145</v>
      </c>
      <c r="E1280" t="b">
        <v>0</v>
      </c>
      <c r="F1280" s="1">
        <v>0.33750000000000002</v>
      </c>
      <c r="G1280" s="1">
        <v>0.3659722222222222</v>
      </c>
      <c r="H1280">
        <v>41</v>
      </c>
      <c r="I1280" t="b">
        <v>1</v>
      </c>
      <c r="J1280" t="b">
        <v>0</v>
      </c>
      <c r="K1280" t="b">
        <v>1</v>
      </c>
      <c r="L1280" t="s">
        <v>36</v>
      </c>
      <c r="M1280">
        <v>30</v>
      </c>
      <c r="N1280" t="s">
        <v>82</v>
      </c>
      <c r="O1280">
        <v>22.5</v>
      </c>
      <c r="P1280" t="s">
        <v>51</v>
      </c>
      <c r="Q1280">
        <v>0.1</v>
      </c>
      <c r="R1280" s="29">
        <v>20.25</v>
      </c>
      <c r="S1280" t="s">
        <v>47</v>
      </c>
      <c r="T1280" t="s">
        <v>83</v>
      </c>
      <c r="U1280">
        <v>33.770099999999999</v>
      </c>
      <c r="V1280">
        <v>-118.19370000000001</v>
      </c>
      <c r="W1280">
        <f t="shared" si="38"/>
        <v>2024</v>
      </c>
      <c r="X1280" t="str">
        <f t="shared" si="39"/>
        <v>January</v>
      </c>
      <c r="Y1280" s="2">
        <v>45299</v>
      </c>
      <c r="Z1280">
        <v>0</v>
      </c>
      <c r="AA1280" t="b">
        <v>0</v>
      </c>
      <c r="AB1280" s="2">
        <v>45831</v>
      </c>
      <c r="AC1280">
        <v>19</v>
      </c>
      <c r="AD1280">
        <v>58</v>
      </c>
      <c r="AE1280">
        <v>8</v>
      </c>
      <c r="AF1280">
        <v>0.7</v>
      </c>
      <c r="AG1280">
        <v>2.25</v>
      </c>
      <c r="AH1280" s="30">
        <v>0</v>
      </c>
      <c r="AI1280">
        <v>0</v>
      </c>
      <c r="AJ1280" t="s">
        <v>84</v>
      </c>
      <c r="AK1280" t="s">
        <v>42</v>
      </c>
      <c r="AL1280" s="29">
        <f>Table1[[#This Row],[membership_tenure_months]]*Table1[[#This Row],[final_price]]</f>
        <v>384.75</v>
      </c>
    </row>
    <row r="1281" spans="1:38" x14ac:dyDescent="0.35">
      <c r="A1281">
        <v>23</v>
      </c>
      <c r="B1281" t="s">
        <v>54</v>
      </c>
      <c r="C1281">
        <v>3</v>
      </c>
      <c r="D1281" t="s">
        <v>121</v>
      </c>
      <c r="E1281" t="b">
        <v>1</v>
      </c>
      <c r="F1281" s="1">
        <v>0.54583333333333328</v>
      </c>
      <c r="G1281" s="1">
        <v>0.60763888888888884</v>
      </c>
      <c r="H1281">
        <v>89</v>
      </c>
      <c r="I1281" t="b">
        <v>1</v>
      </c>
      <c r="J1281" t="b">
        <v>1</v>
      </c>
      <c r="K1281" t="b">
        <v>0</v>
      </c>
      <c r="L1281" t="s">
        <v>36</v>
      </c>
      <c r="M1281">
        <v>20</v>
      </c>
      <c r="N1281" t="s">
        <v>82</v>
      </c>
      <c r="O1281">
        <v>15</v>
      </c>
      <c r="P1281" t="s">
        <v>51</v>
      </c>
      <c r="Q1281">
        <v>0.1</v>
      </c>
      <c r="R1281" s="29">
        <v>13.5</v>
      </c>
      <c r="S1281" t="s">
        <v>56</v>
      </c>
      <c r="T1281" t="s">
        <v>76</v>
      </c>
      <c r="U1281">
        <v>37.774900000000002</v>
      </c>
      <c r="V1281">
        <v>-122.4194</v>
      </c>
      <c r="W1281">
        <f t="shared" si="38"/>
        <v>2023</v>
      </c>
      <c r="X1281" t="str">
        <f t="shared" si="39"/>
        <v>September</v>
      </c>
      <c r="Y1281" s="2">
        <v>45172</v>
      </c>
      <c r="Z1281">
        <v>5</v>
      </c>
      <c r="AA1281" t="b">
        <v>1</v>
      </c>
      <c r="AB1281" s="2">
        <v>45823</v>
      </c>
      <c r="AC1281">
        <v>23</v>
      </c>
      <c r="AD1281">
        <v>66</v>
      </c>
      <c r="AE1281">
        <v>12</v>
      </c>
      <c r="AF1281">
        <v>1.5</v>
      </c>
      <c r="AG1281">
        <v>1.5</v>
      </c>
      <c r="AH1281" s="30">
        <v>1</v>
      </c>
      <c r="AI1281">
        <v>0</v>
      </c>
      <c r="AJ1281" t="s">
        <v>77</v>
      </c>
      <c r="AK1281" t="s">
        <v>42</v>
      </c>
      <c r="AL1281" s="29">
        <f>Table1[[#This Row],[membership_tenure_months]]*Table1[[#This Row],[final_price]]</f>
        <v>310.5</v>
      </c>
    </row>
    <row r="1282" spans="1:38" x14ac:dyDescent="0.35">
      <c r="A1282">
        <v>24</v>
      </c>
      <c r="B1282" t="s">
        <v>34</v>
      </c>
      <c r="C1282">
        <v>2</v>
      </c>
      <c r="D1282" t="s">
        <v>103</v>
      </c>
      <c r="E1282" t="b">
        <v>1</v>
      </c>
      <c r="F1282" s="1">
        <v>0.73888888888888893</v>
      </c>
      <c r="G1282" s="1">
        <v>0.83472222222222225</v>
      </c>
      <c r="H1282">
        <v>138</v>
      </c>
      <c r="I1282" t="b">
        <v>0</v>
      </c>
      <c r="J1282" t="b">
        <v>1</v>
      </c>
      <c r="K1282" t="b">
        <v>1</v>
      </c>
      <c r="L1282" t="s">
        <v>36</v>
      </c>
      <c r="M1282">
        <v>50</v>
      </c>
      <c r="N1282" t="s">
        <v>37</v>
      </c>
      <c r="O1282">
        <v>50</v>
      </c>
      <c r="P1282" t="s">
        <v>38</v>
      </c>
      <c r="Q1282">
        <v>0.05</v>
      </c>
      <c r="R1282" s="29">
        <v>47.5</v>
      </c>
      <c r="S1282" t="s">
        <v>39</v>
      </c>
      <c r="T1282" t="s">
        <v>48</v>
      </c>
      <c r="U1282">
        <v>36.7378</v>
      </c>
      <c r="V1282">
        <v>-119.7871</v>
      </c>
      <c r="W1282">
        <f t="shared" ref="W1282:W1345" si="40">YEAR(Y:Y)</f>
        <v>2023</v>
      </c>
      <c r="X1282" t="str">
        <f t="shared" ref="X1282:X1345" si="41">TEXT(Y:Y,"MMMM")</f>
        <v>June</v>
      </c>
      <c r="Y1282" s="2">
        <v>45082</v>
      </c>
      <c r="Z1282">
        <v>3</v>
      </c>
      <c r="AA1282" t="b">
        <v>1</v>
      </c>
      <c r="AB1282" s="2">
        <v>45818</v>
      </c>
      <c r="AC1282">
        <v>26</v>
      </c>
      <c r="AD1282">
        <v>71</v>
      </c>
      <c r="AE1282">
        <v>8</v>
      </c>
      <c r="AF1282">
        <v>2.2999999999999998</v>
      </c>
      <c r="AG1282">
        <v>2.5</v>
      </c>
      <c r="AH1282" s="30">
        <v>1</v>
      </c>
      <c r="AI1282">
        <v>1</v>
      </c>
      <c r="AJ1282" t="s">
        <v>49</v>
      </c>
      <c r="AK1282" t="s">
        <v>42</v>
      </c>
      <c r="AL1282" s="29">
        <f>Table1[[#This Row],[membership_tenure_months]]*Table1[[#This Row],[final_price]]</f>
        <v>1235</v>
      </c>
    </row>
    <row r="1283" spans="1:38" x14ac:dyDescent="0.35">
      <c r="A1283">
        <v>18</v>
      </c>
      <c r="B1283" t="s">
        <v>34</v>
      </c>
      <c r="C1283">
        <v>1</v>
      </c>
      <c r="D1283" t="s">
        <v>114</v>
      </c>
      <c r="E1283" t="b">
        <v>0</v>
      </c>
      <c r="F1283" s="1">
        <v>0.75069444444444444</v>
      </c>
      <c r="G1283" s="1">
        <v>0.77500000000000002</v>
      </c>
      <c r="H1283">
        <v>35</v>
      </c>
      <c r="I1283" t="b">
        <v>1</v>
      </c>
      <c r="J1283" t="b">
        <v>1</v>
      </c>
      <c r="K1283" t="b">
        <v>0</v>
      </c>
      <c r="L1283" t="s">
        <v>45</v>
      </c>
      <c r="M1283">
        <v>50</v>
      </c>
      <c r="N1283" t="s">
        <v>37</v>
      </c>
      <c r="O1283">
        <v>50</v>
      </c>
      <c r="P1283" t="s">
        <v>51</v>
      </c>
      <c r="Q1283">
        <v>0.1</v>
      </c>
      <c r="R1283" s="29">
        <v>45</v>
      </c>
      <c r="S1283" t="s">
        <v>39</v>
      </c>
      <c r="T1283" t="s">
        <v>61</v>
      </c>
      <c r="U1283">
        <v>38.581600000000002</v>
      </c>
      <c r="V1283">
        <v>-121.4944</v>
      </c>
      <c r="W1283">
        <f t="shared" si="40"/>
        <v>2023</v>
      </c>
      <c r="X1283" t="str">
        <f t="shared" si="41"/>
        <v>November</v>
      </c>
      <c r="Y1283" s="2">
        <v>45234</v>
      </c>
      <c r="Z1283">
        <v>7</v>
      </c>
      <c r="AA1283" t="b">
        <v>1</v>
      </c>
      <c r="AB1283" s="2">
        <v>45827</v>
      </c>
      <c r="AC1283">
        <v>21</v>
      </c>
      <c r="AD1283">
        <v>62</v>
      </c>
      <c r="AE1283">
        <v>4</v>
      </c>
      <c r="AF1283">
        <v>0.6</v>
      </c>
      <c r="AG1283">
        <v>5</v>
      </c>
      <c r="AH1283" s="30">
        <v>1</v>
      </c>
      <c r="AI1283">
        <v>0</v>
      </c>
      <c r="AJ1283" t="s">
        <v>62</v>
      </c>
      <c r="AK1283" t="s">
        <v>42</v>
      </c>
      <c r="AL1283" s="29">
        <f>Table1[[#This Row],[membership_tenure_months]]*Table1[[#This Row],[final_price]]</f>
        <v>945</v>
      </c>
    </row>
    <row r="1284" spans="1:38" x14ac:dyDescent="0.35">
      <c r="A1284">
        <v>48</v>
      </c>
      <c r="B1284" t="s">
        <v>34</v>
      </c>
      <c r="C1284">
        <v>4</v>
      </c>
      <c r="D1284" t="s">
        <v>170</v>
      </c>
      <c r="E1284" t="b">
        <v>0</v>
      </c>
      <c r="F1284" s="1">
        <v>0.39861111111111114</v>
      </c>
      <c r="G1284" s="1">
        <v>0.42430555555555555</v>
      </c>
      <c r="H1284">
        <v>37</v>
      </c>
      <c r="I1284" t="b">
        <v>0</v>
      </c>
      <c r="J1284" t="b">
        <v>0</v>
      </c>
      <c r="K1284" t="b">
        <v>0</v>
      </c>
      <c r="L1284" t="s">
        <v>36</v>
      </c>
      <c r="M1284">
        <v>50</v>
      </c>
      <c r="N1284" t="s">
        <v>82</v>
      </c>
      <c r="O1284">
        <v>37.5</v>
      </c>
      <c r="P1284" t="s">
        <v>46</v>
      </c>
      <c r="Q1284">
        <v>0</v>
      </c>
      <c r="R1284" s="29">
        <v>37.5</v>
      </c>
      <c r="S1284" t="s">
        <v>39</v>
      </c>
      <c r="T1284" t="s">
        <v>72</v>
      </c>
      <c r="U1284">
        <v>35.3733</v>
      </c>
      <c r="V1284">
        <v>-119.0187</v>
      </c>
      <c r="W1284">
        <f t="shared" si="40"/>
        <v>2025</v>
      </c>
      <c r="X1284" t="str">
        <f t="shared" si="41"/>
        <v>June</v>
      </c>
      <c r="Y1284" s="2">
        <v>45820</v>
      </c>
      <c r="Z1284">
        <v>0</v>
      </c>
      <c r="AA1284" t="b">
        <v>1</v>
      </c>
      <c r="AB1284" s="2">
        <v>45860</v>
      </c>
      <c r="AC1284">
        <v>2</v>
      </c>
      <c r="AD1284">
        <v>29</v>
      </c>
      <c r="AE1284">
        <v>16</v>
      </c>
      <c r="AF1284">
        <v>0.6</v>
      </c>
      <c r="AG1284">
        <v>0</v>
      </c>
      <c r="AH1284" s="30">
        <v>0</v>
      </c>
      <c r="AI1284">
        <v>0</v>
      </c>
      <c r="AJ1284" t="s">
        <v>73</v>
      </c>
      <c r="AK1284" t="s">
        <v>42</v>
      </c>
      <c r="AL1284" s="29">
        <f>Table1[[#This Row],[membership_tenure_months]]*Table1[[#This Row],[final_price]]</f>
        <v>75</v>
      </c>
    </row>
    <row r="1285" spans="1:38" x14ac:dyDescent="0.35">
      <c r="A1285">
        <v>38</v>
      </c>
      <c r="B1285" t="s">
        <v>34</v>
      </c>
      <c r="C1285">
        <v>3</v>
      </c>
      <c r="D1285" t="s">
        <v>140</v>
      </c>
      <c r="E1285" t="b">
        <v>1</v>
      </c>
      <c r="F1285" s="1">
        <v>0.48402777777777778</v>
      </c>
      <c r="G1285" s="1">
        <v>0.5395833333333333</v>
      </c>
      <c r="H1285">
        <v>80</v>
      </c>
      <c r="I1285" t="b">
        <v>1</v>
      </c>
      <c r="J1285" t="b">
        <v>1</v>
      </c>
      <c r="K1285" t="b">
        <v>1</v>
      </c>
      <c r="L1285" t="s">
        <v>80</v>
      </c>
      <c r="M1285">
        <v>50</v>
      </c>
      <c r="N1285" t="s">
        <v>82</v>
      </c>
      <c r="O1285">
        <v>37.5</v>
      </c>
      <c r="P1285" t="s">
        <v>93</v>
      </c>
      <c r="Q1285">
        <v>0.15</v>
      </c>
      <c r="R1285" s="29">
        <v>31.875</v>
      </c>
      <c r="S1285" t="s">
        <v>39</v>
      </c>
      <c r="T1285" t="s">
        <v>52</v>
      </c>
      <c r="U1285">
        <v>37.804400000000001</v>
      </c>
      <c r="V1285">
        <v>-122.27119999999999</v>
      </c>
      <c r="W1285">
        <f t="shared" si="40"/>
        <v>2024</v>
      </c>
      <c r="X1285" t="str">
        <f t="shared" si="41"/>
        <v>July</v>
      </c>
      <c r="Y1285" s="2">
        <v>45483</v>
      </c>
      <c r="Z1285">
        <v>4</v>
      </c>
      <c r="AA1285" t="b">
        <v>0</v>
      </c>
      <c r="AB1285" s="2">
        <v>45841</v>
      </c>
      <c r="AC1285">
        <v>13</v>
      </c>
      <c r="AD1285">
        <v>48</v>
      </c>
      <c r="AE1285">
        <v>12</v>
      </c>
      <c r="AF1285">
        <v>1.3</v>
      </c>
      <c r="AG1285">
        <v>5.62</v>
      </c>
      <c r="AH1285" s="30">
        <v>0</v>
      </c>
      <c r="AI1285">
        <v>0</v>
      </c>
      <c r="AJ1285" t="s">
        <v>53</v>
      </c>
      <c r="AK1285" t="s">
        <v>42</v>
      </c>
      <c r="AL1285" s="29">
        <f>Table1[[#This Row],[membership_tenure_months]]*Table1[[#This Row],[final_price]]</f>
        <v>414.375</v>
      </c>
    </row>
    <row r="1286" spans="1:38" x14ac:dyDescent="0.35">
      <c r="A1286">
        <v>23</v>
      </c>
      <c r="B1286" t="s">
        <v>43</v>
      </c>
      <c r="C1286">
        <v>2</v>
      </c>
      <c r="D1286" t="s">
        <v>35</v>
      </c>
      <c r="E1286" t="b">
        <v>0</v>
      </c>
      <c r="F1286" s="1">
        <v>0.49722222222222223</v>
      </c>
      <c r="G1286" s="1">
        <v>0.5708333333333333</v>
      </c>
      <c r="H1286">
        <v>106</v>
      </c>
      <c r="I1286" t="b">
        <v>0</v>
      </c>
      <c r="J1286" t="b">
        <v>1</v>
      </c>
      <c r="K1286" t="b">
        <v>1</v>
      </c>
      <c r="L1286" t="s">
        <v>80</v>
      </c>
      <c r="M1286">
        <v>30</v>
      </c>
      <c r="N1286" t="s">
        <v>37</v>
      </c>
      <c r="O1286">
        <v>30</v>
      </c>
      <c r="P1286" t="s">
        <v>38</v>
      </c>
      <c r="Q1286">
        <v>0.05</v>
      </c>
      <c r="R1286" s="29">
        <v>28.5</v>
      </c>
      <c r="S1286" t="s">
        <v>47</v>
      </c>
      <c r="T1286" t="s">
        <v>48</v>
      </c>
      <c r="U1286">
        <v>36.7378</v>
      </c>
      <c r="V1286">
        <v>-119.7871</v>
      </c>
      <c r="W1286">
        <f t="shared" si="40"/>
        <v>2023</v>
      </c>
      <c r="X1286" t="str">
        <f t="shared" si="41"/>
        <v>December</v>
      </c>
      <c r="Y1286" s="2">
        <v>45279</v>
      </c>
      <c r="Z1286">
        <v>8</v>
      </c>
      <c r="AA1286" t="b">
        <v>0</v>
      </c>
      <c r="AB1286" s="2">
        <v>45829</v>
      </c>
      <c r="AC1286">
        <v>20</v>
      </c>
      <c r="AD1286">
        <v>60</v>
      </c>
      <c r="AE1286">
        <v>8</v>
      </c>
      <c r="AF1286">
        <v>1.8</v>
      </c>
      <c r="AG1286">
        <v>1.5</v>
      </c>
      <c r="AH1286" s="30">
        <v>0</v>
      </c>
      <c r="AI1286">
        <v>0</v>
      </c>
      <c r="AJ1286" t="s">
        <v>49</v>
      </c>
      <c r="AK1286" t="s">
        <v>42</v>
      </c>
      <c r="AL1286" s="29">
        <f>Table1[[#This Row],[membership_tenure_months]]*Table1[[#This Row],[final_price]]</f>
        <v>570</v>
      </c>
    </row>
    <row r="1287" spans="1:38" x14ac:dyDescent="0.35">
      <c r="A1287">
        <v>36</v>
      </c>
      <c r="B1287" t="s">
        <v>43</v>
      </c>
      <c r="C1287">
        <v>4</v>
      </c>
      <c r="D1287" t="s">
        <v>163</v>
      </c>
      <c r="E1287" t="b">
        <v>0</v>
      </c>
      <c r="F1287" s="1">
        <v>0.58472222222222225</v>
      </c>
      <c r="G1287" s="1">
        <v>0.68611111111111112</v>
      </c>
      <c r="H1287">
        <v>146</v>
      </c>
      <c r="I1287" t="b">
        <v>0</v>
      </c>
      <c r="J1287" t="b">
        <v>0</v>
      </c>
      <c r="K1287" t="b">
        <v>1</v>
      </c>
      <c r="L1287" t="s">
        <v>80</v>
      </c>
      <c r="M1287">
        <v>30</v>
      </c>
      <c r="N1287" t="s">
        <v>82</v>
      </c>
      <c r="O1287">
        <v>22.5</v>
      </c>
      <c r="P1287" t="s">
        <v>38</v>
      </c>
      <c r="Q1287">
        <v>0.05</v>
      </c>
      <c r="R1287" s="29">
        <v>21.375</v>
      </c>
      <c r="S1287" t="s">
        <v>47</v>
      </c>
      <c r="T1287" t="s">
        <v>40</v>
      </c>
      <c r="U1287">
        <v>37.338200000000001</v>
      </c>
      <c r="V1287">
        <v>-121.88630000000001</v>
      </c>
      <c r="W1287">
        <f t="shared" si="40"/>
        <v>2025</v>
      </c>
      <c r="X1287" t="str">
        <f t="shared" si="41"/>
        <v>March</v>
      </c>
      <c r="Y1287" s="2">
        <v>45737</v>
      </c>
      <c r="Z1287">
        <v>0</v>
      </c>
      <c r="AA1287" t="b">
        <v>0</v>
      </c>
      <c r="AB1287" s="2">
        <v>45855</v>
      </c>
      <c r="AC1287">
        <v>5</v>
      </c>
      <c r="AD1287">
        <v>34</v>
      </c>
      <c r="AE1287">
        <v>16</v>
      </c>
      <c r="AF1287">
        <v>2.4</v>
      </c>
      <c r="AG1287">
        <v>1.1200000000000001</v>
      </c>
      <c r="AH1287" s="30">
        <v>0</v>
      </c>
      <c r="AI1287">
        <v>0</v>
      </c>
      <c r="AJ1287" t="s">
        <v>41</v>
      </c>
      <c r="AK1287" t="s">
        <v>42</v>
      </c>
      <c r="AL1287" s="29">
        <f>Table1[[#This Row],[membership_tenure_months]]*Table1[[#This Row],[final_price]]</f>
        <v>106.875</v>
      </c>
    </row>
    <row r="1288" spans="1:38" x14ac:dyDescent="0.35">
      <c r="A1288">
        <v>26</v>
      </c>
      <c r="B1288" t="s">
        <v>34</v>
      </c>
      <c r="C1288">
        <v>3</v>
      </c>
      <c r="D1288" t="s">
        <v>154</v>
      </c>
      <c r="E1288" t="b">
        <v>0</v>
      </c>
      <c r="F1288" s="1">
        <v>0.40138888888888891</v>
      </c>
      <c r="G1288" s="1">
        <v>0.44791666666666669</v>
      </c>
      <c r="H1288">
        <v>67</v>
      </c>
      <c r="I1288" t="b">
        <v>0</v>
      </c>
      <c r="J1288" t="b">
        <v>1</v>
      </c>
      <c r="K1288" t="b">
        <v>1</v>
      </c>
      <c r="L1288" t="s">
        <v>36</v>
      </c>
      <c r="M1288">
        <v>50</v>
      </c>
      <c r="N1288" t="s">
        <v>82</v>
      </c>
      <c r="O1288">
        <v>37.5</v>
      </c>
      <c r="P1288" t="s">
        <v>38</v>
      </c>
      <c r="Q1288">
        <v>0.05</v>
      </c>
      <c r="R1288" s="29">
        <v>35.625</v>
      </c>
      <c r="S1288" t="s">
        <v>39</v>
      </c>
      <c r="T1288" t="s">
        <v>69</v>
      </c>
      <c r="U1288">
        <v>32.715699999999998</v>
      </c>
      <c r="V1288">
        <v>-117.1611</v>
      </c>
      <c r="W1288">
        <f t="shared" si="40"/>
        <v>2024</v>
      </c>
      <c r="X1288" t="str">
        <f t="shared" si="41"/>
        <v>June</v>
      </c>
      <c r="Y1288" s="2">
        <v>45457</v>
      </c>
      <c r="Z1288">
        <v>4</v>
      </c>
      <c r="AA1288" t="b">
        <v>1</v>
      </c>
      <c r="AB1288" s="2">
        <v>45839</v>
      </c>
      <c r="AC1288">
        <v>14</v>
      </c>
      <c r="AD1288">
        <v>50</v>
      </c>
      <c r="AE1288">
        <v>12</v>
      </c>
      <c r="AF1288">
        <v>1.1000000000000001</v>
      </c>
      <c r="AG1288">
        <v>1.88</v>
      </c>
      <c r="AH1288" s="30">
        <v>0</v>
      </c>
      <c r="AI1288">
        <v>0</v>
      </c>
      <c r="AJ1288" t="s">
        <v>70</v>
      </c>
      <c r="AK1288" t="s">
        <v>42</v>
      </c>
      <c r="AL1288" s="29">
        <f>Table1[[#This Row],[membership_tenure_months]]*Table1[[#This Row],[final_price]]</f>
        <v>498.75</v>
      </c>
    </row>
    <row r="1289" spans="1:38" x14ac:dyDescent="0.35">
      <c r="A1289">
        <v>18</v>
      </c>
      <c r="B1289" t="s">
        <v>34</v>
      </c>
      <c r="C1289">
        <v>4</v>
      </c>
      <c r="D1289" t="s">
        <v>126</v>
      </c>
      <c r="E1289" t="b">
        <v>1</v>
      </c>
      <c r="F1289" s="1">
        <v>0.79722222222222228</v>
      </c>
      <c r="G1289" s="1">
        <v>0.89722222222222225</v>
      </c>
      <c r="H1289">
        <v>144</v>
      </c>
      <c r="I1289" t="b">
        <v>1</v>
      </c>
      <c r="J1289" t="b">
        <v>0</v>
      </c>
      <c r="K1289" t="b">
        <v>0</v>
      </c>
      <c r="L1289" t="s">
        <v>36</v>
      </c>
      <c r="M1289">
        <v>50</v>
      </c>
      <c r="N1289" t="s">
        <v>37</v>
      </c>
      <c r="O1289">
        <v>50</v>
      </c>
      <c r="P1289" t="s">
        <v>46</v>
      </c>
      <c r="Q1289">
        <v>0</v>
      </c>
      <c r="R1289" s="29">
        <v>50</v>
      </c>
      <c r="S1289" t="s">
        <v>39</v>
      </c>
      <c r="T1289" t="s">
        <v>69</v>
      </c>
      <c r="U1289">
        <v>32.715699999999998</v>
      </c>
      <c r="V1289">
        <v>-117.1611</v>
      </c>
      <c r="W1289">
        <f t="shared" si="40"/>
        <v>2025</v>
      </c>
      <c r="X1289" t="str">
        <f t="shared" si="41"/>
        <v>May</v>
      </c>
      <c r="Y1289" s="2">
        <v>45795</v>
      </c>
      <c r="Z1289">
        <v>0</v>
      </c>
      <c r="AA1289" t="b">
        <v>0</v>
      </c>
      <c r="AB1289" s="2">
        <v>45859</v>
      </c>
      <c r="AC1289">
        <v>3</v>
      </c>
      <c r="AD1289">
        <v>30</v>
      </c>
      <c r="AE1289">
        <v>16</v>
      </c>
      <c r="AF1289">
        <v>2.4</v>
      </c>
      <c r="AG1289">
        <v>0</v>
      </c>
      <c r="AH1289" s="30">
        <v>0</v>
      </c>
      <c r="AI1289">
        <v>1</v>
      </c>
      <c r="AJ1289" t="s">
        <v>70</v>
      </c>
      <c r="AK1289" t="s">
        <v>42</v>
      </c>
      <c r="AL1289" s="29">
        <f>Table1[[#This Row],[membership_tenure_months]]*Table1[[#This Row],[final_price]]</f>
        <v>150</v>
      </c>
    </row>
    <row r="1290" spans="1:38" x14ac:dyDescent="0.35">
      <c r="A1290">
        <v>20</v>
      </c>
      <c r="B1290" t="s">
        <v>66</v>
      </c>
      <c r="C1290">
        <v>2</v>
      </c>
      <c r="D1290" t="s">
        <v>135</v>
      </c>
      <c r="E1290" t="b">
        <v>1</v>
      </c>
      <c r="F1290" s="1">
        <v>0.39305555555555555</v>
      </c>
      <c r="G1290" s="1">
        <v>0.44097222222222221</v>
      </c>
      <c r="H1290">
        <v>69</v>
      </c>
      <c r="I1290" t="b">
        <v>0</v>
      </c>
      <c r="J1290" t="b">
        <v>0</v>
      </c>
      <c r="K1290" t="b">
        <v>0</v>
      </c>
      <c r="L1290" t="s">
        <v>60</v>
      </c>
      <c r="M1290">
        <v>70</v>
      </c>
      <c r="N1290" t="s">
        <v>37</v>
      </c>
      <c r="O1290">
        <v>70</v>
      </c>
      <c r="P1290" t="s">
        <v>46</v>
      </c>
      <c r="Q1290">
        <v>0</v>
      </c>
      <c r="R1290" s="29">
        <v>70</v>
      </c>
      <c r="S1290" t="s">
        <v>68</v>
      </c>
      <c r="T1290" t="s">
        <v>69</v>
      </c>
      <c r="U1290">
        <v>32.715699999999998</v>
      </c>
      <c r="V1290">
        <v>-117.1611</v>
      </c>
      <c r="W1290">
        <f t="shared" si="40"/>
        <v>2025</v>
      </c>
      <c r="X1290" t="str">
        <f t="shared" si="41"/>
        <v>March</v>
      </c>
      <c r="Y1290" s="2">
        <v>45747</v>
      </c>
      <c r="Z1290">
        <v>0</v>
      </c>
      <c r="AA1290" t="b">
        <v>1</v>
      </c>
      <c r="AB1290" s="2">
        <v>45856</v>
      </c>
      <c r="AC1290">
        <v>5</v>
      </c>
      <c r="AD1290">
        <v>33</v>
      </c>
      <c r="AE1290">
        <v>8</v>
      </c>
      <c r="AF1290">
        <v>1.2</v>
      </c>
      <c r="AG1290">
        <v>0</v>
      </c>
      <c r="AH1290" s="30">
        <v>0</v>
      </c>
      <c r="AI1290">
        <v>1</v>
      </c>
      <c r="AJ1290" t="s">
        <v>70</v>
      </c>
      <c r="AK1290" t="s">
        <v>42</v>
      </c>
      <c r="AL1290" s="29">
        <f>Table1[[#This Row],[membership_tenure_months]]*Table1[[#This Row],[final_price]]</f>
        <v>350</v>
      </c>
    </row>
    <row r="1291" spans="1:38" x14ac:dyDescent="0.35">
      <c r="A1291">
        <v>19</v>
      </c>
      <c r="B1291" t="s">
        <v>34</v>
      </c>
      <c r="C1291">
        <v>5</v>
      </c>
      <c r="D1291" t="s">
        <v>137</v>
      </c>
      <c r="E1291" t="b">
        <v>1</v>
      </c>
      <c r="F1291" s="1">
        <v>0.45416666666666666</v>
      </c>
      <c r="G1291" s="1">
        <v>0.55347222222222225</v>
      </c>
      <c r="H1291">
        <v>143</v>
      </c>
      <c r="I1291" t="b">
        <v>1</v>
      </c>
      <c r="J1291" t="b">
        <v>1</v>
      </c>
      <c r="K1291" t="b">
        <v>0</v>
      </c>
      <c r="L1291" t="s">
        <v>80</v>
      </c>
      <c r="M1291">
        <v>50</v>
      </c>
      <c r="N1291" t="s">
        <v>37</v>
      </c>
      <c r="O1291">
        <v>50</v>
      </c>
      <c r="P1291" t="s">
        <v>38</v>
      </c>
      <c r="Q1291">
        <v>0.05</v>
      </c>
      <c r="R1291" s="29">
        <v>47.5</v>
      </c>
      <c r="S1291" t="s">
        <v>39</v>
      </c>
      <c r="T1291" t="s">
        <v>83</v>
      </c>
      <c r="U1291">
        <v>33.770099999999999</v>
      </c>
      <c r="V1291">
        <v>-118.19370000000001</v>
      </c>
      <c r="W1291">
        <f t="shared" si="40"/>
        <v>2024</v>
      </c>
      <c r="X1291" t="str">
        <f t="shared" si="41"/>
        <v>April</v>
      </c>
      <c r="Y1291" s="2">
        <v>45408</v>
      </c>
      <c r="Z1291">
        <v>1</v>
      </c>
      <c r="AA1291" t="b">
        <v>1</v>
      </c>
      <c r="AB1291" s="2">
        <v>45837</v>
      </c>
      <c r="AC1291">
        <v>16</v>
      </c>
      <c r="AD1291">
        <v>52</v>
      </c>
      <c r="AE1291">
        <v>20</v>
      </c>
      <c r="AF1291">
        <v>2.4</v>
      </c>
      <c r="AG1291">
        <v>2.5</v>
      </c>
      <c r="AH1291" s="30">
        <v>0</v>
      </c>
      <c r="AI1291">
        <v>1</v>
      </c>
      <c r="AJ1291" t="s">
        <v>84</v>
      </c>
      <c r="AK1291" t="s">
        <v>42</v>
      </c>
      <c r="AL1291" s="29">
        <f>Table1[[#This Row],[membership_tenure_months]]*Table1[[#This Row],[final_price]]</f>
        <v>760</v>
      </c>
    </row>
    <row r="1292" spans="1:38" x14ac:dyDescent="0.35">
      <c r="A1292">
        <v>13</v>
      </c>
      <c r="B1292" t="s">
        <v>34</v>
      </c>
      <c r="C1292">
        <v>2</v>
      </c>
      <c r="D1292" t="s">
        <v>92</v>
      </c>
      <c r="E1292" t="b">
        <v>1</v>
      </c>
      <c r="F1292" s="1">
        <v>0.39097222222222222</v>
      </c>
      <c r="G1292" s="1">
        <v>0.50138888888888888</v>
      </c>
      <c r="H1292">
        <v>159</v>
      </c>
      <c r="I1292" t="b">
        <v>0</v>
      </c>
      <c r="J1292" t="b">
        <v>0</v>
      </c>
      <c r="K1292" t="b">
        <v>1</v>
      </c>
      <c r="L1292" t="s">
        <v>36</v>
      </c>
      <c r="M1292">
        <v>50</v>
      </c>
      <c r="N1292" t="s">
        <v>37</v>
      </c>
      <c r="O1292">
        <v>50</v>
      </c>
      <c r="P1292" t="s">
        <v>46</v>
      </c>
      <c r="Q1292">
        <v>0</v>
      </c>
      <c r="R1292" s="29">
        <v>50</v>
      </c>
      <c r="S1292" t="s">
        <v>39</v>
      </c>
      <c r="T1292" t="s">
        <v>69</v>
      </c>
      <c r="U1292">
        <v>32.715699999999998</v>
      </c>
      <c r="V1292">
        <v>-117.1611</v>
      </c>
      <c r="W1292">
        <f t="shared" si="40"/>
        <v>2025</v>
      </c>
      <c r="X1292" t="str">
        <f t="shared" si="41"/>
        <v>February</v>
      </c>
      <c r="Y1292" s="2">
        <v>45689</v>
      </c>
      <c r="Z1292">
        <v>0</v>
      </c>
      <c r="AA1292" t="b">
        <v>1</v>
      </c>
      <c r="AB1292" s="2">
        <v>45853</v>
      </c>
      <c r="AC1292">
        <v>6</v>
      </c>
      <c r="AD1292">
        <v>36</v>
      </c>
      <c r="AE1292">
        <v>8</v>
      </c>
      <c r="AF1292">
        <v>2.6</v>
      </c>
      <c r="AG1292">
        <v>0</v>
      </c>
      <c r="AH1292" s="30">
        <v>0</v>
      </c>
      <c r="AI1292">
        <v>1</v>
      </c>
      <c r="AJ1292" t="s">
        <v>70</v>
      </c>
      <c r="AK1292" t="s">
        <v>42</v>
      </c>
      <c r="AL1292" s="29">
        <f>Table1[[#This Row],[membership_tenure_months]]*Table1[[#This Row],[final_price]]</f>
        <v>300</v>
      </c>
    </row>
    <row r="1293" spans="1:38" x14ac:dyDescent="0.35">
      <c r="A1293">
        <v>43</v>
      </c>
      <c r="B1293" t="s">
        <v>43</v>
      </c>
      <c r="C1293">
        <v>3</v>
      </c>
      <c r="D1293" t="s">
        <v>110</v>
      </c>
      <c r="E1293" t="b">
        <v>1</v>
      </c>
      <c r="F1293" s="1">
        <v>0.51180555555555551</v>
      </c>
      <c r="G1293" s="1">
        <v>0.63124999999999998</v>
      </c>
      <c r="H1293">
        <v>172</v>
      </c>
      <c r="I1293" t="b">
        <v>0</v>
      </c>
      <c r="J1293" t="b">
        <v>0</v>
      </c>
      <c r="K1293" t="b">
        <v>0</v>
      </c>
      <c r="L1293" t="s">
        <v>80</v>
      </c>
      <c r="M1293">
        <v>30</v>
      </c>
      <c r="N1293" t="s">
        <v>82</v>
      </c>
      <c r="O1293">
        <v>22.5</v>
      </c>
      <c r="P1293" t="s">
        <v>93</v>
      </c>
      <c r="Q1293">
        <v>0.15</v>
      </c>
      <c r="R1293" s="29">
        <v>19.125</v>
      </c>
      <c r="S1293" t="s">
        <v>47</v>
      </c>
      <c r="T1293" t="s">
        <v>48</v>
      </c>
      <c r="U1293">
        <v>36.7378</v>
      </c>
      <c r="V1293">
        <v>-119.7871</v>
      </c>
      <c r="W1293">
        <f t="shared" si="40"/>
        <v>2023</v>
      </c>
      <c r="X1293" t="str">
        <f t="shared" si="41"/>
        <v>October</v>
      </c>
      <c r="Y1293" s="2">
        <v>45226</v>
      </c>
      <c r="Z1293">
        <v>0</v>
      </c>
      <c r="AA1293" t="b">
        <v>1</v>
      </c>
      <c r="AB1293" s="2">
        <v>45826</v>
      </c>
      <c r="AC1293">
        <v>22</v>
      </c>
      <c r="AD1293">
        <v>63</v>
      </c>
      <c r="AE1293">
        <v>12</v>
      </c>
      <c r="AF1293">
        <v>2.9</v>
      </c>
      <c r="AG1293">
        <v>3.38</v>
      </c>
      <c r="AH1293" s="30">
        <v>1</v>
      </c>
      <c r="AI1293">
        <v>0</v>
      </c>
      <c r="AJ1293" t="s">
        <v>49</v>
      </c>
      <c r="AK1293" t="s">
        <v>42</v>
      </c>
      <c r="AL1293" s="29">
        <f>Table1[[#This Row],[membership_tenure_months]]*Table1[[#This Row],[final_price]]</f>
        <v>420.75</v>
      </c>
    </row>
    <row r="1294" spans="1:38" x14ac:dyDescent="0.35">
      <c r="A1294">
        <v>27</v>
      </c>
      <c r="B1294" t="s">
        <v>43</v>
      </c>
      <c r="C1294">
        <v>1</v>
      </c>
      <c r="D1294" t="s">
        <v>81</v>
      </c>
      <c r="E1294" t="b">
        <v>0</v>
      </c>
      <c r="F1294" s="1">
        <v>0.47569444444444442</v>
      </c>
      <c r="G1294" s="1">
        <v>0.53888888888888886</v>
      </c>
      <c r="H1294">
        <v>91</v>
      </c>
      <c r="I1294" t="b">
        <v>1</v>
      </c>
      <c r="J1294" t="b">
        <v>0</v>
      </c>
      <c r="K1294" t="b">
        <v>1</v>
      </c>
      <c r="L1294" t="s">
        <v>80</v>
      </c>
      <c r="M1294">
        <v>30</v>
      </c>
      <c r="N1294" t="s">
        <v>37</v>
      </c>
      <c r="O1294">
        <v>30</v>
      </c>
      <c r="P1294" t="s">
        <v>93</v>
      </c>
      <c r="Q1294">
        <v>0.15</v>
      </c>
      <c r="R1294" s="29">
        <v>25.5</v>
      </c>
      <c r="S1294" t="s">
        <v>47</v>
      </c>
      <c r="T1294" t="s">
        <v>48</v>
      </c>
      <c r="U1294">
        <v>36.7378</v>
      </c>
      <c r="V1294">
        <v>-119.7871</v>
      </c>
      <c r="W1294">
        <f t="shared" si="40"/>
        <v>2023</v>
      </c>
      <c r="X1294" t="str">
        <f t="shared" si="41"/>
        <v>June</v>
      </c>
      <c r="Y1294" s="2">
        <v>45096</v>
      </c>
      <c r="Z1294">
        <v>0</v>
      </c>
      <c r="AA1294" t="b">
        <v>0</v>
      </c>
      <c r="AB1294" s="2">
        <v>45819</v>
      </c>
      <c r="AC1294">
        <v>26</v>
      </c>
      <c r="AD1294">
        <v>70</v>
      </c>
      <c r="AE1294">
        <v>4</v>
      </c>
      <c r="AF1294">
        <v>1.5</v>
      </c>
      <c r="AG1294">
        <v>4.5</v>
      </c>
      <c r="AH1294" s="30">
        <v>1</v>
      </c>
      <c r="AI1294">
        <v>0</v>
      </c>
      <c r="AJ1294" t="s">
        <v>49</v>
      </c>
      <c r="AK1294" t="s">
        <v>42</v>
      </c>
      <c r="AL1294" s="29">
        <f>Table1[[#This Row],[membership_tenure_months]]*Table1[[#This Row],[final_price]]</f>
        <v>663</v>
      </c>
    </row>
    <row r="1295" spans="1:38" x14ac:dyDescent="0.35">
      <c r="A1295">
        <v>48</v>
      </c>
      <c r="B1295" t="s">
        <v>34</v>
      </c>
      <c r="C1295">
        <v>3</v>
      </c>
      <c r="D1295" t="s">
        <v>108</v>
      </c>
      <c r="E1295" t="b">
        <v>0</v>
      </c>
      <c r="F1295" s="1">
        <v>0.82222222222222219</v>
      </c>
      <c r="G1295" s="1">
        <v>0.86875000000000002</v>
      </c>
      <c r="H1295">
        <v>67</v>
      </c>
      <c r="I1295" t="b">
        <v>1</v>
      </c>
      <c r="J1295" t="b">
        <v>0</v>
      </c>
      <c r="K1295" t="b">
        <v>0</v>
      </c>
      <c r="L1295" t="s">
        <v>80</v>
      </c>
      <c r="M1295">
        <v>50</v>
      </c>
      <c r="N1295" t="s">
        <v>37</v>
      </c>
      <c r="O1295">
        <v>50</v>
      </c>
      <c r="P1295" t="s">
        <v>51</v>
      </c>
      <c r="Q1295">
        <v>0.1</v>
      </c>
      <c r="R1295" s="29">
        <v>45</v>
      </c>
      <c r="S1295" t="s">
        <v>39</v>
      </c>
      <c r="T1295" t="s">
        <v>52</v>
      </c>
      <c r="U1295">
        <v>37.804400000000001</v>
      </c>
      <c r="V1295">
        <v>-122.27119999999999</v>
      </c>
      <c r="W1295">
        <f t="shared" si="40"/>
        <v>2023</v>
      </c>
      <c r="X1295" t="str">
        <f t="shared" si="41"/>
        <v>February</v>
      </c>
      <c r="Y1295" s="2">
        <v>44978</v>
      </c>
      <c r="Z1295">
        <v>0</v>
      </c>
      <c r="AA1295" t="b">
        <v>1</v>
      </c>
      <c r="AB1295" s="2">
        <v>45812</v>
      </c>
      <c r="AC1295">
        <v>30</v>
      </c>
      <c r="AD1295">
        <v>77</v>
      </c>
      <c r="AE1295">
        <v>12</v>
      </c>
      <c r="AF1295">
        <v>1.1000000000000001</v>
      </c>
      <c r="AG1295">
        <v>5</v>
      </c>
      <c r="AH1295" s="30">
        <v>1</v>
      </c>
      <c r="AI1295">
        <v>0</v>
      </c>
      <c r="AJ1295" t="s">
        <v>53</v>
      </c>
      <c r="AK1295" t="s">
        <v>42</v>
      </c>
      <c r="AL1295" s="29">
        <f>Table1[[#This Row],[membership_tenure_months]]*Table1[[#This Row],[final_price]]</f>
        <v>1350</v>
      </c>
    </row>
    <row r="1296" spans="1:38" x14ac:dyDescent="0.35">
      <c r="A1296">
        <v>45</v>
      </c>
      <c r="B1296" t="s">
        <v>34</v>
      </c>
      <c r="C1296">
        <v>4</v>
      </c>
      <c r="D1296" t="s">
        <v>170</v>
      </c>
      <c r="E1296" t="b">
        <v>0</v>
      </c>
      <c r="F1296" s="1">
        <v>0.81388888888888888</v>
      </c>
      <c r="G1296" s="1">
        <v>0.84583333333333333</v>
      </c>
      <c r="H1296">
        <v>46</v>
      </c>
      <c r="I1296" t="b">
        <v>1</v>
      </c>
      <c r="J1296" t="b">
        <v>0</v>
      </c>
      <c r="K1296" t="b">
        <v>0</v>
      </c>
      <c r="L1296" t="s">
        <v>60</v>
      </c>
      <c r="M1296">
        <v>50</v>
      </c>
      <c r="N1296" t="s">
        <v>37</v>
      </c>
      <c r="O1296">
        <v>50</v>
      </c>
      <c r="P1296" t="s">
        <v>46</v>
      </c>
      <c r="Q1296">
        <v>0</v>
      </c>
      <c r="R1296" s="29">
        <v>50</v>
      </c>
      <c r="S1296" t="s">
        <v>39</v>
      </c>
      <c r="T1296" t="s">
        <v>40</v>
      </c>
      <c r="U1296">
        <v>37.338200000000001</v>
      </c>
      <c r="V1296">
        <v>-121.88630000000001</v>
      </c>
      <c r="W1296">
        <f t="shared" si="40"/>
        <v>2024</v>
      </c>
      <c r="X1296" t="str">
        <f t="shared" si="41"/>
        <v>November</v>
      </c>
      <c r="Y1296" s="2">
        <v>45617</v>
      </c>
      <c r="Z1296">
        <v>0</v>
      </c>
      <c r="AA1296" t="b">
        <v>1</v>
      </c>
      <c r="AB1296" s="2">
        <v>45848</v>
      </c>
      <c r="AC1296">
        <v>9</v>
      </c>
      <c r="AD1296">
        <v>41</v>
      </c>
      <c r="AE1296">
        <v>16</v>
      </c>
      <c r="AF1296">
        <v>0.8</v>
      </c>
      <c r="AG1296">
        <v>0</v>
      </c>
      <c r="AH1296" s="30">
        <v>0</v>
      </c>
      <c r="AI1296">
        <v>1</v>
      </c>
      <c r="AJ1296" t="s">
        <v>41</v>
      </c>
      <c r="AK1296" t="s">
        <v>42</v>
      </c>
      <c r="AL1296" s="29">
        <f>Table1[[#This Row],[membership_tenure_months]]*Table1[[#This Row],[final_price]]</f>
        <v>450</v>
      </c>
    </row>
    <row r="1297" spans="1:38" x14ac:dyDescent="0.35">
      <c r="A1297">
        <v>36</v>
      </c>
      <c r="B1297" t="s">
        <v>66</v>
      </c>
      <c r="C1297">
        <v>4</v>
      </c>
      <c r="D1297" t="s">
        <v>180</v>
      </c>
      <c r="E1297" t="b">
        <v>0</v>
      </c>
      <c r="F1297" s="1">
        <v>0.52222222222222225</v>
      </c>
      <c r="G1297" s="1">
        <v>0.54305555555555551</v>
      </c>
      <c r="H1297">
        <v>30</v>
      </c>
      <c r="I1297" t="b">
        <v>0</v>
      </c>
      <c r="J1297" t="b">
        <v>0</v>
      </c>
      <c r="K1297" t="b">
        <v>0</v>
      </c>
      <c r="L1297" t="s">
        <v>80</v>
      </c>
      <c r="M1297">
        <v>70</v>
      </c>
      <c r="N1297" t="s">
        <v>37</v>
      </c>
      <c r="O1297">
        <v>70</v>
      </c>
      <c r="P1297" t="s">
        <v>93</v>
      </c>
      <c r="Q1297">
        <v>0.15</v>
      </c>
      <c r="R1297" s="29">
        <v>59.5</v>
      </c>
      <c r="S1297" t="s">
        <v>68</v>
      </c>
      <c r="T1297" t="s">
        <v>48</v>
      </c>
      <c r="U1297">
        <v>36.7378</v>
      </c>
      <c r="V1297">
        <v>-119.7871</v>
      </c>
      <c r="W1297">
        <f t="shared" si="40"/>
        <v>2024</v>
      </c>
      <c r="X1297" t="str">
        <f t="shared" si="41"/>
        <v>December</v>
      </c>
      <c r="Y1297" s="2">
        <v>45652</v>
      </c>
      <c r="Z1297">
        <v>0</v>
      </c>
      <c r="AA1297" t="b">
        <v>1</v>
      </c>
      <c r="AB1297" s="2">
        <v>45850</v>
      </c>
      <c r="AC1297">
        <v>8</v>
      </c>
      <c r="AD1297">
        <v>39</v>
      </c>
      <c r="AE1297">
        <v>16</v>
      </c>
      <c r="AF1297">
        <v>0.5</v>
      </c>
      <c r="AG1297">
        <v>10.5</v>
      </c>
      <c r="AH1297" s="30">
        <v>0</v>
      </c>
      <c r="AI1297">
        <v>1</v>
      </c>
      <c r="AJ1297" t="s">
        <v>49</v>
      </c>
      <c r="AK1297" t="s">
        <v>42</v>
      </c>
      <c r="AL1297" s="29">
        <f>Table1[[#This Row],[membership_tenure_months]]*Table1[[#This Row],[final_price]]</f>
        <v>476</v>
      </c>
    </row>
    <row r="1298" spans="1:38" x14ac:dyDescent="0.35">
      <c r="A1298">
        <v>21</v>
      </c>
      <c r="B1298" t="s">
        <v>43</v>
      </c>
      <c r="C1298">
        <v>5</v>
      </c>
      <c r="D1298" t="s">
        <v>131</v>
      </c>
      <c r="E1298" t="b">
        <v>1</v>
      </c>
      <c r="F1298" s="1">
        <v>0.84375</v>
      </c>
      <c r="G1298" s="1">
        <v>0.96805555555555556</v>
      </c>
      <c r="H1298">
        <v>179</v>
      </c>
      <c r="I1298" t="b">
        <v>1</v>
      </c>
      <c r="J1298" t="b">
        <v>0</v>
      </c>
      <c r="K1298" t="b">
        <v>1</v>
      </c>
      <c r="L1298" t="s">
        <v>36</v>
      </c>
      <c r="M1298">
        <v>30</v>
      </c>
      <c r="N1298" t="s">
        <v>37</v>
      </c>
      <c r="O1298">
        <v>30</v>
      </c>
      <c r="P1298" t="s">
        <v>38</v>
      </c>
      <c r="Q1298">
        <v>0.05</v>
      </c>
      <c r="R1298" s="29">
        <v>28.5</v>
      </c>
      <c r="S1298" t="s">
        <v>47</v>
      </c>
      <c r="T1298" t="s">
        <v>48</v>
      </c>
      <c r="U1298">
        <v>36.7378</v>
      </c>
      <c r="V1298">
        <v>-119.7871</v>
      </c>
      <c r="W1298">
        <f t="shared" si="40"/>
        <v>2025</v>
      </c>
      <c r="X1298" t="str">
        <f t="shared" si="41"/>
        <v>March</v>
      </c>
      <c r="Y1298" s="2">
        <v>45719</v>
      </c>
      <c r="Z1298">
        <v>0</v>
      </c>
      <c r="AA1298" t="b">
        <v>1</v>
      </c>
      <c r="AB1298" s="2">
        <v>45854</v>
      </c>
      <c r="AC1298">
        <v>5</v>
      </c>
      <c r="AD1298">
        <v>35</v>
      </c>
      <c r="AE1298">
        <v>20</v>
      </c>
      <c r="AF1298">
        <v>3</v>
      </c>
      <c r="AG1298">
        <v>1.5</v>
      </c>
      <c r="AH1298" s="30">
        <v>0</v>
      </c>
      <c r="AI1298">
        <v>0</v>
      </c>
      <c r="AJ1298" t="s">
        <v>49</v>
      </c>
      <c r="AK1298" t="s">
        <v>42</v>
      </c>
      <c r="AL1298" s="29">
        <f>Table1[[#This Row],[membership_tenure_months]]*Table1[[#This Row],[final_price]]</f>
        <v>142.5</v>
      </c>
    </row>
    <row r="1299" spans="1:38" x14ac:dyDescent="0.35">
      <c r="A1299">
        <v>41</v>
      </c>
      <c r="B1299" t="s">
        <v>43</v>
      </c>
      <c r="C1299">
        <v>1</v>
      </c>
      <c r="D1299" t="s">
        <v>86</v>
      </c>
      <c r="E1299" t="b">
        <v>1</v>
      </c>
      <c r="F1299" s="1">
        <v>0.4777777777777778</v>
      </c>
      <c r="G1299" s="1">
        <v>0.54861111111111116</v>
      </c>
      <c r="H1299">
        <v>102</v>
      </c>
      <c r="I1299" t="b">
        <v>1</v>
      </c>
      <c r="J1299" t="b">
        <v>1</v>
      </c>
      <c r="K1299" t="b">
        <v>1</v>
      </c>
      <c r="L1299" t="s">
        <v>80</v>
      </c>
      <c r="M1299">
        <v>30</v>
      </c>
      <c r="N1299" t="s">
        <v>82</v>
      </c>
      <c r="O1299">
        <v>22.5</v>
      </c>
      <c r="P1299" t="s">
        <v>93</v>
      </c>
      <c r="Q1299">
        <v>0.15</v>
      </c>
      <c r="R1299" s="29">
        <v>19.125</v>
      </c>
      <c r="S1299" t="s">
        <v>47</v>
      </c>
      <c r="T1299" t="s">
        <v>52</v>
      </c>
      <c r="U1299">
        <v>37.804400000000001</v>
      </c>
      <c r="V1299">
        <v>-122.27119999999999</v>
      </c>
      <c r="W1299">
        <f t="shared" si="40"/>
        <v>2023</v>
      </c>
      <c r="X1299" t="str">
        <f t="shared" si="41"/>
        <v>August</v>
      </c>
      <c r="Y1299" s="2">
        <v>45153</v>
      </c>
      <c r="Z1299">
        <v>1</v>
      </c>
      <c r="AA1299" t="b">
        <v>0</v>
      </c>
      <c r="AB1299" s="2">
        <v>45822</v>
      </c>
      <c r="AC1299">
        <v>24</v>
      </c>
      <c r="AD1299">
        <v>67</v>
      </c>
      <c r="AE1299">
        <v>4</v>
      </c>
      <c r="AF1299">
        <v>1.7</v>
      </c>
      <c r="AG1299">
        <v>3.38</v>
      </c>
      <c r="AH1299" s="30">
        <v>1</v>
      </c>
      <c r="AI1299">
        <v>0</v>
      </c>
      <c r="AJ1299" t="s">
        <v>53</v>
      </c>
      <c r="AK1299" t="s">
        <v>42</v>
      </c>
      <c r="AL1299" s="29">
        <f>Table1[[#This Row],[membership_tenure_months]]*Table1[[#This Row],[final_price]]</f>
        <v>459</v>
      </c>
    </row>
    <row r="1300" spans="1:38" x14ac:dyDescent="0.35">
      <c r="A1300">
        <v>28</v>
      </c>
      <c r="B1300" t="s">
        <v>43</v>
      </c>
      <c r="C1300">
        <v>3</v>
      </c>
      <c r="D1300" t="s">
        <v>74</v>
      </c>
      <c r="E1300" t="b">
        <v>0</v>
      </c>
      <c r="F1300" s="1">
        <v>0.83263888888888893</v>
      </c>
      <c r="G1300" s="1">
        <v>0.86111111111111116</v>
      </c>
      <c r="H1300">
        <v>41</v>
      </c>
      <c r="I1300" t="b">
        <v>0</v>
      </c>
      <c r="J1300" t="b">
        <v>1</v>
      </c>
      <c r="K1300" t="b">
        <v>0</v>
      </c>
      <c r="L1300" t="s">
        <v>36</v>
      </c>
      <c r="M1300">
        <v>30</v>
      </c>
      <c r="N1300" t="s">
        <v>82</v>
      </c>
      <c r="O1300">
        <v>22.5</v>
      </c>
      <c r="P1300" t="s">
        <v>38</v>
      </c>
      <c r="Q1300">
        <v>0.05</v>
      </c>
      <c r="R1300" s="29">
        <v>21.375</v>
      </c>
      <c r="S1300" t="s">
        <v>47</v>
      </c>
      <c r="T1300" t="s">
        <v>57</v>
      </c>
      <c r="U1300">
        <v>33.836599999999997</v>
      </c>
      <c r="V1300">
        <v>-117.9143</v>
      </c>
      <c r="W1300">
        <f t="shared" si="40"/>
        <v>2023</v>
      </c>
      <c r="X1300" t="str">
        <f t="shared" si="41"/>
        <v>June</v>
      </c>
      <c r="Y1300" s="2">
        <v>45078</v>
      </c>
      <c r="Z1300">
        <v>4</v>
      </c>
      <c r="AA1300" t="b">
        <v>0</v>
      </c>
      <c r="AB1300" s="2">
        <v>45818</v>
      </c>
      <c r="AC1300">
        <v>26</v>
      </c>
      <c r="AD1300">
        <v>71</v>
      </c>
      <c r="AE1300">
        <v>12</v>
      </c>
      <c r="AF1300">
        <v>0.7</v>
      </c>
      <c r="AG1300">
        <v>1.1200000000000001</v>
      </c>
      <c r="AH1300" s="30">
        <v>1</v>
      </c>
      <c r="AI1300">
        <v>0</v>
      </c>
      <c r="AJ1300" t="s">
        <v>58</v>
      </c>
      <c r="AK1300" t="s">
        <v>42</v>
      </c>
      <c r="AL1300" s="29">
        <f>Table1[[#This Row],[membership_tenure_months]]*Table1[[#This Row],[final_price]]</f>
        <v>555.75</v>
      </c>
    </row>
    <row r="1301" spans="1:38" x14ac:dyDescent="0.35">
      <c r="A1301">
        <v>21</v>
      </c>
      <c r="B1301" t="s">
        <v>34</v>
      </c>
      <c r="C1301">
        <v>1</v>
      </c>
      <c r="D1301" t="s">
        <v>63</v>
      </c>
      <c r="E1301" t="b">
        <v>1</v>
      </c>
      <c r="F1301" s="1">
        <v>0.6069444444444444</v>
      </c>
      <c r="G1301" s="1">
        <v>0.62777777777777777</v>
      </c>
      <c r="H1301">
        <v>30</v>
      </c>
      <c r="I1301" t="b">
        <v>1</v>
      </c>
      <c r="J1301" t="b">
        <v>1</v>
      </c>
      <c r="K1301" t="b">
        <v>1</v>
      </c>
      <c r="L1301" t="s">
        <v>36</v>
      </c>
      <c r="M1301">
        <v>50</v>
      </c>
      <c r="N1301" t="s">
        <v>82</v>
      </c>
      <c r="O1301">
        <v>37.5</v>
      </c>
      <c r="P1301" t="s">
        <v>46</v>
      </c>
      <c r="Q1301">
        <v>0</v>
      </c>
      <c r="R1301" s="29">
        <v>37.5</v>
      </c>
      <c r="S1301" t="s">
        <v>39</v>
      </c>
      <c r="T1301" t="s">
        <v>83</v>
      </c>
      <c r="U1301">
        <v>33.770099999999999</v>
      </c>
      <c r="V1301">
        <v>-118.19370000000001</v>
      </c>
      <c r="W1301">
        <f t="shared" si="40"/>
        <v>2025</v>
      </c>
      <c r="X1301" t="str">
        <f t="shared" si="41"/>
        <v>May</v>
      </c>
      <c r="Y1301" s="2">
        <v>45797</v>
      </c>
      <c r="Z1301">
        <v>2</v>
      </c>
      <c r="AA1301" t="b">
        <v>0</v>
      </c>
      <c r="AB1301" s="2">
        <v>45859</v>
      </c>
      <c r="AC1301">
        <v>3</v>
      </c>
      <c r="AD1301">
        <v>30</v>
      </c>
      <c r="AE1301">
        <v>4</v>
      </c>
      <c r="AF1301">
        <v>0.5</v>
      </c>
      <c r="AG1301">
        <v>0</v>
      </c>
      <c r="AH1301" s="30">
        <v>0</v>
      </c>
      <c r="AI1301">
        <v>0</v>
      </c>
      <c r="AJ1301" t="s">
        <v>84</v>
      </c>
      <c r="AK1301" t="s">
        <v>42</v>
      </c>
      <c r="AL1301" s="29">
        <f>Table1[[#This Row],[membership_tenure_months]]*Table1[[#This Row],[final_price]]</f>
        <v>112.5</v>
      </c>
    </row>
    <row r="1302" spans="1:38" x14ac:dyDescent="0.35">
      <c r="A1302">
        <v>29</v>
      </c>
      <c r="B1302" t="s">
        <v>54</v>
      </c>
      <c r="C1302">
        <v>1</v>
      </c>
      <c r="D1302" t="s">
        <v>63</v>
      </c>
      <c r="E1302" t="b">
        <v>1</v>
      </c>
      <c r="F1302" s="1">
        <v>0.5180555555555556</v>
      </c>
      <c r="G1302" s="1">
        <v>0.57291666666666663</v>
      </c>
      <c r="H1302">
        <v>79</v>
      </c>
      <c r="I1302" t="b">
        <v>0</v>
      </c>
      <c r="J1302" t="b">
        <v>0</v>
      </c>
      <c r="K1302" t="b">
        <v>0</v>
      </c>
      <c r="L1302" t="s">
        <v>80</v>
      </c>
      <c r="M1302">
        <v>20</v>
      </c>
      <c r="N1302" t="s">
        <v>37</v>
      </c>
      <c r="O1302">
        <v>20</v>
      </c>
      <c r="P1302" t="s">
        <v>46</v>
      </c>
      <c r="Q1302">
        <v>0</v>
      </c>
      <c r="R1302" s="29">
        <v>20</v>
      </c>
      <c r="S1302" t="s">
        <v>56</v>
      </c>
      <c r="T1302" t="s">
        <v>48</v>
      </c>
      <c r="U1302">
        <v>36.7378</v>
      </c>
      <c r="V1302">
        <v>-119.7871</v>
      </c>
      <c r="W1302">
        <f t="shared" si="40"/>
        <v>2022</v>
      </c>
      <c r="X1302" t="str">
        <f t="shared" si="41"/>
        <v>September</v>
      </c>
      <c r="Y1302" s="2">
        <v>44833</v>
      </c>
      <c r="Z1302">
        <v>0</v>
      </c>
      <c r="AA1302" t="b">
        <v>0</v>
      </c>
      <c r="AB1302" s="2">
        <v>45804</v>
      </c>
      <c r="AC1302">
        <v>35</v>
      </c>
      <c r="AD1302">
        <v>85</v>
      </c>
      <c r="AE1302">
        <v>4</v>
      </c>
      <c r="AF1302">
        <v>1.3</v>
      </c>
      <c r="AG1302">
        <v>0</v>
      </c>
      <c r="AH1302" s="30">
        <v>1</v>
      </c>
      <c r="AI1302">
        <v>0</v>
      </c>
      <c r="AJ1302" t="s">
        <v>49</v>
      </c>
      <c r="AK1302" t="s">
        <v>42</v>
      </c>
      <c r="AL1302" s="29">
        <f>Table1[[#This Row],[membership_tenure_months]]*Table1[[#This Row],[final_price]]</f>
        <v>700</v>
      </c>
    </row>
    <row r="1303" spans="1:38" x14ac:dyDescent="0.35">
      <c r="A1303">
        <v>14</v>
      </c>
      <c r="B1303" t="s">
        <v>34</v>
      </c>
      <c r="C1303">
        <v>5</v>
      </c>
      <c r="D1303" t="s">
        <v>169</v>
      </c>
      <c r="E1303" t="b">
        <v>1</v>
      </c>
      <c r="F1303" s="1">
        <v>0.84930555555555554</v>
      </c>
      <c r="G1303" s="1">
        <v>0.89583333333333337</v>
      </c>
      <c r="H1303">
        <v>67</v>
      </c>
      <c r="I1303" t="b">
        <v>1</v>
      </c>
      <c r="J1303" t="b">
        <v>1</v>
      </c>
      <c r="K1303" t="b">
        <v>1</v>
      </c>
      <c r="L1303" t="s">
        <v>36</v>
      </c>
      <c r="M1303">
        <v>50</v>
      </c>
      <c r="N1303" t="s">
        <v>82</v>
      </c>
      <c r="O1303">
        <v>37.5</v>
      </c>
      <c r="P1303" t="s">
        <v>46</v>
      </c>
      <c r="Q1303">
        <v>0</v>
      </c>
      <c r="R1303" s="29">
        <v>37.5</v>
      </c>
      <c r="S1303" t="s">
        <v>39</v>
      </c>
      <c r="T1303" t="s">
        <v>52</v>
      </c>
      <c r="U1303">
        <v>37.804400000000001</v>
      </c>
      <c r="V1303">
        <v>-122.27119999999999</v>
      </c>
      <c r="W1303">
        <f t="shared" si="40"/>
        <v>2025</v>
      </c>
      <c r="X1303" t="str">
        <f t="shared" si="41"/>
        <v>April</v>
      </c>
      <c r="Y1303" s="2">
        <v>45775</v>
      </c>
      <c r="Z1303">
        <v>3</v>
      </c>
      <c r="AA1303" t="b">
        <v>1</v>
      </c>
      <c r="AB1303" s="2">
        <v>45857</v>
      </c>
      <c r="AC1303">
        <v>4</v>
      </c>
      <c r="AD1303">
        <v>32</v>
      </c>
      <c r="AE1303">
        <v>20</v>
      </c>
      <c r="AF1303">
        <v>1.1000000000000001</v>
      </c>
      <c r="AG1303">
        <v>0</v>
      </c>
      <c r="AH1303" s="30">
        <v>0</v>
      </c>
      <c r="AI1303">
        <v>0</v>
      </c>
      <c r="AJ1303" t="s">
        <v>53</v>
      </c>
      <c r="AK1303" t="s">
        <v>42</v>
      </c>
      <c r="AL1303" s="29">
        <f>Table1[[#This Row],[membership_tenure_months]]*Table1[[#This Row],[final_price]]</f>
        <v>150</v>
      </c>
    </row>
    <row r="1304" spans="1:38" x14ac:dyDescent="0.35">
      <c r="A1304">
        <v>17</v>
      </c>
      <c r="B1304" t="s">
        <v>66</v>
      </c>
      <c r="C1304">
        <v>2</v>
      </c>
      <c r="D1304" t="s">
        <v>111</v>
      </c>
      <c r="E1304" t="b">
        <v>0</v>
      </c>
      <c r="F1304" s="1">
        <v>0.73888888888888893</v>
      </c>
      <c r="G1304" s="1">
        <v>0.76388888888888884</v>
      </c>
      <c r="H1304">
        <v>36</v>
      </c>
      <c r="I1304" t="b">
        <v>1</v>
      </c>
      <c r="J1304" t="b">
        <v>1</v>
      </c>
      <c r="K1304" t="b">
        <v>0</v>
      </c>
      <c r="L1304" t="s">
        <v>36</v>
      </c>
      <c r="M1304">
        <v>70</v>
      </c>
      <c r="N1304" t="s">
        <v>97</v>
      </c>
      <c r="O1304">
        <v>63</v>
      </c>
      <c r="P1304" t="s">
        <v>93</v>
      </c>
      <c r="Q1304">
        <v>0.15</v>
      </c>
      <c r="R1304" s="29">
        <v>53.55</v>
      </c>
      <c r="S1304" t="s">
        <v>68</v>
      </c>
      <c r="T1304" t="s">
        <v>57</v>
      </c>
      <c r="U1304">
        <v>33.836599999999997</v>
      </c>
      <c r="V1304">
        <v>-117.9143</v>
      </c>
      <c r="W1304">
        <f t="shared" si="40"/>
        <v>2023</v>
      </c>
      <c r="X1304" t="str">
        <f t="shared" si="41"/>
        <v>November</v>
      </c>
      <c r="Y1304" s="2">
        <v>45254</v>
      </c>
      <c r="Z1304">
        <v>7</v>
      </c>
      <c r="AA1304" t="b">
        <v>1</v>
      </c>
      <c r="AB1304" s="2">
        <v>45828</v>
      </c>
      <c r="AC1304">
        <v>21</v>
      </c>
      <c r="AD1304">
        <v>61</v>
      </c>
      <c r="AE1304">
        <v>8</v>
      </c>
      <c r="AF1304">
        <v>0.6</v>
      </c>
      <c r="AG1304">
        <v>9.4499999999999993</v>
      </c>
      <c r="AH1304" s="30">
        <v>1</v>
      </c>
      <c r="AI1304">
        <v>1</v>
      </c>
      <c r="AJ1304" t="s">
        <v>58</v>
      </c>
      <c r="AK1304" t="s">
        <v>42</v>
      </c>
      <c r="AL1304" s="29">
        <f>Table1[[#This Row],[membership_tenure_months]]*Table1[[#This Row],[final_price]]</f>
        <v>1124.55</v>
      </c>
    </row>
    <row r="1305" spans="1:38" x14ac:dyDescent="0.35">
      <c r="A1305">
        <v>31</v>
      </c>
      <c r="B1305" t="s">
        <v>43</v>
      </c>
      <c r="C1305">
        <v>2</v>
      </c>
      <c r="D1305" t="s">
        <v>103</v>
      </c>
      <c r="E1305" t="b">
        <v>1</v>
      </c>
      <c r="F1305" s="1">
        <v>0.66736111111111107</v>
      </c>
      <c r="G1305" s="1">
        <v>0.75763888888888886</v>
      </c>
      <c r="H1305">
        <v>130</v>
      </c>
      <c r="I1305" t="b">
        <v>1</v>
      </c>
      <c r="J1305" t="b">
        <v>0</v>
      </c>
      <c r="K1305" t="b">
        <v>1</v>
      </c>
      <c r="L1305" t="s">
        <v>36</v>
      </c>
      <c r="M1305">
        <v>30</v>
      </c>
      <c r="N1305" t="s">
        <v>82</v>
      </c>
      <c r="O1305">
        <v>22.5</v>
      </c>
      <c r="P1305" t="s">
        <v>51</v>
      </c>
      <c r="Q1305">
        <v>0.1</v>
      </c>
      <c r="R1305" s="29">
        <v>20.25</v>
      </c>
      <c r="S1305" t="s">
        <v>47</v>
      </c>
      <c r="T1305" t="s">
        <v>72</v>
      </c>
      <c r="U1305">
        <v>35.3733</v>
      </c>
      <c r="V1305">
        <v>-119.0187</v>
      </c>
      <c r="W1305">
        <f t="shared" si="40"/>
        <v>2023</v>
      </c>
      <c r="X1305" t="str">
        <f t="shared" si="41"/>
        <v>May</v>
      </c>
      <c r="Y1305" s="2">
        <v>45075</v>
      </c>
      <c r="Z1305">
        <v>0</v>
      </c>
      <c r="AA1305" t="b">
        <v>0</v>
      </c>
      <c r="AB1305" s="2">
        <v>45818</v>
      </c>
      <c r="AC1305">
        <v>27</v>
      </c>
      <c r="AD1305">
        <v>71</v>
      </c>
      <c r="AE1305">
        <v>8</v>
      </c>
      <c r="AF1305">
        <v>2.2000000000000002</v>
      </c>
      <c r="AG1305">
        <v>2.25</v>
      </c>
      <c r="AH1305" s="30">
        <v>1</v>
      </c>
      <c r="AI1305">
        <v>0</v>
      </c>
      <c r="AJ1305" t="s">
        <v>73</v>
      </c>
      <c r="AK1305" t="s">
        <v>42</v>
      </c>
      <c r="AL1305" s="29">
        <f>Table1[[#This Row],[membership_tenure_months]]*Table1[[#This Row],[final_price]]</f>
        <v>546.75</v>
      </c>
    </row>
    <row r="1306" spans="1:38" x14ac:dyDescent="0.35">
      <c r="A1306">
        <v>20</v>
      </c>
      <c r="B1306" t="s">
        <v>34</v>
      </c>
      <c r="C1306">
        <v>2</v>
      </c>
      <c r="D1306" t="s">
        <v>107</v>
      </c>
      <c r="E1306" t="b">
        <v>1</v>
      </c>
      <c r="F1306" s="1">
        <v>0.73958333333333337</v>
      </c>
      <c r="G1306" s="1">
        <v>0.80555555555555558</v>
      </c>
      <c r="H1306">
        <v>95</v>
      </c>
      <c r="I1306" t="b">
        <v>1</v>
      </c>
      <c r="J1306" t="b">
        <v>0</v>
      </c>
      <c r="K1306" t="b">
        <v>1</v>
      </c>
      <c r="L1306" t="s">
        <v>60</v>
      </c>
      <c r="M1306">
        <v>50</v>
      </c>
      <c r="N1306" t="s">
        <v>82</v>
      </c>
      <c r="O1306">
        <v>37.5</v>
      </c>
      <c r="P1306" t="s">
        <v>46</v>
      </c>
      <c r="Q1306">
        <v>0</v>
      </c>
      <c r="R1306" s="29">
        <v>37.5</v>
      </c>
      <c r="S1306" t="s">
        <v>39</v>
      </c>
      <c r="T1306" t="s">
        <v>48</v>
      </c>
      <c r="U1306">
        <v>36.7378</v>
      </c>
      <c r="V1306">
        <v>-119.7871</v>
      </c>
      <c r="W1306">
        <f t="shared" si="40"/>
        <v>2022</v>
      </c>
      <c r="X1306" t="str">
        <f t="shared" si="41"/>
        <v>December</v>
      </c>
      <c r="Y1306" s="2">
        <v>44903</v>
      </c>
      <c r="Z1306">
        <v>0</v>
      </c>
      <c r="AA1306" t="b">
        <v>0</v>
      </c>
      <c r="AB1306" s="2">
        <v>45808</v>
      </c>
      <c r="AC1306">
        <v>32</v>
      </c>
      <c r="AD1306">
        <v>81</v>
      </c>
      <c r="AE1306">
        <v>8</v>
      </c>
      <c r="AF1306">
        <v>1.6</v>
      </c>
      <c r="AG1306">
        <v>0</v>
      </c>
      <c r="AH1306" s="30">
        <v>1</v>
      </c>
      <c r="AI1306">
        <v>0</v>
      </c>
      <c r="AJ1306" t="s">
        <v>49</v>
      </c>
      <c r="AK1306" t="s">
        <v>42</v>
      </c>
      <c r="AL1306" s="29">
        <f>Table1[[#This Row],[membership_tenure_months]]*Table1[[#This Row],[final_price]]</f>
        <v>1200</v>
      </c>
    </row>
    <row r="1307" spans="1:38" x14ac:dyDescent="0.35">
      <c r="A1307">
        <v>13</v>
      </c>
      <c r="B1307" t="s">
        <v>34</v>
      </c>
      <c r="C1307">
        <v>3</v>
      </c>
      <c r="D1307" t="s">
        <v>153</v>
      </c>
      <c r="E1307" t="b">
        <v>0</v>
      </c>
      <c r="F1307" s="1">
        <v>0.70416666666666672</v>
      </c>
      <c r="G1307" s="1">
        <v>0.78680555555555554</v>
      </c>
      <c r="H1307">
        <v>119</v>
      </c>
      <c r="I1307" t="b">
        <v>0</v>
      </c>
      <c r="J1307" t="b">
        <v>1</v>
      </c>
      <c r="K1307" t="b">
        <v>1</v>
      </c>
      <c r="L1307" t="s">
        <v>80</v>
      </c>
      <c r="M1307">
        <v>50</v>
      </c>
      <c r="N1307" t="s">
        <v>82</v>
      </c>
      <c r="O1307">
        <v>37.5</v>
      </c>
      <c r="P1307" t="s">
        <v>51</v>
      </c>
      <c r="Q1307">
        <v>0.1</v>
      </c>
      <c r="R1307" s="29">
        <v>33.75</v>
      </c>
      <c r="S1307" t="s">
        <v>39</v>
      </c>
      <c r="T1307" t="s">
        <v>76</v>
      </c>
      <c r="U1307">
        <v>37.774900000000002</v>
      </c>
      <c r="V1307">
        <v>-122.4194</v>
      </c>
      <c r="W1307">
        <f t="shared" si="40"/>
        <v>2023</v>
      </c>
      <c r="X1307" t="str">
        <f t="shared" si="41"/>
        <v>May</v>
      </c>
      <c r="Y1307" s="2">
        <v>45070</v>
      </c>
      <c r="Z1307">
        <v>1</v>
      </c>
      <c r="AA1307" t="b">
        <v>1</v>
      </c>
      <c r="AB1307" s="2">
        <v>45818</v>
      </c>
      <c r="AC1307">
        <v>27</v>
      </c>
      <c r="AD1307">
        <v>71</v>
      </c>
      <c r="AE1307">
        <v>12</v>
      </c>
      <c r="AF1307">
        <v>2</v>
      </c>
      <c r="AG1307">
        <v>3.75</v>
      </c>
      <c r="AH1307" s="30">
        <v>1</v>
      </c>
      <c r="AI1307">
        <v>0</v>
      </c>
      <c r="AJ1307" t="s">
        <v>77</v>
      </c>
      <c r="AK1307" t="s">
        <v>42</v>
      </c>
      <c r="AL1307" s="29">
        <f>Table1[[#This Row],[membership_tenure_months]]*Table1[[#This Row],[final_price]]</f>
        <v>911.25</v>
      </c>
    </row>
    <row r="1308" spans="1:38" x14ac:dyDescent="0.35">
      <c r="A1308">
        <v>16</v>
      </c>
      <c r="B1308" t="s">
        <v>66</v>
      </c>
      <c r="C1308">
        <v>3</v>
      </c>
      <c r="D1308" t="s">
        <v>102</v>
      </c>
      <c r="E1308" t="b">
        <v>0</v>
      </c>
      <c r="F1308" s="1">
        <v>0.77708333333333335</v>
      </c>
      <c r="G1308" s="1">
        <v>0.87083333333333335</v>
      </c>
      <c r="H1308">
        <v>135</v>
      </c>
      <c r="I1308" t="b">
        <v>0</v>
      </c>
      <c r="J1308" t="b">
        <v>0</v>
      </c>
      <c r="K1308" t="b">
        <v>0</v>
      </c>
      <c r="L1308" t="s">
        <v>36</v>
      </c>
      <c r="M1308">
        <v>70</v>
      </c>
      <c r="N1308" t="s">
        <v>97</v>
      </c>
      <c r="O1308">
        <v>63</v>
      </c>
      <c r="P1308" t="s">
        <v>46</v>
      </c>
      <c r="Q1308">
        <v>0</v>
      </c>
      <c r="R1308" s="29">
        <v>63</v>
      </c>
      <c r="S1308" t="s">
        <v>68</v>
      </c>
      <c r="T1308" t="s">
        <v>72</v>
      </c>
      <c r="U1308">
        <v>35.3733</v>
      </c>
      <c r="V1308">
        <v>-119.0187</v>
      </c>
      <c r="W1308">
        <f t="shared" si="40"/>
        <v>2023</v>
      </c>
      <c r="X1308" t="str">
        <f t="shared" si="41"/>
        <v>February</v>
      </c>
      <c r="Y1308" s="2">
        <v>44977</v>
      </c>
      <c r="Z1308">
        <v>0</v>
      </c>
      <c r="AA1308" t="b">
        <v>1</v>
      </c>
      <c r="AB1308" s="2">
        <v>45812</v>
      </c>
      <c r="AC1308">
        <v>30</v>
      </c>
      <c r="AD1308">
        <v>77</v>
      </c>
      <c r="AE1308">
        <v>12</v>
      </c>
      <c r="AF1308">
        <v>2.2000000000000002</v>
      </c>
      <c r="AG1308">
        <v>0</v>
      </c>
      <c r="AH1308" s="30">
        <v>1</v>
      </c>
      <c r="AI1308">
        <v>1</v>
      </c>
      <c r="AJ1308" t="s">
        <v>73</v>
      </c>
      <c r="AK1308" t="s">
        <v>42</v>
      </c>
      <c r="AL1308" s="29">
        <f>Table1[[#This Row],[membership_tenure_months]]*Table1[[#This Row],[final_price]]</f>
        <v>1890</v>
      </c>
    </row>
    <row r="1309" spans="1:38" x14ac:dyDescent="0.35">
      <c r="A1309">
        <v>47</v>
      </c>
      <c r="B1309" t="s">
        <v>34</v>
      </c>
      <c r="C1309">
        <v>3</v>
      </c>
      <c r="D1309" t="s">
        <v>105</v>
      </c>
      <c r="E1309" t="b">
        <v>1</v>
      </c>
      <c r="F1309" s="1">
        <v>0.53541666666666665</v>
      </c>
      <c r="G1309" s="1">
        <v>0.60902777777777772</v>
      </c>
      <c r="H1309">
        <v>106</v>
      </c>
      <c r="I1309" t="b">
        <v>0</v>
      </c>
      <c r="J1309" t="b">
        <v>1</v>
      </c>
      <c r="K1309" t="b">
        <v>1</v>
      </c>
      <c r="L1309" t="s">
        <v>45</v>
      </c>
      <c r="M1309">
        <v>50</v>
      </c>
      <c r="N1309" t="s">
        <v>37</v>
      </c>
      <c r="O1309">
        <v>50</v>
      </c>
      <c r="P1309" t="s">
        <v>51</v>
      </c>
      <c r="Q1309">
        <v>0.1</v>
      </c>
      <c r="R1309" s="29">
        <v>45</v>
      </c>
      <c r="S1309" t="s">
        <v>39</v>
      </c>
      <c r="T1309" t="s">
        <v>52</v>
      </c>
      <c r="U1309">
        <v>37.804400000000001</v>
      </c>
      <c r="V1309">
        <v>-122.27119999999999</v>
      </c>
      <c r="W1309">
        <f t="shared" si="40"/>
        <v>2024</v>
      </c>
      <c r="X1309" t="str">
        <f t="shared" si="41"/>
        <v>June</v>
      </c>
      <c r="Y1309" s="2">
        <v>45469</v>
      </c>
      <c r="Z1309">
        <v>7</v>
      </c>
      <c r="AA1309" t="b">
        <v>1</v>
      </c>
      <c r="AB1309" s="2">
        <v>45840</v>
      </c>
      <c r="AC1309">
        <v>14</v>
      </c>
      <c r="AD1309">
        <v>49</v>
      </c>
      <c r="AE1309">
        <v>12</v>
      </c>
      <c r="AF1309">
        <v>1.8</v>
      </c>
      <c r="AG1309">
        <v>5</v>
      </c>
      <c r="AH1309" s="30">
        <v>0</v>
      </c>
      <c r="AI1309">
        <v>0</v>
      </c>
      <c r="AJ1309" t="s">
        <v>53</v>
      </c>
      <c r="AK1309" t="s">
        <v>42</v>
      </c>
      <c r="AL1309" s="29">
        <f>Table1[[#This Row],[membership_tenure_months]]*Table1[[#This Row],[final_price]]</f>
        <v>630</v>
      </c>
    </row>
    <row r="1310" spans="1:38" x14ac:dyDescent="0.35">
      <c r="A1310">
        <v>40</v>
      </c>
      <c r="B1310" t="s">
        <v>34</v>
      </c>
      <c r="C1310">
        <v>2</v>
      </c>
      <c r="D1310" t="s">
        <v>135</v>
      </c>
      <c r="E1310" t="b">
        <v>0</v>
      </c>
      <c r="F1310" s="1">
        <v>0.48402777777777778</v>
      </c>
      <c r="G1310" s="1">
        <v>0.59930555555555554</v>
      </c>
      <c r="H1310">
        <v>166</v>
      </c>
      <c r="I1310" t="b">
        <v>0</v>
      </c>
      <c r="J1310" t="b">
        <v>1</v>
      </c>
      <c r="K1310" t="b">
        <v>1</v>
      </c>
      <c r="L1310" t="s">
        <v>36</v>
      </c>
      <c r="M1310">
        <v>50</v>
      </c>
      <c r="N1310" t="s">
        <v>37</v>
      </c>
      <c r="O1310">
        <v>50</v>
      </c>
      <c r="P1310" t="s">
        <v>46</v>
      </c>
      <c r="Q1310">
        <v>0</v>
      </c>
      <c r="R1310" s="29">
        <v>50</v>
      </c>
      <c r="S1310" t="s">
        <v>39</v>
      </c>
      <c r="T1310" t="s">
        <v>40</v>
      </c>
      <c r="U1310">
        <v>37.338200000000001</v>
      </c>
      <c r="V1310">
        <v>-121.88630000000001</v>
      </c>
      <c r="W1310">
        <f t="shared" si="40"/>
        <v>2023</v>
      </c>
      <c r="X1310" t="str">
        <f t="shared" si="41"/>
        <v>February</v>
      </c>
      <c r="Y1310" s="2">
        <v>44963</v>
      </c>
      <c r="Z1310">
        <v>2</v>
      </c>
      <c r="AA1310" t="b">
        <v>1</v>
      </c>
      <c r="AB1310" s="2">
        <v>45812</v>
      </c>
      <c r="AC1310">
        <v>30</v>
      </c>
      <c r="AD1310">
        <v>77</v>
      </c>
      <c r="AE1310">
        <v>8</v>
      </c>
      <c r="AF1310">
        <v>2.8</v>
      </c>
      <c r="AG1310">
        <v>0</v>
      </c>
      <c r="AH1310" s="30">
        <v>1</v>
      </c>
      <c r="AI1310">
        <v>1</v>
      </c>
      <c r="AJ1310" t="s">
        <v>41</v>
      </c>
      <c r="AK1310" t="s">
        <v>42</v>
      </c>
      <c r="AL1310" s="29">
        <f>Table1[[#This Row],[membership_tenure_months]]*Table1[[#This Row],[final_price]]</f>
        <v>1500</v>
      </c>
    </row>
    <row r="1311" spans="1:38" x14ac:dyDescent="0.35">
      <c r="A1311">
        <v>26</v>
      </c>
      <c r="B1311" t="s">
        <v>43</v>
      </c>
      <c r="C1311">
        <v>3</v>
      </c>
      <c r="D1311" t="s">
        <v>153</v>
      </c>
      <c r="E1311" t="b">
        <v>0</v>
      </c>
      <c r="F1311" s="1">
        <v>0.59097222222222223</v>
      </c>
      <c r="G1311" s="1">
        <v>0.63263888888888886</v>
      </c>
      <c r="H1311">
        <v>60</v>
      </c>
      <c r="I1311" t="b">
        <v>1</v>
      </c>
      <c r="J1311" t="b">
        <v>0</v>
      </c>
      <c r="K1311" t="b">
        <v>0</v>
      </c>
      <c r="L1311" t="s">
        <v>80</v>
      </c>
      <c r="M1311">
        <v>30</v>
      </c>
      <c r="N1311" t="s">
        <v>97</v>
      </c>
      <c r="O1311">
        <v>27</v>
      </c>
      <c r="P1311" t="s">
        <v>51</v>
      </c>
      <c r="Q1311">
        <v>0.1</v>
      </c>
      <c r="R1311" s="29">
        <v>24.3</v>
      </c>
      <c r="S1311" t="s">
        <v>47</v>
      </c>
      <c r="T1311" t="s">
        <v>57</v>
      </c>
      <c r="U1311">
        <v>33.836599999999997</v>
      </c>
      <c r="V1311">
        <v>-117.9143</v>
      </c>
      <c r="W1311">
        <f t="shared" si="40"/>
        <v>2025</v>
      </c>
      <c r="X1311" t="str">
        <f t="shared" si="41"/>
        <v>March</v>
      </c>
      <c r="Y1311" s="2">
        <v>45745</v>
      </c>
      <c r="Z1311">
        <v>0</v>
      </c>
      <c r="AA1311" t="b">
        <v>0</v>
      </c>
      <c r="AB1311" s="2">
        <v>45856</v>
      </c>
      <c r="AC1311">
        <v>5</v>
      </c>
      <c r="AD1311">
        <v>33</v>
      </c>
      <c r="AE1311">
        <v>12</v>
      </c>
      <c r="AF1311">
        <v>1</v>
      </c>
      <c r="AG1311">
        <v>2.7</v>
      </c>
      <c r="AH1311" s="30">
        <v>0</v>
      </c>
      <c r="AI1311">
        <v>0</v>
      </c>
      <c r="AJ1311" t="s">
        <v>58</v>
      </c>
      <c r="AK1311" t="s">
        <v>42</v>
      </c>
      <c r="AL1311" s="29">
        <f>Table1[[#This Row],[membership_tenure_months]]*Table1[[#This Row],[final_price]]</f>
        <v>121.5</v>
      </c>
    </row>
    <row r="1312" spans="1:38" x14ac:dyDescent="0.35">
      <c r="A1312">
        <v>33</v>
      </c>
      <c r="B1312" t="s">
        <v>66</v>
      </c>
      <c r="C1312">
        <v>3</v>
      </c>
      <c r="D1312" t="s">
        <v>110</v>
      </c>
      <c r="E1312" t="b">
        <v>0</v>
      </c>
      <c r="F1312" s="1">
        <v>0.8125</v>
      </c>
      <c r="G1312" s="1">
        <v>0.91597222222222219</v>
      </c>
      <c r="H1312">
        <v>149</v>
      </c>
      <c r="I1312" t="b">
        <v>1</v>
      </c>
      <c r="J1312" t="b">
        <v>0</v>
      </c>
      <c r="K1312" t="b">
        <v>1</v>
      </c>
      <c r="L1312" t="s">
        <v>36</v>
      </c>
      <c r="M1312">
        <v>70</v>
      </c>
      <c r="N1312" t="s">
        <v>82</v>
      </c>
      <c r="O1312">
        <v>52.5</v>
      </c>
      <c r="P1312" t="s">
        <v>46</v>
      </c>
      <c r="Q1312">
        <v>0</v>
      </c>
      <c r="R1312" s="29">
        <v>52.5</v>
      </c>
      <c r="S1312" t="s">
        <v>68</v>
      </c>
      <c r="T1312" t="s">
        <v>48</v>
      </c>
      <c r="U1312">
        <v>36.7378</v>
      </c>
      <c r="V1312">
        <v>-119.7871</v>
      </c>
      <c r="W1312">
        <f t="shared" si="40"/>
        <v>2022</v>
      </c>
      <c r="X1312" t="str">
        <f t="shared" si="41"/>
        <v>November</v>
      </c>
      <c r="Y1312" s="2">
        <v>44878</v>
      </c>
      <c r="Z1312">
        <v>0</v>
      </c>
      <c r="AA1312" t="b">
        <v>0</v>
      </c>
      <c r="AB1312" s="2">
        <v>45807</v>
      </c>
      <c r="AC1312">
        <v>33</v>
      </c>
      <c r="AD1312">
        <v>82</v>
      </c>
      <c r="AE1312">
        <v>12</v>
      </c>
      <c r="AF1312">
        <v>2.5</v>
      </c>
      <c r="AG1312">
        <v>0</v>
      </c>
      <c r="AH1312" s="30">
        <v>1</v>
      </c>
      <c r="AI1312">
        <v>1</v>
      </c>
      <c r="AJ1312" t="s">
        <v>49</v>
      </c>
      <c r="AK1312" t="s">
        <v>42</v>
      </c>
      <c r="AL1312" s="29">
        <f>Table1[[#This Row],[membership_tenure_months]]*Table1[[#This Row],[final_price]]</f>
        <v>1732.5</v>
      </c>
    </row>
    <row r="1313" spans="1:38" x14ac:dyDescent="0.35">
      <c r="A1313">
        <v>36</v>
      </c>
      <c r="B1313" t="s">
        <v>54</v>
      </c>
      <c r="C1313">
        <v>1</v>
      </c>
      <c r="D1313" t="s">
        <v>90</v>
      </c>
      <c r="E1313" t="b">
        <v>1</v>
      </c>
      <c r="F1313" s="1">
        <v>0.86388888888888893</v>
      </c>
      <c r="G1313" s="1">
        <v>0.93194444444444446</v>
      </c>
      <c r="H1313">
        <v>98</v>
      </c>
      <c r="I1313" t="b">
        <v>1</v>
      </c>
      <c r="J1313" t="b">
        <v>1</v>
      </c>
      <c r="K1313" t="b">
        <v>1</v>
      </c>
      <c r="L1313" t="s">
        <v>80</v>
      </c>
      <c r="M1313">
        <v>20</v>
      </c>
      <c r="N1313" t="s">
        <v>82</v>
      </c>
      <c r="O1313">
        <v>15</v>
      </c>
      <c r="P1313" t="s">
        <v>46</v>
      </c>
      <c r="Q1313">
        <v>0</v>
      </c>
      <c r="R1313" s="29">
        <v>15</v>
      </c>
      <c r="S1313" t="s">
        <v>56</v>
      </c>
      <c r="T1313" t="s">
        <v>52</v>
      </c>
      <c r="U1313">
        <v>37.804400000000001</v>
      </c>
      <c r="V1313">
        <v>-122.27119999999999</v>
      </c>
      <c r="W1313">
        <f t="shared" si="40"/>
        <v>2023</v>
      </c>
      <c r="X1313" t="str">
        <f t="shared" si="41"/>
        <v>November</v>
      </c>
      <c r="Y1313" s="2">
        <v>45247</v>
      </c>
      <c r="Z1313">
        <v>7</v>
      </c>
      <c r="AA1313" t="b">
        <v>1</v>
      </c>
      <c r="AB1313" s="2">
        <v>45828</v>
      </c>
      <c r="AC1313">
        <v>21</v>
      </c>
      <c r="AD1313">
        <v>61</v>
      </c>
      <c r="AE1313">
        <v>4</v>
      </c>
      <c r="AF1313">
        <v>1.6</v>
      </c>
      <c r="AG1313">
        <v>0</v>
      </c>
      <c r="AH1313" s="30">
        <v>1</v>
      </c>
      <c r="AI1313">
        <v>0</v>
      </c>
      <c r="AJ1313" t="s">
        <v>53</v>
      </c>
      <c r="AK1313" t="s">
        <v>42</v>
      </c>
      <c r="AL1313" s="29">
        <f>Table1[[#This Row],[membership_tenure_months]]*Table1[[#This Row],[final_price]]</f>
        <v>315</v>
      </c>
    </row>
    <row r="1314" spans="1:38" x14ac:dyDescent="0.35">
      <c r="A1314">
        <v>24</v>
      </c>
      <c r="B1314" t="s">
        <v>54</v>
      </c>
      <c r="C1314">
        <v>4</v>
      </c>
      <c r="D1314" t="s">
        <v>132</v>
      </c>
      <c r="E1314" t="b">
        <v>1</v>
      </c>
      <c r="F1314" s="1">
        <v>0.48819444444444443</v>
      </c>
      <c r="G1314" s="1">
        <v>0.51875000000000004</v>
      </c>
      <c r="H1314">
        <v>44</v>
      </c>
      <c r="I1314" t="b">
        <v>1</v>
      </c>
      <c r="J1314" t="b">
        <v>0</v>
      </c>
      <c r="K1314" t="b">
        <v>0</v>
      </c>
      <c r="L1314" t="s">
        <v>80</v>
      </c>
      <c r="M1314">
        <v>20</v>
      </c>
      <c r="N1314" t="s">
        <v>37</v>
      </c>
      <c r="O1314">
        <v>20</v>
      </c>
      <c r="P1314" t="s">
        <v>46</v>
      </c>
      <c r="Q1314">
        <v>0</v>
      </c>
      <c r="R1314" s="29">
        <v>20</v>
      </c>
      <c r="S1314" t="s">
        <v>56</v>
      </c>
      <c r="T1314" t="s">
        <v>40</v>
      </c>
      <c r="U1314">
        <v>37.338200000000001</v>
      </c>
      <c r="V1314">
        <v>-121.88630000000001</v>
      </c>
      <c r="W1314">
        <f t="shared" si="40"/>
        <v>2023</v>
      </c>
      <c r="X1314" t="str">
        <f t="shared" si="41"/>
        <v>February</v>
      </c>
      <c r="Y1314" s="2">
        <v>44960</v>
      </c>
      <c r="Z1314">
        <v>0</v>
      </c>
      <c r="AA1314" t="b">
        <v>0</v>
      </c>
      <c r="AB1314" s="2">
        <v>45811</v>
      </c>
      <c r="AC1314">
        <v>30</v>
      </c>
      <c r="AD1314">
        <v>78</v>
      </c>
      <c r="AE1314">
        <v>16</v>
      </c>
      <c r="AF1314">
        <v>0.7</v>
      </c>
      <c r="AG1314">
        <v>0</v>
      </c>
      <c r="AH1314" s="30">
        <v>1</v>
      </c>
      <c r="AI1314">
        <v>0</v>
      </c>
      <c r="AJ1314" t="s">
        <v>41</v>
      </c>
      <c r="AK1314" t="s">
        <v>42</v>
      </c>
      <c r="AL1314" s="29">
        <f>Table1[[#This Row],[membership_tenure_months]]*Table1[[#This Row],[final_price]]</f>
        <v>600</v>
      </c>
    </row>
    <row r="1315" spans="1:38" x14ac:dyDescent="0.35">
      <c r="A1315">
        <v>46</v>
      </c>
      <c r="B1315" t="s">
        <v>34</v>
      </c>
      <c r="C1315">
        <v>5</v>
      </c>
      <c r="D1315" t="s">
        <v>171</v>
      </c>
      <c r="E1315" t="b">
        <v>1</v>
      </c>
      <c r="F1315" s="1">
        <v>0.40347222222222223</v>
      </c>
      <c r="G1315" s="1">
        <v>0.52638888888888891</v>
      </c>
      <c r="H1315">
        <v>177</v>
      </c>
      <c r="I1315" t="b">
        <v>1</v>
      </c>
      <c r="J1315" t="b">
        <v>1</v>
      </c>
      <c r="K1315" t="b">
        <v>1</v>
      </c>
      <c r="L1315" t="s">
        <v>60</v>
      </c>
      <c r="M1315">
        <v>50</v>
      </c>
      <c r="N1315" t="s">
        <v>37</v>
      </c>
      <c r="O1315">
        <v>50</v>
      </c>
      <c r="P1315" t="s">
        <v>51</v>
      </c>
      <c r="Q1315">
        <v>0.1</v>
      </c>
      <c r="R1315" s="29">
        <v>45</v>
      </c>
      <c r="S1315" t="s">
        <v>39</v>
      </c>
      <c r="T1315" t="s">
        <v>52</v>
      </c>
      <c r="U1315">
        <v>37.804400000000001</v>
      </c>
      <c r="V1315">
        <v>-122.27119999999999</v>
      </c>
      <c r="W1315">
        <f t="shared" si="40"/>
        <v>2024</v>
      </c>
      <c r="X1315" t="str">
        <f t="shared" si="41"/>
        <v>February</v>
      </c>
      <c r="Y1315" s="2">
        <v>45349</v>
      </c>
      <c r="Z1315">
        <v>5</v>
      </c>
      <c r="AA1315" t="b">
        <v>0</v>
      </c>
      <c r="AB1315" s="2">
        <v>45833</v>
      </c>
      <c r="AC1315">
        <v>18</v>
      </c>
      <c r="AD1315">
        <v>56</v>
      </c>
      <c r="AE1315">
        <v>20</v>
      </c>
      <c r="AF1315">
        <v>3</v>
      </c>
      <c r="AG1315">
        <v>5</v>
      </c>
      <c r="AH1315" s="30">
        <v>0</v>
      </c>
      <c r="AI1315">
        <v>0</v>
      </c>
      <c r="AJ1315" t="s">
        <v>53</v>
      </c>
      <c r="AK1315" t="s">
        <v>42</v>
      </c>
      <c r="AL1315" s="29">
        <f>Table1[[#This Row],[membership_tenure_months]]*Table1[[#This Row],[final_price]]</f>
        <v>810</v>
      </c>
    </row>
    <row r="1316" spans="1:38" x14ac:dyDescent="0.35">
      <c r="A1316">
        <v>37</v>
      </c>
      <c r="B1316" t="s">
        <v>54</v>
      </c>
      <c r="C1316">
        <v>3</v>
      </c>
      <c r="D1316" t="s">
        <v>157</v>
      </c>
      <c r="E1316" t="b">
        <v>0</v>
      </c>
      <c r="F1316" s="1">
        <v>0.60624999999999996</v>
      </c>
      <c r="G1316" s="1">
        <v>0.63194444444444442</v>
      </c>
      <c r="H1316">
        <v>37</v>
      </c>
      <c r="I1316" t="b">
        <v>0</v>
      </c>
      <c r="J1316" t="b">
        <v>0</v>
      </c>
      <c r="K1316" t="b">
        <v>0</v>
      </c>
      <c r="L1316" t="s">
        <v>45</v>
      </c>
      <c r="M1316">
        <v>20</v>
      </c>
      <c r="N1316" t="s">
        <v>37</v>
      </c>
      <c r="O1316">
        <v>20</v>
      </c>
      <c r="P1316" t="s">
        <v>38</v>
      </c>
      <c r="Q1316">
        <v>0.05</v>
      </c>
      <c r="R1316" s="29">
        <v>19</v>
      </c>
      <c r="S1316" t="s">
        <v>56</v>
      </c>
      <c r="T1316" t="s">
        <v>61</v>
      </c>
      <c r="U1316">
        <v>38.581600000000002</v>
      </c>
      <c r="V1316">
        <v>-121.4944</v>
      </c>
      <c r="W1316">
        <f t="shared" si="40"/>
        <v>2023</v>
      </c>
      <c r="X1316" t="str">
        <f t="shared" si="41"/>
        <v>August</v>
      </c>
      <c r="Y1316" s="2">
        <v>45145</v>
      </c>
      <c r="Z1316">
        <v>0</v>
      </c>
      <c r="AA1316" t="b">
        <v>0</v>
      </c>
      <c r="AB1316" s="2">
        <v>45822</v>
      </c>
      <c r="AC1316">
        <v>24</v>
      </c>
      <c r="AD1316">
        <v>67</v>
      </c>
      <c r="AE1316">
        <v>12</v>
      </c>
      <c r="AF1316">
        <v>0.6</v>
      </c>
      <c r="AG1316">
        <v>1</v>
      </c>
      <c r="AH1316" s="30">
        <v>1</v>
      </c>
      <c r="AI1316">
        <v>0</v>
      </c>
      <c r="AJ1316" t="s">
        <v>62</v>
      </c>
      <c r="AK1316" t="s">
        <v>42</v>
      </c>
      <c r="AL1316" s="29">
        <f>Table1[[#This Row],[membership_tenure_months]]*Table1[[#This Row],[final_price]]</f>
        <v>456</v>
      </c>
    </row>
    <row r="1317" spans="1:38" x14ac:dyDescent="0.35">
      <c r="A1317">
        <v>28</v>
      </c>
      <c r="B1317" t="s">
        <v>54</v>
      </c>
      <c r="C1317">
        <v>2</v>
      </c>
      <c r="D1317" t="s">
        <v>92</v>
      </c>
      <c r="E1317" t="b">
        <v>0</v>
      </c>
      <c r="F1317" s="1">
        <v>0.59166666666666667</v>
      </c>
      <c r="G1317" s="1">
        <v>0.6430555555555556</v>
      </c>
      <c r="H1317">
        <v>74</v>
      </c>
      <c r="I1317" t="b">
        <v>1</v>
      </c>
      <c r="J1317" t="b">
        <v>0</v>
      </c>
      <c r="K1317" t="b">
        <v>0</v>
      </c>
      <c r="L1317" t="s">
        <v>80</v>
      </c>
      <c r="M1317">
        <v>20</v>
      </c>
      <c r="N1317" t="s">
        <v>37</v>
      </c>
      <c r="O1317">
        <v>20</v>
      </c>
      <c r="P1317" t="s">
        <v>38</v>
      </c>
      <c r="Q1317">
        <v>0.05</v>
      </c>
      <c r="R1317" s="29">
        <v>19</v>
      </c>
      <c r="S1317" t="s">
        <v>56</v>
      </c>
      <c r="T1317" t="s">
        <v>52</v>
      </c>
      <c r="U1317">
        <v>37.804400000000001</v>
      </c>
      <c r="V1317">
        <v>-122.27119999999999</v>
      </c>
      <c r="W1317">
        <f t="shared" si="40"/>
        <v>2023</v>
      </c>
      <c r="X1317" t="str">
        <f t="shared" si="41"/>
        <v>December</v>
      </c>
      <c r="Y1317" s="2">
        <v>45270</v>
      </c>
      <c r="Z1317">
        <v>0</v>
      </c>
      <c r="AA1317" t="b">
        <v>0</v>
      </c>
      <c r="AB1317" s="2">
        <v>45829</v>
      </c>
      <c r="AC1317">
        <v>20</v>
      </c>
      <c r="AD1317">
        <v>60</v>
      </c>
      <c r="AE1317">
        <v>8</v>
      </c>
      <c r="AF1317">
        <v>1.2</v>
      </c>
      <c r="AG1317">
        <v>1</v>
      </c>
      <c r="AH1317" s="30">
        <v>0</v>
      </c>
      <c r="AI1317">
        <v>0</v>
      </c>
      <c r="AJ1317" t="s">
        <v>53</v>
      </c>
      <c r="AK1317" t="s">
        <v>42</v>
      </c>
      <c r="AL1317" s="29">
        <f>Table1[[#This Row],[membership_tenure_months]]*Table1[[#This Row],[final_price]]</f>
        <v>380</v>
      </c>
    </row>
    <row r="1318" spans="1:38" x14ac:dyDescent="0.35">
      <c r="A1318">
        <v>28</v>
      </c>
      <c r="B1318" t="s">
        <v>34</v>
      </c>
      <c r="C1318">
        <v>1</v>
      </c>
      <c r="D1318" t="s">
        <v>63</v>
      </c>
      <c r="E1318" t="b">
        <v>0</v>
      </c>
      <c r="F1318" s="1">
        <v>0.49236111111111114</v>
      </c>
      <c r="G1318" s="1">
        <v>0.59097222222222223</v>
      </c>
      <c r="H1318">
        <v>142</v>
      </c>
      <c r="I1318" t="b">
        <v>1</v>
      </c>
      <c r="J1318" t="b">
        <v>1</v>
      </c>
      <c r="K1318" t="b">
        <v>1</v>
      </c>
      <c r="L1318" t="s">
        <v>60</v>
      </c>
      <c r="M1318">
        <v>50</v>
      </c>
      <c r="N1318" t="s">
        <v>37</v>
      </c>
      <c r="O1318">
        <v>50</v>
      </c>
      <c r="P1318" t="s">
        <v>51</v>
      </c>
      <c r="Q1318">
        <v>0.1</v>
      </c>
      <c r="R1318" s="29">
        <v>45</v>
      </c>
      <c r="S1318" t="s">
        <v>39</v>
      </c>
      <c r="T1318" t="s">
        <v>61</v>
      </c>
      <c r="U1318">
        <v>38.581600000000002</v>
      </c>
      <c r="V1318">
        <v>-121.4944</v>
      </c>
      <c r="W1318">
        <f t="shared" si="40"/>
        <v>2023</v>
      </c>
      <c r="X1318" t="str">
        <f t="shared" si="41"/>
        <v>May</v>
      </c>
      <c r="Y1318" s="2">
        <v>45051</v>
      </c>
      <c r="Z1318">
        <v>1</v>
      </c>
      <c r="AA1318" t="b">
        <v>1</v>
      </c>
      <c r="AB1318" s="2">
        <v>45817</v>
      </c>
      <c r="AC1318">
        <v>27</v>
      </c>
      <c r="AD1318">
        <v>72</v>
      </c>
      <c r="AE1318">
        <v>4</v>
      </c>
      <c r="AF1318">
        <v>2.4</v>
      </c>
      <c r="AG1318">
        <v>5</v>
      </c>
      <c r="AH1318" s="30">
        <v>1</v>
      </c>
      <c r="AI1318">
        <v>0</v>
      </c>
      <c r="AJ1318" t="s">
        <v>62</v>
      </c>
      <c r="AK1318" t="s">
        <v>42</v>
      </c>
      <c r="AL1318" s="29">
        <f>Table1[[#This Row],[membership_tenure_months]]*Table1[[#This Row],[final_price]]</f>
        <v>1215</v>
      </c>
    </row>
    <row r="1319" spans="1:38" x14ac:dyDescent="0.35">
      <c r="A1319">
        <v>26</v>
      </c>
      <c r="B1319" t="s">
        <v>34</v>
      </c>
      <c r="C1319">
        <v>3</v>
      </c>
      <c r="D1319" t="s">
        <v>125</v>
      </c>
      <c r="E1319" t="b">
        <v>1</v>
      </c>
      <c r="F1319" s="1">
        <v>0.77847222222222223</v>
      </c>
      <c r="G1319" s="1">
        <v>0.875</v>
      </c>
      <c r="H1319">
        <v>139</v>
      </c>
      <c r="I1319" t="b">
        <v>1</v>
      </c>
      <c r="J1319" t="b">
        <v>1</v>
      </c>
      <c r="K1319" t="b">
        <v>1</v>
      </c>
      <c r="L1319" t="s">
        <v>80</v>
      </c>
      <c r="M1319">
        <v>50</v>
      </c>
      <c r="N1319" t="s">
        <v>97</v>
      </c>
      <c r="O1319">
        <v>45</v>
      </c>
      <c r="P1319" t="s">
        <v>46</v>
      </c>
      <c r="Q1319">
        <v>0</v>
      </c>
      <c r="R1319" s="29">
        <v>45</v>
      </c>
      <c r="S1319" t="s">
        <v>39</v>
      </c>
      <c r="T1319" t="s">
        <v>57</v>
      </c>
      <c r="U1319">
        <v>33.836599999999997</v>
      </c>
      <c r="V1319">
        <v>-117.9143</v>
      </c>
      <c r="W1319">
        <f t="shared" si="40"/>
        <v>2025</v>
      </c>
      <c r="X1319" t="str">
        <f t="shared" si="41"/>
        <v>March</v>
      </c>
      <c r="Y1319" s="2">
        <v>45744</v>
      </c>
      <c r="Z1319">
        <v>2</v>
      </c>
      <c r="AA1319" t="b">
        <v>1</v>
      </c>
      <c r="AB1319" s="2">
        <v>45856</v>
      </c>
      <c r="AC1319">
        <v>5</v>
      </c>
      <c r="AD1319">
        <v>33</v>
      </c>
      <c r="AE1319">
        <v>12</v>
      </c>
      <c r="AF1319">
        <v>2.2999999999999998</v>
      </c>
      <c r="AG1319">
        <v>0</v>
      </c>
      <c r="AH1319" s="30">
        <v>0</v>
      </c>
      <c r="AI1319">
        <v>0</v>
      </c>
      <c r="AJ1319" t="s">
        <v>58</v>
      </c>
      <c r="AK1319" t="s">
        <v>42</v>
      </c>
      <c r="AL1319" s="29">
        <f>Table1[[#This Row],[membership_tenure_months]]*Table1[[#This Row],[final_price]]</f>
        <v>225</v>
      </c>
    </row>
    <row r="1320" spans="1:38" x14ac:dyDescent="0.35">
      <c r="A1320">
        <v>22</v>
      </c>
      <c r="B1320" t="s">
        <v>43</v>
      </c>
      <c r="C1320">
        <v>3</v>
      </c>
      <c r="D1320" t="s">
        <v>141</v>
      </c>
      <c r="E1320" t="b">
        <v>0</v>
      </c>
      <c r="F1320" s="1">
        <v>0.71736111111111112</v>
      </c>
      <c r="G1320" s="1">
        <v>0.76666666666666672</v>
      </c>
      <c r="H1320">
        <v>71</v>
      </c>
      <c r="I1320" t="b">
        <v>0</v>
      </c>
      <c r="J1320" t="b">
        <v>0</v>
      </c>
      <c r="K1320" t="b">
        <v>1</v>
      </c>
      <c r="L1320" t="s">
        <v>60</v>
      </c>
      <c r="M1320">
        <v>30</v>
      </c>
      <c r="N1320" t="s">
        <v>82</v>
      </c>
      <c r="O1320">
        <v>22.5</v>
      </c>
      <c r="P1320" t="s">
        <v>38</v>
      </c>
      <c r="Q1320">
        <v>0.05</v>
      </c>
      <c r="R1320" s="29">
        <v>21.375</v>
      </c>
      <c r="S1320" t="s">
        <v>47</v>
      </c>
      <c r="T1320" t="s">
        <v>69</v>
      </c>
      <c r="U1320">
        <v>32.715699999999998</v>
      </c>
      <c r="V1320">
        <v>-117.1611</v>
      </c>
      <c r="W1320">
        <f t="shared" si="40"/>
        <v>2025</v>
      </c>
      <c r="X1320" t="str">
        <f t="shared" si="41"/>
        <v>April</v>
      </c>
      <c r="Y1320" s="2">
        <v>45766</v>
      </c>
      <c r="Z1320">
        <v>0</v>
      </c>
      <c r="AA1320" t="b">
        <v>0</v>
      </c>
      <c r="AB1320" s="2">
        <v>45857</v>
      </c>
      <c r="AC1320">
        <v>4</v>
      </c>
      <c r="AD1320">
        <v>32</v>
      </c>
      <c r="AE1320">
        <v>12</v>
      </c>
      <c r="AF1320">
        <v>1.2</v>
      </c>
      <c r="AG1320">
        <v>1.1200000000000001</v>
      </c>
      <c r="AH1320" s="30">
        <v>0</v>
      </c>
      <c r="AI1320">
        <v>0</v>
      </c>
      <c r="AJ1320" t="s">
        <v>70</v>
      </c>
      <c r="AK1320" t="s">
        <v>42</v>
      </c>
      <c r="AL1320" s="29">
        <f>Table1[[#This Row],[membership_tenure_months]]*Table1[[#This Row],[final_price]]</f>
        <v>85.5</v>
      </c>
    </row>
    <row r="1321" spans="1:38" x14ac:dyDescent="0.35">
      <c r="A1321">
        <v>14</v>
      </c>
      <c r="B1321" t="s">
        <v>43</v>
      </c>
      <c r="C1321">
        <v>3</v>
      </c>
      <c r="D1321" t="s">
        <v>109</v>
      </c>
      <c r="E1321" t="b">
        <v>0</v>
      </c>
      <c r="F1321" s="1">
        <v>0.35694444444444445</v>
      </c>
      <c r="G1321" s="1">
        <v>0.45069444444444445</v>
      </c>
      <c r="H1321">
        <v>135</v>
      </c>
      <c r="I1321" t="b">
        <v>0</v>
      </c>
      <c r="J1321" t="b">
        <v>0</v>
      </c>
      <c r="K1321" t="b">
        <v>1</v>
      </c>
      <c r="L1321" t="s">
        <v>80</v>
      </c>
      <c r="M1321">
        <v>30</v>
      </c>
      <c r="N1321" t="s">
        <v>97</v>
      </c>
      <c r="O1321">
        <v>27</v>
      </c>
      <c r="P1321" t="s">
        <v>46</v>
      </c>
      <c r="Q1321">
        <v>0</v>
      </c>
      <c r="R1321" s="29">
        <v>27</v>
      </c>
      <c r="S1321" t="s">
        <v>47</v>
      </c>
      <c r="T1321" t="s">
        <v>69</v>
      </c>
      <c r="U1321">
        <v>32.715699999999998</v>
      </c>
      <c r="V1321">
        <v>-117.1611</v>
      </c>
      <c r="W1321">
        <f t="shared" si="40"/>
        <v>2024</v>
      </c>
      <c r="X1321" t="str">
        <f t="shared" si="41"/>
        <v>October</v>
      </c>
      <c r="Y1321" s="2">
        <v>45567</v>
      </c>
      <c r="Z1321">
        <v>0</v>
      </c>
      <c r="AA1321" t="b">
        <v>1</v>
      </c>
      <c r="AB1321" s="2">
        <v>45846</v>
      </c>
      <c r="AC1321">
        <v>10</v>
      </c>
      <c r="AD1321">
        <v>43</v>
      </c>
      <c r="AE1321">
        <v>12</v>
      </c>
      <c r="AF1321">
        <v>2.2000000000000002</v>
      </c>
      <c r="AG1321">
        <v>0</v>
      </c>
      <c r="AH1321" s="30">
        <v>0</v>
      </c>
      <c r="AI1321">
        <v>0</v>
      </c>
      <c r="AJ1321" t="s">
        <v>70</v>
      </c>
      <c r="AK1321" t="s">
        <v>42</v>
      </c>
      <c r="AL1321" s="29">
        <f>Table1[[#This Row],[membership_tenure_months]]*Table1[[#This Row],[final_price]]</f>
        <v>270</v>
      </c>
    </row>
    <row r="1322" spans="1:38" x14ac:dyDescent="0.35">
      <c r="A1322">
        <v>47</v>
      </c>
      <c r="B1322" t="s">
        <v>34</v>
      </c>
      <c r="C1322">
        <v>2</v>
      </c>
      <c r="D1322" t="s">
        <v>142</v>
      </c>
      <c r="E1322" t="b">
        <v>1</v>
      </c>
      <c r="F1322" s="1">
        <v>0.36041666666666666</v>
      </c>
      <c r="G1322" s="1">
        <v>0.40138888888888891</v>
      </c>
      <c r="H1322">
        <v>59</v>
      </c>
      <c r="I1322" t="b">
        <v>1</v>
      </c>
      <c r="J1322" t="b">
        <v>1</v>
      </c>
      <c r="K1322" t="b">
        <v>1</v>
      </c>
      <c r="L1322" t="s">
        <v>75</v>
      </c>
      <c r="M1322">
        <v>50</v>
      </c>
      <c r="N1322" t="s">
        <v>82</v>
      </c>
      <c r="O1322">
        <v>37.5</v>
      </c>
      <c r="P1322" t="s">
        <v>51</v>
      </c>
      <c r="Q1322">
        <v>0.1</v>
      </c>
      <c r="R1322" s="29">
        <v>33.75</v>
      </c>
      <c r="S1322" t="s">
        <v>39</v>
      </c>
      <c r="T1322" t="s">
        <v>69</v>
      </c>
      <c r="U1322">
        <v>32.715699999999998</v>
      </c>
      <c r="V1322">
        <v>-117.1611</v>
      </c>
      <c r="W1322">
        <f t="shared" si="40"/>
        <v>2025</v>
      </c>
      <c r="X1322" t="str">
        <f t="shared" si="41"/>
        <v>January</v>
      </c>
      <c r="Y1322" s="2">
        <v>45661</v>
      </c>
      <c r="Z1322">
        <v>2</v>
      </c>
      <c r="AA1322" t="b">
        <v>0</v>
      </c>
      <c r="AB1322" s="2">
        <v>45851</v>
      </c>
      <c r="AC1322">
        <v>7</v>
      </c>
      <c r="AD1322">
        <v>38</v>
      </c>
      <c r="AE1322">
        <v>8</v>
      </c>
      <c r="AF1322">
        <v>1</v>
      </c>
      <c r="AG1322">
        <v>3.75</v>
      </c>
      <c r="AH1322" s="30">
        <v>0</v>
      </c>
      <c r="AI1322">
        <v>0</v>
      </c>
      <c r="AJ1322" t="s">
        <v>70</v>
      </c>
      <c r="AK1322" t="s">
        <v>42</v>
      </c>
      <c r="AL1322" s="29">
        <f>Table1[[#This Row],[membership_tenure_months]]*Table1[[#This Row],[final_price]]</f>
        <v>236.25</v>
      </c>
    </row>
    <row r="1323" spans="1:38" x14ac:dyDescent="0.35">
      <c r="A1323">
        <v>32</v>
      </c>
      <c r="B1323" t="s">
        <v>34</v>
      </c>
      <c r="C1323">
        <v>3</v>
      </c>
      <c r="D1323" t="s">
        <v>161</v>
      </c>
      <c r="E1323" t="b">
        <v>0</v>
      </c>
      <c r="F1323" s="1">
        <v>0.72916666666666663</v>
      </c>
      <c r="G1323" s="1">
        <v>0.84305555555555556</v>
      </c>
      <c r="H1323">
        <v>164</v>
      </c>
      <c r="I1323" t="b">
        <v>0</v>
      </c>
      <c r="J1323" t="b">
        <v>1</v>
      </c>
      <c r="K1323" t="b">
        <v>1</v>
      </c>
      <c r="L1323" t="s">
        <v>80</v>
      </c>
      <c r="M1323">
        <v>50</v>
      </c>
      <c r="N1323" t="s">
        <v>37</v>
      </c>
      <c r="O1323">
        <v>50</v>
      </c>
      <c r="P1323" t="s">
        <v>46</v>
      </c>
      <c r="Q1323">
        <v>0</v>
      </c>
      <c r="R1323" s="29">
        <v>50</v>
      </c>
      <c r="S1323" t="s">
        <v>39</v>
      </c>
      <c r="T1323" t="s">
        <v>64</v>
      </c>
      <c r="U1323">
        <v>34.052199999999999</v>
      </c>
      <c r="V1323">
        <v>-118.2437</v>
      </c>
      <c r="W1323">
        <f t="shared" si="40"/>
        <v>2022</v>
      </c>
      <c r="X1323" t="str">
        <f t="shared" si="41"/>
        <v>December</v>
      </c>
      <c r="Y1323" s="2">
        <v>44902</v>
      </c>
      <c r="Z1323">
        <v>3</v>
      </c>
      <c r="AA1323" t="b">
        <v>1</v>
      </c>
      <c r="AB1323" s="2">
        <v>45808</v>
      </c>
      <c r="AC1323">
        <v>32</v>
      </c>
      <c r="AD1323">
        <v>81</v>
      </c>
      <c r="AE1323">
        <v>12</v>
      </c>
      <c r="AF1323">
        <v>2.7</v>
      </c>
      <c r="AG1323">
        <v>0</v>
      </c>
      <c r="AH1323" s="30">
        <v>1</v>
      </c>
      <c r="AI1323">
        <v>1</v>
      </c>
      <c r="AJ1323" t="s">
        <v>65</v>
      </c>
      <c r="AK1323" t="s">
        <v>42</v>
      </c>
      <c r="AL1323" s="29">
        <f>Table1[[#This Row],[membership_tenure_months]]*Table1[[#This Row],[final_price]]</f>
        <v>1600</v>
      </c>
    </row>
    <row r="1324" spans="1:38" x14ac:dyDescent="0.35">
      <c r="A1324">
        <v>35</v>
      </c>
      <c r="B1324" t="s">
        <v>34</v>
      </c>
      <c r="C1324">
        <v>2</v>
      </c>
      <c r="D1324" t="s">
        <v>111</v>
      </c>
      <c r="E1324" t="b">
        <v>1</v>
      </c>
      <c r="F1324" s="1">
        <v>0.59861111111111109</v>
      </c>
      <c r="G1324" s="1">
        <v>0.65486111111111112</v>
      </c>
      <c r="H1324">
        <v>81</v>
      </c>
      <c r="I1324" t="b">
        <v>1</v>
      </c>
      <c r="J1324" t="b">
        <v>0</v>
      </c>
      <c r="K1324" t="b">
        <v>0</v>
      </c>
      <c r="L1324" t="s">
        <v>45</v>
      </c>
      <c r="M1324">
        <v>50</v>
      </c>
      <c r="N1324" t="s">
        <v>82</v>
      </c>
      <c r="O1324">
        <v>37.5</v>
      </c>
      <c r="P1324" t="s">
        <v>38</v>
      </c>
      <c r="Q1324">
        <v>0.05</v>
      </c>
      <c r="R1324" s="29">
        <v>35.625</v>
      </c>
      <c r="S1324" t="s">
        <v>39</v>
      </c>
      <c r="T1324" t="s">
        <v>52</v>
      </c>
      <c r="U1324">
        <v>37.804400000000001</v>
      </c>
      <c r="V1324">
        <v>-122.27119999999999</v>
      </c>
      <c r="W1324">
        <f t="shared" si="40"/>
        <v>2024</v>
      </c>
      <c r="X1324" t="str">
        <f t="shared" si="41"/>
        <v>November</v>
      </c>
      <c r="Y1324" s="2">
        <v>45597</v>
      </c>
      <c r="Z1324">
        <v>0</v>
      </c>
      <c r="AA1324" t="b">
        <v>1</v>
      </c>
      <c r="AB1324" s="2">
        <v>45847</v>
      </c>
      <c r="AC1324">
        <v>9</v>
      </c>
      <c r="AD1324">
        <v>42</v>
      </c>
      <c r="AE1324">
        <v>8</v>
      </c>
      <c r="AF1324">
        <v>1.4</v>
      </c>
      <c r="AG1324">
        <v>1.88</v>
      </c>
      <c r="AH1324" s="30">
        <v>0</v>
      </c>
      <c r="AI1324">
        <v>0</v>
      </c>
      <c r="AJ1324" t="s">
        <v>53</v>
      </c>
      <c r="AK1324" t="s">
        <v>42</v>
      </c>
      <c r="AL1324" s="29">
        <f>Table1[[#This Row],[membership_tenure_months]]*Table1[[#This Row],[final_price]]</f>
        <v>320.625</v>
      </c>
    </row>
    <row r="1325" spans="1:38" x14ac:dyDescent="0.35">
      <c r="A1325">
        <v>39</v>
      </c>
      <c r="B1325" t="s">
        <v>34</v>
      </c>
      <c r="C1325">
        <v>4</v>
      </c>
      <c r="D1325" t="s">
        <v>132</v>
      </c>
      <c r="E1325" t="b">
        <v>0</v>
      </c>
      <c r="F1325" s="1">
        <v>0.71319444444444446</v>
      </c>
      <c r="G1325" s="1">
        <v>0.74652777777777779</v>
      </c>
      <c r="H1325">
        <v>48</v>
      </c>
      <c r="I1325" t="b">
        <v>0</v>
      </c>
      <c r="J1325" t="b">
        <v>0</v>
      </c>
      <c r="K1325" t="b">
        <v>1</v>
      </c>
      <c r="L1325" t="s">
        <v>60</v>
      </c>
      <c r="M1325">
        <v>50</v>
      </c>
      <c r="N1325" t="s">
        <v>97</v>
      </c>
      <c r="O1325">
        <v>45</v>
      </c>
      <c r="P1325" t="s">
        <v>38</v>
      </c>
      <c r="Q1325">
        <v>0.05</v>
      </c>
      <c r="R1325" s="29">
        <v>42.75</v>
      </c>
      <c r="S1325" t="s">
        <v>39</v>
      </c>
      <c r="T1325" t="s">
        <v>69</v>
      </c>
      <c r="U1325">
        <v>32.715699999999998</v>
      </c>
      <c r="V1325">
        <v>-117.1611</v>
      </c>
      <c r="W1325">
        <f t="shared" si="40"/>
        <v>2022</v>
      </c>
      <c r="X1325" t="str">
        <f t="shared" si="41"/>
        <v>August</v>
      </c>
      <c r="Y1325" s="2">
        <v>44791</v>
      </c>
      <c r="Z1325">
        <v>0</v>
      </c>
      <c r="AA1325" t="b">
        <v>1</v>
      </c>
      <c r="AB1325" s="2">
        <v>45802</v>
      </c>
      <c r="AC1325">
        <v>36</v>
      </c>
      <c r="AD1325">
        <v>87</v>
      </c>
      <c r="AE1325">
        <v>16</v>
      </c>
      <c r="AF1325">
        <v>0.8</v>
      </c>
      <c r="AG1325">
        <v>2.25</v>
      </c>
      <c r="AH1325" s="30">
        <v>1</v>
      </c>
      <c r="AI1325">
        <v>0</v>
      </c>
      <c r="AJ1325" t="s">
        <v>70</v>
      </c>
      <c r="AK1325" t="s">
        <v>42</v>
      </c>
      <c r="AL1325" s="29">
        <f>Table1[[#This Row],[membership_tenure_months]]*Table1[[#This Row],[final_price]]</f>
        <v>1539</v>
      </c>
    </row>
    <row r="1326" spans="1:38" x14ac:dyDescent="0.35">
      <c r="A1326">
        <v>36</v>
      </c>
      <c r="B1326" t="s">
        <v>43</v>
      </c>
      <c r="C1326">
        <v>4</v>
      </c>
      <c r="D1326" t="s">
        <v>175</v>
      </c>
      <c r="E1326" t="b">
        <v>0</v>
      </c>
      <c r="F1326" s="1">
        <v>0.7319444444444444</v>
      </c>
      <c r="G1326" s="1">
        <v>0.75416666666666665</v>
      </c>
      <c r="H1326">
        <v>32</v>
      </c>
      <c r="I1326" t="b">
        <v>1</v>
      </c>
      <c r="J1326" t="b">
        <v>1</v>
      </c>
      <c r="K1326" t="b">
        <v>0</v>
      </c>
      <c r="L1326" t="s">
        <v>80</v>
      </c>
      <c r="M1326">
        <v>30</v>
      </c>
      <c r="N1326" t="s">
        <v>37</v>
      </c>
      <c r="O1326">
        <v>30</v>
      </c>
      <c r="P1326" t="s">
        <v>93</v>
      </c>
      <c r="Q1326">
        <v>0.15</v>
      </c>
      <c r="R1326" s="29">
        <v>25.5</v>
      </c>
      <c r="S1326" t="s">
        <v>47</v>
      </c>
      <c r="T1326" t="s">
        <v>72</v>
      </c>
      <c r="U1326">
        <v>35.3733</v>
      </c>
      <c r="V1326">
        <v>-119.0187</v>
      </c>
      <c r="W1326">
        <f t="shared" si="40"/>
        <v>2024</v>
      </c>
      <c r="X1326" t="str">
        <f t="shared" si="41"/>
        <v>June</v>
      </c>
      <c r="Y1326" s="2">
        <v>45472</v>
      </c>
      <c r="Z1326">
        <v>3</v>
      </c>
      <c r="AA1326" t="b">
        <v>0</v>
      </c>
      <c r="AB1326" s="2">
        <v>45840</v>
      </c>
      <c r="AC1326">
        <v>14</v>
      </c>
      <c r="AD1326">
        <v>49</v>
      </c>
      <c r="AE1326">
        <v>16</v>
      </c>
      <c r="AF1326">
        <v>0.5</v>
      </c>
      <c r="AG1326">
        <v>4.5</v>
      </c>
      <c r="AH1326" s="30">
        <v>0</v>
      </c>
      <c r="AI1326">
        <v>0</v>
      </c>
      <c r="AJ1326" t="s">
        <v>73</v>
      </c>
      <c r="AK1326" t="s">
        <v>42</v>
      </c>
      <c r="AL1326" s="29">
        <f>Table1[[#This Row],[membership_tenure_months]]*Table1[[#This Row],[final_price]]</f>
        <v>357</v>
      </c>
    </row>
    <row r="1327" spans="1:38" x14ac:dyDescent="0.35">
      <c r="A1327">
        <v>12</v>
      </c>
      <c r="B1327" t="s">
        <v>54</v>
      </c>
      <c r="C1327">
        <v>3</v>
      </c>
      <c r="D1327" t="s">
        <v>71</v>
      </c>
      <c r="E1327" t="b">
        <v>1</v>
      </c>
      <c r="F1327" s="1">
        <v>0.83125000000000004</v>
      </c>
      <c r="G1327" s="1">
        <v>0.89444444444444449</v>
      </c>
      <c r="H1327">
        <v>91</v>
      </c>
      <c r="I1327" t="b">
        <v>1</v>
      </c>
      <c r="J1327" t="b">
        <v>0</v>
      </c>
      <c r="K1327" t="b">
        <v>0</v>
      </c>
      <c r="L1327" t="s">
        <v>36</v>
      </c>
      <c r="M1327">
        <v>20</v>
      </c>
      <c r="N1327" t="s">
        <v>37</v>
      </c>
      <c r="O1327">
        <v>20</v>
      </c>
      <c r="P1327" t="s">
        <v>51</v>
      </c>
      <c r="Q1327">
        <v>0.1</v>
      </c>
      <c r="R1327" s="29">
        <v>18</v>
      </c>
      <c r="S1327" t="s">
        <v>56</v>
      </c>
      <c r="T1327" t="s">
        <v>72</v>
      </c>
      <c r="U1327">
        <v>35.3733</v>
      </c>
      <c r="V1327">
        <v>-119.0187</v>
      </c>
      <c r="W1327">
        <f t="shared" si="40"/>
        <v>2024</v>
      </c>
      <c r="X1327" t="str">
        <f t="shared" si="41"/>
        <v>December</v>
      </c>
      <c r="Y1327" s="2">
        <v>45637</v>
      </c>
      <c r="Z1327">
        <v>0</v>
      </c>
      <c r="AA1327" t="b">
        <v>0</v>
      </c>
      <c r="AB1327" s="2">
        <v>45850</v>
      </c>
      <c r="AC1327">
        <v>8</v>
      </c>
      <c r="AD1327">
        <v>39</v>
      </c>
      <c r="AE1327">
        <v>12</v>
      </c>
      <c r="AF1327">
        <v>1.5</v>
      </c>
      <c r="AG1327">
        <v>2</v>
      </c>
      <c r="AH1327" s="30">
        <v>0</v>
      </c>
      <c r="AI1327">
        <v>0</v>
      </c>
      <c r="AJ1327" t="s">
        <v>73</v>
      </c>
      <c r="AK1327" t="s">
        <v>42</v>
      </c>
      <c r="AL1327" s="29">
        <f>Table1[[#This Row],[membership_tenure_months]]*Table1[[#This Row],[final_price]]</f>
        <v>144</v>
      </c>
    </row>
    <row r="1328" spans="1:38" x14ac:dyDescent="0.35">
      <c r="A1328">
        <v>23</v>
      </c>
      <c r="B1328" t="s">
        <v>34</v>
      </c>
      <c r="C1328">
        <v>5</v>
      </c>
      <c r="D1328" t="s">
        <v>85</v>
      </c>
      <c r="E1328" t="b">
        <v>0</v>
      </c>
      <c r="F1328" s="1">
        <v>0.68958333333333333</v>
      </c>
      <c r="G1328" s="1">
        <v>0.75208333333333333</v>
      </c>
      <c r="H1328">
        <v>90</v>
      </c>
      <c r="I1328" t="b">
        <v>0</v>
      </c>
      <c r="J1328" t="b">
        <v>0</v>
      </c>
      <c r="K1328" t="b">
        <v>0</v>
      </c>
      <c r="L1328" t="s">
        <v>36</v>
      </c>
      <c r="M1328">
        <v>50</v>
      </c>
      <c r="N1328" t="s">
        <v>37</v>
      </c>
      <c r="O1328">
        <v>50</v>
      </c>
      <c r="P1328" t="s">
        <v>38</v>
      </c>
      <c r="Q1328">
        <v>0.05</v>
      </c>
      <c r="R1328" s="29">
        <v>47.5</v>
      </c>
      <c r="S1328" t="s">
        <v>39</v>
      </c>
      <c r="T1328" t="s">
        <v>83</v>
      </c>
      <c r="U1328">
        <v>33.770099999999999</v>
      </c>
      <c r="V1328">
        <v>-118.19370000000001</v>
      </c>
      <c r="W1328">
        <f t="shared" si="40"/>
        <v>2023</v>
      </c>
      <c r="X1328" t="str">
        <f t="shared" si="41"/>
        <v>March</v>
      </c>
      <c r="Y1328" s="2">
        <v>44989</v>
      </c>
      <c r="Z1328">
        <v>0</v>
      </c>
      <c r="AA1328" t="b">
        <v>1</v>
      </c>
      <c r="AB1328" s="2">
        <v>45813</v>
      </c>
      <c r="AC1328">
        <v>29</v>
      </c>
      <c r="AD1328">
        <v>76</v>
      </c>
      <c r="AE1328">
        <v>20</v>
      </c>
      <c r="AF1328">
        <v>1.5</v>
      </c>
      <c r="AG1328">
        <v>2.5</v>
      </c>
      <c r="AH1328" s="30">
        <v>1</v>
      </c>
      <c r="AI1328">
        <v>1</v>
      </c>
      <c r="AJ1328" t="s">
        <v>84</v>
      </c>
      <c r="AK1328" t="s">
        <v>42</v>
      </c>
      <c r="AL1328" s="29">
        <f>Table1[[#This Row],[membership_tenure_months]]*Table1[[#This Row],[final_price]]</f>
        <v>1377.5</v>
      </c>
    </row>
    <row r="1329" spans="1:38" x14ac:dyDescent="0.35">
      <c r="A1329">
        <v>48</v>
      </c>
      <c r="B1329" t="s">
        <v>43</v>
      </c>
      <c r="C1329">
        <v>3</v>
      </c>
      <c r="D1329" t="s">
        <v>108</v>
      </c>
      <c r="E1329" t="b">
        <v>1</v>
      </c>
      <c r="F1329" s="1">
        <v>0.85902777777777772</v>
      </c>
      <c r="G1329" s="1">
        <v>0.90833333333333333</v>
      </c>
      <c r="H1329">
        <v>71</v>
      </c>
      <c r="I1329" t="b">
        <v>0</v>
      </c>
      <c r="J1329" t="b">
        <v>1</v>
      </c>
      <c r="K1329" t="b">
        <v>1</v>
      </c>
      <c r="L1329" t="s">
        <v>75</v>
      </c>
      <c r="M1329">
        <v>30</v>
      </c>
      <c r="N1329" t="s">
        <v>37</v>
      </c>
      <c r="O1329">
        <v>30</v>
      </c>
      <c r="P1329" t="s">
        <v>46</v>
      </c>
      <c r="Q1329">
        <v>0</v>
      </c>
      <c r="R1329" s="29">
        <v>30</v>
      </c>
      <c r="S1329" t="s">
        <v>47</v>
      </c>
      <c r="T1329" t="s">
        <v>40</v>
      </c>
      <c r="U1329">
        <v>37.338200000000001</v>
      </c>
      <c r="V1329">
        <v>-121.88630000000001</v>
      </c>
      <c r="W1329">
        <f t="shared" si="40"/>
        <v>2023</v>
      </c>
      <c r="X1329" t="str">
        <f t="shared" si="41"/>
        <v>July</v>
      </c>
      <c r="Y1329" s="2">
        <v>45129</v>
      </c>
      <c r="Z1329">
        <v>5</v>
      </c>
      <c r="AA1329" t="b">
        <v>0</v>
      </c>
      <c r="AB1329" s="2">
        <v>45821</v>
      </c>
      <c r="AC1329">
        <v>25</v>
      </c>
      <c r="AD1329">
        <v>68</v>
      </c>
      <c r="AE1329">
        <v>12</v>
      </c>
      <c r="AF1329">
        <v>1.2</v>
      </c>
      <c r="AG1329">
        <v>0</v>
      </c>
      <c r="AH1329" s="30">
        <v>1</v>
      </c>
      <c r="AI1329">
        <v>0</v>
      </c>
      <c r="AJ1329" t="s">
        <v>41</v>
      </c>
      <c r="AK1329" t="s">
        <v>42</v>
      </c>
      <c r="AL1329" s="29">
        <f>Table1[[#This Row],[membership_tenure_months]]*Table1[[#This Row],[final_price]]</f>
        <v>750</v>
      </c>
    </row>
    <row r="1330" spans="1:38" x14ac:dyDescent="0.35">
      <c r="A1330">
        <v>32</v>
      </c>
      <c r="B1330" t="s">
        <v>34</v>
      </c>
      <c r="C1330">
        <v>3</v>
      </c>
      <c r="D1330" t="s">
        <v>152</v>
      </c>
      <c r="E1330" t="b">
        <v>1</v>
      </c>
      <c r="F1330" s="1">
        <v>0.74097222222222225</v>
      </c>
      <c r="G1330" s="1">
        <v>0.81111111111111112</v>
      </c>
      <c r="H1330">
        <v>101</v>
      </c>
      <c r="I1330" t="b">
        <v>0</v>
      </c>
      <c r="J1330" t="b">
        <v>0</v>
      </c>
      <c r="K1330" t="b">
        <v>1</v>
      </c>
      <c r="L1330" t="s">
        <v>80</v>
      </c>
      <c r="M1330">
        <v>50</v>
      </c>
      <c r="N1330" t="s">
        <v>97</v>
      </c>
      <c r="O1330">
        <v>45</v>
      </c>
      <c r="P1330" t="s">
        <v>51</v>
      </c>
      <c r="Q1330">
        <v>0.1</v>
      </c>
      <c r="R1330" s="29">
        <v>40.5</v>
      </c>
      <c r="S1330" t="s">
        <v>39</v>
      </c>
      <c r="T1330" t="s">
        <v>48</v>
      </c>
      <c r="U1330">
        <v>36.7378</v>
      </c>
      <c r="V1330">
        <v>-119.7871</v>
      </c>
      <c r="W1330">
        <f t="shared" si="40"/>
        <v>2024</v>
      </c>
      <c r="X1330" t="str">
        <f t="shared" si="41"/>
        <v>January</v>
      </c>
      <c r="Y1330" s="2">
        <v>45300</v>
      </c>
      <c r="Z1330">
        <v>0</v>
      </c>
      <c r="AA1330" t="b">
        <v>0</v>
      </c>
      <c r="AB1330" s="2">
        <v>45831</v>
      </c>
      <c r="AC1330">
        <v>19</v>
      </c>
      <c r="AD1330">
        <v>58</v>
      </c>
      <c r="AE1330">
        <v>12</v>
      </c>
      <c r="AF1330">
        <v>1.7</v>
      </c>
      <c r="AG1330">
        <v>4.5</v>
      </c>
      <c r="AH1330" s="30">
        <v>0</v>
      </c>
      <c r="AI1330">
        <v>0</v>
      </c>
      <c r="AJ1330" t="s">
        <v>49</v>
      </c>
      <c r="AK1330" t="s">
        <v>42</v>
      </c>
      <c r="AL1330" s="29">
        <f>Table1[[#This Row],[membership_tenure_months]]*Table1[[#This Row],[final_price]]</f>
        <v>769.5</v>
      </c>
    </row>
    <row r="1331" spans="1:38" x14ac:dyDescent="0.35">
      <c r="A1331">
        <v>45</v>
      </c>
      <c r="B1331" t="s">
        <v>43</v>
      </c>
      <c r="C1331">
        <v>2</v>
      </c>
      <c r="D1331" t="s">
        <v>79</v>
      </c>
      <c r="E1331" t="b">
        <v>1</v>
      </c>
      <c r="F1331" s="1">
        <v>0.66597222222222219</v>
      </c>
      <c r="G1331" s="1">
        <v>0.78194444444444444</v>
      </c>
      <c r="H1331">
        <v>167</v>
      </c>
      <c r="I1331" t="b">
        <v>0</v>
      </c>
      <c r="J1331" t="b">
        <v>1</v>
      </c>
      <c r="K1331" t="b">
        <v>1</v>
      </c>
      <c r="L1331" t="s">
        <v>80</v>
      </c>
      <c r="M1331">
        <v>30</v>
      </c>
      <c r="N1331" t="s">
        <v>37</v>
      </c>
      <c r="O1331">
        <v>30</v>
      </c>
      <c r="P1331" t="s">
        <v>93</v>
      </c>
      <c r="Q1331">
        <v>0.15</v>
      </c>
      <c r="R1331" s="29">
        <v>25.5</v>
      </c>
      <c r="S1331" t="s">
        <v>47</v>
      </c>
      <c r="T1331" t="s">
        <v>76</v>
      </c>
      <c r="U1331">
        <v>37.774900000000002</v>
      </c>
      <c r="V1331">
        <v>-122.4194</v>
      </c>
      <c r="W1331">
        <f t="shared" si="40"/>
        <v>2023</v>
      </c>
      <c r="X1331" t="str">
        <f t="shared" si="41"/>
        <v>November</v>
      </c>
      <c r="Y1331" s="2">
        <v>45239</v>
      </c>
      <c r="Z1331">
        <v>2</v>
      </c>
      <c r="AA1331" t="b">
        <v>0</v>
      </c>
      <c r="AB1331" s="2">
        <v>45827</v>
      </c>
      <c r="AC1331">
        <v>21</v>
      </c>
      <c r="AD1331">
        <v>62</v>
      </c>
      <c r="AE1331">
        <v>8</v>
      </c>
      <c r="AF1331">
        <v>2.8</v>
      </c>
      <c r="AG1331">
        <v>4.5</v>
      </c>
      <c r="AH1331" s="30">
        <v>1</v>
      </c>
      <c r="AI1331">
        <v>0</v>
      </c>
      <c r="AJ1331" t="s">
        <v>77</v>
      </c>
      <c r="AK1331" t="s">
        <v>42</v>
      </c>
      <c r="AL1331" s="29">
        <f>Table1[[#This Row],[membership_tenure_months]]*Table1[[#This Row],[final_price]]</f>
        <v>535.5</v>
      </c>
    </row>
    <row r="1332" spans="1:38" x14ac:dyDescent="0.35">
      <c r="A1332">
        <v>32</v>
      </c>
      <c r="B1332" t="s">
        <v>34</v>
      </c>
      <c r="C1332">
        <v>3</v>
      </c>
      <c r="D1332" t="s">
        <v>102</v>
      </c>
      <c r="E1332" t="b">
        <v>0</v>
      </c>
      <c r="F1332" s="1">
        <v>0.8569444444444444</v>
      </c>
      <c r="G1332" s="1">
        <v>0.90277777777777779</v>
      </c>
      <c r="H1332">
        <v>66</v>
      </c>
      <c r="I1332" t="b">
        <v>0</v>
      </c>
      <c r="J1332" t="b">
        <v>1</v>
      </c>
      <c r="K1332" t="b">
        <v>1</v>
      </c>
      <c r="L1332" t="s">
        <v>45</v>
      </c>
      <c r="M1332">
        <v>50</v>
      </c>
      <c r="N1332" t="s">
        <v>97</v>
      </c>
      <c r="O1332">
        <v>45</v>
      </c>
      <c r="P1332" t="s">
        <v>51</v>
      </c>
      <c r="Q1332">
        <v>0.1</v>
      </c>
      <c r="R1332" s="29">
        <v>40.5</v>
      </c>
      <c r="S1332" t="s">
        <v>39</v>
      </c>
      <c r="T1332" t="s">
        <v>61</v>
      </c>
      <c r="U1332">
        <v>38.581600000000002</v>
      </c>
      <c r="V1332">
        <v>-121.4944</v>
      </c>
      <c r="W1332">
        <f t="shared" si="40"/>
        <v>2023</v>
      </c>
      <c r="X1332" t="str">
        <f t="shared" si="41"/>
        <v>May</v>
      </c>
      <c r="Y1332" s="2">
        <v>45065</v>
      </c>
      <c r="Z1332">
        <v>6</v>
      </c>
      <c r="AA1332" t="b">
        <v>1</v>
      </c>
      <c r="AB1332" s="2">
        <v>45817</v>
      </c>
      <c r="AC1332">
        <v>27</v>
      </c>
      <c r="AD1332">
        <v>72</v>
      </c>
      <c r="AE1332">
        <v>12</v>
      </c>
      <c r="AF1332">
        <v>1.1000000000000001</v>
      </c>
      <c r="AG1332">
        <v>4.5</v>
      </c>
      <c r="AH1332" s="30">
        <v>1</v>
      </c>
      <c r="AI1332">
        <v>0</v>
      </c>
      <c r="AJ1332" t="s">
        <v>62</v>
      </c>
      <c r="AK1332" t="s">
        <v>42</v>
      </c>
      <c r="AL1332" s="29">
        <f>Table1[[#This Row],[membership_tenure_months]]*Table1[[#This Row],[final_price]]</f>
        <v>1093.5</v>
      </c>
    </row>
    <row r="1333" spans="1:38" x14ac:dyDescent="0.35">
      <c r="A1333">
        <v>33</v>
      </c>
      <c r="B1333" t="s">
        <v>43</v>
      </c>
      <c r="C1333">
        <v>3</v>
      </c>
      <c r="D1333" t="s">
        <v>78</v>
      </c>
      <c r="E1333" t="b">
        <v>1</v>
      </c>
      <c r="F1333" s="1">
        <v>0.70763888888888893</v>
      </c>
      <c r="G1333" s="1">
        <v>0.77152777777777781</v>
      </c>
      <c r="H1333">
        <v>92</v>
      </c>
      <c r="I1333" t="b">
        <v>1</v>
      </c>
      <c r="J1333" t="b">
        <v>1</v>
      </c>
      <c r="K1333" t="b">
        <v>0</v>
      </c>
      <c r="L1333" t="s">
        <v>60</v>
      </c>
      <c r="M1333">
        <v>30</v>
      </c>
      <c r="N1333" t="s">
        <v>82</v>
      </c>
      <c r="O1333">
        <v>22.5</v>
      </c>
      <c r="P1333" t="s">
        <v>93</v>
      </c>
      <c r="Q1333">
        <v>0.15</v>
      </c>
      <c r="R1333" s="29">
        <v>19.125</v>
      </c>
      <c r="S1333" t="s">
        <v>47</v>
      </c>
      <c r="T1333" t="s">
        <v>83</v>
      </c>
      <c r="U1333">
        <v>33.770099999999999</v>
      </c>
      <c r="V1333">
        <v>-118.19370000000001</v>
      </c>
      <c r="W1333">
        <f t="shared" si="40"/>
        <v>2024</v>
      </c>
      <c r="X1333" t="str">
        <f t="shared" si="41"/>
        <v>October</v>
      </c>
      <c r="Y1333" s="2">
        <v>45587</v>
      </c>
      <c r="Z1333">
        <v>2</v>
      </c>
      <c r="AA1333" t="b">
        <v>1</v>
      </c>
      <c r="AB1333" s="2">
        <v>45847</v>
      </c>
      <c r="AC1333">
        <v>10</v>
      </c>
      <c r="AD1333">
        <v>42</v>
      </c>
      <c r="AE1333">
        <v>12</v>
      </c>
      <c r="AF1333">
        <v>1.5</v>
      </c>
      <c r="AG1333">
        <v>3.38</v>
      </c>
      <c r="AH1333" s="30">
        <v>0</v>
      </c>
      <c r="AI1333">
        <v>0</v>
      </c>
      <c r="AJ1333" t="s">
        <v>84</v>
      </c>
      <c r="AK1333" t="s">
        <v>42</v>
      </c>
      <c r="AL1333" s="29">
        <f>Table1[[#This Row],[membership_tenure_months]]*Table1[[#This Row],[final_price]]</f>
        <v>191.25</v>
      </c>
    </row>
    <row r="1334" spans="1:38" x14ac:dyDescent="0.35">
      <c r="A1334">
        <v>21</v>
      </c>
      <c r="B1334" t="s">
        <v>54</v>
      </c>
      <c r="C1334">
        <v>5</v>
      </c>
      <c r="D1334" t="s">
        <v>171</v>
      </c>
      <c r="E1334" t="b">
        <v>1</v>
      </c>
      <c r="F1334" s="1">
        <v>0.48333333333333334</v>
      </c>
      <c r="G1334" s="1">
        <v>0.59930555555555554</v>
      </c>
      <c r="H1334">
        <v>167</v>
      </c>
      <c r="I1334" t="b">
        <v>0</v>
      </c>
      <c r="J1334" t="b">
        <v>0</v>
      </c>
      <c r="K1334" t="b">
        <v>0</v>
      </c>
      <c r="L1334" t="s">
        <v>80</v>
      </c>
      <c r="M1334">
        <v>20</v>
      </c>
      <c r="N1334" t="s">
        <v>82</v>
      </c>
      <c r="O1334">
        <v>15</v>
      </c>
      <c r="P1334" t="s">
        <v>46</v>
      </c>
      <c r="Q1334">
        <v>0</v>
      </c>
      <c r="R1334" s="29">
        <v>15</v>
      </c>
      <c r="S1334" t="s">
        <v>56</v>
      </c>
      <c r="T1334" t="s">
        <v>57</v>
      </c>
      <c r="U1334">
        <v>33.836599999999997</v>
      </c>
      <c r="V1334">
        <v>-117.9143</v>
      </c>
      <c r="W1334">
        <f t="shared" si="40"/>
        <v>2022</v>
      </c>
      <c r="X1334" t="str">
        <f t="shared" si="41"/>
        <v>July</v>
      </c>
      <c r="Y1334" s="2">
        <v>44769</v>
      </c>
      <c r="Z1334">
        <v>0</v>
      </c>
      <c r="AA1334" t="b">
        <v>0</v>
      </c>
      <c r="AB1334" s="2">
        <v>45801</v>
      </c>
      <c r="AC1334">
        <v>37</v>
      </c>
      <c r="AD1334">
        <v>88</v>
      </c>
      <c r="AE1334">
        <v>20</v>
      </c>
      <c r="AF1334">
        <v>2.8</v>
      </c>
      <c r="AG1334">
        <v>0</v>
      </c>
      <c r="AH1334" s="30">
        <v>1</v>
      </c>
      <c r="AI1334">
        <v>0</v>
      </c>
      <c r="AJ1334" t="s">
        <v>58</v>
      </c>
      <c r="AK1334" t="s">
        <v>42</v>
      </c>
      <c r="AL1334" s="29">
        <f>Table1[[#This Row],[membership_tenure_months]]*Table1[[#This Row],[final_price]]</f>
        <v>555</v>
      </c>
    </row>
    <row r="1335" spans="1:38" x14ac:dyDescent="0.35">
      <c r="A1335">
        <v>44</v>
      </c>
      <c r="B1335" t="s">
        <v>43</v>
      </c>
      <c r="C1335">
        <v>2</v>
      </c>
      <c r="D1335" t="s">
        <v>127</v>
      </c>
      <c r="E1335" t="b">
        <v>0</v>
      </c>
      <c r="F1335" s="1">
        <v>0.50069444444444444</v>
      </c>
      <c r="G1335" s="1">
        <v>0.58819444444444446</v>
      </c>
      <c r="H1335">
        <v>126</v>
      </c>
      <c r="I1335" t="b">
        <v>0</v>
      </c>
      <c r="J1335" t="b">
        <v>0</v>
      </c>
      <c r="K1335" t="b">
        <v>1</v>
      </c>
      <c r="L1335" t="s">
        <v>80</v>
      </c>
      <c r="M1335">
        <v>30</v>
      </c>
      <c r="N1335" t="s">
        <v>82</v>
      </c>
      <c r="O1335">
        <v>22.5</v>
      </c>
      <c r="P1335" t="s">
        <v>46</v>
      </c>
      <c r="Q1335">
        <v>0</v>
      </c>
      <c r="R1335" s="29">
        <v>22.5</v>
      </c>
      <c r="S1335" t="s">
        <v>47</v>
      </c>
      <c r="T1335" t="s">
        <v>76</v>
      </c>
      <c r="U1335">
        <v>37.774900000000002</v>
      </c>
      <c r="V1335">
        <v>-122.4194</v>
      </c>
      <c r="W1335">
        <f t="shared" si="40"/>
        <v>2022</v>
      </c>
      <c r="X1335" t="str">
        <f t="shared" si="41"/>
        <v>August</v>
      </c>
      <c r="Y1335" s="2">
        <v>44792</v>
      </c>
      <c r="Z1335">
        <v>0</v>
      </c>
      <c r="AA1335" t="b">
        <v>1</v>
      </c>
      <c r="AB1335" s="2">
        <v>45802</v>
      </c>
      <c r="AC1335">
        <v>36</v>
      </c>
      <c r="AD1335">
        <v>87</v>
      </c>
      <c r="AE1335">
        <v>8</v>
      </c>
      <c r="AF1335">
        <v>2.1</v>
      </c>
      <c r="AG1335">
        <v>0</v>
      </c>
      <c r="AH1335" s="30">
        <v>1</v>
      </c>
      <c r="AI1335">
        <v>0</v>
      </c>
      <c r="AJ1335" t="s">
        <v>77</v>
      </c>
      <c r="AK1335" t="s">
        <v>42</v>
      </c>
      <c r="AL1335" s="29">
        <f>Table1[[#This Row],[membership_tenure_months]]*Table1[[#This Row],[final_price]]</f>
        <v>810</v>
      </c>
    </row>
    <row r="1336" spans="1:38" x14ac:dyDescent="0.35">
      <c r="A1336">
        <v>19</v>
      </c>
      <c r="B1336" t="s">
        <v>34</v>
      </c>
      <c r="C1336">
        <v>1</v>
      </c>
      <c r="D1336" t="s">
        <v>81</v>
      </c>
      <c r="E1336" t="b">
        <v>1</v>
      </c>
      <c r="F1336" s="1">
        <v>0.60416666666666663</v>
      </c>
      <c r="G1336" s="1">
        <v>0.72847222222222219</v>
      </c>
      <c r="H1336">
        <v>179</v>
      </c>
      <c r="I1336" t="b">
        <v>0</v>
      </c>
      <c r="J1336" t="b">
        <v>1</v>
      </c>
      <c r="K1336" t="b">
        <v>1</v>
      </c>
      <c r="L1336" t="s">
        <v>45</v>
      </c>
      <c r="M1336">
        <v>50</v>
      </c>
      <c r="N1336" t="s">
        <v>82</v>
      </c>
      <c r="O1336">
        <v>37.5</v>
      </c>
      <c r="P1336" t="s">
        <v>51</v>
      </c>
      <c r="Q1336">
        <v>0.1</v>
      </c>
      <c r="R1336" s="29">
        <v>33.75</v>
      </c>
      <c r="S1336" t="s">
        <v>39</v>
      </c>
      <c r="T1336" t="s">
        <v>40</v>
      </c>
      <c r="U1336">
        <v>37.338200000000001</v>
      </c>
      <c r="V1336">
        <v>-121.88630000000001</v>
      </c>
      <c r="W1336">
        <f t="shared" si="40"/>
        <v>2023</v>
      </c>
      <c r="X1336" t="str">
        <f t="shared" si="41"/>
        <v>July</v>
      </c>
      <c r="Y1336" s="2">
        <v>45138</v>
      </c>
      <c r="Z1336">
        <v>3</v>
      </c>
      <c r="AA1336" t="b">
        <v>1</v>
      </c>
      <c r="AB1336" s="2">
        <v>45821</v>
      </c>
      <c r="AC1336">
        <v>25</v>
      </c>
      <c r="AD1336">
        <v>68</v>
      </c>
      <c r="AE1336">
        <v>4</v>
      </c>
      <c r="AF1336">
        <v>3</v>
      </c>
      <c r="AG1336">
        <v>3.75</v>
      </c>
      <c r="AH1336" s="30">
        <v>1</v>
      </c>
      <c r="AI1336">
        <v>0</v>
      </c>
      <c r="AJ1336" t="s">
        <v>41</v>
      </c>
      <c r="AK1336" t="s">
        <v>42</v>
      </c>
      <c r="AL1336" s="29">
        <f>Table1[[#This Row],[membership_tenure_months]]*Table1[[#This Row],[final_price]]</f>
        <v>843.75</v>
      </c>
    </row>
    <row r="1337" spans="1:38" x14ac:dyDescent="0.35">
      <c r="A1337">
        <v>14</v>
      </c>
      <c r="B1337" t="s">
        <v>34</v>
      </c>
      <c r="C1337">
        <v>2</v>
      </c>
      <c r="D1337" t="s">
        <v>107</v>
      </c>
      <c r="E1337" t="b">
        <v>1</v>
      </c>
      <c r="F1337" s="1">
        <v>0.43958333333333333</v>
      </c>
      <c r="G1337" s="1">
        <v>0.5395833333333333</v>
      </c>
      <c r="H1337">
        <v>144</v>
      </c>
      <c r="I1337" t="b">
        <v>1</v>
      </c>
      <c r="J1337" t="b">
        <v>0</v>
      </c>
      <c r="K1337" t="b">
        <v>1</v>
      </c>
      <c r="L1337" t="s">
        <v>75</v>
      </c>
      <c r="M1337">
        <v>50</v>
      </c>
      <c r="N1337" t="s">
        <v>82</v>
      </c>
      <c r="O1337">
        <v>37.5</v>
      </c>
      <c r="P1337" t="s">
        <v>46</v>
      </c>
      <c r="Q1337">
        <v>0</v>
      </c>
      <c r="R1337" s="29">
        <v>37.5</v>
      </c>
      <c r="S1337" t="s">
        <v>39</v>
      </c>
      <c r="T1337" t="s">
        <v>83</v>
      </c>
      <c r="U1337">
        <v>33.770099999999999</v>
      </c>
      <c r="V1337">
        <v>-118.19370000000001</v>
      </c>
      <c r="W1337">
        <f t="shared" si="40"/>
        <v>2024</v>
      </c>
      <c r="X1337" t="str">
        <f t="shared" si="41"/>
        <v>November</v>
      </c>
      <c r="Y1337" s="2">
        <v>45618</v>
      </c>
      <c r="Z1337">
        <v>0</v>
      </c>
      <c r="AA1337" t="b">
        <v>0</v>
      </c>
      <c r="AB1337" s="2">
        <v>45849</v>
      </c>
      <c r="AC1337">
        <v>9</v>
      </c>
      <c r="AD1337">
        <v>40</v>
      </c>
      <c r="AE1337">
        <v>8</v>
      </c>
      <c r="AF1337">
        <v>2.4</v>
      </c>
      <c r="AG1337">
        <v>0</v>
      </c>
      <c r="AH1337" s="30">
        <v>0</v>
      </c>
      <c r="AI1337">
        <v>0</v>
      </c>
      <c r="AJ1337" t="s">
        <v>84</v>
      </c>
      <c r="AK1337" t="s">
        <v>42</v>
      </c>
      <c r="AL1337" s="29">
        <f>Table1[[#This Row],[membership_tenure_months]]*Table1[[#This Row],[final_price]]</f>
        <v>337.5</v>
      </c>
    </row>
    <row r="1338" spans="1:38" x14ac:dyDescent="0.35">
      <c r="A1338">
        <v>13</v>
      </c>
      <c r="B1338" t="s">
        <v>54</v>
      </c>
      <c r="C1338">
        <v>1</v>
      </c>
      <c r="D1338" t="s">
        <v>114</v>
      </c>
      <c r="E1338" t="b">
        <v>1</v>
      </c>
      <c r="F1338" s="1">
        <v>0.49652777777777779</v>
      </c>
      <c r="G1338" s="1">
        <v>0.53819444444444442</v>
      </c>
      <c r="H1338">
        <v>60</v>
      </c>
      <c r="I1338" t="b">
        <v>0</v>
      </c>
      <c r="J1338" t="b">
        <v>0</v>
      </c>
      <c r="K1338" t="b">
        <v>1</v>
      </c>
      <c r="L1338" t="s">
        <v>80</v>
      </c>
      <c r="M1338">
        <v>20</v>
      </c>
      <c r="N1338" t="s">
        <v>82</v>
      </c>
      <c r="O1338">
        <v>15</v>
      </c>
      <c r="P1338" t="s">
        <v>38</v>
      </c>
      <c r="Q1338">
        <v>0.05</v>
      </c>
      <c r="R1338" s="29">
        <v>14.25</v>
      </c>
      <c r="S1338" t="s">
        <v>56</v>
      </c>
      <c r="T1338" t="s">
        <v>83</v>
      </c>
      <c r="U1338">
        <v>33.770099999999999</v>
      </c>
      <c r="V1338">
        <v>-118.19370000000001</v>
      </c>
      <c r="W1338">
        <f t="shared" si="40"/>
        <v>2023</v>
      </c>
      <c r="X1338" t="str">
        <f t="shared" si="41"/>
        <v>June</v>
      </c>
      <c r="Y1338" s="2">
        <v>45106</v>
      </c>
      <c r="Z1338">
        <v>0</v>
      </c>
      <c r="AA1338" t="b">
        <v>0</v>
      </c>
      <c r="AB1338" s="2">
        <v>45820</v>
      </c>
      <c r="AC1338">
        <v>26</v>
      </c>
      <c r="AD1338">
        <v>69</v>
      </c>
      <c r="AE1338">
        <v>4</v>
      </c>
      <c r="AF1338">
        <v>1</v>
      </c>
      <c r="AG1338">
        <v>0.75</v>
      </c>
      <c r="AH1338" s="30">
        <v>1</v>
      </c>
      <c r="AI1338">
        <v>0</v>
      </c>
      <c r="AJ1338" t="s">
        <v>84</v>
      </c>
      <c r="AK1338" t="s">
        <v>42</v>
      </c>
      <c r="AL1338" s="29">
        <f>Table1[[#This Row],[membership_tenure_months]]*Table1[[#This Row],[final_price]]</f>
        <v>370.5</v>
      </c>
    </row>
    <row r="1339" spans="1:38" x14ac:dyDescent="0.35">
      <c r="A1339">
        <v>29</v>
      </c>
      <c r="B1339" t="s">
        <v>66</v>
      </c>
      <c r="C1339">
        <v>2</v>
      </c>
      <c r="D1339" t="s">
        <v>59</v>
      </c>
      <c r="E1339" t="b">
        <v>0</v>
      </c>
      <c r="F1339" s="1">
        <v>0.71458333333333335</v>
      </c>
      <c r="G1339" s="1">
        <v>0.75416666666666665</v>
      </c>
      <c r="H1339">
        <v>57</v>
      </c>
      <c r="I1339" t="b">
        <v>0</v>
      </c>
      <c r="J1339" t="b">
        <v>1</v>
      </c>
      <c r="K1339" t="b">
        <v>1</v>
      </c>
      <c r="L1339" t="s">
        <v>36</v>
      </c>
      <c r="M1339">
        <v>70</v>
      </c>
      <c r="N1339" t="s">
        <v>37</v>
      </c>
      <c r="O1339">
        <v>70</v>
      </c>
      <c r="P1339" t="s">
        <v>46</v>
      </c>
      <c r="Q1339">
        <v>0</v>
      </c>
      <c r="R1339" s="29">
        <v>70</v>
      </c>
      <c r="S1339" t="s">
        <v>68</v>
      </c>
      <c r="T1339" t="s">
        <v>64</v>
      </c>
      <c r="U1339">
        <v>34.052199999999999</v>
      </c>
      <c r="V1339">
        <v>-118.2437</v>
      </c>
      <c r="W1339">
        <f t="shared" si="40"/>
        <v>2025</v>
      </c>
      <c r="X1339" t="str">
        <f t="shared" si="41"/>
        <v>April</v>
      </c>
      <c r="Y1339" s="2">
        <v>45754</v>
      </c>
      <c r="Z1339">
        <v>6</v>
      </c>
      <c r="AA1339" t="b">
        <v>1</v>
      </c>
      <c r="AB1339" s="2">
        <v>45856</v>
      </c>
      <c r="AC1339">
        <v>4</v>
      </c>
      <c r="AD1339">
        <v>33</v>
      </c>
      <c r="AE1339">
        <v>8</v>
      </c>
      <c r="AF1339">
        <v>1</v>
      </c>
      <c r="AG1339">
        <v>0</v>
      </c>
      <c r="AH1339" s="30">
        <v>0</v>
      </c>
      <c r="AI1339">
        <v>1</v>
      </c>
      <c r="AJ1339" t="s">
        <v>65</v>
      </c>
      <c r="AK1339" t="s">
        <v>42</v>
      </c>
      <c r="AL1339" s="29">
        <f>Table1[[#This Row],[membership_tenure_months]]*Table1[[#This Row],[final_price]]</f>
        <v>280</v>
      </c>
    </row>
    <row r="1340" spans="1:38" x14ac:dyDescent="0.35">
      <c r="A1340">
        <v>33</v>
      </c>
      <c r="B1340" t="s">
        <v>43</v>
      </c>
      <c r="C1340">
        <v>3</v>
      </c>
      <c r="D1340" t="s">
        <v>78</v>
      </c>
      <c r="E1340" t="b">
        <v>1</v>
      </c>
      <c r="F1340" s="1">
        <v>0.70763888888888893</v>
      </c>
      <c r="G1340" s="1">
        <v>0.77152777777777781</v>
      </c>
      <c r="H1340">
        <v>92</v>
      </c>
      <c r="I1340" t="b">
        <v>1</v>
      </c>
      <c r="J1340" t="b">
        <v>1</v>
      </c>
      <c r="K1340" t="b">
        <v>0</v>
      </c>
      <c r="L1340" t="s">
        <v>60</v>
      </c>
      <c r="M1340">
        <v>30</v>
      </c>
      <c r="N1340" t="s">
        <v>82</v>
      </c>
      <c r="O1340">
        <v>22.5</v>
      </c>
      <c r="P1340" t="s">
        <v>93</v>
      </c>
      <c r="Q1340">
        <v>0.15</v>
      </c>
      <c r="R1340" s="29">
        <v>19.125</v>
      </c>
      <c r="S1340" t="s">
        <v>47</v>
      </c>
      <c r="T1340" t="s">
        <v>83</v>
      </c>
      <c r="U1340">
        <v>33.770099999999999</v>
      </c>
      <c r="V1340">
        <v>-118.19370000000001</v>
      </c>
      <c r="W1340">
        <f t="shared" si="40"/>
        <v>2025</v>
      </c>
      <c r="X1340" t="str">
        <f t="shared" si="41"/>
        <v>May</v>
      </c>
      <c r="Y1340" s="2">
        <v>45798</v>
      </c>
      <c r="Z1340">
        <v>1</v>
      </c>
      <c r="AA1340" t="b">
        <v>0</v>
      </c>
      <c r="AB1340" s="2">
        <v>45859</v>
      </c>
      <c r="AC1340">
        <v>3</v>
      </c>
      <c r="AD1340">
        <v>30</v>
      </c>
      <c r="AE1340">
        <v>12</v>
      </c>
      <c r="AF1340">
        <v>1.5</v>
      </c>
      <c r="AG1340">
        <v>3.38</v>
      </c>
      <c r="AH1340" s="30">
        <v>0</v>
      </c>
      <c r="AI1340">
        <v>0</v>
      </c>
      <c r="AJ1340" t="s">
        <v>84</v>
      </c>
      <c r="AK1340" t="s">
        <v>42</v>
      </c>
      <c r="AL1340" s="29">
        <f>Table1[[#This Row],[membership_tenure_months]]*Table1[[#This Row],[final_price]]</f>
        <v>57.375</v>
      </c>
    </row>
    <row r="1341" spans="1:38" x14ac:dyDescent="0.35">
      <c r="A1341">
        <v>16</v>
      </c>
      <c r="B1341" t="s">
        <v>54</v>
      </c>
      <c r="C1341">
        <v>3</v>
      </c>
      <c r="D1341" t="s">
        <v>119</v>
      </c>
      <c r="E1341" t="b">
        <v>1</v>
      </c>
      <c r="F1341" s="1">
        <v>0.62013888888888891</v>
      </c>
      <c r="G1341" s="1">
        <v>0.70972222222222225</v>
      </c>
      <c r="H1341">
        <v>129</v>
      </c>
      <c r="I1341" t="b">
        <v>1</v>
      </c>
      <c r="J1341" t="b">
        <v>0</v>
      </c>
      <c r="K1341" t="b">
        <v>1</v>
      </c>
      <c r="L1341" t="s">
        <v>36</v>
      </c>
      <c r="M1341">
        <v>20</v>
      </c>
      <c r="N1341" t="s">
        <v>37</v>
      </c>
      <c r="O1341">
        <v>20</v>
      </c>
      <c r="P1341" t="s">
        <v>46</v>
      </c>
      <c r="Q1341">
        <v>0</v>
      </c>
      <c r="R1341" s="29">
        <v>20</v>
      </c>
      <c r="S1341" t="s">
        <v>56</v>
      </c>
      <c r="T1341" t="s">
        <v>64</v>
      </c>
      <c r="U1341">
        <v>34.052199999999999</v>
      </c>
      <c r="V1341">
        <v>-118.2437</v>
      </c>
      <c r="W1341">
        <f t="shared" si="40"/>
        <v>2024</v>
      </c>
      <c r="X1341" t="str">
        <f t="shared" si="41"/>
        <v>September</v>
      </c>
      <c r="Y1341" s="2">
        <v>45556</v>
      </c>
      <c r="Z1341">
        <v>0</v>
      </c>
      <c r="AA1341" t="b">
        <v>0</v>
      </c>
      <c r="AB1341" s="2">
        <v>45845</v>
      </c>
      <c r="AC1341">
        <v>11</v>
      </c>
      <c r="AD1341">
        <v>44</v>
      </c>
      <c r="AE1341">
        <v>12</v>
      </c>
      <c r="AF1341">
        <v>2.2000000000000002</v>
      </c>
      <c r="AG1341">
        <v>0</v>
      </c>
      <c r="AH1341" s="30">
        <v>0</v>
      </c>
      <c r="AI1341">
        <v>0</v>
      </c>
      <c r="AJ1341" t="s">
        <v>65</v>
      </c>
      <c r="AK1341" t="s">
        <v>42</v>
      </c>
      <c r="AL1341" s="29">
        <f>Table1[[#This Row],[membership_tenure_months]]*Table1[[#This Row],[final_price]]</f>
        <v>220</v>
      </c>
    </row>
    <row r="1342" spans="1:38" x14ac:dyDescent="0.35">
      <c r="A1342">
        <v>28</v>
      </c>
      <c r="B1342" t="s">
        <v>54</v>
      </c>
      <c r="C1342">
        <v>3</v>
      </c>
      <c r="D1342" t="s">
        <v>157</v>
      </c>
      <c r="E1342" t="b">
        <v>0</v>
      </c>
      <c r="F1342" s="1">
        <v>0.4284722222222222</v>
      </c>
      <c r="G1342" s="1">
        <v>0.4909722222222222</v>
      </c>
      <c r="H1342">
        <v>90</v>
      </c>
      <c r="I1342" t="b">
        <v>0</v>
      </c>
      <c r="J1342" t="b">
        <v>1</v>
      </c>
      <c r="K1342" t="b">
        <v>0</v>
      </c>
      <c r="L1342" t="s">
        <v>36</v>
      </c>
      <c r="M1342">
        <v>20</v>
      </c>
      <c r="N1342" t="s">
        <v>37</v>
      </c>
      <c r="O1342">
        <v>20</v>
      </c>
      <c r="P1342" t="s">
        <v>38</v>
      </c>
      <c r="Q1342">
        <v>0.05</v>
      </c>
      <c r="R1342" s="29">
        <v>19</v>
      </c>
      <c r="S1342" t="s">
        <v>56</v>
      </c>
      <c r="T1342" t="s">
        <v>52</v>
      </c>
      <c r="U1342">
        <v>37.804400000000001</v>
      </c>
      <c r="V1342">
        <v>-122.27119999999999</v>
      </c>
      <c r="W1342">
        <f t="shared" si="40"/>
        <v>2024</v>
      </c>
      <c r="X1342" t="str">
        <f t="shared" si="41"/>
        <v>February</v>
      </c>
      <c r="Y1342" s="2">
        <v>45338</v>
      </c>
      <c r="Z1342">
        <v>1</v>
      </c>
      <c r="AA1342" t="b">
        <v>0</v>
      </c>
      <c r="AB1342" s="2">
        <v>45833</v>
      </c>
      <c r="AC1342">
        <v>18</v>
      </c>
      <c r="AD1342">
        <v>56</v>
      </c>
      <c r="AE1342">
        <v>12</v>
      </c>
      <c r="AF1342">
        <v>1.5</v>
      </c>
      <c r="AG1342">
        <v>1</v>
      </c>
      <c r="AH1342" s="30">
        <v>0</v>
      </c>
      <c r="AI1342">
        <v>0</v>
      </c>
      <c r="AJ1342" t="s">
        <v>53</v>
      </c>
      <c r="AK1342" t="s">
        <v>42</v>
      </c>
      <c r="AL1342" s="29">
        <f>Table1[[#This Row],[membership_tenure_months]]*Table1[[#This Row],[final_price]]</f>
        <v>342</v>
      </c>
    </row>
    <row r="1343" spans="1:38" x14ac:dyDescent="0.35">
      <c r="A1343">
        <v>14</v>
      </c>
      <c r="B1343" t="s">
        <v>43</v>
      </c>
      <c r="C1343">
        <v>3</v>
      </c>
      <c r="D1343" t="s">
        <v>109</v>
      </c>
      <c r="E1343" t="b">
        <v>0</v>
      </c>
      <c r="F1343" s="1">
        <v>0.35694444444444445</v>
      </c>
      <c r="G1343" s="1">
        <v>0.45069444444444445</v>
      </c>
      <c r="H1343">
        <v>135</v>
      </c>
      <c r="I1343" t="b">
        <v>0</v>
      </c>
      <c r="J1343" t="b">
        <v>0</v>
      </c>
      <c r="K1343" t="b">
        <v>1</v>
      </c>
      <c r="L1343" t="s">
        <v>80</v>
      </c>
      <c r="M1343">
        <v>30</v>
      </c>
      <c r="N1343" t="s">
        <v>97</v>
      </c>
      <c r="O1343">
        <v>27</v>
      </c>
      <c r="P1343" t="s">
        <v>46</v>
      </c>
      <c r="Q1343">
        <v>0</v>
      </c>
      <c r="R1343" s="29">
        <v>27</v>
      </c>
      <c r="S1343" t="s">
        <v>47</v>
      </c>
      <c r="T1343" t="s">
        <v>69</v>
      </c>
      <c r="U1343">
        <v>32.715699999999998</v>
      </c>
      <c r="V1343">
        <v>-117.1611</v>
      </c>
      <c r="W1343">
        <f t="shared" si="40"/>
        <v>2022</v>
      </c>
      <c r="X1343" t="str">
        <f t="shared" si="41"/>
        <v>December</v>
      </c>
      <c r="Y1343" s="2">
        <v>44906</v>
      </c>
      <c r="Z1343">
        <v>0</v>
      </c>
      <c r="AA1343" t="b">
        <v>0</v>
      </c>
      <c r="AB1343" s="2">
        <v>45808</v>
      </c>
      <c r="AC1343">
        <v>32</v>
      </c>
      <c r="AD1343">
        <v>81</v>
      </c>
      <c r="AE1343">
        <v>12</v>
      </c>
      <c r="AF1343">
        <v>2.2000000000000002</v>
      </c>
      <c r="AG1343">
        <v>0</v>
      </c>
      <c r="AH1343" s="30">
        <v>1</v>
      </c>
      <c r="AI1343">
        <v>0</v>
      </c>
      <c r="AJ1343" t="s">
        <v>70</v>
      </c>
      <c r="AK1343" t="s">
        <v>42</v>
      </c>
      <c r="AL1343" s="29">
        <f>Table1[[#This Row],[membership_tenure_months]]*Table1[[#This Row],[final_price]]</f>
        <v>864</v>
      </c>
    </row>
    <row r="1344" spans="1:38" x14ac:dyDescent="0.35">
      <c r="A1344">
        <v>16</v>
      </c>
      <c r="B1344" t="s">
        <v>34</v>
      </c>
      <c r="C1344">
        <v>4</v>
      </c>
      <c r="D1344" t="s">
        <v>178</v>
      </c>
      <c r="E1344" t="b">
        <v>1</v>
      </c>
      <c r="F1344" s="1">
        <v>0.68125000000000002</v>
      </c>
      <c r="G1344" s="1">
        <v>0.73472222222222228</v>
      </c>
      <c r="H1344">
        <v>77</v>
      </c>
      <c r="I1344" t="b">
        <v>0</v>
      </c>
      <c r="J1344" t="b">
        <v>1</v>
      </c>
      <c r="K1344" t="b">
        <v>0</v>
      </c>
      <c r="L1344" t="s">
        <v>80</v>
      </c>
      <c r="M1344">
        <v>50</v>
      </c>
      <c r="N1344" t="s">
        <v>37</v>
      </c>
      <c r="O1344">
        <v>50</v>
      </c>
      <c r="P1344" t="s">
        <v>51</v>
      </c>
      <c r="Q1344">
        <v>0.1</v>
      </c>
      <c r="R1344" s="29">
        <v>45</v>
      </c>
      <c r="S1344" t="s">
        <v>39</v>
      </c>
      <c r="T1344" t="s">
        <v>69</v>
      </c>
      <c r="U1344">
        <v>32.715699999999998</v>
      </c>
      <c r="V1344">
        <v>-117.1611</v>
      </c>
      <c r="W1344">
        <f t="shared" si="40"/>
        <v>2023</v>
      </c>
      <c r="X1344" t="str">
        <f t="shared" si="41"/>
        <v>May</v>
      </c>
      <c r="Y1344" s="2">
        <v>45056</v>
      </c>
      <c r="Z1344">
        <v>7</v>
      </c>
      <c r="AA1344" t="b">
        <v>0</v>
      </c>
      <c r="AB1344" s="2">
        <v>45817</v>
      </c>
      <c r="AC1344">
        <v>27</v>
      </c>
      <c r="AD1344">
        <v>72</v>
      </c>
      <c r="AE1344">
        <v>16</v>
      </c>
      <c r="AF1344">
        <v>1.3</v>
      </c>
      <c r="AG1344">
        <v>5</v>
      </c>
      <c r="AH1344" s="30">
        <v>1</v>
      </c>
      <c r="AI1344">
        <v>0</v>
      </c>
      <c r="AJ1344" t="s">
        <v>70</v>
      </c>
      <c r="AK1344" t="s">
        <v>42</v>
      </c>
      <c r="AL1344" s="29">
        <f>Table1[[#This Row],[membership_tenure_months]]*Table1[[#This Row],[final_price]]</f>
        <v>1215</v>
      </c>
    </row>
    <row r="1345" spans="1:38" x14ac:dyDescent="0.35">
      <c r="A1345">
        <v>49</v>
      </c>
      <c r="B1345" t="s">
        <v>34</v>
      </c>
      <c r="C1345">
        <v>1</v>
      </c>
      <c r="D1345" t="s">
        <v>90</v>
      </c>
      <c r="E1345" t="b">
        <v>1</v>
      </c>
      <c r="F1345" s="1">
        <v>0.84930555555555554</v>
      </c>
      <c r="G1345" s="1">
        <v>0.88055555555555554</v>
      </c>
      <c r="H1345">
        <v>45</v>
      </c>
      <c r="I1345" t="b">
        <v>1</v>
      </c>
      <c r="J1345" t="b">
        <v>0</v>
      </c>
      <c r="K1345" t="b">
        <v>1</v>
      </c>
      <c r="L1345" t="s">
        <v>36</v>
      </c>
      <c r="M1345">
        <v>50</v>
      </c>
      <c r="N1345" t="s">
        <v>37</v>
      </c>
      <c r="O1345">
        <v>50</v>
      </c>
      <c r="P1345" t="s">
        <v>93</v>
      </c>
      <c r="Q1345">
        <v>0.15</v>
      </c>
      <c r="R1345" s="29">
        <v>42.5</v>
      </c>
      <c r="S1345" t="s">
        <v>39</v>
      </c>
      <c r="T1345" t="s">
        <v>40</v>
      </c>
      <c r="U1345">
        <v>37.338200000000001</v>
      </c>
      <c r="V1345">
        <v>-121.88630000000001</v>
      </c>
      <c r="W1345">
        <f t="shared" si="40"/>
        <v>2023</v>
      </c>
      <c r="X1345" t="str">
        <f t="shared" si="41"/>
        <v>April</v>
      </c>
      <c r="Y1345" s="2">
        <v>45040</v>
      </c>
      <c r="Z1345">
        <v>0</v>
      </c>
      <c r="AA1345" t="b">
        <v>1</v>
      </c>
      <c r="AB1345" s="2">
        <v>45816</v>
      </c>
      <c r="AC1345">
        <v>28</v>
      </c>
      <c r="AD1345">
        <v>73</v>
      </c>
      <c r="AE1345">
        <v>4</v>
      </c>
      <c r="AF1345">
        <v>0.8</v>
      </c>
      <c r="AG1345">
        <v>7.5</v>
      </c>
      <c r="AH1345" s="30">
        <v>1</v>
      </c>
      <c r="AI1345">
        <v>0</v>
      </c>
      <c r="AJ1345" t="s">
        <v>41</v>
      </c>
      <c r="AK1345" t="s">
        <v>42</v>
      </c>
      <c r="AL1345" s="29">
        <f>Table1[[#This Row],[membership_tenure_months]]*Table1[[#This Row],[final_price]]</f>
        <v>1190</v>
      </c>
    </row>
    <row r="1346" spans="1:38" x14ac:dyDescent="0.35">
      <c r="A1346">
        <v>22</v>
      </c>
      <c r="B1346" t="s">
        <v>34</v>
      </c>
      <c r="C1346">
        <v>1</v>
      </c>
      <c r="D1346" t="s">
        <v>94</v>
      </c>
      <c r="E1346" t="b">
        <v>0</v>
      </c>
      <c r="F1346" s="1">
        <v>0.47986111111111113</v>
      </c>
      <c r="G1346" s="1">
        <v>0.50902777777777775</v>
      </c>
      <c r="H1346">
        <v>42</v>
      </c>
      <c r="I1346" t="b">
        <v>1</v>
      </c>
      <c r="J1346" t="b">
        <v>1</v>
      </c>
      <c r="K1346" t="b">
        <v>1</v>
      </c>
      <c r="L1346" t="s">
        <v>36</v>
      </c>
      <c r="M1346">
        <v>50</v>
      </c>
      <c r="N1346" t="s">
        <v>37</v>
      </c>
      <c r="O1346">
        <v>50</v>
      </c>
      <c r="P1346" t="s">
        <v>38</v>
      </c>
      <c r="Q1346">
        <v>0.05</v>
      </c>
      <c r="R1346" s="29">
        <v>47.5</v>
      </c>
      <c r="S1346" t="s">
        <v>39</v>
      </c>
      <c r="T1346" t="s">
        <v>40</v>
      </c>
      <c r="U1346">
        <v>37.338200000000001</v>
      </c>
      <c r="V1346">
        <v>-121.88630000000001</v>
      </c>
      <c r="W1346">
        <f t="shared" ref="W1346:W1409" si="42">YEAR(Y:Y)</f>
        <v>2024</v>
      </c>
      <c r="X1346" t="str">
        <f t="shared" ref="X1346:X1409" si="43">TEXT(Y:Y,"MMMM")</f>
        <v>March</v>
      </c>
      <c r="Y1346" s="2">
        <v>45377</v>
      </c>
      <c r="Z1346">
        <v>4</v>
      </c>
      <c r="AA1346" t="b">
        <v>1</v>
      </c>
      <c r="AB1346" s="2">
        <v>45835</v>
      </c>
      <c r="AC1346">
        <v>17</v>
      </c>
      <c r="AD1346">
        <v>54</v>
      </c>
      <c r="AE1346">
        <v>4</v>
      </c>
      <c r="AF1346">
        <v>0.7</v>
      </c>
      <c r="AG1346">
        <v>2.5</v>
      </c>
      <c r="AH1346" s="30">
        <v>0</v>
      </c>
      <c r="AI1346">
        <v>1</v>
      </c>
      <c r="AJ1346" t="s">
        <v>41</v>
      </c>
      <c r="AK1346" t="s">
        <v>42</v>
      </c>
      <c r="AL1346" s="29">
        <f>Table1[[#This Row],[membership_tenure_months]]*Table1[[#This Row],[final_price]]</f>
        <v>807.5</v>
      </c>
    </row>
    <row r="1347" spans="1:38" x14ac:dyDescent="0.35">
      <c r="A1347">
        <v>49</v>
      </c>
      <c r="B1347" t="s">
        <v>34</v>
      </c>
      <c r="C1347">
        <v>1</v>
      </c>
      <c r="D1347" t="s">
        <v>90</v>
      </c>
      <c r="E1347" t="b">
        <v>1</v>
      </c>
      <c r="F1347" s="1">
        <v>0.6791666666666667</v>
      </c>
      <c r="G1347" s="1">
        <v>0.73263888888888884</v>
      </c>
      <c r="H1347">
        <v>77</v>
      </c>
      <c r="I1347" t="b">
        <v>1</v>
      </c>
      <c r="J1347" t="b">
        <v>0</v>
      </c>
      <c r="K1347" t="b">
        <v>0</v>
      </c>
      <c r="L1347" t="s">
        <v>36</v>
      </c>
      <c r="M1347">
        <v>50</v>
      </c>
      <c r="N1347" t="s">
        <v>37</v>
      </c>
      <c r="O1347">
        <v>50</v>
      </c>
      <c r="P1347" t="s">
        <v>46</v>
      </c>
      <c r="Q1347">
        <v>0</v>
      </c>
      <c r="R1347" s="29">
        <v>50</v>
      </c>
      <c r="S1347" t="s">
        <v>39</v>
      </c>
      <c r="T1347" t="s">
        <v>40</v>
      </c>
      <c r="U1347">
        <v>37.338200000000001</v>
      </c>
      <c r="V1347">
        <v>-121.88630000000001</v>
      </c>
      <c r="W1347">
        <f t="shared" si="42"/>
        <v>2024</v>
      </c>
      <c r="X1347" t="str">
        <f t="shared" si="43"/>
        <v>June</v>
      </c>
      <c r="Y1347" s="2">
        <v>45462</v>
      </c>
      <c r="Z1347">
        <v>0</v>
      </c>
      <c r="AA1347" t="b">
        <v>1</v>
      </c>
      <c r="AB1347" s="2">
        <v>45840</v>
      </c>
      <c r="AC1347">
        <v>14</v>
      </c>
      <c r="AD1347">
        <v>49</v>
      </c>
      <c r="AE1347">
        <v>4</v>
      </c>
      <c r="AF1347">
        <v>1.3</v>
      </c>
      <c r="AG1347">
        <v>0</v>
      </c>
      <c r="AH1347" s="30">
        <v>0</v>
      </c>
      <c r="AI1347">
        <v>1</v>
      </c>
      <c r="AJ1347" t="s">
        <v>41</v>
      </c>
      <c r="AK1347" t="s">
        <v>42</v>
      </c>
      <c r="AL1347" s="29">
        <f>Table1[[#This Row],[membership_tenure_months]]*Table1[[#This Row],[final_price]]</f>
        <v>700</v>
      </c>
    </row>
    <row r="1348" spans="1:38" x14ac:dyDescent="0.35">
      <c r="A1348">
        <v>14</v>
      </c>
      <c r="B1348" t="s">
        <v>34</v>
      </c>
      <c r="C1348">
        <v>3</v>
      </c>
      <c r="D1348" t="s">
        <v>110</v>
      </c>
      <c r="E1348" t="b">
        <v>0</v>
      </c>
      <c r="F1348" s="1">
        <v>0.3611111111111111</v>
      </c>
      <c r="G1348" s="1">
        <v>0.42708333333333331</v>
      </c>
      <c r="H1348">
        <v>95</v>
      </c>
      <c r="I1348" t="b">
        <v>0</v>
      </c>
      <c r="J1348" t="b">
        <v>1</v>
      </c>
      <c r="K1348" t="b">
        <v>1</v>
      </c>
      <c r="L1348" t="s">
        <v>80</v>
      </c>
      <c r="M1348">
        <v>50</v>
      </c>
      <c r="N1348" t="s">
        <v>82</v>
      </c>
      <c r="O1348">
        <v>37.5</v>
      </c>
      <c r="P1348" t="s">
        <v>93</v>
      </c>
      <c r="Q1348">
        <v>0.15</v>
      </c>
      <c r="R1348" s="29">
        <v>31.875</v>
      </c>
      <c r="S1348" t="s">
        <v>39</v>
      </c>
      <c r="T1348" t="s">
        <v>76</v>
      </c>
      <c r="U1348">
        <v>37.774900000000002</v>
      </c>
      <c r="V1348">
        <v>-122.4194</v>
      </c>
      <c r="W1348">
        <f t="shared" si="42"/>
        <v>2024</v>
      </c>
      <c r="X1348" t="str">
        <f t="shared" si="43"/>
        <v>May</v>
      </c>
      <c r="Y1348" s="2">
        <v>45435</v>
      </c>
      <c r="Z1348">
        <v>3</v>
      </c>
      <c r="AA1348" t="b">
        <v>1</v>
      </c>
      <c r="AB1348" s="2">
        <v>45838</v>
      </c>
      <c r="AC1348">
        <v>15</v>
      </c>
      <c r="AD1348">
        <v>51</v>
      </c>
      <c r="AE1348">
        <v>12</v>
      </c>
      <c r="AF1348">
        <v>1.6</v>
      </c>
      <c r="AG1348">
        <v>5.62</v>
      </c>
      <c r="AH1348" s="30">
        <v>0</v>
      </c>
      <c r="AI1348">
        <v>0</v>
      </c>
      <c r="AJ1348" t="s">
        <v>77</v>
      </c>
      <c r="AK1348" t="s">
        <v>42</v>
      </c>
      <c r="AL1348" s="29">
        <f>Table1[[#This Row],[membership_tenure_months]]*Table1[[#This Row],[final_price]]</f>
        <v>478.125</v>
      </c>
    </row>
    <row r="1349" spans="1:38" x14ac:dyDescent="0.35">
      <c r="A1349">
        <v>49</v>
      </c>
      <c r="B1349" t="s">
        <v>43</v>
      </c>
      <c r="C1349">
        <v>2</v>
      </c>
      <c r="D1349" t="s">
        <v>158</v>
      </c>
      <c r="E1349" t="b">
        <v>0</v>
      </c>
      <c r="F1349" s="1">
        <v>0.65347222222222223</v>
      </c>
      <c r="G1349" s="1">
        <v>0.73958333333333337</v>
      </c>
      <c r="H1349">
        <v>124</v>
      </c>
      <c r="I1349" t="b">
        <v>1</v>
      </c>
      <c r="J1349" t="b">
        <v>0</v>
      </c>
      <c r="K1349" t="b">
        <v>0</v>
      </c>
      <c r="L1349" t="s">
        <v>36</v>
      </c>
      <c r="M1349">
        <v>30</v>
      </c>
      <c r="N1349" t="s">
        <v>37</v>
      </c>
      <c r="O1349">
        <v>30</v>
      </c>
      <c r="P1349" t="s">
        <v>51</v>
      </c>
      <c r="Q1349">
        <v>0.1</v>
      </c>
      <c r="R1349" s="29">
        <v>27</v>
      </c>
      <c r="S1349" t="s">
        <v>47</v>
      </c>
      <c r="T1349" t="s">
        <v>64</v>
      </c>
      <c r="U1349">
        <v>34.052199999999999</v>
      </c>
      <c r="V1349">
        <v>-118.2437</v>
      </c>
      <c r="W1349">
        <f t="shared" si="42"/>
        <v>2022</v>
      </c>
      <c r="X1349" t="str">
        <f t="shared" si="43"/>
        <v>August</v>
      </c>
      <c r="Y1349" s="2">
        <v>44779</v>
      </c>
      <c r="Z1349">
        <v>0</v>
      </c>
      <c r="AA1349" t="b">
        <v>0</v>
      </c>
      <c r="AB1349" s="2">
        <v>45801</v>
      </c>
      <c r="AC1349">
        <v>36</v>
      </c>
      <c r="AD1349">
        <v>88</v>
      </c>
      <c r="AE1349">
        <v>8</v>
      </c>
      <c r="AF1349">
        <v>2.1</v>
      </c>
      <c r="AG1349">
        <v>3</v>
      </c>
      <c r="AH1349" s="30">
        <v>1</v>
      </c>
      <c r="AI1349">
        <v>0</v>
      </c>
      <c r="AJ1349" t="s">
        <v>65</v>
      </c>
      <c r="AK1349" t="s">
        <v>42</v>
      </c>
      <c r="AL1349" s="29">
        <f>Table1[[#This Row],[membership_tenure_months]]*Table1[[#This Row],[final_price]]</f>
        <v>972</v>
      </c>
    </row>
    <row r="1350" spans="1:38" x14ac:dyDescent="0.35">
      <c r="A1350">
        <v>28</v>
      </c>
      <c r="B1350" t="s">
        <v>34</v>
      </c>
      <c r="C1350">
        <v>1</v>
      </c>
      <c r="D1350" t="s">
        <v>63</v>
      </c>
      <c r="E1350" t="b">
        <v>0</v>
      </c>
      <c r="F1350" s="1">
        <v>0.49236111111111114</v>
      </c>
      <c r="G1350" s="1">
        <v>0.59097222222222223</v>
      </c>
      <c r="H1350">
        <v>142</v>
      </c>
      <c r="I1350" t="b">
        <v>1</v>
      </c>
      <c r="J1350" t="b">
        <v>1</v>
      </c>
      <c r="K1350" t="b">
        <v>1</v>
      </c>
      <c r="L1350" t="s">
        <v>60</v>
      </c>
      <c r="M1350">
        <v>50</v>
      </c>
      <c r="N1350" t="s">
        <v>37</v>
      </c>
      <c r="O1350">
        <v>50</v>
      </c>
      <c r="P1350" t="s">
        <v>51</v>
      </c>
      <c r="Q1350">
        <v>0.1</v>
      </c>
      <c r="R1350" s="29">
        <v>45</v>
      </c>
      <c r="S1350" t="s">
        <v>39</v>
      </c>
      <c r="T1350" t="s">
        <v>61</v>
      </c>
      <c r="U1350">
        <v>38.581600000000002</v>
      </c>
      <c r="V1350">
        <v>-121.4944</v>
      </c>
      <c r="W1350">
        <f t="shared" si="42"/>
        <v>2025</v>
      </c>
      <c r="X1350" t="str">
        <f t="shared" si="43"/>
        <v>May</v>
      </c>
      <c r="Y1350" s="2">
        <v>45788</v>
      </c>
      <c r="Z1350">
        <v>4</v>
      </c>
      <c r="AA1350" t="b">
        <v>1</v>
      </c>
      <c r="AB1350" s="2">
        <v>45858</v>
      </c>
      <c r="AC1350">
        <v>3</v>
      </c>
      <c r="AD1350">
        <v>31</v>
      </c>
      <c r="AE1350">
        <v>4</v>
      </c>
      <c r="AF1350">
        <v>2.4</v>
      </c>
      <c r="AG1350">
        <v>5</v>
      </c>
      <c r="AH1350" s="30">
        <v>0</v>
      </c>
      <c r="AI1350">
        <v>0</v>
      </c>
      <c r="AJ1350" t="s">
        <v>62</v>
      </c>
      <c r="AK1350" t="s">
        <v>42</v>
      </c>
      <c r="AL1350" s="29">
        <f>Table1[[#This Row],[membership_tenure_months]]*Table1[[#This Row],[final_price]]</f>
        <v>135</v>
      </c>
    </row>
    <row r="1351" spans="1:38" x14ac:dyDescent="0.35">
      <c r="A1351">
        <v>21</v>
      </c>
      <c r="B1351" t="s">
        <v>34</v>
      </c>
      <c r="C1351">
        <v>1</v>
      </c>
      <c r="D1351" t="s">
        <v>63</v>
      </c>
      <c r="E1351" t="b">
        <v>1</v>
      </c>
      <c r="F1351" s="1">
        <v>0.6069444444444444</v>
      </c>
      <c r="G1351" s="1">
        <v>0.62777777777777777</v>
      </c>
      <c r="H1351">
        <v>30</v>
      </c>
      <c r="I1351" t="b">
        <v>1</v>
      </c>
      <c r="J1351" t="b">
        <v>1</v>
      </c>
      <c r="K1351" t="b">
        <v>1</v>
      </c>
      <c r="L1351" t="s">
        <v>36</v>
      </c>
      <c r="M1351">
        <v>50</v>
      </c>
      <c r="N1351" t="s">
        <v>82</v>
      </c>
      <c r="O1351">
        <v>37.5</v>
      </c>
      <c r="P1351" t="s">
        <v>46</v>
      </c>
      <c r="Q1351">
        <v>0</v>
      </c>
      <c r="R1351" s="29">
        <v>37.5</v>
      </c>
      <c r="S1351" t="s">
        <v>39</v>
      </c>
      <c r="T1351" t="s">
        <v>83</v>
      </c>
      <c r="U1351">
        <v>33.770099999999999</v>
      </c>
      <c r="V1351">
        <v>-118.19370000000001</v>
      </c>
      <c r="W1351">
        <f t="shared" si="42"/>
        <v>2022</v>
      </c>
      <c r="X1351" t="str">
        <f t="shared" si="43"/>
        <v>December</v>
      </c>
      <c r="Y1351" s="2">
        <v>44907</v>
      </c>
      <c r="Z1351">
        <v>6</v>
      </c>
      <c r="AA1351" t="b">
        <v>1</v>
      </c>
      <c r="AB1351" s="2">
        <v>45808</v>
      </c>
      <c r="AC1351">
        <v>32</v>
      </c>
      <c r="AD1351">
        <v>81</v>
      </c>
      <c r="AE1351">
        <v>4</v>
      </c>
      <c r="AF1351">
        <v>0.5</v>
      </c>
      <c r="AG1351">
        <v>0</v>
      </c>
      <c r="AH1351" s="30">
        <v>1</v>
      </c>
      <c r="AI1351">
        <v>0</v>
      </c>
      <c r="AJ1351" t="s">
        <v>84</v>
      </c>
      <c r="AK1351" t="s">
        <v>42</v>
      </c>
      <c r="AL1351" s="29">
        <f>Table1[[#This Row],[membership_tenure_months]]*Table1[[#This Row],[final_price]]</f>
        <v>1200</v>
      </c>
    </row>
    <row r="1352" spans="1:38" x14ac:dyDescent="0.35">
      <c r="A1352">
        <v>21</v>
      </c>
      <c r="B1352" t="s">
        <v>66</v>
      </c>
      <c r="C1352">
        <v>2</v>
      </c>
      <c r="D1352" t="s">
        <v>107</v>
      </c>
      <c r="E1352" t="b">
        <v>0</v>
      </c>
      <c r="F1352" s="1">
        <v>0.84027777777777779</v>
      </c>
      <c r="G1352" s="1">
        <v>0.91388888888888886</v>
      </c>
      <c r="H1352">
        <v>106</v>
      </c>
      <c r="I1352" t="b">
        <v>0</v>
      </c>
      <c r="J1352" t="b">
        <v>0</v>
      </c>
      <c r="K1352" t="b">
        <v>1</v>
      </c>
      <c r="L1352" t="s">
        <v>36</v>
      </c>
      <c r="M1352">
        <v>70</v>
      </c>
      <c r="N1352" t="s">
        <v>82</v>
      </c>
      <c r="O1352">
        <v>52.5</v>
      </c>
      <c r="P1352" t="s">
        <v>46</v>
      </c>
      <c r="Q1352">
        <v>0</v>
      </c>
      <c r="R1352" s="29">
        <v>52.5</v>
      </c>
      <c r="S1352" t="s">
        <v>68</v>
      </c>
      <c r="T1352" t="s">
        <v>48</v>
      </c>
      <c r="U1352">
        <v>36.7378</v>
      </c>
      <c r="V1352">
        <v>-119.7871</v>
      </c>
      <c r="W1352">
        <f t="shared" si="42"/>
        <v>2023</v>
      </c>
      <c r="X1352" t="str">
        <f t="shared" si="43"/>
        <v>October</v>
      </c>
      <c r="Y1352" s="2">
        <v>45214</v>
      </c>
      <c r="Z1352">
        <v>0</v>
      </c>
      <c r="AA1352" t="b">
        <v>1</v>
      </c>
      <c r="AB1352" s="2">
        <v>45826</v>
      </c>
      <c r="AC1352">
        <v>22</v>
      </c>
      <c r="AD1352">
        <v>63</v>
      </c>
      <c r="AE1352">
        <v>8</v>
      </c>
      <c r="AF1352">
        <v>1.8</v>
      </c>
      <c r="AG1352">
        <v>0</v>
      </c>
      <c r="AH1352" s="30">
        <v>1</v>
      </c>
      <c r="AI1352">
        <v>1</v>
      </c>
      <c r="AJ1352" t="s">
        <v>49</v>
      </c>
      <c r="AK1352" t="s">
        <v>42</v>
      </c>
      <c r="AL1352" s="29">
        <f>Table1[[#This Row],[membership_tenure_months]]*Table1[[#This Row],[final_price]]</f>
        <v>1155</v>
      </c>
    </row>
    <row r="1353" spans="1:38" x14ac:dyDescent="0.35">
      <c r="A1353">
        <v>49</v>
      </c>
      <c r="B1353" t="s">
        <v>34</v>
      </c>
      <c r="C1353">
        <v>1</v>
      </c>
      <c r="D1353" t="s">
        <v>90</v>
      </c>
      <c r="E1353" t="b">
        <v>1</v>
      </c>
      <c r="F1353" s="1">
        <v>0.6791666666666667</v>
      </c>
      <c r="G1353" s="1">
        <v>0.73263888888888884</v>
      </c>
      <c r="H1353">
        <v>77</v>
      </c>
      <c r="I1353" t="b">
        <v>1</v>
      </c>
      <c r="J1353" t="b">
        <v>0</v>
      </c>
      <c r="K1353" t="b">
        <v>0</v>
      </c>
      <c r="L1353" t="s">
        <v>36</v>
      </c>
      <c r="M1353">
        <v>50</v>
      </c>
      <c r="N1353" t="s">
        <v>37</v>
      </c>
      <c r="O1353">
        <v>50</v>
      </c>
      <c r="P1353" t="s">
        <v>46</v>
      </c>
      <c r="Q1353">
        <v>0</v>
      </c>
      <c r="R1353" s="29">
        <v>50</v>
      </c>
      <c r="S1353" t="s">
        <v>39</v>
      </c>
      <c r="T1353" t="s">
        <v>40</v>
      </c>
      <c r="U1353">
        <v>37.338200000000001</v>
      </c>
      <c r="V1353">
        <v>-121.88630000000001</v>
      </c>
      <c r="W1353">
        <f t="shared" si="42"/>
        <v>2024</v>
      </c>
      <c r="X1353" t="str">
        <f t="shared" si="43"/>
        <v>March</v>
      </c>
      <c r="Y1353" s="2">
        <v>45363</v>
      </c>
      <c r="Z1353">
        <v>0</v>
      </c>
      <c r="AA1353" t="b">
        <v>1</v>
      </c>
      <c r="AB1353" s="2">
        <v>45834</v>
      </c>
      <c r="AC1353">
        <v>17</v>
      </c>
      <c r="AD1353">
        <v>55</v>
      </c>
      <c r="AE1353">
        <v>4</v>
      </c>
      <c r="AF1353">
        <v>1.3</v>
      </c>
      <c r="AG1353">
        <v>0</v>
      </c>
      <c r="AH1353" s="30">
        <v>0</v>
      </c>
      <c r="AI1353">
        <v>1</v>
      </c>
      <c r="AJ1353" t="s">
        <v>41</v>
      </c>
      <c r="AK1353" t="s">
        <v>42</v>
      </c>
      <c r="AL1353" s="29">
        <f>Table1[[#This Row],[membership_tenure_months]]*Table1[[#This Row],[final_price]]</f>
        <v>850</v>
      </c>
    </row>
    <row r="1354" spans="1:38" x14ac:dyDescent="0.35">
      <c r="A1354">
        <v>24</v>
      </c>
      <c r="B1354" t="s">
        <v>66</v>
      </c>
      <c r="C1354">
        <v>4</v>
      </c>
      <c r="D1354" t="s">
        <v>126</v>
      </c>
      <c r="E1354" t="b">
        <v>0</v>
      </c>
      <c r="F1354" s="1">
        <v>0.64444444444444449</v>
      </c>
      <c r="G1354" s="1">
        <v>0.69027777777777777</v>
      </c>
      <c r="H1354">
        <v>66</v>
      </c>
      <c r="I1354" t="b">
        <v>0</v>
      </c>
      <c r="J1354" t="b">
        <v>1</v>
      </c>
      <c r="K1354" t="b">
        <v>0</v>
      </c>
      <c r="L1354" t="s">
        <v>36</v>
      </c>
      <c r="M1354">
        <v>70</v>
      </c>
      <c r="N1354" t="s">
        <v>37</v>
      </c>
      <c r="O1354">
        <v>70</v>
      </c>
      <c r="P1354" t="s">
        <v>51</v>
      </c>
      <c r="Q1354">
        <v>0.1</v>
      </c>
      <c r="R1354" s="29">
        <v>63</v>
      </c>
      <c r="S1354" t="s">
        <v>68</v>
      </c>
      <c r="T1354" t="s">
        <v>48</v>
      </c>
      <c r="U1354">
        <v>36.7378</v>
      </c>
      <c r="V1354">
        <v>-119.7871</v>
      </c>
      <c r="W1354">
        <f t="shared" si="42"/>
        <v>2023</v>
      </c>
      <c r="X1354" t="str">
        <f t="shared" si="43"/>
        <v>May</v>
      </c>
      <c r="Y1354" s="2">
        <v>45058</v>
      </c>
      <c r="Z1354">
        <v>3</v>
      </c>
      <c r="AA1354" t="b">
        <v>1</v>
      </c>
      <c r="AB1354" s="2">
        <v>45817</v>
      </c>
      <c r="AC1354">
        <v>27</v>
      </c>
      <c r="AD1354">
        <v>72</v>
      </c>
      <c r="AE1354">
        <v>16</v>
      </c>
      <c r="AF1354">
        <v>1.1000000000000001</v>
      </c>
      <c r="AG1354">
        <v>7</v>
      </c>
      <c r="AH1354" s="30">
        <v>1</v>
      </c>
      <c r="AI1354">
        <v>1</v>
      </c>
      <c r="AJ1354" t="s">
        <v>49</v>
      </c>
      <c r="AK1354" t="s">
        <v>42</v>
      </c>
      <c r="AL1354" s="29">
        <f>Table1[[#This Row],[membership_tenure_months]]*Table1[[#This Row],[final_price]]</f>
        <v>1701</v>
      </c>
    </row>
    <row r="1355" spans="1:38" x14ac:dyDescent="0.35">
      <c r="A1355">
        <v>25</v>
      </c>
      <c r="B1355" t="s">
        <v>34</v>
      </c>
      <c r="C1355">
        <v>1</v>
      </c>
      <c r="D1355" t="s">
        <v>114</v>
      </c>
      <c r="E1355" t="b">
        <v>0</v>
      </c>
      <c r="F1355" s="1">
        <v>0.66319444444444442</v>
      </c>
      <c r="G1355" s="1">
        <v>0.70138888888888884</v>
      </c>
      <c r="H1355">
        <v>55</v>
      </c>
      <c r="I1355" t="b">
        <v>1</v>
      </c>
      <c r="J1355" t="b">
        <v>0</v>
      </c>
      <c r="K1355" t="b">
        <v>1</v>
      </c>
      <c r="L1355" t="s">
        <v>36</v>
      </c>
      <c r="M1355">
        <v>50</v>
      </c>
      <c r="N1355" t="s">
        <v>37</v>
      </c>
      <c r="O1355">
        <v>50</v>
      </c>
      <c r="P1355" t="s">
        <v>46</v>
      </c>
      <c r="Q1355">
        <v>0</v>
      </c>
      <c r="R1355" s="29">
        <v>50</v>
      </c>
      <c r="S1355" t="s">
        <v>39</v>
      </c>
      <c r="T1355" t="s">
        <v>76</v>
      </c>
      <c r="U1355">
        <v>37.774900000000002</v>
      </c>
      <c r="V1355">
        <v>-122.4194</v>
      </c>
      <c r="W1355">
        <f t="shared" si="42"/>
        <v>2024</v>
      </c>
      <c r="X1355" t="str">
        <f t="shared" si="43"/>
        <v>January</v>
      </c>
      <c r="Y1355" s="2">
        <v>45312</v>
      </c>
      <c r="Z1355">
        <v>0</v>
      </c>
      <c r="AA1355" t="b">
        <v>1</v>
      </c>
      <c r="AB1355" s="2">
        <v>45831</v>
      </c>
      <c r="AC1355">
        <v>19</v>
      </c>
      <c r="AD1355">
        <v>58</v>
      </c>
      <c r="AE1355">
        <v>4</v>
      </c>
      <c r="AF1355">
        <v>0.9</v>
      </c>
      <c r="AG1355">
        <v>0</v>
      </c>
      <c r="AH1355" s="30">
        <v>0</v>
      </c>
      <c r="AI1355">
        <v>1</v>
      </c>
      <c r="AJ1355" t="s">
        <v>77</v>
      </c>
      <c r="AK1355" t="s">
        <v>42</v>
      </c>
      <c r="AL1355" s="29">
        <f>Table1[[#This Row],[membership_tenure_months]]*Table1[[#This Row],[final_price]]</f>
        <v>950</v>
      </c>
    </row>
    <row r="1356" spans="1:38" x14ac:dyDescent="0.35">
      <c r="A1356">
        <v>40</v>
      </c>
      <c r="B1356" t="s">
        <v>54</v>
      </c>
      <c r="C1356">
        <v>1</v>
      </c>
      <c r="D1356" t="s">
        <v>114</v>
      </c>
      <c r="E1356" t="b">
        <v>0</v>
      </c>
      <c r="F1356" s="1">
        <v>0.43611111111111112</v>
      </c>
      <c r="G1356" s="1">
        <v>0.55902777777777779</v>
      </c>
      <c r="H1356">
        <v>177</v>
      </c>
      <c r="I1356" t="b">
        <v>0</v>
      </c>
      <c r="J1356" t="b">
        <v>0</v>
      </c>
      <c r="K1356" t="b">
        <v>1</v>
      </c>
      <c r="L1356" t="s">
        <v>80</v>
      </c>
      <c r="M1356">
        <v>20</v>
      </c>
      <c r="N1356" t="s">
        <v>82</v>
      </c>
      <c r="O1356">
        <v>15</v>
      </c>
      <c r="P1356" t="s">
        <v>93</v>
      </c>
      <c r="Q1356">
        <v>0.15</v>
      </c>
      <c r="R1356" s="29">
        <v>12.75</v>
      </c>
      <c r="S1356" t="s">
        <v>56</v>
      </c>
      <c r="T1356" t="s">
        <v>76</v>
      </c>
      <c r="U1356">
        <v>37.774900000000002</v>
      </c>
      <c r="V1356">
        <v>-122.4194</v>
      </c>
      <c r="W1356">
        <f t="shared" si="42"/>
        <v>2022</v>
      </c>
      <c r="X1356" t="str">
        <f t="shared" si="43"/>
        <v>December</v>
      </c>
      <c r="Y1356" s="2">
        <v>44900</v>
      </c>
      <c r="Z1356">
        <v>0</v>
      </c>
      <c r="AA1356" t="b">
        <v>1</v>
      </c>
      <c r="AB1356" s="2">
        <v>45808</v>
      </c>
      <c r="AC1356">
        <v>32</v>
      </c>
      <c r="AD1356">
        <v>81</v>
      </c>
      <c r="AE1356">
        <v>4</v>
      </c>
      <c r="AF1356">
        <v>3</v>
      </c>
      <c r="AG1356">
        <v>2.25</v>
      </c>
      <c r="AH1356" s="30">
        <v>1</v>
      </c>
      <c r="AI1356">
        <v>0</v>
      </c>
      <c r="AJ1356" t="s">
        <v>77</v>
      </c>
      <c r="AK1356" t="s">
        <v>42</v>
      </c>
      <c r="AL1356" s="29">
        <f>Table1[[#This Row],[membership_tenure_months]]*Table1[[#This Row],[final_price]]</f>
        <v>408</v>
      </c>
    </row>
    <row r="1357" spans="1:38" x14ac:dyDescent="0.35">
      <c r="A1357">
        <v>48</v>
      </c>
      <c r="B1357" t="s">
        <v>43</v>
      </c>
      <c r="C1357">
        <v>4</v>
      </c>
      <c r="D1357" t="s">
        <v>180</v>
      </c>
      <c r="E1357" t="b">
        <v>0</v>
      </c>
      <c r="F1357" s="1">
        <v>0.56458333333333333</v>
      </c>
      <c r="G1357" s="1">
        <v>0.58888888888888891</v>
      </c>
      <c r="H1357">
        <v>35</v>
      </c>
      <c r="I1357" t="b">
        <v>1</v>
      </c>
      <c r="J1357" t="b">
        <v>0</v>
      </c>
      <c r="K1357" t="b">
        <v>0</v>
      </c>
      <c r="L1357" t="s">
        <v>80</v>
      </c>
      <c r="M1357">
        <v>30</v>
      </c>
      <c r="N1357" t="s">
        <v>37</v>
      </c>
      <c r="O1357">
        <v>30</v>
      </c>
      <c r="P1357" t="s">
        <v>51</v>
      </c>
      <c r="Q1357">
        <v>0.1</v>
      </c>
      <c r="R1357" s="29">
        <v>27</v>
      </c>
      <c r="S1357" t="s">
        <v>47</v>
      </c>
      <c r="T1357" t="s">
        <v>52</v>
      </c>
      <c r="U1357">
        <v>37.804400000000001</v>
      </c>
      <c r="V1357">
        <v>-122.27119999999999</v>
      </c>
      <c r="W1357">
        <f t="shared" si="42"/>
        <v>2022</v>
      </c>
      <c r="X1357" t="str">
        <f t="shared" si="43"/>
        <v>November</v>
      </c>
      <c r="Y1357" s="2">
        <v>44871</v>
      </c>
      <c r="Z1357">
        <v>0</v>
      </c>
      <c r="AA1357" t="b">
        <v>0</v>
      </c>
      <c r="AB1357" s="2">
        <v>45806</v>
      </c>
      <c r="AC1357">
        <v>33</v>
      </c>
      <c r="AD1357">
        <v>83</v>
      </c>
      <c r="AE1357">
        <v>16</v>
      </c>
      <c r="AF1357">
        <v>0.6</v>
      </c>
      <c r="AG1357">
        <v>3</v>
      </c>
      <c r="AH1357" s="30">
        <v>1</v>
      </c>
      <c r="AI1357">
        <v>0</v>
      </c>
      <c r="AJ1357" t="s">
        <v>53</v>
      </c>
      <c r="AK1357" t="s">
        <v>42</v>
      </c>
      <c r="AL1357" s="29">
        <f>Table1[[#This Row],[membership_tenure_months]]*Table1[[#This Row],[final_price]]</f>
        <v>891</v>
      </c>
    </row>
    <row r="1358" spans="1:38" x14ac:dyDescent="0.35">
      <c r="A1358">
        <v>41</v>
      </c>
      <c r="B1358" t="s">
        <v>43</v>
      </c>
      <c r="C1358">
        <v>2</v>
      </c>
      <c r="D1358" t="s">
        <v>103</v>
      </c>
      <c r="E1358" t="b">
        <v>0</v>
      </c>
      <c r="F1358" s="1">
        <v>0.57986111111111116</v>
      </c>
      <c r="G1358" s="1">
        <v>0.68194444444444446</v>
      </c>
      <c r="H1358">
        <v>147</v>
      </c>
      <c r="I1358" t="b">
        <v>0</v>
      </c>
      <c r="J1358" t="b">
        <v>0</v>
      </c>
      <c r="K1358" t="b">
        <v>1</v>
      </c>
      <c r="L1358" t="s">
        <v>36</v>
      </c>
      <c r="M1358">
        <v>30</v>
      </c>
      <c r="N1358" t="s">
        <v>37</v>
      </c>
      <c r="O1358">
        <v>30</v>
      </c>
      <c r="P1358" t="s">
        <v>93</v>
      </c>
      <c r="Q1358">
        <v>0.15</v>
      </c>
      <c r="R1358" s="29">
        <v>25.5</v>
      </c>
      <c r="S1358" t="s">
        <v>47</v>
      </c>
      <c r="T1358" t="s">
        <v>83</v>
      </c>
      <c r="U1358">
        <v>33.770099999999999</v>
      </c>
      <c r="V1358">
        <v>-118.19370000000001</v>
      </c>
      <c r="W1358">
        <f t="shared" si="42"/>
        <v>2024</v>
      </c>
      <c r="X1358" t="str">
        <f t="shared" si="43"/>
        <v>March</v>
      </c>
      <c r="Y1358" s="2">
        <v>45381</v>
      </c>
      <c r="Z1358">
        <v>0</v>
      </c>
      <c r="AA1358" t="b">
        <v>1</v>
      </c>
      <c r="AB1358" s="2">
        <v>45835</v>
      </c>
      <c r="AC1358">
        <v>17</v>
      </c>
      <c r="AD1358">
        <v>54</v>
      </c>
      <c r="AE1358">
        <v>8</v>
      </c>
      <c r="AF1358">
        <v>2.4</v>
      </c>
      <c r="AG1358">
        <v>4.5</v>
      </c>
      <c r="AH1358" s="30">
        <v>0</v>
      </c>
      <c r="AI1358">
        <v>0</v>
      </c>
      <c r="AJ1358" t="s">
        <v>84</v>
      </c>
      <c r="AK1358" t="s">
        <v>42</v>
      </c>
      <c r="AL1358" s="29">
        <f>Table1[[#This Row],[membership_tenure_months]]*Table1[[#This Row],[final_price]]</f>
        <v>433.5</v>
      </c>
    </row>
    <row r="1359" spans="1:38" x14ac:dyDescent="0.35">
      <c r="A1359">
        <v>14</v>
      </c>
      <c r="B1359" t="s">
        <v>34</v>
      </c>
      <c r="C1359">
        <v>3</v>
      </c>
      <c r="D1359" t="s">
        <v>109</v>
      </c>
      <c r="E1359" t="b">
        <v>0</v>
      </c>
      <c r="F1359" s="1">
        <v>0.60833333333333328</v>
      </c>
      <c r="G1359" s="1">
        <v>0.63263888888888886</v>
      </c>
      <c r="H1359">
        <v>35</v>
      </c>
      <c r="I1359" t="b">
        <v>0</v>
      </c>
      <c r="J1359" t="b">
        <v>1</v>
      </c>
      <c r="K1359" t="b">
        <v>0</v>
      </c>
      <c r="L1359" t="s">
        <v>80</v>
      </c>
      <c r="M1359">
        <v>50</v>
      </c>
      <c r="N1359" t="s">
        <v>82</v>
      </c>
      <c r="O1359">
        <v>37.5</v>
      </c>
      <c r="P1359" t="s">
        <v>46</v>
      </c>
      <c r="Q1359">
        <v>0</v>
      </c>
      <c r="R1359" s="29">
        <v>37.5</v>
      </c>
      <c r="S1359" t="s">
        <v>39</v>
      </c>
      <c r="T1359" t="s">
        <v>72</v>
      </c>
      <c r="U1359">
        <v>35.3733</v>
      </c>
      <c r="V1359">
        <v>-119.0187</v>
      </c>
      <c r="W1359">
        <f t="shared" si="42"/>
        <v>2024</v>
      </c>
      <c r="X1359" t="str">
        <f t="shared" si="43"/>
        <v>September</v>
      </c>
      <c r="Y1359" s="2">
        <v>45536</v>
      </c>
      <c r="Z1359">
        <v>5</v>
      </c>
      <c r="AA1359" t="b">
        <v>1</v>
      </c>
      <c r="AB1359" s="2">
        <v>45844</v>
      </c>
      <c r="AC1359">
        <v>11</v>
      </c>
      <c r="AD1359">
        <v>45</v>
      </c>
      <c r="AE1359">
        <v>12</v>
      </c>
      <c r="AF1359">
        <v>0.6</v>
      </c>
      <c r="AG1359">
        <v>0</v>
      </c>
      <c r="AH1359" s="30">
        <v>0</v>
      </c>
      <c r="AI1359">
        <v>0</v>
      </c>
      <c r="AJ1359" t="s">
        <v>73</v>
      </c>
      <c r="AK1359" t="s">
        <v>42</v>
      </c>
      <c r="AL1359" s="29">
        <f>Table1[[#This Row],[membership_tenure_months]]*Table1[[#This Row],[final_price]]</f>
        <v>412.5</v>
      </c>
    </row>
    <row r="1360" spans="1:38" x14ac:dyDescent="0.35">
      <c r="A1360">
        <v>38</v>
      </c>
      <c r="B1360" t="s">
        <v>34</v>
      </c>
      <c r="C1360">
        <v>3</v>
      </c>
      <c r="D1360" t="s">
        <v>125</v>
      </c>
      <c r="E1360" t="b">
        <v>1</v>
      </c>
      <c r="F1360" s="1">
        <v>0.34513888888888888</v>
      </c>
      <c r="G1360" s="1">
        <v>0.44305555555555554</v>
      </c>
      <c r="H1360">
        <v>141</v>
      </c>
      <c r="I1360" t="b">
        <v>0</v>
      </c>
      <c r="J1360" t="b">
        <v>0</v>
      </c>
      <c r="K1360" t="b">
        <v>1</v>
      </c>
      <c r="L1360" t="s">
        <v>45</v>
      </c>
      <c r="M1360">
        <v>50</v>
      </c>
      <c r="N1360" t="s">
        <v>82</v>
      </c>
      <c r="O1360">
        <v>37.5</v>
      </c>
      <c r="P1360" t="s">
        <v>46</v>
      </c>
      <c r="Q1360">
        <v>0</v>
      </c>
      <c r="R1360" s="29">
        <v>37.5</v>
      </c>
      <c r="S1360" t="s">
        <v>39</v>
      </c>
      <c r="T1360" t="s">
        <v>57</v>
      </c>
      <c r="U1360">
        <v>33.836599999999997</v>
      </c>
      <c r="V1360">
        <v>-117.9143</v>
      </c>
      <c r="W1360">
        <f t="shared" si="42"/>
        <v>2023</v>
      </c>
      <c r="X1360" t="str">
        <f t="shared" si="43"/>
        <v>October</v>
      </c>
      <c r="Y1360" s="2">
        <v>45200</v>
      </c>
      <c r="Z1360">
        <v>0</v>
      </c>
      <c r="AA1360" t="b">
        <v>1</v>
      </c>
      <c r="AB1360" s="2">
        <v>45825</v>
      </c>
      <c r="AC1360">
        <v>22</v>
      </c>
      <c r="AD1360">
        <v>64</v>
      </c>
      <c r="AE1360">
        <v>12</v>
      </c>
      <c r="AF1360">
        <v>2.4</v>
      </c>
      <c r="AG1360">
        <v>0</v>
      </c>
      <c r="AH1360" s="30">
        <v>1</v>
      </c>
      <c r="AI1360">
        <v>0</v>
      </c>
      <c r="AJ1360" t="s">
        <v>58</v>
      </c>
      <c r="AK1360" t="s">
        <v>42</v>
      </c>
      <c r="AL1360" s="29">
        <f>Table1[[#This Row],[membership_tenure_months]]*Table1[[#This Row],[final_price]]</f>
        <v>825</v>
      </c>
    </row>
    <row r="1361" spans="1:38" x14ac:dyDescent="0.35">
      <c r="A1361">
        <v>35</v>
      </c>
      <c r="B1361" t="s">
        <v>34</v>
      </c>
      <c r="C1361">
        <v>5</v>
      </c>
      <c r="D1361" t="s">
        <v>123</v>
      </c>
      <c r="E1361" t="b">
        <v>0</v>
      </c>
      <c r="F1361" s="1">
        <v>0.54652777777777772</v>
      </c>
      <c r="G1361" s="1">
        <v>0.62291666666666667</v>
      </c>
      <c r="H1361">
        <v>110</v>
      </c>
      <c r="I1361" t="b">
        <v>1</v>
      </c>
      <c r="J1361" t="b">
        <v>1</v>
      </c>
      <c r="K1361" t="b">
        <v>0</v>
      </c>
      <c r="L1361" t="s">
        <v>45</v>
      </c>
      <c r="M1361">
        <v>50</v>
      </c>
      <c r="N1361" t="s">
        <v>37</v>
      </c>
      <c r="O1361">
        <v>50</v>
      </c>
      <c r="P1361" t="s">
        <v>51</v>
      </c>
      <c r="Q1361">
        <v>0.1</v>
      </c>
      <c r="R1361" s="29">
        <v>45</v>
      </c>
      <c r="S1361" t="s">
        <v>39</v>
      </c>
      <c r="T1361" t="s">
        <v>76</v>
      </c>
      <c r="U1361">
        <v>37.774900000000002</v>
      </c>
      <c r="V1361">
        <v>-122.4194</v>
      </c>
      <c r="W1361">
        <f t="shared" si="42"/>
        <v>2022</v>
      </c>
      <c r="X1361" t="str">
        <f t="shared" si="43"/>
        <v>October</v>
      </c>
      <c r="Y1361" s="2">
        <v>44859</v>
      </c>
      <c r="Z1361">
        <v>2</v>
      </c>
      <c r="AA1361" t="b">
        <v>0</v>
      </c>
      <c r="AB1361" s="2">
        <v>45806</v>
      </c>
      <c r="AC1361">
        <v>34</v>
      </c>
      <c r="AD1361">
        <v>83</v>
      </c>
      <c r="AE1361">
        <v>20</v>
      </c>
      <c r="AF1361">
        <v>1.8</v>
      </c>
      <c r="AG1361">
        <v>5</v>
      </c>
      <c r="AH1361" s="30">
        <v>1</v>
      </c>
      <c r="AI1361">
        <v>0</v>
      </c>
      <c r="AJ1361" t="s">
        <v>77</v>
      </c>
      <c r="AK1361" t="s">
        <v>42</v>
      </c>
      <c r="AL1361" s="29">
        <f>Table1[[#This Row],[membership_tenure_months]]*Table1[[#This Row],[final_price]]</f>
        <v>1530</v>
      </c>
    </row>
    <row r="1362" spans="1:38" x14ac:dyDescent="0.35">
      <c r="A1362">
        <v>18</v>
      </c>
      <c r="B1362" t="s">
        <v>54</v>
      </c>
      <c r="C1362">
        <v>3</v>
      </c>
      <c r="D1362" t="s">
        <v>174</v>
      </c>
      <c r="E1362" t="b">
        <v>1</v>
      </c>
      <c r="F1362" s="1">
        <v>0.60624999999999996</v>
      </c>
      <c r="G1362" s="1">
        <v>0.64930555555555558</v>
      </c>
      <c r="H1362">
        <v>62</v>
      </c>
      <c r="I1362" t="b">
        <v>0</v>
      </c>
      <c r="J1362" t="b">
        <v>0</v>
      </c>
      <c r="K1362" t="b">
        <v>0</v>
      </c>
      <c r="L1362" t="s">
        <v>36</v>
      </c>
      <c r="M1362">
        <v>20</v>
      </c>
      <c r="N1362" t="s">
        <v>82</v>
      </c>
      <c r="O1362">
        <v>15</v>
      </c>
      <c r="P1362" t="s">
        <v>51</v>
      </c>
      <c r="Q1362">
        <v>0.1</v>
      </c>
      <c r="R1362" s="29">
        <v>13.5</v>
      </c>
      <c r="S1362" t="s">
        <v>56</v>
      </c>
      <c r="T1362" t="s">
        <v>61</v>
      </c>
      <c r="U1362">
        <v>38.581600000000002</v>
      </c>
      <c r="V1362">
        <v>-121.4944</v>
      </c>
      <c r="W1362">
        <f t="shared" si="42"/>
        <v>2024</v>
      </c>
      <c r="X1362" t="str">
        <f t="shared" si="43"/>
        <v>November</v>
      </c>
      <c r="Y1362" s="2">
        <v>45606</v>
      </c>
      <c r="Z1362">
        <v>0</v>
      </c>
      <c r="AA1362" t="b">
        <v>0</v>
      </c>
      <c r="AB1362" s="2">
        <v>45848</v>
      </c>
      <c r="AC1362">
        <v>9</v>
      </c>
      <c r="AD1362">
        <v>41</v>
      </c>
      <c r="AE1362">
        <v>12</v>
      </c>
      <c r="AF1362">
        <v>1</v>
      </c>
      <c r="AG1362">
        <v>1.5</v>
      </c>
      <c r="AH1362" s="30">
        <v>0</v>
      </c>
      <c r="AI1362">
        <v>0</v>
      </c>
      <c r="AJ1362" t="s">
        <v>62</v>
      </c>
      <c r="AK1362" t="s">
        <v>42</v>
      </c>
      <c r="AL1362" s="29">
        <f>Table1[[#This Row],[membership_tenure_months]]*Table1[[#This Row],[final_price]]</f>
        <v>121.5</v>
      </c>
    </row>
    <row r="1363" spans="1:38" x14ac:dyDescent="0.35">
      <c r="A1363">
        <v>25</v>
      </c>
      <c r="B1363" t="s">
        <v>34</v>
      </c>
      <c r="C1363">
        <v>1</v>
      </c>
      <c r="D1363" t="s">
        <v>114</v>
      </c>
      <c r="E1363" t="b">
        <v>0</v>
      </c>
      <c r="F1363" s="1">
        <v>0.66319444444444442</v>
      </c>
      <c r="G1363" s="1">
        <v>0.70138888888888884</v>
      </c>
      <c r="H1363">
        <v>55</v>
      </c>
      <c r="I1363" t="b">
        <v>1</v>
      </c>
      <c r="J1363" t="b">
        <v>0</v>
      </c>
      <c r="K1363" t="b">
        <v>1</v>
      </c>
      <c r="L1363" t="s">
        <v>36</v>
      </c>
      <c r="M1363">
        <v>50</v>
      </c>
      <c r="N1363" t="s">
        <v>37</v>
      </c>
      <c r="O1363">
        <v>50</v>
      </c>
      <c r="P1363" t="s">
        <v>46</v>
      </c>
      <c r="Q1363">
        <v>0</v>
      </c>
      <c r="R1363" s="29">
        <v>50</v>
      </c>
      <c r="S1363" t="s">
        <v>39</v>
      </c>
      <c r="T1363" t="s">
        <v>76</v>
      </c>
      <c r="U1363">
        <v>37.774900000000002</v>
      </c>
      <c r="V1363">
        <v>-122.4194</v>
      </c>
      <c r="W1363">
        <f t="shared" si="42"/>
        <v>2023</v>
      </c>
      <c r="X1363" t="str">
        <f t="shared" si="43"/>
        <v>August</v>
      </c>
      <c r="Y1363" s="2">
        <v>45167</v>
      </c>
      <c r="Z1363">
        <v>0</v>
      </c>
      <c r="AA1363" t="b">
        <v>1</v>
      </c>
      <c r="AB1363" s="2">
        <v>45823</v>
      </c>
      <c r="AC1363">
        <v>24</v>
      </c>
      <c r="AD1363">
        <v>66</v>
      </c>
      <c r="AE1363">
        <v>4</v>
      </c>
      <c r="AF1363">
        <v>0.9</v>
      </c>
      <c r="AG1363">
        <v>0</v>
      </c>
      <c r="AH1363" s="30">
        <v>1</v>
      </c>
      <c r="AI1363">
        <v>1</v>
      </c>
      <c r="AJ1363" t="s">
        <v>77</v>
      </c>
      <c r="AK1363" t="s">
        <v>42</v>
      </c>
      <c r="AL1363" s="29">
        <f>Table1[[#This Row],[membership_tenure_months]]*Table1[[#This Row],[final_price]]</f>
        <v>1200</v>
      </c>
    </row>
    <row r="1364" spans="1:38" x14ac:dyDescent="0.35">
      <c r="A1364">
        <v>17</v>
      </c>
      <c r="B1364" t="s">
        <v>66</v>
      </c>
      <c r="C1364">
        <v>5</v>
      </c>
      <c r="D1364" t="s">
        <v>156</v>
      </c>
      <c r="E1364" t="b">
        <v>1</v>
      </c>
      <c r="F1364" s="1">
        <v>0.41666666666666669</v>
      </c>
      <c r="G1364" s="1">
        <v>0.49652777777777779</v>
      </c>
      <c r="H1364">
        <v>115</v>
      </c>
      <c r="I1364" t="b">
        <v>1</v>
      </c>
      <c r="J1364" t="b">
        <v>0</v>
      </c>
      <c r="K1364" t="b">
        <v>0</v>
      </c>
      <c r="L1364" t="s">
        <v>80</v>
      </c>
      <c r="M1364">
        <v>70</v>
      </c>
      <c r="N1364" t="s">
        <v>82</v>
      </c>
      <c r="O1364">
        <v>52.5</v>
      </c>
      <c r="P1364" t="s">
        <v>46</v>
      </c>
      <c r="Q1364">
        <v>0</v>
      </c>
      <c r="R1364" s="29">
        <v>52.5</v>
      </c>
      <c r="S1364" t="s">
        <v>68</v>
      </c>
      <c r="T1364" t="s">
        <v>69</v>
      </c>
      <c r="U1364">
        <v>32.715699999999998</v>
      </c>
      <c r="V1364">
        <v>-117.1611</v>
      </c>
      <c r="W1364">
        <f t="shared" si="42"/>
        <v>2023</v>
      </c>
      <c r="X1364" t="str">
        <f t="shared" si="43"/>
        <v>August</v>
      </c>
      <c r="Y1364" s="2">
        <v>45158</v>
      </c>
      <c r="Z1364">
        <v>0</v>
      </c>
      <c r="AA1364" t="b">
        <v>1</v>
      </c>
      <c r="AB1364" s="2">
        <v>45823</v>
      </c>
      <c r="AC1364">
        <v>24</v>
      </c>
      <c r="AD1364">
        <v>66</v>
      </c>
      <c r="AE1364">
        <v>20</v>
      </c>
      <c r="AF1364">
        <v>1.9</v>
      </c>
      <c r="AG1364">
        <v>0</v>
      </c>
      <c r="AH1364" s="30">
        <v>1</v>
      </c>
      <c r="AI1364">
        <v>1</v>
      </c>
      <c r="AJ1364" t="s">
        <v>70</v>
      </c>
      <c r="AK1364" t="s">
        <v>42</v>
      </c>
      <c r="AL1364" s="29">
        <f>Table1[[#This Row],[membership_tenure_months]]*Table1[[#This Row],[final_price]]</f>
        <v>1260</v>
      </c>
    </row>
    <row r="1365" spans="1:38" x14ac:dyDescent="0.35">
      <c r="A1365">
        <v>31</v>
      </c>
      <c r="B1365" t="s">
        <v>34</v>
      </c>
      <c r="C1365">
        <v>4</v>
      </c>
      <c r="D1365" t="s">
        <v>166</v>
      </c>
      <c r="E1365" t="b">
        <v>0</v>
      </c>
      <c r="F1365" s="1">
        <v>0.49583333333333335</v>
      </c>
      <c r="G1365" s="1">
        <v>0.55625000000000002</v>
      </c>
      <c r="H1365">
        <v>87</v>
      </c>
      <c r="I1365" t="b">
        <v>0</v>
      </c>
      <c r="J1365" t="b">
        <v>0</v>
      </c>
      <c r="K1365" t="b">
        <v>1</v>
      </c>
      <c r="L1365" t="s">
        <v>36</v>
      </c>
      <c r="M1365">
        <v>50</v>
      </c>
      <c r="N1365" t="s">
        <v>82</v>
      </c>
      <c r="O1365">
        <v>37.5</v>
      </c>
      <c r="P1365" t="s">
        <v>46</v>
      </c>
      <c r="Q1365">
        <v>0</v>
      </c>
      <c r="R1365" s="29">
        <v>37.5</v>
      </c>
      <c r="S1365" t="s">
        <v>39</v>
      </c>
      <c r="T1365" t="s">
        <v>61</v>
      </c>
      <c r="U1365">
        <v>38.581600000000002</v>
      </c>
      <c r="V1365">
        <v>-121.4944</v>
      </c>
      <c r="W1365">
        <f t="shared" si="42"/>
        <v>2023</v>
      </c>
      <c r="X1365" t="str">
        <f t="shared" si="43"/>
        <v>May</v>
      </c>
      <c r="Y1365" s="2">
        <v>45050</v>
      </c>
      <c r="Z1365">
        <v>0</v>
      </c>
      <c r="AA1365" t="b">
        <v>1</v>
      </c>
      <c r="AB1365" s="2">
        <v>45817</v>
      </c>
      <c r="AC1365">
        <v>27</v>
      </c>
      <c r="AD1365">
        <v>72</v>
      </c>
      <c r="AE1365">
        <v>16</v>
      </c>
      <c r="AF1365">
        <v>1.4</v>
      </c>
      <c r="AG1365">
        <v>0</v>
      </c>
      <c r="AH1365" s="30">
        <v>1</v>
      </c>
      <c r="AI1365">
        <v>0</v>
      </c>
      <c r="AJ1365" t="s">
        <v>62</v>
      </c>
      <c r="AK1365" t="s">
        <v>42</v>
      </c>
      <c r="AL1365" s="29">
        <f>Table1[[#This Row],[membership_tenure_months]]*Table1[[#This Row],[final_price]]</f>
        <v>1012.5</v>
      </c>
    </row>
    <row r="1366" spans="1:38" x14ac:dyDescent="0.35">
      <c r="A1366">
        <v>45</v>
      </c>
      <c r="B1366" t="s">
        <v>43</v>
      </c>
      <c r="C1366">
        <v>5</v>
      </c>
      <c r="D1366" t="s">
        <v>169</v>
      </c>
      <c r="E1366" t="b">
        <v>0</v>
      </c>
      <c r="F1366" s="1">
        <v>0.82152777777777775</v>
      </c>
      <c r="G1366" s="1">
        <v>0.87569444444444444</v>
      </c>
      <c r="H1366">
        <v>78</v>
      </c>
      <c r="I1366" t="b">
        <v>1</v>
      </c>
      <c r="J1366" t="b">
        <v>0</v>
      </c>
      <c r="K1366" t="b">
        <v>0</v>
      </c>
      <c r="L1366" t="s">
        <v>45</v>
      </c>
      <c r="M1366">
        <v>30</v>
      </c>
      <c r="N1366" t="s">
        <v>37</v>
      </c>
      <c r="O1366">
        <v>30</v>
      </c>
      <c r="P1366" t="s">
        <v>93</v>
      </c>
      <c r="Q1366">
        <v>0.15</v>
      </c>
      <c r="R1366" s="29">
        <v>25.5</v>
      </c>
      <c r="S1366" t="s">
        <v>47</v>
      </c>
      <c r="T1366" t="s">
        <v>76</v>
      </c>
      <c r="U1366">
        <v>37.774900000000002</v>
      </c>
      <c r="V1366">
        <v>-122.4194</v>
      </c>
      <c r="W1366">
        <f t="shared" si="42"/>
        <v>2025</v>
      </c>
      <c r="X1366" t="str">
        <f t="shared" si="43"/>
        <v>February</v>
      </c>
      <c r="Y1366" s="2">
        <v>45690</v>
      </c>
      <c r="Z1366">
        <v>0</v>
      </c>
      <c r="AA1366" t="b">
        <v>0</v>
      </c>
      <c r="AB1366" s="2">
        <v>45853</v>
      </c>
      <c r="AC1366">
        <v>6</v>
      </c>
      <c r="AD1366">
        <v>36</v>
      </c>
      <c r="AE1366">
        <v>20</v>
      </c>
      <c r="AF1366">
        <v>1.3</v>
      </c>
      <c r="AG1366">
        <v>4.5</v>
      </c>
      <c r="AH1366" s="30">
        <v>0</v>
      </c>
      <c r="AI1366">
        <v>0</v>
      </c>
      <c r="AJ1366" t="s">
        <v>77</v>
      </c>
      <c r="AK1366" t="s">
        <v>42</v>
      </c>
      <c r="AL1366" s="29">
        <f>Table1[[#This Row],[membership_tenure_months]]*Table1[[#This Row],[final_price]]</f>
        <v>153</v>
      </c>
    </row>
    <row r="1367" spans="1:38" x14ac:dyDescent="0.35">
      <c r="A1367">
        <v>41</v>
      </c>
      <c r="B1367" t="s">
        <v>43</v>
      </c>
      <c r="C1367">
        <v>1</v>
      </c>
      <c r="D1367" t="s">
        <v>94</v>
      </c>
      <c r="E1367" t="b">
        <v>0</v>
      </c>
      <c r="F1367" s="1">
        <v>0.57638888888888884</v>
      </c>
      <c r="G1367" s="1">
        <v>0.60138888888888886</v>
      </c>
      <c r="H1367">
        <v>36</v>
      </c>
      <c r="I1367" t="b">
        <v>0</v>
      </c>
      <c r="J1367" t="b">
        <v>1</v>
      </c>
      <c r="K1367" t="b">
        <v>0</v>
      </c>
      <c r="L1367" t="s">
        <v>36</v>
      </c>
      <c r="M1367">
        <v>30</v>
      </c>
      <c r="N1367" t="s">
        <v>37</v>
      </c>
      <c r="O1367">
        <v>30</v>
      </c>
      <c r="P1367" t="s">
        <v>51</v>
      </c>
      <c r="Q1367">
        <v>0.1</v>
      </c>
      <c r="R1367" s="29">
        <v>27</v>
      </c>
      <c r="S1367" t="s">
        <v>47</v>
      </c>
      <c r="T1367" t="s">
        <v>48</v>
      </c>
      <c r="U1367">
        <v>36.7378</v>
      </c>
      <c r="V1367">
        <v>-119.7871</v>
      </c>
      <c r="W1367">
        <f t="shared" si="42"/>
        <v>2023</v>
      </c>
      <c r="X1367" t="str">
        <f t="shared" si="43"/>
        <v>May</v>
      </c>
      <c r="Y1367" s="2">
        <v>45068</v>
      </c>
      <c r="Z1367">
        <v>5</v>
      </c>
      <c r="AA1367" t="b">
        <v>1</v>
      </c>
      <c r="AB1367" s="2">
        <v>45818</v>
      </c>
      <c r="AC1367">
        <v>27</v>
      </c>
      <c r="AD1367">
        <v>71</v>
      </c>
      <c r="AE1367">
        <v>4</v>
      </c>
      <c r="AF1367">
        <v>0.6</v>
      </c>
      <c r="AG1367">
        <v>3</v>
      </c>
      <c r="AH1367" s="30">
        <v>1</v>
      </c>
      <c r="AI1367">
        <v>0</v>
      </c>
      <c r="AJ1367" t="s">
        <v>49</v>
      </c>
      <c r="AK1367" t="s">
        <v>42</v>
      </c>
      <c r="AL1367" s="29">
        <f>Table1[[#This Row],[membership_tenure_months]]*Table1[[#This Row],[final_price]]</f>
        <v>729</v>
      </c>
    </row>
    <row r="1368" spans="1:38" x14ac:dyDescent="0.35">
      <c r="A1368">
        <v>12</v>
      </c>
      <c r="B1368" t="s">
        <v>34</v>
      </c>
      <c r="C1368">
        <v>5</v>
      </c>
      <c r="D1368" t="s">
        <v>95</v>
      </c>
      <c r="E1368" t="b">
        <v>1</v>
      </c>
      <c r="F1368" s="1">
        <v>0.77222222222222225</v>
      </c>
      <c r="G1368" s="1">
        <v>0.81111111111111112</v>
      </c>
      <c r="H1368">
        <v>56</v>
      </c>
      <c r="I1368" t="b">
        <v>1</v>
      </c>
      <c r="J1368" t="b">
        <v>0</v>
      </c>
      <c r="K1368" t="b">
        <v>1</v>
      </c>
      <c r="L1368" t="s">
        <v>36</v>
      </c>
      <c r="M1368">
        <v>50</v>
      </c>
      <c r="N1368" t="s">
        <v>37</v>
      </c>
      <c r="O1368">
        <v>50</v>
      </c>
      <c r="P1368" t="s">
        <v>51</v>
      </c>
      <c r="Q1368">
        <v>0.1</v>
      </c>
      <c r="R1368" s="29">
        <v>45</v>
      </c>
      <c r="S1368" t="s">
        <v>39</v>
      </c>
      <c r="T1368" t="s">
        <v>40</v>
      </c>
      <c r="U1368">
        <v>37.338200000000001</v>
      </c>
      <c r="V1368">
        <v>-121.88630000000001</v>
      </c>
      <c r="W1368">
        <f t="shared" si="42"/>
        <v>2022</v>
      </c>
      <c r="X1368" t="str">
        <f t="shared" si="43"/>
        <v>October</v>
      </c>
      <c r="Y1368" s="2">
        <v>44862</v>
      </c>
      <c r="Z1368">
        <v>0</v>
      </c>
      <c r="AA1368" t="b">
        <v>0</v>
      </c>
      <c r="AB1368" s="2">
        <v>45806</v>
      </c>
      <c r="AC1368">
        <v>34</v>
      </c>
      <c r="AD1368">
        <v>83</v>
      </c>
      <c r="AE1368">
        <v>20</v>
      </c>
      <c r="AF1368">
        <v>0.9</v>
      </c>
      <c r="AG1368">
        <v>5</v>
      </c>
      <c r="AH1368" s="30">
        <v>1</v>
      </c>
      <c r="AI1368">
        <v>0</v>
      </c>
      <c r="AJ1368" t="s">
        <v>41</v>
      </c>
      <c r="AK1368" t="s">
        <v>42</v>
      </c>
      <c r="AL1368" s="29">
        <f>Table1[[#This Row],[membership_tenure_months]]*Table1[[#This Row],[final_price]]</f>
        <v>1530</v>
      </c>
    </row>
    <row r="1369" spans="1:38" x14ac:dyDescent="0.35">
      <c r="A1369">
        <v>12</v>
      </c>
      <c r="B1369" t="s">
        <v>43</v>
      </c>
      <c r="C1369">
        <v>2</v>
      </c>
      <c r="D1369" t="s">
        <v>55</v>
      </c>
      <c r="E1369" t="b">
        <v>1</v>
      </c>
      <c r="F1369" s="1">
        <v>0.40902777777777777</v>
      </c>
      <c r="G1369" s="1">
        <v>0.47916666666666669</v>
      </c>
      <c r="H1369">
        <v>101</v>
      </c>
      <c r="I1369" t="b">
        <v>0</v>
      </c>
      <c r="J1369" t="b">
        <v>1</v>
      </c>
      <c r="K1369" t="b">
        <v>0</v>
      </c>
      <c r="L1369" t="s">
        <v>80</v>
      </c>
      <c r="M1369">
        <v>30</v>
      </c>
      <c r="N1369" t="s">
        <v>82</v>
      </c>
      <c r="O1369">
        <v>22.5</v>
      </c>
      <c r="P1369" t="s">
        <v>46</v>
      </c>
      <c r="Q1369">
        <v>0</v>
      </c>
      <c r="R1369" s="29">
        <v>22.5</v>
      </c>
      <c r="S1369" t="s">
        <v>47</v>
      </c>
      <c r="T1369" t="s">
        <v>48</v>
      </c>
      <c r="U1369">
        <v>36.7378</v>
      </c>
      <c r="V1369">
        <v>-119.7871</v>
      </c>
      <c r="W1369">
        <f t="shared" si="42"/>
        <v>2024</v>
      </c>
      <c r="X1369" t="str">
        <f t="shared" si="43"/>
        <v>December</v>
      </c>
      <c r="Y1369" s="2">
        <v>45639</v>
      </c>
      <c r="Z1369">
        <v>6</v>
      </c>
      <c r="AA1369" t="b">
        <v>0</v>
      </c>
      <c r="AB1369" s="2">
        <v>45850</v>
      </c>
      <c r="AC1369">
        <v>8</v>
      </c>
      <c r="AD1369">
        <v>39</v>
      </c>
      <c r="AE1369">
        <v>8</v>
      </c>
      <c r="AF1369">
        <v>1.7</v>
      </c>
      <c r="AG1369">
        <v>0</v>
      </c>
      <c r="AH1369" s="30">
        <v>0</v>
      </c>
      <c r="AI1369">
        <v>0</v>
      </c>
      <c r="AJ1369" t="s">
        <v>49</v>
      </c>
      <c r="AK1369" t="s">
        <v>42</v>
      </c>
      <c r="AL1369" s="29">
        <f>Table1[[#This Row],[membership_tenure_months]]*Table1[[#This Row],[final_price]]</f>
        <v>180</v>
      </c>
    </row>
    <row r="1370" spans="1:38" x14ac:dyDescent="0.35">
      <c r="A1370">
        <v>19</v>
      </c>
      <c r="B1370" t="s">
        <v>34</v>
      </c>
      <c r="C1370">
        <v>2</v>
      </c>
      <c r="D1370" t="s">
        <v>103</v>
      </c>
      <c r="E1370" t="b">
        <v>1</v>
      </c>
      <c r="F1370" s="1">
        <v>0.80694444444444446</v>
      </c>
      <c r="G1370" s="1">
        <v>0.85069444444444442</v>
      </c>
      <c r="H1370">
        <v>63</v>
      </c>
      <c r="I1370" t="b">
        <v>0</v>
      </c>
      <c r="J1370" t="b">
        <v>0</v>
      </c>
      <c r="K1370" t="b">
        <v>0</v>
      </c>
      <c r="L1370" t="s">
        <v>80</v>
      </c>
      <c r="M1370">
        <v>50</v>
      </c>
      <c r="N1370" t="s">
        <v>82</v>
      </c>
      <c r="O1370">
        <v>37.5</v>
      </c>
      <c r="P1370" t="s">
        <v>46</v>
      </c>
      <c r="Q1370">
        <v>0</v>
      </c>
      <c r="R1370" s="29">
        <v>37.5</v>
      </c>
      <c r="S1370" t="s">
        <v>39</v>
      </c>
      <c r="T1370" t="s">
        <v>72</v>
      </c>
      <c r="U1370">
        <v>35.3733</v>
      </c>
      <c r="V1370">
        <v>-119.0187</v>
      </c>
      <c r="W1370">
        <f t="shared" si="42"/>
        <v>2024</v>
      </c>
      <c r="X1370" t="str">
        <f t="shared" si="43"/>
        <v>October</v>
      </c>
      <c r="Y1370" s="2">
        <v>45578</v>
      </c>
      <c r="Z1370">
        <v>0</v>
      </c>
      <c r="AA1370" t="b">
        <v>0</v>
      </c>
      <c r="AB1370" s="2">
        <v>45846</v>
      </c>
      <c r="AC1370">
        <v>10</v>
      </c>
      <c r="AD1370">
        <v>43</v>
      </c>
      <c r="AE1370">
        <v>8</v>
      </c>
      <c r="AF1370">
        <v>1</v>
      </c>
      <c r="AG1370">
        <v>0</v>
      </c>
      <c r="AH1370" s="30">
        <v>0</v>
      </c>
      <c r="AI1370">
        <v>0</v>
      </c>
      <c r="AJ1370" t="s">
        <v>73</v>
      </c>
      <c r="AK1370" t="s">
        <v>42</v>
      </c>
      <c r="AL1370" s="29">
        <f>Table1[[#This Row],[membership_tenure_months]]*Table1[[#This Row],[final_price]]</f>
        <v>375</v>
      </c>
    </row>
    <row r="1371" spans="1:38" x14ac:dyDescent="0.35">
      <c r="A1371">
        <v>24</v>
      </c>
      <c r="B1371" t="s">
        <v>43</v>
      </c>
      <c r="C1371">
        <v>1</v>
      </c>
      <c r="D1371" t="s">
        <v>116</v>
      </c>
      <c r="E1371" t="b">
        <v>0</v>
      </c>
      <c r="F1371" s="1">
        <v>0.54513888888888884</v>
      </c>
      <c r="G1371" s="1">
        <v>0.64513888888888893</v>
      </c>
      <c r="H1371">
        <v>144</v>
      </c>
      <c r="I1371" t="b">
        <v>0</v>
      </c>
      <c r="J1371" t="b">
        <v>1</v>
      </c>
      <c r="K1371" t="b">
        <v>1</v>
      </c>
      <c r="L1371" t="s">
        <v>45</v>
      </c>
      <c r="M1371">
        <v>30</v>
      </c>
      <c r="N1371" t="s">
        <v>37</v>
      </c>
      <c r="O1371">
        <v>30</v>
      </c>
      <c r="P1371" t="s">
        <v>46</v>
      </c>
      <c r="Q1371">
        <v>0</v>
      </c>
      <c r="R1371" s="29">
        <v>30</v>
      </c>
      <c r="S1371" t="s">
        <v>47</v>
      </c>
      <c r="T1371" t="s">
        <v>76</v>
      </c>
      <c r="U1371">
        <v>37.774900000000002</v>
      </c>
      <c r="V1371">
        <v>-122.4194</v>
      </c>
      <c r="W1371">
        <f t="shared" si="42"/>
        <v>2022</v>
      </c>
      <c r="X1371" t="str">
        <f t="shared" si="43"/>
        <v>August</v>
      </c>
      <c r="Y1371" s="2">
        <v>44796</v>
      </c>
      <c r="Z1371">
        <v>3</v>
      </c>
      <c r="AA1371" t="b">
        <v>0</v>
      </c>
      <c r="AB1371" s="2">
        <v>45802</v>
      </c>
      <c r="AC1371">
        <v>36</v>
      </c>
      <c r="AD1371">
        <v>87</v>
      </c>
      <c r="AE1371">
        <v>4</v>
      </c>
      <c r="AF1371">
        <v>2.4</v>
      </c>
      <c r="AG1371">
        <v>0</v>
      </c>
      <c r="AH1371" s="30">
        <v>1</v>
      </c>
      <c r="AI1371">
        <v>0</v>
      </c>
      <c r="AJ1371" t="s">
        <v>77</v>
      </c>
      <c r="AK1371" t="s">
        <v>42</v>
      </c>
      <c r="AL1371" s="29">
        <f>Table1[[#This Row],[membership_tenure_months]]*Table1[[#This Row],[final_price]]</f>
        <v>1080</v>
      </c>
    </row>
    <row r="1372" spans="1:38" x14ac:dyDescent="0.35">
      <c r="A1372">
        <v>47</v>
      </c>
      <c r="B1372" t="s">
        <v>66</v>
      </c>
      <c r="C1372">
        <v>2</v>
      </c>
      <c r="D1372" t="s">
        <v>79</v>
      </c>
      <c r="E1372" t="b">
        <v>0</v>
      </c>
      <c r="F1372" s="1">
        <v>0.55486111111111114</v>
      </c>
      <c r="G1372" s="1">
        <v>0.61805555555555558</v>
      </c>
      <c r="H1372">
        <v>91</v>
      </c>
      <c r="I1372" t="b">
        <v>1</v>
      </c>
      <c r="J1372" t="b">
        <v>1</v>
      </c>
      <c r="K1372" t="b">
        <v>1</v>
      </c>
      <c r="L1372" t="s">
        <v>80</v>
      </c>
      <c r="M1372">
        <v>70</v>
      </c>
      <c r="N1372" t="s">
        <v>82</v>
      </c>
      <c r="O1372">
        <v>52.5</v>
      </c>
      <c r="P1372" t="s">
        <v>51</v>
      </c>
      <c r="Q1372">
        <v>0.1</v>
      </c>
      <c r="R1372" s="29">
        <v>47.25</v>
      </c>
      <c r="S1372" t="s">
        <v>68</v>
      </c>
      <c r="T1372" t="s">
        <v>64</v>
      </c>
      <c r="U1372">
        <v>34.052199999999999</v>
      </c>
      <c r="V1372">
        <v>-118.2437</v>
      </c>
      <c r="W1372">
        <f t="shared" si="42"/>
        <v>2024</v>
      </c>
      <c r="X1372" t="str">
        <f t="shared" si="43"/>
        <v>December</v>
      </c>
      <c r="Y1372" s="2">
        <v>45638</v>
      </c>
      <c r="Z1372">
        <v>8</v>
      </c>
      <c r="AA1372" t="b">
        <v>1</v>
      </c>
      <c r="AB1372" s="2">
        <v>45850</v>
      </c>
      <c r="AC1372">
        <v>8</v>
      </c>
      <c r="AD1372">
        <v>39</v>
      </c>
      <c r="AE1372">
        <v>8</v>
      </c>
      <c r="AF1372">
        <v>1.5</v>
      </c>
      <c r="AG1372">
        <v>5.25</v>
      </c>
      <c r="AH1372" s="30">
        <v>0</v>
      </c>
      <c r="AI1372">
        <v>1</v>
      </c>
      <c r="AJ1372" t="s">
        <v>65</v>
      </c>
      <c r="AK1372" t="s">
        <v>42</v>
      </c>
      <c r="AL1372" s="29">
        <f>Table1[[#This Row],[membership_tenure_months]]*Table1[[#This Row],[final_price]]</f>
        <v>378</v>
      </c>
    </row>
    <row r="1373" spans="1:38" x14ac:dyDescent="0.35">
      <c r="A1373">
        <v>21</v>
      </c>
      <c r="B1373" t="s">
        <v>34</v>
      </c>
      <c r="C1373">
        <v>2</v>
      </c>
      <c r="D1373" t="s">
        <v>135</v>
      </c>
      <c r="E1373" t="b">
        <v>0</v>
      </c>
      <c r="F1373" s="1">
        <v>0.54513888888888884</v>
      </c>
      <c r="G1373" s="1">
        <v>0.61458333333333337</v>
      </c>
      <c r="H1373">
        <v>100</v>
      </c>
      <c r="I1373" t="b">
        <v>1</v>
      </c>
      <c r="J1373" t="b">
        <v>1</v>
      </c>
      <c r="K1373" t="b">
        <v>0</v>
      </c>
      <c r="L1373" t="s">
        <v>60</v>
      </c>
      <c r="M1373">
        <v>50</v>
      </c>
      <c r="N1373" t="s">
        <v>82</v>
      </c>
      <c r="O1373">
        <v>37.5</v>
      </c>
      <c r="P1373" t="s">
        <v>46</v>
      </c>
      <c r="Q1373">
        <v>0</v>
      </c>
      <c r="R1373" s="29">
        <v>37.5</v>
      </c>
      <c r="S1373" t="s">
        <v>39</v>
      </c>
      <c r="T1373" t="s">
        <v>76</v>
      </c>
      <c r="U1373">
        <v>37.774900000000002</v>
      </c>
      <c r="V1373">
        <v>-122.4194</v>
      </c>
      <c r="W1373">
        <f t="shared" si="42"/>
        <v>2022</v>
      </c>
      <c r="X1373" t="str">
        <f t="shared" si="43"/>
        <v>December</v>
      </c>
      <c r="Y1373" s="2">
        <v>44921</v>
      </c>
      <c r="Z1373">
        <v>6</v>
      </c>
      <c r="AA1373" t="b">
        <v>1</v>
      </c>
      <c r="AB1373" s="2">
        <v>45809</v>
      </c>
      <c r="AC1373">
        <v>32</v>
      </c>
      <c r="AD1373">
        <v>80</v>
      </c>
      <c r="AE1373">
        <v>8</v>
      </c>
      <c r="AF1373">
        <v>1.7</v>
      </c>
      <c r="AG1373">
        <v>0</v>
      </c>
      <c r="AH1373" s="30">
        <v>1</v>
      </c>
      <c r="AI1373">
        <v>0</v>
      </c>
      <c r="AJ1373" t="s">
        <v>77</v>
      </c>
      <c r="AK1373" t="s">
        <v>42</v>
      </c>
      <c r="AL1373" s="29">
        <f>Table1[[#This Row],[membership_tenure_months]]*Table1[[#This Row],[final_price]]</f>
        <v>1200</v>
      </c>
    </row>
    <row r="1374" spans="1:38" x14ac:dyDescent="0.35">
      <c r="A1374">
        <v>39</v>
      </c>
      <c r="B1374" t="s">
        <v>43</v>
      </c>
      <c r="C1374">
        <v>3</v>
      </c>
      <c r="D1374" t="s">
        <v>136</v>
      </c>
      <c r="E1374" t="b">
        <v>0</v>
      </c>
      <c r="F1374" s="1">
        <v>0.52500000000000002</v>
      </c>
      <c r="G1374" s="1">
        <v>0.59652777777777777</v>
      </c>
      <c r="H1374">
        <v>103</v>
      </c>
      <c r="I1374" t="b">
        <v>0</v>
      </c>
      <c r="J1374" t="b">
        <v>1</v>
      </c>
      <c r="K1374" t="b">
        <v>0</v>
      </c>
      <c r="L1374" t="s">
        <v>36</v>
      </c>
      <c r="M1374">
        <v>30</v>
      </c>
      <c r="N1374" t="s">
        <v>82</v>
      </c>
      <c r="O1374">
        <v>22.5</v>
      </c>
      <c r="P1374" t="s">
        <v>46</v>
      </c>
      <c r="Q1374">
        <v>0</v>
      </c>
      <c r="R1374" s="29">
        <v>22.5</v>
      </c>
      <c r="S1374" t="s">
        <v>47</v>
      </c>
      <c r="T1374" t="s">
        <v>61</v>
      </c>
      <c r="U1374">
        <v>38.581600000000002</v>
      </c>
      <c r="V1374">
        <v>-121.4944</v>
      </c>
      <c r="W1374">
        <f t="shared" si="42"/>
        <v>2024</v>
      </c>
      <c r="X1374" t="str">
        <f t="shared" si="43"/>
        <v>January</v>
      </c>
      <c r="Y1374" s="2">
        <v>45306</v>
      </c>
      <c r="Z1374">
        <v>8</v>
      </c>
      <c r="AA1374" t="b">
        <v>0</v>
      </c>
      <c r="AB1374" s="2">
        <v>45831</v>
      </c>
      <c r="AC1374">
        <v>19</v>
      </c>
      <c r="AD1374">
        <v>58</v>
      </c>
      <c r="AE1374">
        <v>12</v>
      </c>
      <c r="AF1374">
        <v>1.7</v>
      </c>
      <c r="AG1374">
        <v>0</v>
      </c>
      <c r="AH1374" s="30">
        <v>0</v>
      </c>
      <c r="AI1374">
        <v>0</v>
      </c>
      <c r="AJ1374" t="s">
        <v>62</v>
      </c>
      <c r="AK1374" t="s">
        <v>42</v>
      </c>
      <c r="AL1374" s="29">
        <f>Table1[[#This Row],[membership_tenure_months]]*Table1[[#This Row],[final_price]]</f>
        <v>427.5</v>
      </c>
    </row>
    <row r="1375" spans="1:38" x14ac:dyDescent="0.35">
      <c r="A1375">
        <v>41</v>
      </c>
      <c r="B1375" t="s">
        <v>34</v>
      </c>
      <c r="C1375">
        <v>1</v>
      </c>
      <c r="D1375" t="s">
        <v>94</v>
      </c>
      <c r="E1375" t="b">
        <v>1</v>
      </c>
      <c r="F1375" s="1">
        <v>0.40694444444444444</v>
      </c>
      <c r="G1375" s="1">
        <v>0.46527777777777779</v>
      </c>
      <c r="H1375">
        <v>84</v>
      </c>
      <c r="I1375" t="b">
        <v>1</v>
      </c>
      <c r="J1375" t="b">
        <v>1</v>
      </c>
      <c r="K1375" t="b">
        <v>0</v>
      </c>
      <c r="L1375" t="s">
        <v>80</v>
      </c>
      <c r="M1375">
        <v>50</v>
      </c>
      <c r="N1375" t="s">
        <v>97</v>
      </c>
      <c r="O1375">
        <v>45</v>
      </c>
      <c r="P1375" t="s">
        <v>46</v>
      </c>
      <c r="Q1375">
        <v>0</v>
      </c>
      <c r="R1375" s="29">
        <v>45</v>
      </c>
      <c r="S1375" t="s">
        <v>39</v>
      </c>
      <c r="T1375" t="s">
        <v>83</v>
      </c>
      <c r="U1375">
        <v>33.770099999999999</v>
      </c>
      <c r="V1375">
        <v>-118.19370000000001</v>
      </c>
      <c r="W1375">
        <f t="shared" si="42"/>
        <v>2024</v>
      </c>
      <c r="X1375" t="str">
        <f t="shared" si="43"/>
        <v>October</v>
      </c>
      <c r="Y1375" s="2">
        <v>45567</v>
      </c>
      <c r="Z1375">
        <v>2</v>
      </c>
      <c r="AA1375" t="b">
        <v>1</v>
      </c>
      <c r="AB1375" s="2">
        <v>45846</v>
      </c>
      <c r="AC1375">
        <v>10</v>
      </c>
      <c r="AD1375">
        <v>43</v>
      </c>
      <c r="AE1375">
        <v>4</v>
      </c>
      <c r="AF1375">
        <v>1.4</v>
      </c>
      <c r="AG1375">
        <v>0</v>
      </c>
      <c r="AH1375" s="30">
        <v>0</v>
      </c>
      <c r="AI1375">
        <v>0</v>
      </c>
      <c r="AJ1375" t="s">
        <v>84</v>
      </c>
      <c r="AK1375" t="s">
        <v>42</v>
      </c>
      <c r="AL1375" s="29">
        <f>Table1[[#This Row],[membership_tenure_months]]*Table1[[#This Row],[final_price]]</f>
        <v>450</v>
      </c>
    </row>
    <row r="1376" spans="1:38" x14ac:dyDescent="0.35">
      <c r="A1376">
        <v>17</v>
      </c>
      <c r="B1376" t="s">
        <v>43</v>
      </c>
      <c r="C1376">
        <v>3</v>
      </c>
      <c r="D1376" t="s">
        <v>101</v>
      </c>
      <c r="E1376" t="b">
        <v>0</v>
      </c>
      <c r="F1376" s="1">
        <v>0.75138888888888888</v>
      </c>
      <c r="G1376" s="1">
        <v>0.8256944444444444</v>
      </c>
      <c r="H1376">
        <v>107</v>
      </c>
      <c r="I1376" t="b">
        <v>0</v>
      </c>
      <c r="J1376" t="b">
        <v>0</v>
      </c>
      <c r="K1376" t="b">
        <v>1</v>
      </c>
      <c r="L1376" t="s">
        <v>80</v>
      </c>
      <c r="M1376">
        <v>30</v>
      </c>
      <c r="N1376" t="s">
        <v>37</v>
      </c>
      <c r="O1376">
        <v>30</v>
      </c>
      <c r="P1376" t="s">
        <v>93</v>
      </c>
      <c r="Q1376">
        <v>0.15</v>
      </c>
      <c r="R1376" s="29">
        <v>25.5</v>
      </c>
      <c r="S1376" t="s">
        <v>47</v>
      </c>
      <c r="T1376" t="s">
        <v>57</v>
      </c>
      <c r="U1376">
        <v>33.836599999999997</v>
      </c>
      <c r="V1376">
        <v>-117.9143</v>
      </c>
      <c r="W1376">
        <f t="shared" si="42"/>
        <v>2022</v>
      </c>
      <c r="X1376" t="str">
        <f t="shared" si="43"/>
        <v>December</v>
      </c>
      <c r="Y1376" s="2">
        <v>44903</v>
      </c>
      <c r="Z1376">
        <v>0</v>
      </c>
      <c r="AA1376" t="b">
        <v>0</v>
      </c>
      <c r="AB1376" s="2">
        <v>45808</v>
      </c>
      <c r="AC1376">
        <v>32</v>
      </c>
      <c r="AD1376">
        <v>81</v>
      </c>
      <c r="AE1376">
        <v>12</v>
      </c>
      <c r="AF1376">
        <v>1.8</v>
      </c>
      <c r="AG1376">
        <v>4.5</v>
      </c>
      <c r="AH1376" s="30">
        <v>1</v>
      </c>
      <c r="AI1376">
        <v>0</v>
      </c>
      <c r="AJ1376" t="s">
        <v>58</v>
      </c>
      <c r="AK1376" t="s">
        <v>42</v>
      </c>
      <c r="AL1376" s="29">
        <f>Table1[[#This Row],[membership_tenure_months]]*Table1[[#This Row],[final_price]]</f>
        <v>816</v>
      </c>
    </row>
    <row r="1377" spans="1:38" x14ac:dyDescent="0.35">
      <c r="A1377">
        <v>26</v>
      </c>
      <c r="B1377" t="s">
        <v>43</v>
      </c>
      <c r="C1377">
        <v>3</v>
      </c>
      <c r="D1377" t="s">
        <v>147</v>
      </c>
      <c r="E1377" t="b">
        <v>0</v>
      </c>
      <c r="F1377" s="1">
        <v>0.5493055555555556</v>
      </c>
      <c r="G1377" s="1">
        <v>0.59791666666666665</v>
      </c>
      <c r="H1377">
        <v>70</v>
      </c>
      <c r="I1377" t="b">
        <v>0</v>
      </c>
      <c r="J1377" t="b">
        <v>0</v>
      </c>
      <c r="K1377" t="b">
        <v>0</v>
      </c>
      <c r="L1377" t="s">
        <v>80</v>
      </c>
      <c r="M1377">
        <v>30</v>
      </c>
      <c r="N1377" t="s">
        <v>37</v>
      </c>
      <c r="O1377">
        <v>30</v>
      </c>
      <c r="P1377" t="s">
        <v>38</v>
      </c>
      <c r="Q1377">
        <v>0.05</v>
      </c>
      <c r="R1377" s="29">
        <v>28.5</v>
      </c>
      <c r="S1377" t="s">
        <v>47</v>
      </c>
      <c r="T1377" t="s">
        <v>83</v>
      </c>
      <c r="U1377">
        <v>33.770099999999999</v>
      </c>
      <c r="V1377">
        <v>-118.19370000000001</v>
      </c>
      <c r="W1377">
        <f t="shared" si="42"/>
        <v>2024</v>
      </c>
      <c r="X1377" t="str">
        <f t="shared" si="43"/>
        <v>March</v>
      </c>
      <c r="Y1377" s="2">
        <v>45356</v>
      </c>
      <c r="Z1377">
        <v>0</v>
      </c>
      <c r="AA1377" t="b">
        <v>0</v>
      </c>
      <c r="AB1377" s="2">
        <v>45834</v>
      </c>
      <c r="AC1377">
        <v>17</v>
      </c>
      <c r="AD1377">
        <v>55</v>
      </c>
      <c r="AE1377">
        <v>12</v>
      </c>
      <c r="AF1377">
        <v>1.2</v>
      </c>
      <c r="AG1377">
        <v>1.5</v>
      </c>
      <c r="AH1377" s="30">
        <v>0</v>
      </c>
      <c r="AI1377">
        <v>0</v>
      </c>
      <c r="AJ1377" t="s">
        <v>84</v>
      </c>
      <c r="AK1377" t="s">
        <v>42</v>
      </c>
      <c r="AL1377" s="29">
        <f>Table1[[#This Row],[membership_tenure_months]]*Table1[[#This Row],[final_price]]</f>
        <v>484.5</v>
      </c>
    </row>
    <row r="1378" spans="1:38" x14ac:dyDescent="0.35">
      <c r="A1378">
        <v>27</v>
      </c>
      <c r="B1378" t="s">
        <v>43</v>
      </c>
      <c r="C1378">
        <v>2</v>
      </c>
      <c r="D1378" t="s">
        <v>35</v>
      </c>
      <c r="E1378" t="b">
        <v>0</v>
      </c>
      <c r="F1378" s="1">
        <v>0.48819444444444443</v>
      </c>
      <c r="G1378" s="1">
        <v>0.60138888888888886</v>
      </c>
      <c r="H1378">
        <v>163</v>
      </c>
      <c r="I1378" t="b">
        <v>1</v>
      </c>
      <c r="J1378" t="b">
        <v>0</v>
      </c>
      <c r="K1378" t="b">
        <v>1</v>
      </c>
      <c r="L1378" t="s">
        <v>36</v>
      </c>
      <c r="M1378">
        <v>30</v>
      </c>
      <c r="N1378" t="s">
        <v>37</v>
      </c>
      <c r="O1378">
        <v>30</v>
      </c>
      <c r="P1378" t="s">
        <v>93</v>
      </c>
      <c r="Q1378">
        <v>0.15</v>
      </c>
      <c r="R1378" s="29">
        <v>25.5</v>
      </c>
      <c r="S1378" t="s">
        <v>47</v>
      </c>
      <c r="T1378" t="s">
        <v>64</v>
      </c>
      <c r="U1378">
        <v>34.052199999999999</v>
      </c>
      <c r="V1378">
        <v>-118.2437</v>
      </c>
      <c r="W1378">
        <f t="shared" si="42"/>
        <v>2023</v>
      </c>
      <c r="X1378" t="str">
        <f t="shared" si="43"/>
        <v>December</v>
      </c>
      <c r="Y1378" s="2">
        <v>45282</v>
      </c>
      <c r="Z1378">
        <v>0</v>
      </c>
      <c r="AA1378" t="b">
        <v>0</v>
      </c>
      <c r="AB1378" s="2">
        <v>45830</v>
      </c>
      <c r="AC1378">
        <v>20</v>
      </c>
      <c r="AD1378">
        <v>59</v>
      </c>
      <c r="AE1378">
        <v>8</v>
      </c>
      <c r="AF1378">
        <v>2.7</v>
      </c>
      <c r="AG1378">
        <v>4.5</v>
      </c>
      <c r="AH1378" s="30">
        <v>0</v>
      </c>
      <c r="AI1378">
        <v>0</v>
      </c>
      <c r="AJ1378" t="s">
        <v>65</v>
      </c>
      <c r="AK1378" t="s">
        <v>42</v>
      </c>
      <c r="AL1378" s="29">
        <f>Table1[[#This Row],[membership_tenure_months]]*Table1[[#This Row],[final_price]]</f>
        <v>510</v>
      </c>
    </row>
    <row r="1379" spans="1:38" x14ac:dyDescent="0.35">
      <c r="A1379">
        <v>27</v>
      </c>
      <c r="B1379" t="s">
        <v>66</v>
      </c>
      <c r="C1379">
        <v>5</v>
      </c>
      <c r="D1379" t="s">
        <v>87</v>
      </c>
      <c r="E1379" t="b">
        <v>0</v>
      </c>
      <c r="F1379" s="1">
        <v>0.41458333333333336</v>
      </c>
      <c r="G1379" s="1">
        <v>0.51527777777777772</v>
      </c>
      <c r="H1379">
        <v>145</v>
      </c>
      <c r="I1379" t="b">
        <v>0</v>
      </c>
      <c r="J1379" t="b">
        <v>0</v>
      </c>
      <c r="K1379" t="b">
        <v>0</v>
      </c>
      <c r="L1379" t="s">
        <v>45</v>
      </c>
      <c r="M1379">
        <v>70</v>
      </c>
      <c r="N1379" t="s">
        <v>82</v>
      </c>
      <c r="O1379">
        <v>52.5</v>
      </c>
      <c r="P1379" t="s">
        <v>51</v>
      </c>
      <c r="Q1379">
        <v>0.1</v>
      </c>
      <c r="R1379" s="29">
        <v>47.25</v>
      </c>
      <c r="S1379" t="s">
        <v>68</v>
      </c>
      <c r="T1379" t="s">
        <v>64</v>
      </c>
      <c r="U1379">
        <v>34.052199999999999</v>
      </c>
      <c r="V1379">
        <v>-118.2437</v>
      </c>
      <c r="W1379">
        <f t="shared" si="42"/>
        <v>2024</v>
      </c>
      <c r="X1379" t="str">
        <f t="shared" si="43"/>
        <v>June</v>
      </c>
      <c r="Y1379" s="2">
        <v>45448</v>
      </c>
      <c r="Z1379">
        <v>0</v>
      </c>
      <c r="AA1379" t="b">
        <v>0</v>
      </c>
      <c r="AB1379" s="2">
        <v>45839</v>
      </c>
      <c r="AC1379">
        <v>14</v>
      </c>
      <c r="AD1379">
        <v>50</v>
      </c>
      <c r="AE1379">
        <v>20</v>
      </c>
      <c r="AF1379">
        <v>2.4</v>
      </c>
      <c r="AG1379">
        <v>5.25</v>
      </c>
      <c r="AH1379" s="30">
        <v>0</v>
      </c>
      <c r="AI1379">
        <v>1</v>
      </c>
      <c r="AJ1379" t="s">
        <v>65</v>
      </c>
      <c r="AK1379" t="s">
        <v>42</v>
      </c>
      <c r="AL1379" s="29">
        <f>Table1[[#This Row],[membership_tenure_months]]*Table1[[#This Row],[final_price]]</f>
        <v>661.5</v>
      </c>
    </row>
    <row r="1380" spans="1:38" x14ac:dyDescent="0.35">
      <c r="A1380">
        <v>21</v>
      </c>
      <c r="B1380" t="s">
        <v>43</v>
      </c>
      <c r="C1380">
        <v>3</v>
      </c>
      <c r="D1380" t="s">
        <v>109</v>
      </c>
      <c r="E1380" t="b">
        <v>0</v>
      </c>
      <c r="F1380" s="1">
        <v>0.54097222222222219</v>
      </c>
      <c r="G1380" s="1">
        <v>0.57499999999999996</v>
      </c>
      <c r="H1380">
        <v>49</v>
      </c>
      <c r="I1380" t="b">
        <v>1</v>
      </c>
      <c r="J1380" t="b">
        <v>0</v>
      </c>
      <c r="K1380" t="b">
        <v>0</v>
      </c>
      <c r="L1380" t="s">
        <v>36</v>
      </c>
      <c r="M1380">
        <v>30</v>
      </c>
      <c r="N1380" t="s">
        <v>37</v>
      </c>
      <c r="O1380">
        <v>30</v>
      </c>
      <c r="P1380" t="s">
        <v>46</v>
      </c>
      <c r="Q1380">
        <v>0</v>
      </c>
      <c r="R1380" s="29">
        <v>30</v>
      </c>
      <c r="S1380" t="s">
        <v>47</v>
      </c>
      <c r="T1380" t="s">
        <v>61</v>
      </c>
      <c r="U1380">
        <v>38.581600000000002</v>
      </c>
      <c r="V1380">
        <v>-121.4944</v>
      </c>
      <c r="W1380">
        <f t="shared" si="42"/>
        <v>2023</v>
      </c>
      <c r="X1380" t="str">
        <f t="shared" si="43"/>
        <v>September</v>
      </c>
      <c r="Y1380" s="2">
        <v>45199</v>
      </c>
      <c r="Z1380">
        <v>0</v>
      </c>
      <c r="AA1380" t="b">
        <v>1</v>
      </c>
      <c r="AB1380" s="2">
        <v>45825</v>
      </c>
      <c r="AC1380">
        <v>23</v>
      </c>
      <c r="AD1380">
        <v>64</v>
      </c>
      <c r="AE1380">
        <v>12</v>
      </c>
      <c r="AF1380">
        <v>0.8</v>
      </c>
      <c r="AG1380">
        <v>0</v>
      </c>
      <c r="AH1380" s="30">
        <v>1</v>
      </c>
      <c r="AI1380">
        <v>0</v>
      </c>
      <c r="AJ1380" t="s">
        <v>62</v>
      </c>
      <c r="AK1380" t="s">
        <v>42</v>
      </c>
      <c r="AL1380" s="29">
        <f>Table1[[#This Row],[membership_tenure_months]]*Table1[[#This Row],[final_price]]</f>
        <v>690</v>
      </c>
    </row>
    <row r="1381" spans="1:38" x14ac:dyDescent="0.35">
      <c r="A1381">
        <v>28</v>
      </c>
      <c r="B1381" t="s">
        <v>43</v>
      </c>
      <c r="C1381">
        <v>3</v>
      </c>
      <c r="D1381" t="s">
        <v>101</v>
      </c>
      <c r="E1381" t="b">
        <v>0</v>
      </c>
      <c r="F1381" s="1">
        <v>0.56111111111111112</v>
      </c>
      <c r="G1381" s="1">
        <v>0.65555555555555556</v>
      </c>
      <c r="H1381">
        <v>136</v>
      </c>
      <c r="I1381" t="b">
        <v>1</v>
      </c>
      <c r="J1381" t="b">
        <v>1</v>
      </c>
      <c r="K1381" t="b">
        <v>1</v>
      </c>
      <c r="L1381" t="s">
        <v>80</v>
      </c>
      <c r="M1381">
        <v>30</v>
      </c>
      <c r="N1381" t="s">
        <v>37</v>
      </c>
      <c r="O1381">
        <v>30</v>
      </c>
      <c r="P1381" t="s">
        <v>46</v>
      </c>
      <c r="Q1381">
        <v>0</v>
      </c>
      <c r="R1381" s="29">
        <v>30</v>
      </c>
      <c r="S1381" t="s">
        <v>47</v>
      </c>
      <c r="T1381" t="s">
        <v>52</v>
      </c>
      <c r="U1381">
        <v>37.804400000000001</v>
      </c>
      <c r="V1381">
        <v>-122.27119999999999</v>
      </c>
      <c r="W1381">
        <f t="shared" si="42"/>
        <v>2024</v>
      </c>
      <c r="X1381" t="str">
        <f t="shared" si="43"/>
        <v>December</v>
      </c>
      <c r="Y1381" s="2">
        <v>45656</v>
      </c>
      <c r="Z1381">
        <v>1</v>
      </c>
      <c r="AA1381" t="b">
        <v>0</v>
      </c>
      <c r="AB1381" s="2">
        <v>45851</v>
      </c>
      <c r="AC1381">
        <v>8</v>
      </c>
      <c r="AD1381">
        <v>38</v>
      </c>
      <c r="AE1381">
        <v>12</v>
      </c>
      <c r="AF1381">
        <v>2.2999999999999998</v>
      </c>
      <c r="AG1381">
        <v>0</v>
      </c>
      <c r="AH1381" s="30">
        <v>0</v>
      </c>
      <c r="AI1381">
        <v>0</v>
      </c>
      <c r="AJ1381" t="s">
        <v>53</v>
      </c>
      <c r="AK1381" t="s">
        <v>42</v>
      </c>
      <c r="AL1381" s="29">
        <f>Table1[[#This Row],[membership_tenure_months]]*Table1[[#This Row],[final_price]]</f>
        <v>240</v>
      </c>
    </row>
    <row r="1382" spans="1:38" x14ac:dyDescent="0.35">
      <c r="A1382">
        <v>35</v>
      </c>
      <c r="B1382" t="s">
        <v>34</v>
      </c>
      <c r="C1382">
        <v>1</v>
      </c>
      <c r="D1382" t="s">
        <v>81</v>
      </c>
      <c r="E1382" t="b">
        <v>0</v>
      </c>
      <c r="F1382" s="1">
        <v>0.35694444444444445</v>
      </c>
      <c r="G1382" s="1">
        <v>0.39374999999999999</v>
      </c>
      <c r="H1382">
        <v>53</v>
      </c>
      <c r="I1382" t="b">
        <v>0</v>
      </c>
      <c r="J1382" t="b">
        <v>1</v>
      </c>
      <c r="K1382" t="b">
        <v>0</v>
      </c>
      <c r="L1382" t="s">
        <v>36</v>
      </c>
      <c r="M1382">
        <v>50</v>
      </c>
      <c r="N1382" t="s">
        <v>97</v>
      </c>
      <c r="O1382">
        <v>45</v>
      </c>
      <c r="P1382" t="s">
        <v>93</v>
      </c>
      <c r="Q1382">
        <v>0.15</v>
      </c>
      <c r="R1382" s="29">
        <v>38.25</v>
      </c>
      <c r="S1382" t="s">
        <v>39</v>
      </c>
      <c r="T1382" t="s">
        <v>64</v>
      </c>
      <c r="U1382">
        <v>34.052199999999999</v>
      </c>
      <c r="V1382">
        <v>-118.2437</v>
      </c>
      <c r="W1382">
        <f t="shared" si="42"/>
        <v>2024</v>
      </c>
      <c r="X1382" t="str">
        <f t="shared" si="43"/>
        <v>May</v>
      </c>
      <c r="Y1382" s="2">
        <v>45414</v>
      </c>
      <c r="Z1382">
        <v>1</v>
      </c>
      <c r="AA1382" t="b">
        <v>1</v>
      </c>
      <c r="AB1382" s="2">
        <v>45837</v>
      </c>
      <c r="AC1382">
        <v>15</v>
      </c>
      <c r="AD1382">
        <v>52</v>
      </c>
      <c r="AE1382">
        <v>4</v>
      </c>
      <c r="AF1382">
        <v>0.9</v>
      </c>
      <c r="AG1382">
        <v>6.75</v>
      </c>
      <c r="AH1382" s="30">
        <v>0</v>
      </c>
      <c r="AI1382">
        <v>0</v>
      </c>
      <c r="AJ1382" t="s">
        <v>65</v>
      </c>
      <c r="AK1382" t="s">
        <v>42</v>
      </c>
      <c r="AL1382" s="29">
        <f>Table1[[#This Row],[membership_tenure_months]]*Table1[[#This Row],[final_price]]</f>
        <v>573.75</v>
      </c>
    </row>
    <row r="1383" spans="1:38" x14ac:dyDescent="0.35">
      <c r="A1383">
        <v>33</v>
      </c>
      <c r="B1383" t="s">
        <v>43</v>
      </c>
      <c r="C1383">
        <v>2</v>
      </c>
      <c r="D1383" t="s">
        <v>89</v>
      </c>
      <c r="E1383" t="b">
        <v>0</v>
      </c>
      <c r="F1383" s="1">
        <v>0.41388888888888886</v>
      </c>
      <c r="G1383" s="1">
        <v>0.53611111111111109</v>
      </c>
      <c r="H1383">
        <v>176</v>
      </c>
      <c r="I1383" t="b">
        <v>0</v>
      </c>
      <c r="J1383" t="b">
        <v>1</v>
      </c>
      <c r="K1383" t="b">
        <v>1</v>
      </c>
      <c r="L1383" t="s">
        <v>80</v>
      </c>
      <c r="M1383">
        <v>30</v>
      </c>
      <c r="N1383" t="s">
        <v>37</v>
      </c>
      <c r="O1383">
        <v>30</v>
      </c>
      <c r="P1383" t="s">
        <v>93</v>
      </c>
      <c r="Q1383">
        <v>0.15</v>
      </c>
      <c r="R1383" s="29">
        <v>25.5</v>
      </c>
      <c r="S1383" t="s">
        <v>47</v>
      </c>
      <c r="T1383" t="s">
        <v>48</v>
      </c>
      <c r="U1383">
        <v>36.7378</v>
      </c>
      <c r="V1383">
        <v>-119.7871</v>
      </c>
      <c r="W1383">
        <f t="shared" si="42"/>
        <v>2022</v>
      </c>
      <c r="X1383" t="str">
        <f t="shared" si="43"/>
        <v>August</v>
      </c>
      <c r="Y1383" s="2">
        <v>44798</v>
      </c>
      <c r="Z1383">
        <v>6</v>
      </c>
      <c r="AA1383" t="b">
        <v>0</v>
      </c>
      <c r="AB1383" s="2">
        <v>45802</v>
      </c>
      <c r="AC1383">
        <v>36</v>
      </c>
      <c r="AD1383">
        <v>87</v>
      </c>
      <c r="AE1383">
        <v>8</v>
      </c>
      <c r="AF1383">
        <v>2.9</v>
      </c>
      <c r="AG1383">
        <v>4.5</v>
      </c>
      <c r="AH1383" s="30">
        <v>1</v>
      </c>
      <c r="AI1383">
        <v>0</v>
      </c>
      <c r="AJ1383" t="s">
        <v>49</v>
      </c>
      <c r="AK1383" t="s">
        <v>42</v>
      </c>
      <c r="AL1383" s="29">
        <f>Table1[[#This Row],[membership_tenure_months]]*Table1[[#This Row],[final_price]]</f>
        <v>918</v>
      </c>
    </row>
    <row r="1384" spans="1:38" x14ac:dyDescent="0.35">
      <c r="A1384">
        <v>37</v>
      </c>
      <c r="B1384" t="s">
        <v>34</v>
      </c>
      <c r="C1384">
        <v>1</v>
      </c>
      <c r="D1384" t="s">
        <v>63</v>
      </c>
      <c r="E1384" t="b">
        <v>0</v>
      </c>
      <c r="F1384" s="1">
        <v>0.69374999999999998</v>
      </c>
      <c r="G1384" s="1">
        <v>0.79513888888888884</v>
      </c>
      <c r="H1384">
        <v>146</v>
      </c>
      <c r="I1384" t="b">
        <v>1</v>
      </c>
      <c r="J1384" t="b">
        <v>1</v>
      </c>
      <c r="K1384" t="b">
        <v>0</v>
      </c>
      <c r="L1384" t="s">
        <v>80</v>
      </c>
      <c r="M1384">
        <v>50</v>
      </c>
      <c r="N1384" t="s">
        <v>82</v>
      </c>
      <c r="O1384">
        <v>37.5</v>
      </c>
      <c r="P1384" t="s">
        <v>93</v>
      </c>
      <c r="Q1384">
        <v>0.15</v>
      </c>
      <c r="R1384" s="29">
        <v>31.875</v>
      </c>
      <c r="S1384" t="s">
        <v>39</v>
      </c>
      <c r="T1384" t="s">
        <v>48</v>
      </c>
      <c r="U1384">
        <v>36.7378</v>
      </c>
      <c r="V1384">
        <v>-119.7871</v>
      </c>
      <c r="W1384">
        <f t="shared" si="42"/>
        <v>2024</v>
      </c>
      <c r="X1384" t="str">
        <f t="shared" si="43"/>
        <v>September</v>
      </c>
      <c r="Y1384" s="2">
        <v>45556</v>
      </c>
      <c r="Z1384">
        <v>4</v>
      </c>
      <c r="AA1384" t="b">
        <v>1</v>
      </c>
      <c r="AB1384" s="2">
        <v>45845</v>
      </c>
      <c r="AC1384">
        <v>11</v>
      </c>
      <c r="AD1384">
        <v>44</v>
      </c>
      <c r="AE1384">
        <v>4</v>
      </c>
      <c r="AF1384">
        <v>2.4</v>
      </c>
      <c r="AG1384">
        <v>5.62</v>
      </c>
      <c r="AH1384" s="30">
        <v>0</v>
      </c>
      <c r="AI1384">
        <v>0</v>
      </c>
      <c r="AJ1384" t="s">
        <v>49</v>
      </c>
      <c r="AK1384" t="s">
        <v>42</v>
      </c>
      <c r="AL1384" s="29">
        <f>Table1[[#This Row],[membership_tenure_months]]*Table1[[#This Row],[final_price]]</f>
        <v>350.625</v>
      </c>
    </row>
    <row r="1385" spans="1:38" x14ac:dyDescent="0.35">
      <c r="A1385">
        <v>24</v>
      </c>
      <c r="B1385" t="s">
        <v>54</v>
      </c>
      <c r="C1385">
        <v>2</v>
      </c>
      <c r="D1385" t="s">
        <v>103</v>
      </c>
      <c r="E1385" t="b">
        <v>1</v>
      </c>
      <c r="F1385" s="1">
        <v>0.79027777777777775</v>
      </c>
      <c r="G1385" s="1">
        <v>0.81944444444444442</v>
      </c>
      <c r="H1385">
        <v>42</v>
      </c>
      <c r="I1385" t="b">
        <v>1</v>
      </c>
      <c r="J1385" t="b">
        <v>0</v>
      </c>
      <c r="K1385" t="b">
        <v>1</v>
      </c>
      <c r="L1385" t="s">
        <v>80</v>
      </c>
      <c r="M1385">
        <v>20</v>
      </c>
      <c r="N1385" t="s">
        <v>97</v>
      </c>
      <c r="O1385">
        <v>18</v>
      </c>
      <c r="P1385" t="s">
        <v>51</v>
      </c>
      <c r="Q1385">
        <v>0.1</v>
      </c>
      <c r="R1385" s="29">
        <v>16.2</v>
      </c>
      <c r="S1385" t="s">
        <v>56</v>
      </c>
      <c r="T1385" t="s">
        <v>64</v>
      </c>
      <c r="U1385">
        <v>34.052199999999999</v>
      </c>
      <c r="V1385">
        <v>-118.2437</v>
      </c>
      <c r="W1385">
        <f t="shared" si="42"/>
        <v>2023</v>
      </c>
      <c r="X1385" t="str">
        <f t="shared" si="43"/>
        <v>July</v>
      </c>
      <c r="Y1385" s="2">
        <v>45131</v>
      </c>
      <c r="Z1385">
        <v>0</v>
      </c>
      <c r="AA1385" t="b">
        <v>0</v>
      </c>
      <c r="AB1385" s="2">
        <v>45821</v>
      </c>
      <c r="AC1385">
        <v>25</v>
      </c>
      <c r="AD1385">
        <v>68</v>
      </c>
      <c r="AE1385">
        <v>8</v>
      </c>
      <c r="AF1385">
        <v>0.7</v>
      </c>
      <c r="AG1385">
        <v>1.8</v>
      </c>
      <c r="AH1385" s="30">
        <v>1</v>
      </c>
      <c r="AI1385">
        <v>0</v>
      </c>
      <c r="AJ1385" t="s">
        <v>65</v>
      </c>
      <c r="AK1385" t="s">
        <v>42</v>
      </c>
      <c r="AL1385" s="29">
        <f>Table1[[#This Row],[membership_tenure_months]]*Table1[[#This Row],[final_price]]</f>
        <v>405</v>
      </c>
    </row>
    <row r="1386" spans="1:38" x14ac:dyDescent="0.35">
      <c r="A1386">
        <v>17</v>
      </c>
      <c r="B1386" t="s">
        <v>34</v>
      </c>
      <c r="C1386">
        <v>2</v>
      </c>
      <c r="D1386" t="s">
        <v>92</v>
      </c>
      <c r="E1386" t="b">
        <v>0</v>
      </c>
      <c r="F1386" s="1">
        <v>0.39583333333333331</v>
      </c>
      <c r="G1386" s="1">
        <v>0.51666666666666672</v>
      </c>
      <c r="H1386">
        <v>174</v>
      </c>
      <c r="I1386" t="b">
        <v>1</v>
      </c>
      <c r="J1386" t="b">
        <v>1</v>
      </c>
      <c r="K1386" t="b">
        <v>1</v>
      </c>
      <c r="L1386" t="s">
        <v>45</v>
      </c>
      <c r="M1386">
        <v>50</v>
      </c>
      <c r="N1386" t="s">
        <v>37</v>
      </c>
      <c r="O1386">
        <v>50</v>
      </c>
      <c r="P1386" t="s">
        <v>46</v>
      </c>
      <c r="Q1386">
        <v>0</v>
      </c>
      <c r="R1386" s="29">
        <v>50</v>
      </c>
      <c r="S1386" t="s">
        <v>39</v>
      </c>
      <c r="T1386" t="s">
        <v>64</v>
      </c>
      <c r="U1386">
        <v>34.052199999999999</v>
      </c>
      <c r="V1386">
        <v>-118.2437</v>
      </c>
      <c r="W1386">
        <f t="shared" si="42"/>
        <v>2024</v>
      </c>
      <c r="X1386" t="str">
        <f t="shared" si="43"/>
        <v>July</v>
      </c>
      <c r="Y1386" s="2">
        <v>45484</v>
      </c>
      <c r="Z1386">
        <v>3</v>
      </c>
      <c r="AA1386" t="b">
        <v>0</v>
      </c>
      <c r="AB1386" s="2">
        <v>45841</v>
      </c>
      <c r="AC1386">
        <v>13</v>
      </c>
      <c r="AD1386">
        <v>48</v>
      </c>
      <c r="AE1386">
        <v>8</v>
      </c>
      <c r="AF1386">
        <v>2.9</v>
      </c>
      <c r="AG1386">
        <v>0</v>
      </c>
      <c r="AH1386" s="30">
        <v>0</v>
      </c>
      <c r="AI1386">
        <v>1</v>
      </c>
      <c r="AJ1386" t="s">
        <v>65</v>
      </c>
      <c r="AK1386" t="s">
        <v>42</v>
      </c>
      <c r="AL1386" s="29">
        <f>Table1[[#This Row],[membership_tenure_months]]*Table1[[#This Row],[final_price]]</f>
        <v>650</v>
      </c>
    </row>
    <row r="1387" spans="1:38" x14ac:dyDescent="0.35">
      <c r="A1387">
        <v>29</v>
      </c>
      <c r="B1387" t="s">
        <v>54</v>
      </c>
      <c r="C1387">
        <v>2</v>
      </c>
      <c r="D1387" t="s">
        <v>98</v>
      </c>
      <c r="E1387" t="b">
        <v>1</v>
      </c>
      <c r="F1387" s="1">
        <v>0.61458333333333337</v>
      </c>
      <c r="G1387" s="1">
        <v>0.7368055555555556</v>
      </c>
      <c r="H1387">
        <v>176</v>
      </c>
      <c r="I1387" t="b">
        <v>0</v>
      </c>
      <c r="J1387" t="b">
        <v>1</v>
      </c>
      <c r="K1387" t="b">
        <v>1</v>
      </c>
      <c r="L1387" t="s">
        <v>36</v>
      </c>
      <c r="M1387">
        <v>20</v>
      </c>
      <c r="N1387" t="s">
        <v>37</v>
      </c>
      <c r="O1387">
        <v>20</v>
      </c>
      <c r="P1387" t="s">
        <v>46</v>
      </c>
      <c r="Q1387">
        <v>0</v>
      </c>
      <c r="R1387" s="29">
        <v>20</v>
      </c>
      <c r="S1387" t="s">
        <v>56</v>
      </c>
      <c r="T1387" t="s">
        <v>40</v>
      </c>
      <c r="U1387">
        <v>37.338200000000001</v>
      </c>
      <c r="V1387">
        <v>-121.88630000000001</v>
      </c>
      <c r="W1387">
        <f t="shared" si="42"/>
        <v>2023</v>
      </c>
      <c r="X1387" t="str">
        <f t="shared" si="43"/>
        <v>March</v>
      </c>
      <c r="Y1387" s="2">
        <v>45007</v>
      </c>
      <c r="Z1387">
        <v>3</v>
      </c>
      <c r="AA1387" t="b">
        <v>1</v>
      </c>
      <c r="AB1387" s="2">
        <v>45814</v>
      </c>
      <c r="AC1387">
        <v>29</v>
      </c>
      <c r="AD1387">
        <v>75</v>
      </c>
      <c r="AE1387">
        <v>8</v>
      </c>
      <c r="AF1387">
        <v>2.9</v>
      </c>
      <c r="AG1387">
        <v>0</v>
      </c>
      <c r="AH1387" s="30">
        <v>1</v>
      </c>
      <c r="AI1387">
        <v>0</v>
      </c>
      <c r="AJ1387" t="s">
        <v>41</v>
      </c>
      <c r="AK1387" t="s">
        <v>42</v>
      </c>
      <c r="AL1387" s="29">
        <f>Table1[[#This Row],[membership_tenure_months]]*Table1[[#This Row],[final_price]]</f>
        <v>580</v>
      </c>
    </row>
    <row r="1388" spans="1:38" x14ac:dyDescent="0.35">
      <c r="A1388">
        <v>45</v>
      </c>
      <c r="B1388" t="s">
        <v>34</v>
      </c>
      <c r="C1388">
        <v>1</v>
      </c>
      <c r="D1388" t="s">
        <v>116</v>
      </c>
      <c r="E1388" t="b">
        <v>1</v>
      </c>
      <c r="F1388" s="1">
        <v>0.39652777777777776</v>
      </c>
      <c r="G1388" s="1">
        <v>0.44583333333333336</v>
      </c>
      <c r="H1388">
        <v>71</v>
      </c>
      <c r="I1388" t="b">
        <v>1</v>
      </c>
      <c r="J1388" t="b">
        <v>0</v>
      </c>
      <c r="K1388" t="b">
        <v>1</v>
      </c>
      <c r="L1388" t="s">
        <v>75</v>
      </c>
      <c r="M1388">
        <v>50</v>
      </c>
      <c r="N1388" t="s">
        <v>97</v>
      </c>
      <c r="O1388">
        <v>45</v>
      </c>
      <c r="P1388" t="s">
        <v>93</v>
      </c>
      <c r="Q1388">
        <v>0.15</v>
      </c>
      <c r="R1388" s="29">
        <v>38.25</v>
      </c>
      <c r="S1388" t="s">
        <v>39</v>
      </c>
      <c r="T1388" t="s">
        <v>72</v>
      </c>
      <c r="U1388">
        <v>35.3733</v>
      </c>
      <c r="V1388">
        <v>-119.0187</v>
      </c>
      <c r="W1388">
        <f t="shared" si="42"/>
        <v>2025</v>
      </c>
      <c r="X1388" t="str">
        <f t="shared" si="43"/>
        <v>February</v>
      </c>
      <c r="Y1388" s="2">
        <v>45691</v>
      </c>
      <c r="Z1388">
        <v>0</v>
      </c>
      <c r="AA1388" t="b">
        <v>0</v>
      </c>
      <c r="AB1388" s="2">
        <v>45853</v>
      </c>
      <c r="AC1388">
        <v>6</v>
      </c>
      <c r="AD1388">
        <v>36</v>
      </c>
      <c r="AE1388">
        <v>4</v>
      </c>
      <c r="AF1388">
        <v>1.2</v>
      </c>
      <c r="AG1388">
        <v>6.75</v>
      </c>
      <c r="AH1388" s="30">
        <v>0</v>
      </c>
      <c r="AI1388">
        <v>0</v>
      </c>
      <c r="AJ1388" t="s">
        <v>73</v>
      </c>
      <c r="AK1388" t="s">
        <v>42</v>
      </c>
      <c r="AL1388" s="29">
        <f>Table1[[#This Row],[membership_tenure_months]]*Table1[[#This Row],[final_price]]</f>
        <v>229.5</v>
      </c>
    </row>
    <row r="1389" spans="1:38" x14ac:dyDescent="0.35">
      <c r="A1389">
        <v>37</v>
      </c>
      <c r="B1389" t="s">
        <v>54</v>
      </c>
      <c r="C1389">
        <v>1</v>
      </c>
      <c r="D1389" t="s">
        <v>114</v>
      </c>
      <c r="E1389" t="b">
        <v>1</v>
      </c>
      <c r="F1389" s="1">
        <v>0.34791666666666665</v>
      </c>
      <c r="G1389" s="1">
        <v>0.37152777777777779</v>
      </c>
      <c r="H1389">
        <v>34</v>
      </c>
      <c r="I1389" t="b">
        <v>1</v>
      </c>
      <c r="J1389" t="b">
        <v>0</v>
      </c>
      <c r="K1389" t="b">
        <v>0</v>
      </c>
      <c r="L1389" t="s">
        <v>80</v>
      </c>
      <c r="M1389">
        <v>20</v>
      </c>
      <c r="N1389" t="s">
        <v>82</v>
      </c>
      <c r="O1389">
        <v>15</v>
      </c>
      <c r="P1389" t="s">
        <v>46</v>
      </c>
      <c r="Q1389">
        <v>0</v>
      </c>
      <c r="R1389" s="29">
        <v>15</v>
      </c>
      <c r="S1389" t="s">
        <v>56</v>
      </c>
      <c r="T1389" t="s">
        <v>48</v>
      </c>
      <c r="U1389">
        <v>36.7378</v>
      </c>
      <c r="V1389">
        <v>-119.7871</v>
      </c>
      <c r="W1389">
        <f t="shared" si="42"/>
        <v>2022</v>
      </c>
      <c r="X1389" t="str">
        <f t="shared" si="43"/>
        <v>August</v>
      </c>
      <c r="Y1389" s="2">
        <v>44798</v>
      </c>
      <c r="Z1389">
        <v>0</v>
      </c>
      <c r="AA1389" t="b">
        <v>0</v>
      </c>
      <c r="AB1389" s="2">
        <v>45802</v>
      </c>
      <c r="AC1389">
        <v>36</v>
      </c>
      <c r="AD1389">
        <v>87</v>
      </c>
      <c r="AE1389">
        <v>4</v>
      </c>
      <c r="AF1389">
        <v>0.6</v>
      </c>
      <c r="AG1389">
        <v>0</v>
      </c>
      <c r="AH1389" s="30">
        <v>1</v>
      </c>
      <c r="AI1389">
        <v>0</v>
      </c>
      <c r="AJ1389" t="s">
        <v>49</v>
      </c>
      <c r="AK1389" t="s">
        <v>42</v>
      </c>
      <c r="AL1389" s="29">
        <f>Table1[[#This Row],[membership_tenure_months]]*Table1[[#This Row],[final_price]]</f>
        <v>540</v>
      </c>
    </row>
    <row r="1390" spans="1:38" x14ac:dyDescent="0.35">
      <c r="A1390">
        <v>44</v>
      </c>
      <c r="B1390" t="s">
        <v>34</v>
      </c>
      <c r="C1390">
        <v>2</v>
      </c>
      <c r="D1390" t="s">
        <v>122</v>
      </c>
      <c r="E1390" t="b">
        <v>0</v>
      </c>
      <c r="F1390" s="1">
        <v>0.62361111111111112</v>
      </c>
      <c r="G1390" s="1">
        <v>0.73472222222222228</v>
      </c>
      <c r="H1390">
        <v>160</v>
      </c>
      <c r="I1390" t="b">
        <v>1</v>
      </c>
      <c r="J1390" t="b">
        <v>1</v>
      </c>
      <c r="K1390" t="b">
        <v>1</v>
      </c>
      <c r="L1390" t="s">
        <v>36</v>
      </c>
      <c r="M1390">
        <v>50</v>
      </c>
      <c r="N1390" t="s">
        <v>37</v>
      </c>
      <c r="O1390">
        <v>50</v>
      </c>
      <c r="P1390" t="s">
        <v>38</v>
      </c>
      <c r="Q1390">
        <v>0.05</v>
      </c>
      <c r="R1390" s="29">
        <v>47.5</v>
      </c>
      <c r="S1390" t="s">
        <v>39</v>
      </c>
      <c r="T1390" t="s">
        <v>64</v>
      </c>
      <c r="U1390">
        <v>34.052199999999999</v>
      </c>
      <c r="V1390">
        <v>-118.2437</v>
      </c>
      <c r="W1390">
        <f t="shared" si="42"/>
        <v>2024</v>
      </c>
      <c r="X1390" t="str">
        <f t="shared" si="43"/>
        <v>February</v>
      </c>
      <c r="Y1390" s="2">
        <v>45347</v>
      </c>
      <c r="Z1390">
        <v>1</v>
      </c>
      <c r="AA1390" t="b">
        <v>1</v>
      </c>
      <c r="AB1390" s="2">
        <v>45833</v>
      </c>
      <c r="AC1390">
        <v>18</v>
      </c>
      <c r="AD1390">
        <v>56</v>
      </c>
      <c r="AE1390">
        <v>8</v>
      </c>
      <c r="AF1390">
        <v>2.7</v>
      </c>
      <c r="AG1390">
        <v>2.5</v>
      </c>
      <c r="AH1390" s="30">
        <v>0</v>
      </c>
      <c r="AI1390">
        <v>1</v>
      </c>
      <c r="AJ1390" t="s">
        <v>65</v>
      </c>
      <c r="AK1390" t="s">
        <v>42</v>
      </c>
      <c r="AL1390" s="29">
        <f>Table1[[#This Row],[membership_tenure_months]]*Table1[[#This Row],[final_price]]</f>
        <v>855</v>
      </c>
    </row>
    <row r="1391" spans="1:38" x14ac:dyDescent="0.35">
      <c r="A1391">
        <v>34</v>
      </c>
      <c r="B1391" t="s">
        <v>34</v>
      </c>
      <c r="C1391">
        <v>2</v>
      </c>
      <c r="D1391" t="s">
        <v>145</v>
      </c>
      <c r="E1391" t="b">
        <v>0</v>
      </c>
      <c r="F1391" s="1">
        <v>0.72083333333333333</v>
      </c>
      <c r="G1391" s="1">
        <v>0.7895833333333333</v>
      </c>
      <c r="H1391">
        <v>99</v>
      </c>
      <c r="I1391" t="b">
        <v>1</v>
      </c>
      <c r="J1391" t="b">
        <v>1</v>
      </c>
      <c r="K1391" t="b">
        <v>0</v>
      </c>
      <c r="L1391" t="s">
        <v>45</v>
      </c>
      <c r="M1391">
        <v>50</v>
      </c>
      <c r="N1391" t="s">
        <v>37</v>
      </c>
      <c r="O1391">
        <v>50</v>
      </c>
      <c r="P1391" t="s">
        <v>51</v>
      </c>
      <c r="Q1391">
        <v>0.1</v>
      </c>
      <c r="R1391" s="29">
        <v>45</v>
      </c>
      <c r="S1391" t="s">
        <v>39</v>
      </c>
      <c r="T1391" t="s">
        <v>72</v>
      </c>
      <c r="U1391">
        <v>35.3733</v>
      </c>
      <c r="V1391">
        <v>-119.0187</v>
      </c>
      <c r="W1391">
        <f t="shared" si="42"/>
        <v>2024</v>
      </c>
      <c r="X1391" t="str">
        <f t="shared" si="43"/>
        <v>October</v>
      </c>
      <c r="Y1391" s="2">
        <v>45579</v>
      </c>
      <c r="Z1391">
        <v>7</v>
      </c>
      <c r="AA1391" t="b">
        <v>1</v>
      </c>
      <c r="AB1391" s="2">
        <v>45846</v>
      </c>
      <c r="AC1391">
        <v>10</v>
      </c>
      <c r="AD1391">
        <v>43</v>
      </c>
      <c r="AE1391">
        <v>8</v>
      </c>
      <c r="AF1391">
        <v>1.6</v>
      </c>
      <c r="AG1391">
        <v>5</v>
      </c>
      <c r="AH1391" s="30">
        <v>0</v>
      </c>
      <c r="AI1391">
        <v>0</v>
      </c>
      <c r="AJ1391" t="s">
        <v>73</v>
      </c>
      <c r="AK1391" t="s">
        <v>42</v>
      </c>
      <c r="AL1391" s="29">
        <f>Table1[[#This Row],[membership_tenure_months]]*Table1[[#This Row],[final_price]]</f>
        <v>450</v>
      </c>
    </row>
    <row r="1392" spans="1:38" x14ac:dyDescent="0.35">
      <c r="A1392">
        <v>37</v>
      </c>
      <c r="B1392" t="s">
        <v>43</v>
      </c>
      <c r="C1392">
        <v>1</v>
      </c>
      <c r="D1392" t="s">
        <v>94</v>
      </c>
      <c r="E1392" t="b">
        <v>1</v>
      </c>
      <c r="F1392" s="1">
        <v>0.6694444444444444</v>
      </c>
      <c r="G1392" s="1">
        <v>0.76111111111111107</v>
      </c>
      <c r="H1392">
        <v>132</v>
      </c>
      <c r="I1392" t="b">
        <v>1</v>
      </c>
      <c r="J1392" t="b">
        <v>1</v>
      </c>
      <c r="K1392" t="b">
        <v>1</v>
      </c>
      <c r="L1392" t="s">
        <v>36</v>
      </c>
      <c r="M1392">
        <v>30</v>
      </c>
      <c r="N1392" t="s">
        <v>82</v>
      </c>
      <c r="O1392">
        <v>22.5</v>
      </c>
      <c r="P1392" t="s">
        <v>46</v>
      </c>
      <c r="Q1392">
        <v>0</v>
      </c>
      <c r="R1392" s="29">
        <v>22.5</v>
      </c>
      <c r="S1392" t="s">
        <v>47</v>
      </c>
      <c r="T1392" t="s">
        <v>57</v>
      </c>
      <c r="U1392">
        <v>33.836599999999997</v>
      </c>
      <c r="V1392">
        <v>-117.9143</v>
      </c>
      <c r="W1392">
        <f t="shared" si="42"/>
        <v>2025</v>
      </c>
      <c r="X1392" t="str">
        <f t="shared" si="43"/>
        <v>April</v>
      </c>
      <c r="Y1392" s="2">
        <v>45752</v>
      </c>
      <c r="Z1392">
        <v>5</v>
      </c>
      <c r="AA1392" t="b">
        <v>0</v>
      </c>
      <c r="AB1392" s="2">
        <v>45856</v>
      </c>
      <c r="AC1392">
        <v>4</v>
      </c>
      <c r="AD1392">
        <v>33</v>
      </c>
      <c r="AE1392">
        <v>4</v>
      </c>
      <c r="AF1392">
        <v>2.2000000000000002</v>
      </c>
      <c r="AG1392">
        <v>0</v>
      </c>
      <c r="AH1392" s="30">
        <v>0</v>
      </c>
      <c r="AI1392">
        <v>0</v>
      </c>
      <c r="AJ1392" t="s">
        <v>58</v>
      </c>
      <c r="AK1392" t="s">
        <v>42</v>
      </c>
      <c r="AL1392" s="29">
        <f>Table1[[#This Row],[membership_tenure_months]]*Table1[[#This Row],[final_price]]</f>
        <v>90</v>
      </c>
    </row>
    <row r="1393" spans="1:38" x14ac:dyDescent="0.35">
      <c r="A1393">
        <v>31</v>
      </c>
      <c r="B1393" t="s">
        <v>43</v>
      </c>
      <c r="C1393">
        <v>2</v>
      </c>
      <c r="D1393" t="s">
        <v>92</v>
      </c>
      <c r="E1393" t="b">
        <v>1</v>
      </c>
      <c r="F1393" s="1">
        <v>0.61875000000000002</v>
      </c>
      <c r="G1393" s="1">
        <v>0.73888888888888893</v>
      </c>
      <c r="H1393">
        <v>173</v>
      </c>
      <c r="I1393" t="b">
        <v>0</v>
      </c>
      <c r="J1393" t="b">
        <v>1</v>
      </c>
      <c r="K1393" t="b">
        <v>1</v>
      </c>
      <c r="L1393" t="s">
        <v>45</v>
      </c>
      <c r="M1393">
        <v>30</v>
      </c>
      <c r="N1393" t="s">
        <v>82</v>
      </c>
      <c r="O1393">
        <v>22.5</v>
      </c>
      <c r="P1393" t="s">
        <v>46</v>
      </c>
      <c r="Q1393">
        <v>0</v>
      </c>
      <c r="R1393" s="29">
        <v>22.5</v>
      </c>
      <c r="S1393" t="s">
        <v>47</v>
      </c>
      <c r="T1393" t="s">
        <v>69</v>
      </c>
      <c r="U1393">
        <v>32.715699999999998</v>
      </c>
      <c r="V1393">
        <v>-117.1611</v>
      </c>
      <c r="W1393">
        <f t="shared" si="42"/>
        <v>2024</v>
      </c>
      <c r="X1393" t="str">
        <f t="shared" si="43"/>
        <v>December</v>
      </c>
      <c r="Y1393" s="2">
        <v>45650</v>
      </c>
      <c r="Z1393">
        <v>7</v>
      </c>
      <c r="AA1393" t="b">
        <v>0</v>
      </c>
      <c r="AB1393" s="2">
        <v>45850</v>
      </c>
      <c r="AC1393">
        <v>8</v>
      </c>
      <c r="AD1393">
        <v>39</v>
      </c>
      <c r="AE1393">
        <v>8</v>
      </c>
      <c r="AF1393">
        <v>2.9</v>
      </c>
      <c r="AG1393">
        <v>0</v>
      </c>
      <c r="AH1393" s="30">
        <v>0</v>
      </c>
      <c r="AI1393">
        <v>0</v>
      </c>
      <c r="AJ1393" t="s">
        <v>70</v>
      </c>
      <c r="AK1393" t="s">
        <v>42</v>
      </c>
      <c r="AL1393" s="29">
        <f>Table1[[#This Row],[membership_tenure_months]]*Table1[[#This Row],[final_price]]</f>
        <v>180</v>
      </c>
    </row>
    <row r="1394" spans="1:38" x14ac:dyDescent="0.35">
      <c r="A1394">
        <v>21</v>
      </c>
      <c r="B1394" t="s">
        <v>43</v>
      </c>
      <c r="C1394">
        <v>2</v>
      </c>
      <c r="D1394" t="s">
        <v>120</v>
      </c>
      <c r="E1394" t="b">
        <v>0</v>
      </c>
      <c r="F1394" s="1">
        <v>0.84236111111111112</v>
      </c>
      <c r="G1394" s="1">
        <v>0.90833333333333333</v>
      </c>
      <c r="H1394">
        <v>95</v>
      </c>
      <c r="I1394" t="b">
        <v>1</v>
      </c>
      <c r="J1394" t="b">
        <v>0</v>
      </c>
      <c r="K1394" t="b">
        <v>0</v>
      </c>
      <c r="L1394" t="s">
        <v>80</v>
      </c>
      <c r="M1394">
        <v>30</v>
      </c>
      <c r="N1394" t="s">
        <v>82</v>
      </c>
      <c r="O1394">
        <v>22.5</v>
      </c>
      <c r="P1394" t="s">
        <v>93</v>
      </c>
      <c r="Q1394">
        <v>0.15</v>
      </c>
      <c r="R1394" s="29">
        <v>19.125</v>
      </c>
      <c r="S1394" t="s">
        <v>47</v>
      </c>
      <c r="T1394" t="s">
        <v>48</v>
      </c>
      <c r="U1394">
        <v>36.7378</v>
      </c>
      <c r="V1394">
        <v>-119.7871</v>
      </c>
      <c r="W1394">
        <f t="shared" si="42"/>
        <v>2023</v>
      </c>
      <c r="X1394" t="str">
        <f t="shared" si="43"/>
        <v>December</v>
      </c>
      <c r="Y1394" s="2">
        <v>45277</v>
      </c>
      <c r="Z1394">
        <v>0</v>
      </c>
      <c r="AA1394" t="b">
        <v>1</v>
      </c>
      <c r="AB1394" s="2">
        <v>45829</v>
      </c>
      <c r="AC1394">
        <v>20</v>
      </c>
      <c r="AD1394">
        <v>60</v>
      </c>
      <c r="AE1394">
        <v>8</v>
      </c>
      <c r="AF1394">
        <v>1.6</v>
      </c>
      <c r="AG1394">
        <v>3.38</v>
      </c>
      <c r="AH1394" s="30">
        <v>0</v>
      </c>
      <c r="AI1394">
        <v>0</v>
      </c>
      <c r="AJ1394" t="s">
        <v>49</v>
      </c>
      <c r="AK1394" t="s">
        <v>42</v>
      </c>
      <c r="AL1394" s="29">
        <f>Table1[[#This Row],[membership_tenure_months]]*Table1[[#This Row],[final_price]]</f>
        <v>382.5</v>
      </c>
    </row>
    <row r="1395" spans="1:38" x14ac:dyDescent="0.35">
      <c r="A1395">
        <v>26</v>
      </c>
      <c r="B1395" t="s">
        <v>43</v>
      </c>
      <c r="C1395">
        <v>3</v>
      </c>
      <c r="D1395" t="s">
        <v>155</v>
      </c>
      <c r="E1395" t="b">
        <v>1</v>
      </c>
      <c r="F1395" s="1">
        <v>0.62916666666666665</v>
      </c>
      <c r="G1395" s="1">
        <v>0.73611111111111116</v>
      </c>
      <c r="H1395">
        <v>154</v>
      </c>
      <c r="I1395" t="b">
        <v>1</v>
      </c>
      <c r="J1395" t="b">
        <v>0</v>
      </c>
      <c r="K1395" t="b">
        <v>1</v>
      </c>
      <c r="L1395" t="s">
        <v>36</v>
      </c>
      <c r="M1395">
        <v>30</v>
      </c>
      <c r="N1395" t="s">
        <v>37</v>
      </c>
      <c r="O1395">
        <v>30</v>
      </c>
      <c r="P1395" t="s">
        <v>51</v>
      </c>
      <c r="Q1395">
        <v>0.1</v>
      </c>
      <c r="R1395" s="29">
        <v>27</v>
      </c>
      <c r="S1395" t="s">
        <v>47</v>
      </c>
      <c r="T1395" t="s">
        <v>61</v>
      </c>
      <c r="U1395">
        <v>38.581600000000002</v>
      </c>
      <c r="V1395">
        <v>-121.4944</v>
      </c>
      <c r="W1395">
        <f t="shared" si="42"/>
        <v>2024</v>
      </c>
      <c r="X1395" t="str">
        <f t="shared" si="43"/>
        <v>June</v>
      </c>
      <c r="Y1395" s="2">
        <v>45472</v>
      </c>
      <c r="Z1395">
        <v>0</v>
      </c>
      <c r="AA1395" t="b">
        <v>1</v>
      </c>
      <c r="AB1395" s="2">
        <v>45840</v>
      </c>
      <c r="AC1395">
        <v>14</v>
      </c>
      <c r="AD1395">
        <v>49</v>
      </c>
      <c r="AE1395">
        <v>12</v>
      </c>
      <c r="AF1395">
        <v>2.6</v>
      </c>
      <c r="AG1395">
        <v>3</v>
      </c>
      <c r="AH1395" s="30">
        <v>0</v>
      </c>
      <c r="AI1395">
        <v>0</v>
      </c>
      <c r="AJ1395" t="s">
        <v>62</v>
      </c>
      <c r="AK1395" t="s">
        <v>42</v>
      </c>
      <c r="AL1395" s="29">
        <f>Table1[[#This Row],[membership_tenure_months]]*Table1[[#This Row],[final_price]]</f>
        <v>378</v>
      </c>
    </row>
    <row r="1396" spans="1:38" x14ac:dyDescent="0.35">
      <c r="A1396">
        <v>20</v>
      </c>
      <c r="B1396" t="s">
        <v>54</v>
      </c>
      <c r="C1396">
        <v>5</v>
      </c>
      <c r="D1396" t="s">
        <v>88</v>
      </c>
      <c r="E1396" t="b">
        <v>1</v>
      </c>
      <c r="F1396" s="1">
        <v>0.5444444444444444</v>
      </c>
      <c r="G1396" s="1">
        <v>0.56736111111111109</v>
      </c>
      <c r="H1396">
        <v>33</v>
      </c>
      <c r="I1396" t="b">
        <v>1</v>
      </c>
      <c r="J1396" t="b">
        <v>1</v>
      </c>
      <c r="K1396" t="b">
        <v>1</v>
      </c>
      <c r="L1396" t="s">
        <v>45</v>
      </c>
      <c r="M1396">
        <v>20</v>
      </c>
      <c r="N1396" t="s">
        <v>37</v>
      </c>
      <c r="O1396">
        <v>20</v>
      </c>
      <c r="P1396" t="s">
        <v>38</v>
      </c>
      <c r="Q1396">
        <v>0.05</v>
      </c>
      <c r="R1396" s="29">
        <v>19</v>
      </c>
      <c r="S1396" t="s">
        <v>56</v>
      </c>
      <c r="T1396" t="s">
        <v>64</v>
      </c>
      <c r="U1396">
        <v>34.052199999999999</v>
      </c>
      <c r="V1396">
        <v>-118.2437</v>
      </c>
      <c r="W1396">
        <f t="shared" si="42"/>
        <v>2023</v>
      </c>
      <c r="X1396" t="str">
        <f t="shared" si="43"/>
        <v>January</v>
      </c>
      <c r="Y1396" s="2">
        <v>44948</v>
      </c>
      <c r="Z1396">
        <v>2</v>
      </c>
      <c r="AA1396" t="b">
        <v>1</v>
      </c>
      <c r="AB1396" s="2">
        <v>45811</v>
      </c>
      <c r="AC1396">
        <v>31</v>
      </c>
      <c r="AD1396">
        <v>78</v>
      </c>
      <c r="AE1396">
        <v>20</v>
      </c>
      <c r="AF1396">
        <v>0.6</v>
      </c>
      <c r="AG1396">
        <v>1</v>
      </c>
      <c r="AH1396" s="30">
        <v>1</v>
      </c>
      <c r="AI1396">
        <v>0</v>
      </c>
      <c r="AJ1396" t="s">
        <v>65</v>
      </c>
      <c r="AK1396" t="s">
        <v>42</v>
      </c>
      <c r="AL1396" s="29">
        <f>Table1[[#This Row],[membership_tenure_months]]*Table1[[#This Row],[final_price]]</f>
        <v>589</v>
      </c>
    </row>
    <row r="1397" spans="1:38" x14ac:dyDescent="0.35">
      <c r="A1397">
        <v>19</v>
      </c>
      <c r="B1397" t="s">
        <v>34</v>
      </c>
      <c r="C1397">
        <v>3</v>
      </c>
      <c r="D1397" t="s">
        <v>148</v>
      </c>
      <c r="E1397" t="b">
        <v>1</v>
      </c>
      <c r="F1397" s="1">
        <v>0.53888888888888886</v>
      </c>
      <c r="G1397" s="1">
        <v>0.66111111111111109</v>
      </c>
      <c r="H1397">
        <v>176</v>
      </c>
      <c r="I1397" t="b">
        <v>0</v>
      </c>
      <c r="J1397" t="b">
        <v>1</v>
      </c>
      <c r="K1397" t="b">
        <v>0</v>
      </c>
      <c r="L1397" t="s">
        <v>45</v>
      </c>
      <c r="M1397">
        <v>50</v>
      </c>
      <c r="N1397" t="s">
        <v>82</v>
      </c>
      <c r="O1397">
        <v>37.5</v>
      </c>
      <c r="P1397" t="s">
        <v>46</v>
      </c>
      <c r="Q1397">
        <v>0</v>
      </c>
      <c r="R1397" s="29">
        <v>37.5</v>
      </c>
      <c r="S1397" t="s">
        <v>39</v>
      </c>
      <c r="T1397" t="s">
        <v>76</v>
      </c>
      <c r="U1397">
        <v>37.774900000000002</v>
      </c>
      <c r="V1397">
        <v>-122.4194</v>
      </c>
      <c r="W1397">
        <f t="shared" si="42"/>
        <v>2024</v>
      </c>
      <c r="X1397" t="str">
        <f t="shared" si="43"/>
        <v>March</v>
      </c>
      <c r="Y1397" s="2">
        <v>45372</v>
      </c>
      <c r="Z1397">
        <v>5</v>
      </c>
      <c r="AA1397" t="b">
        <v>0</v>
      </c>
      <c r="AB1397" s="2">
        <v>45835</v>
      </c>
      <c r="AC1397">
        <v>17</v>
      </c>
      <c r="AD1397">
        <v>54</v>
      </c>
      <c r="AE1397">
        <v>12</v>
      </c>
      <c r="AF1397">
        <v>2.9</v>
      </c>
      <c r="AG1397">
        <v>0</v>
      </c>
      <c r="AH1397" s="30">
        <v>0</v>
      </c>
      <c r="AI1397">
        <v>0</v>
      </c>
      <c r="AJ1397" t="s">
        <v>77</v>
      </c>
      <c r="AK1397" t="s">
        <v>42</v>
      </c>
      <c r="AL1397" s="29">
        <f>Table1[[#This Row],[membership_tenure_months]]*Table1[[#This Row],[final_price]]</f>
        <v>637.5</v>
      </c>
    </row>
    <row r="1398" spans="1:38" x14ac:dyDescent="0.35">
      <c r="A1398">
        <v>35</v>
      </c>
      <c r="B1398" t="s">
        <v>34</v>
      </c>
      <c r="C1398">
        <v>1</v>
      </c>
      <c r="D1398" t="s">
        <v>114</v>
      </c>
      <c r="E1398" t="b">
        <v>0</v>
      </c>
      <c r="F1398" s="1">
        <v>0.84166666666666667</v>
      </c>
      <c r="G1398" s="1">
        <v>0.94236111111111109</v>
      </c>
      <c r="H1398">
        <v>145</v>
      </c>
      <c r="I1398" t="b">
        <v>1</v>
      </c>
      <c r="J1398" t="b">
        <v>1</v>
      </c>
      <c r="K1398" t="b">
        <v>0</v>
      </c>
      <c r="L1398" t="s">
        <v>36</v>
      </c>
      <c r="M1398">
        <v>50</v>
      </c>
      <c r="N1398" t="s">
        <v>37</v>
      </c>
      <c r="O1398">
        <v>50</v>
      </c>
      <c r="P1398" t="s">
        <v>93</v>
      </c>
      <c r="Q1398">
        <v>0.15</v>
      </c>
      <c r="R1398" s="29">
        <v>42.5</v>
      </c>
      <c r="S1398" t="s">
        <v>39</v>
      </c>
      <c r="T1398" t="s">
        <v>61</v>
      </c>
      <c r="U1398">
        <v>38.581600000000002</v>
      </c>
      <c r="V1398">
        <v>-121.4944</v>
      </c>
      <c r="W1398">
        <f t="shared" si="42"/>
        <v>2024</v>
      </c>
      <c r="X1398" t="str">
        <f t="shared" si="43"/>
        <v>October</v>
      </c>
      <c r="Y1398" s="2">
        <v>45566</v>
      </c>
      <c r="Z1398">
        <v>5</v>
      </c>
      <c r="AA1398" t="b">
        <v>0</v>
      </c>
      <c r="AB1398" s="2">
        <v>45846</v>
      </c>
      <c r="AC1398">
        <v>10</v>
      </c>
      <c r="AD1398">
        <v>43</v>
      </c>
      <c r="AE1398">
        <v>4</v>
      </c>
      <c r="AF1398">
        <v>2.4</v>
      </c>
      <c r="AG1398">
        <v>7.5</v>
      </c>
      <c r="AH1398" s="30">
        <v>0</v>
      </c>
      <c r="AI1398">
        <v>0</v>
      </c>
      <c r="AJ1398" t="s">
        <v>62</v>
      </c>
      <c r="AK1398" t="s">
        <v>42</v>
      </c>
      <c r="AL1398" s="29">
        <f>Table1[[#This Row],[membership_tenure_months]]*Table1[[#This Row],[final_price]]</f>
        <v>425</v>
      </c>
    </row>
    <row r="1399" spans="1:38" x14ac:dyDescent="0.35">
      <c r="A1399">
        <v>26</v>
      </c>
      <c r="B1399" t="s">
        <v>34</v>
      </c>
      <c r="C1399">
        <v>2</v>
      </c>
      <c r="D1399" t="s">
        <v>120</v>
      </c>
      <c r="E1399" t="b">
        <v>0</v>
      </c>
      <c r="F1399" s="1">
        <v>0.34652777777777777</v>
      </c>
      <c r="G1399" s="1">
        <v>0.44791666666666669</v>
      </c>
      <c r="H1399">
        <v>146</v>
      </c>
      <c r="I1399" t="b">
        <v>0</v>
      </c>
      <c r="J1399" t="b">
        <v>1</v>
      </c>
      <c r="K1399" t="b">
        <v>0</v>
      </c>
      <c r="L1399" t="s">
        <v>80</v>
      </c>
      <c r="M1399">
        <v>50</v>
      </c>
      <c r="N1399" t="s">
        <v>97</v>
      </c>
      <c r="O1399">
        <v>45</v>
      </c>
      <c r="P1399" t="s">
        <v>46</v>
      </c>
      <c r="Q1399">
        <v>0</v>
      </c>
      <c r="R1399" s="29">
        <v>45</v>
      </c>
      <c r="S1399" t="s">
        <v>39</v>
      </c>
      <c r="T1399" t="s">
        <v>48</v>
      </c>
      <c r="U1399">
        <v>36.7378</v>
      </c>
      <c r="V1399">
        <v>-119.7871</v>
      </c>
      <c r="W1399">
        <f t="shared" si="42"/>
        <v>2023</v>
      </c>
      <c r="X1399" t="str">
        <f t="shared" si="43"/>
        <v>September</v>
      </c>
      <c r="Y1399" s="2">
        <v>45173</v>
      </c>
      <c r="Z1399">
        <v>6</v>
      </c>
      <c r="AA1399" t="b">
        <v>1</v>
      </c>
      <c r="AB1399" s="2">
        <v>45823</v>
      </c>
      <c r="AC1399">
        <v>23</v>
      </c>
      <c r="AD1399">
        <v>66</v>
      </c>
      <c r="AE1399">
        <v>8</v>
      </c>
      <c r="AF1399">
        <v>2.4</v>
      </c>
      <c r="AG1399">
        <v>0</v>
      </c>
      <c r="AH1399" s="30">
        <v>1</v>
      </c>
      <c r="AI1399">
        <v>0</v>
      </c>
      <c r="AJ1399" t="s">
        <v>49</v>
      </c>
      <c r="AK1399" t="s">
        <v>42</v>
      </c>
      <c r="AL1399" s="29">
        <f>Table1[[#This Row],[membership_tenure_months]]*Table1[[#This Row],[final_price]]</f>
        <v>1035</v>
      </c>
    </row>
    <row r="1400" spans="1:38" x14ac:dyDescent="0.35">
      <c r="A1400">
        <v>26</v>
      </c>
      <c r="B1400" t="s">
        <v>54</v>
      </c>
      <c r="C1400">
        <v>5</v>
      </c>
      <c r="D1400" t="s">
        <v>85</v>
      </c>
      <c r="E1400" t="b">
        <v>0</v>
      </c>
      <c r="F1400" s="1">
        <v>0.75069444444444444</v>
      </c>
      <c r="G1400" s="1">
        <v>0.77986111111111112</v>
      </c>
      <c r="H1400">
        <v>42</v>
      </c>
      <c r="I1400" t="b">
        <v>1</v>
      </c>
      <c r="J1400" t="b">
        <v>0</v>
      </c>
      <c r="K1400" t="b">
        <v>0</v>
      </c>
      <c r="L1400" t="s">
        <v>36</v>
      </c>
      <c r="M1400">
        <v>20</v>
      </c>
      <c r="N1400" t="s">
        <v>82</v>
      </c>
      <c r="O1400">
        <v>15</v>
      </c>
      <c r="P1400" t="s">
        <v>46</v>
      </c>
      <c r="Q1400">
        <v>0</v>
      </c>
      <c r="R1400" s="29">
        <v>15</v>
      </c>
      <c r="S1400" t="s">
        <v>56</v>
      </c>
      <c r="T1400" t="s">
        <v>83</v>
      </c>
      <c r="U1400">
        <v>33.770099999999999</v>
      </c>
      <c r="V1400">
        <v>-118.19370000000001</v>
      </c>
      <c r="W1400">
        <f t="shared" si="42"/>
        <v>2023</v>
      </c>
      <c r="X1400" t="str">
        <f t="shared" si="43"/>
        <v>June</v>
      </c>
      <c r="Y1400" s="2">
        <v>45078</v>
      </c>
      <c r="Z1400">
        <v>0</v>
      </c>
      <c r="AA1400" t="b">
        <v>0</v>
      </c>
      <c r="AB1400" s="2">
        <v>45818</v>
      </c>
      <c r="AC1400">
        <v>26</v>
      </c>
      <c r="AD1400">
        <v>71</v>
      </c>
      <c r="AE1400">
        <v>20</v>
      </c>
      <c r="AF1400">
        <v>0.7</v>
      </c>
      <c r="AG1400">
        <v>0</v>
      </c>
      <c r="AH1400" s="30">
        <v>1</v>
      </c>
      <c r="AI1400">
        <v>0</v>
      </c>
      <c r="AJ1400" t="s">
        <v>84</v>
      </c>
      <c r="AK1400" t="s">
        <v>42</v>
      </c>
      <c r="AL1400" s="29">
        <f>Table1[[#This Row],[membership_tenure_months]]*Table1[[#This Row],[final_price]]</f>
        <v>390</v>
      </c>
    </row>
    <row r="1401" spans="1:38" x14ac:dyDescent="0.35">
      <c r="A1401">
        <v>21</v>
      </c>
      <c r="B1401" t="s">
        <v>34</v>
      </c>
      <c r="C1401">
        <v>2</v>
      </c>
      <c r="D1401" t="s">
        <v>115</v>
      </c>
      <c r="E1401" t="b">
        <v>1</v>
      </c>
      <c r="F1401" s="1">
        <v>0.83263888888888893</v>
      </c>
      <c r="G1401" s="1">
        <v>0.86319444444444449</v>
      </c>
      <c r="H1401">
        <v>44</v>
      </c>
      <c r="I1401" t="b">
        <v>0</v>
      </c>
      <c r="J1401" t="b">
        <v>1</v>
      </c>
      <c r="K1401" t="b">
        <v>0</v>
      </c>
      <c r="L1401" t="s">
        <v>45</v>
      </c>
      <c r="M1401">
        <v>50</v>
      </c>
      <c r="N1401" t="s">
        <v>37</v>
      </c>
      <c r="O1401">
        <v>50</v>
      </c>
      <c r="P1401" t="s">
        <v>38</v>
      </c>
      <c r="Q1401">
        <v>0.05</v>
      </c>
      <c r="R1401" s="29">
        <v>47.5</v>
      </c>
      <c r="S1401" t="s">
        <v>39</v>
      </c>
      <c r="T1401" t="s">
        <v>69</v>
      </c>
      <c r="U1401">
        <v>32.715699999999998</v>
      </c>
      <c r="V1401">
        <v>-117.1611</v>
      </c>
      <c r="W1401">
        <f t="shared" si="42"/>
        <v>2024</v>
      </c>
      <c r="X1401" t="str">
        <f t="shared" si="43"/>
        <v>December</v>
      </c>
      <c r="Y1401" s="2">
        <v>45653</v>
      </c>
      <c r="Z1401">
        <v>1</v>
      </c>
      <c r="AA1401" t="b">
        <v>1</v>
      </c>
      <c r="AB1401" s="2">
        <v>45850</v>
      </c>
      <c r="AC1401">
        <v>8</v>
      </c>
      <c r="AD1401">
        <v>39</v>
      </c>
      <c r="AE1401">
        <v>8</v>
      </c>
      <c r="AF1401">
        <v>0.7</v>
      </c>
      <c r="AG1401">
        <v>2.5</v>
      </c>
      <c r="AH1401" s="30">
        <v>0</v>
      </c>
      <c r="AI1401">
        <v>1</v>
      </c>
      <c r="AJ1401" t="s">
        <v>70</v>
      </c>
      <c r="AK1401" t="s">
        <v>42</v>
      </c>
      <c r="AL1401" s="29">
        <f>Table1[[#This Row],[membership_tenure_months]]*Table1[[#This Row],[final_price]]</f>
        <v>380</v>
      </c>
    </row>
    <row r="1402" spans="1:38" x14ac:dyDescent="0.35">
      <c r="A1402">
        <v>37</v>
      </c>
      <c r="B1402" t="s">
        <v>54</v>
      </c>
      <c r="C1402">
        <v>3</v>
      </c>
      <c r="D1402" t="s">
        <v>133</v>
      </c>
      <c r="E1402" t="b">
        <v>1</v>
      </c>
      <c r="F1402" s="1">
        <v>0.75486111111111109</v>
      </c>
      <c r="G1402" s="1">
        <v>0.83402777777777781</v>
      </c>
      <c r="H1402">
        <v>114</v>
      </c>
      <c r="I1402" t="b">
        <v>0</v>
      </c>
      <c r="J1402" t="b">
        <v>0</v>
      </c>
      <c r="K1402" t="b">
        <v>1</v>
      </c>
      <c r="L1402" t="s">
        <v>45</v>
      </c>
      <c r="M1402">
        <v>20</v>
      </c>
      <c r="N1402" t="s">
        <v>82</v>
      </c>
      <c r="O1402">
        <v>15</v>
      </c>
      <c r="P1402" t="s">
        <v>46</v>
      </c>
      <c r="Q1402">
        <v>0</v>
      </c>
      <c r="R1402" s="29">
        <v>15</v>
      </c>
      <c r="S1402" t="s">
        <v>56</v>
      </c>
      <c r="T1402" t="s">
        <v>64</v>
      </c>
      <c r="U1402">
        <v>34.052199999999999</v>
      </c>
      <c r="V1402">
        <v>-118.2437</v>
      </c>
      <c r="W1402">
        <f t="shared" si="42"/>
        <v>2024</v>
      </c>
      <c r="X1402" t="str">
        <f t="shared" si="43"/>
        <v>December</v>
      </c>
      <c r="Y1402" s="2">
        <v>45652</v>
      </c>
      <c r="Z1402">
        <v>0</v>
      </c>
      <c r="AA1402" t="b">
        <v>0</v>
      </c>
      <c r="AB1402" s="2">
        <v>45850</v>
      </c>
      <c r="AC1402">
        <v>8</v>
      </c>
      <c r="AD1402">
        <v>39</v>
      </c>
      <c r="AE1402">
        <v>12</v>
      </c>
      <c r="AF1402">
        <v>1.9</v>
      </c>
      <c r="AG1402">
        <v>0</v>
      </c>
      <c r="AH1402" s="30">
        <v>0</v>
      </c>
      <c r="AI1402">
        <v>0</v>
      </c>
      <c r="AJ1402" t="s">
        <v>65</v>
      </c>
      <c r="AK1402" t="s">
        <v>42</v>
      </c>
      <c r="AL1402" s="29">
        <f>Table1[[#This Row],[membership_tenure_months]]*Table1[[#This Row],[final_price]]</f>
        <v>120</v>
      </c>
    </row>
    <row r="1403" spans="1:38" x14ac:dyDescent="0.35">
      <c r="A1403">
        <v>39</v>
      </c>
      <c r="B1403" t="s">
        <v>43</v>
      </c>
      <c r="C1403">
        <v>4</v>
      </c>
      <c r="D1403" t="s">
        <v>181</v>
      </c>
      <c r="E1403" t="b">
        <v>1</v>
      </c>
      <c r="F1403" s="1">
        <v>0.80694444444444446</v>
      </c>
      <c r="G1403" s="1">
        <v>0.88749999999999996</v>
      </c>
      <c r="H1403">
        <v>116</v>
      </c>
      <c r="I1403" t="b">
        <v>1</v>
      </c>
      <c r="J1403" t="b">
        <v>0</v>
      </c>
      <c r="K1403" t="b">
        <v>0</v>
      </c>
      <c r="L1403" t="s">
        <v>60</v>
      </c>
      <c r="M1403">
        <v>30</v>
      </c>
      <c r="N1403" t="s">
        <v>37</v>
      </c>
      <c r="O1403">
        <v>30</v>
      </c>
      <c r="P1403" t="s">
        <v>46</v>
      </c>
      <c r="Q1403">
        <v>0</v>
      </c>
      <c r="R1403" s="29">
        <v>30</v>
      </c>
      <c r="S1403" t="s">
        <v>47</v>
      </c>
      <c r="T1403" t="s">
        <v>76</v>
      </c>
      <c r="U1403">
        <v>37.774900000000002</v>
      </c>
      <c r="V1403">
        <v>-122.4194</v>
      </c>
      <c r="W1403">
        <f t="shared" si="42"/>
        <v>2025</v>
      </c>
      <c r="X1403" t="str">
        <f t="shared" si="43"/>
        <v>May</v>
      </c>
      <c r="Y1403" s="2">
        <v>45791</v>
      </c>
      <c r="Z1403">
        <v>0</v>
      </c>
      <c r="AA1403" t="b">
        <v>0</v>
      </c>
      <c r="AB1403" s="2">
        <v>45858</v>
      </c>
      <c r="AC1403">
        <v>3</v>
      </c>
      <c r="AD1403">
        <v>31</v>
      </c>
      <c r="AE1403">
        <v>16</v>
      </c>
      <c r="AF1403">
        <v>1.9</v>
      </c>
      <c r="AG1403">
        <v>0</v>
      </c>
      <c r="AH1403" s="30">
        <v>0</v>
      </c>
      <c r="AI1403">
        <v>0</v>
      </c>
      <c r="AJ1403" t="s">
        <v>77</v>
      </c>
      <c r="AK1403" t="s">
        <v>42</v>
      </c>
      <c r="AL1403" s="29">
        <f>Table1[[#This Row],[membership_tenure_months]]*Table1[[#This Row],[final_price]]</f>
        <v>90</v>
      </c>
    </row>
    <row r="1404" spans="1:38" x14ac:dyDescent="0.35">
      <c r="A1404">
        <v>13</v>
      </c>
      <c r="B1404" t="s">
        <v>34</v>
      </c>
      <c r="C1404">
        <v>2</v>
      </c>
      <c r="D1404" t="s">
        <v>92</v>
      </c>
      <c r="E1404" t="b">
        <v>1</v>
      </c>
      <c r="F1404" s="1">
        <v>0.39097222222222222</v>
      </c>
      <c r="G1404" s="1">
        <v>0.50138888888888888</v>
      </c>
      <c r="H1404">
        <v>159</v>
      </c>
      <c r="I1404" t="b">
        <v>0</v>
      </c>
      <c r="J1404" t="b">
        <v>0</v>
      </c>
      <c r="K1404" t="b">
        <v>1</v>
      </c>
      <c r="L1404" t="s">
        <v>36</v>
      </c>
      <c r="M1404">
        <v>50</v>
      </c>
      <c r="N1404" t="s">
        <v>37</v>
      </c>
      <c r="O1404">
        <v>50</v>
      </c>
      <c r="P1404" t="s">
        <v>46</v>
      </c>
      <c r="Q1404">
        <v>0</v>
      </c>
      <c r="R1404" s="29">
        <v>50</v>
      </c>
      <c r="S1404" t="s">
        <v>39</v>
      </c>
      <c r="T1404" t="s">
        <v>69</v>
      </c>
      <c r="U1404">
        <v>32.715699999999998</v>
      </c>
      <c r="V1404">
        <v>-117.1611</v>
      </c>
      <c r="W1404">
        <f t="shared" si="42"/>
        <v>2023</v>
      </c>
      <c r="X1404" t="str">
        <f t="shared" si="43"/>
        <v>April</v>
      </c>
      <c r="Y1404" s="2">
        <v>45046</v>
      </c>
      <c r="Z1404">
        <v>0</v>
      </c>
      <c r="AA1404" t="b">
        <v>0</v>
      </c>
      <c r="AB1404" s="2">
        <v>45816</v>
      </c>
      <c r="AC1404">
        <v>28</v>
      </c>
      <c r="AD1404">
        <v>73</v>
      </c>
      <c r="AE1404">
        <v>8</v>
      </c>
      <c r="AF1404">
        <v>2.6</v>
      </c>
      <c r="AG1404">
        <v>0</v>
      </c>
      <c r="AH1404" s="30">
        <v>1</v>
      </c>
      <c r="AI1404">
        <v>1</v>
      </c>
      <c r="AJ1404" t="s">
        <v>70</v>
      </c>
      <c r="AK1404" t="s">
        <v>42</v>
      </c>
      <c r="AL1404" s="29">
        <f>Table1[[#This Row],[membership_tenure_months]]*Table1[[#This Row],[final_price]]</f>
        <v>1400</v>
      </c>
    </row>
    <row r="1405" spans="1:38" x14ac:dyDescent="0.35">
      <c r="A1405">
        <v>41</v>
      </c>
      <c r="B1405" t="s">
        <v>54</v>
      </c>
      <c r="C1405">
        <v>4</v>
      </c>
      <c r="D1405" t="s">
        <v>163</v>
      </c>
      <c r="E1405" t="b">
        <v>0</v>
      </c>
      <c r="F1405" s="1">
        <v>0.71388888888888891</v>
      </c>
      <c r="G1405" s="1">
        <v>0.76111111111111107</v>
      </c>
      <c r="H1405">
        <v>68</v>
      </c>
      <c r="I1405" t="b">
        <v>1</v>
      </c>
      <c r="J1405" t="b">
        <v>1</v>
      </c>
      <c r="K1405" t="b">
        <v>0</v>
      </c>
      <c r="L1405" t="s">
        <v>80</v>
      </c>
      <c r="M1405">
        <v>20</v>
      </c>
      <c r="N1405" t="s">
        <v>97</v>
      </c>
      <c r="O1405">
        <v>18</v>
      </c>
      <c r="P1405" t="s">
        <v>46</v>
      </c>
      <c r="Q1405">
        <v>0</v>
      </c>
      <c r="R1405" s="29">
        <v>18</v>
      </c>
      <c r="S1405" t="s">
        <v>56</v>
      </c>
      <c r="T1405" t="s">
        <v>83</v>
      </c>
      <c r="U1405">
        <v>33.770099999999999</v>
      </c>
      <c r="V1405">
        <v>-118.19370000000001</v>
      </c>
      <c r="W1405">
        <f t="shared" si="42"/>
        <v>2023</v>
      </c>
      <c r="X1405" t="str">
        <f t="shared" si="43"/>
        <v>July</v>
      </c>
      <c r="Y1405" s="2">
        <v>45124</v>
      </c>
      <c r="Z1405">
        <v>7</v>
      </c>
      <c r="AA1405" t="b">
        <v>0</v>
      </c>
      <c r="AB1405" s="2">
        <v>45821</v>
      </c>
      <c r="AC1405">
        <v>25</v>
      </c>
      <c r="AD1405">
        <v>68</v>
      </c>
      <c r="AE1405">
        <v>16</v>
      </c>
      <c r="AF1405">
        <v>1.1000000000000001</v>
      </c>
      <c r="AG1405">
        <v>0</v>
      </c>
      <c r="AH1405" s="30">
        <v>1</v>
      </c>
      <c r="AI1405">
        <v>0</v>
      </c>
      <c r="AJ1405" t="s">
        <v>84</v>
      </c>
      <c r="AK1405" t="s">
        <v>42</v>
      </c>
      <c r="AL1405" s="29">
        <f>Table1[[#This Row],[membership_tenure_months]]*Table1[[#This Row],[final_price]]</f>
        <v>450</v>
      </c>
    </row>
    <row r="1406" spans="1:38" x14ac:dyDescent="0.35">
      <c r="A1406">
        <v>34</v>
      </c>
      <c r="B1406" t="s">
        <v>34</v>
      </c>
      <c r="C1406">
        <v>3</v>
      </c>
      <c r="D1406" t="s">
        <v>74</v>
      </c>
      <c r="E1406" t="b">
        <v>1</v>
      </c>
      <c r="F1406" s="1">
        <v>0.44930555555555557</v>
      </c>
      <c r="G1406" s="1">
        <v>0.50208333333333333</v>
      </c>
      <c r="H1406">
        <v>76</v>
      </c>
      <c r="I1406" t="b">
        <v>0</v>
      </c>
      <c r="J1406" t="b">
        <v>1</v>
      </c>
      <c r="K1406" t="b">
        <v>1</v>
      </c>
      <c r="L1406" t="s">
        <v>80</v>
      </c>
      <c r="M1406">
        <v>50</v>
      </c>
      <c r="N1406" t="s">
        <v>37</v>
      </c>
      <c r="O1406">
        <v>50</v>
      </c>
      <c r="P1406" t="s">
        <v>46</v>
      </c>
      <c r="Q1406">
        <v>0</v>
      </c>
      <c r="R1406" s="29">
        <v>50</v>
      </c>
      <c r="S1406" t="s">
        <v>39</v>
      </c>
      <c r="T1406" t="s">
        <v>40</v>
      </c>
      <c r="U1406">
        <v>37.338200000000001</v>
      </c>
      <c r="V1406">
        <v>-121.88630000000001</v>
      </c>
      <c r="W1406">
        <f t="shared" si="42"/>
        <v>2024</v>
      </c>
      <c r="X1406" t="str">
        <f t="shared" si="43"/>
        <v>February</v>
      </c>
      <c r="Y1406" s="2">
        <v>45325</v>
      </c>
      <c r="Z1406">
        <v>7</v>
      </c>
      <c r="AA1406" t="b">
        <v>1</v>
      </c>
      <c r="AB1406" s="2">
        <v>45832</v>
      </c>
      <c r="AC1406">
        <v>18</v>
      </c>
      <c r="AD1406">
        <v>57</v>
      </c>
      <c r="AE1406">
        <v>12</v>
      </c>
      <c r="AF1406">
        <v>1.3</v>
      </c>
      <c r="AG1406">
        <v>0</v>
      </c>
      <c r="AH1406" s="30">
        <v>0</v>
      </c>
      <c r="AI1406">
        <v>1</v>
      </c>
      <c r="AJ1406" t="s">
        <v>41</v>
      </c>
      <c r="AK1406" t="s">
        <v>42</v>
      </c>
      <c r="AL1406" s="29">
        <f>Table1[[#This Row],[membership_tenure_months]]*Table1[[#This Row],[final_price]]</f>
        <v>900</v>
      </c>
    </row>
    <row r="1407" spans="1:38" x14ac:dyDescent="0.35">
      <c r="A1407">
        <v>34</v>
      </c>
      <c r="B1407" t="s">
        <v>66</v>
      </c>
      <c r="C1407">
        <v>1</v>
      </c>
      <c r="D1407" t="s">
        <v>63</v>
      </c>
      <c r="E1407" t="b">
        <v>1</v>
      </c>
      <c r="F1407" s="1">
        <v>0.61597222222222225</v>
      </c>
      <c r="G1407" s="1">
        <v>0.7006944444444444</v>
      </c>
      <c r="H1407">
        <v>122</v>
      </c>
      <c r="I1407" t="b">
        <v>1</v>
      </c>
      <c r="J1407" t="b">
        <v>0</v>
      </c>
      <c r="K1407" t="b">
        <v>0</v>
      </c>
      <c r="L1407" t="s">
        <v>80</v>
      </c>
      <c r="M1407">
        <v>70</v>
      </c>
      <c r="N1407" t="s">
        <v>82</v>
      </c>
      <c r="O1407">
        <v>52.5</v>
      </c>
      <c r="P1407" t="s">
        <v>46</v>
      </c>
      <c r="Q1407">
        <v>0</v>
      </c>
      <c r="R1407" s="29">
        <v>52.5</v>
      </c>
      <c r="S1407" t="s">
        <v>68</v>
      </c>
      <c r="T1407" t="s">
        <v>64</v>
      </c>
      <c r="U1407">
        <v>34.052199999999999</v>
      </c>
      <c r="V1407">
        <v>-118.2437</v>
      </c>
      <c r="W1407">
        <f t="shared" si="42"/>
        <v>2023</v>
      </c>
      <c r="X1407" t="str">
        <f t="shared" si="43"/>
        <v>January</v>
      </c>
      <c r="Y1407" s="2">
        <v>44931</v>
      </c>
      <c r="Z1407">
        <v>0</v>
      </c>
      <c r="AA1407" t="b">
        <v>1</v>
      </c>
      <c r="AB1407" s="2">
        <v>45810</v>
      </c>
      <c r="AC1407">
        <v>31</v>
      </c>
      <c r="AD1407">
        <v>79</v>
      </c>
      <c r="AE1407">
        <v>4</v>
      </c>
      <c r="AF1407">
        <v>2</v>
      </c>
      <c r="AG1407">
        <v>0</v>
      </c>
      <c r="AH1407" s="30">
        <v>1</v>
      </c>
      <c r="AI1407">
        <v>1</v>
      </c>
      <c r="AJ1407" t="s">
        <v>65</v>
      </c>
      <c r="AK1407" t="s">
        <v>42</v>
      </c>
      <c r="AL1407" s="29">
        <f>Table1[[#This Row],[membership_tenure_months]]*Table1[[#This Row],[final_price]]</f>
        <v>1627.5</v>
      </c>
    </row>
    <row r="1408" spans="1:38" x14ac:dyDescent="0.35">
      <c r="A1408">
        <v>18</v>
      </c>
      <c r="B1408" t="s">
        <v>54</v>
      </c>
      <c r="C1408">
        <v>3</v>
      </c>
      <c r="D1408" t="s">
        <v>174</v>
      </c>
      <c r="E1408" t="b">
        <v>1</v>
      </c>
      <c r="F1408" s="1">
        <v>0.60624999999999996</v>
      </c>
      <c r="G1408" s="1">
        <v>0.64930555555555558</v>
      </c>
      <c r="H1408">
        <v>62</v>
      </c>
      <c r="I1408" t="b">
        <v>0</v>
      </c>
      <c r="J1408" t="b">
        <v>0</v>
      </c>
      <c r="K1408" t="b">
        <v>0</v>
      </c>
      <c r="L1408" t="s">
        <v>36</v>
      </c>
      <c r="M1408">
        <v>20</v>
      </c>
      <c r="N1408" t="s">
        <v>82</v>
      </c>
      <c r="O1408">
        <v>15</v>
      </c>
      <c r="P1408" t="s">
        <v>51</v>
      </c>
      <c r="Q1408">
        <v>0.1</v>
      </c>
      <c r="R1408" s="29">
        <v>13.5</v>
      </c>
      <c r="S1408" t="s">
        <v>56</v>
      </c>
      <c r="T1408" t="s">
        <v>61</v>
      </c>
      <c r="U1408">
        <v>38.581600000000002</v>
      </c>
      <c r="V1408">
        <v>-121.4944</v>
      </c>
      <c r="W1408">
        <f t="shared" si="42"/>
        <v>2023</v>
      </c>
      <c r="X1408" t="str">
        <f t="shared" si="43"/>
        <v>February</v>
      </c>
      <c r="Y1408" s="2">
        <v>44972</v>
      </c>
      <c r="Z1408">
        <v>0</v>
      </c>
      <c r="AA1408" t="b">
        <v>0</v>
      </c>
      <c r="AB1408" s="2">
        <v>45812</v>
      </c>
      <c r="AC1408">
        <v>30</v>
      </c>
      <c r="AD1408">
        <v>77</v>
      </c>
      <c r="AE1408">
        <v>12</v>
      </c>
      <c r="AF1408">
        <v>1</v>
      </c>
      <c r="AG1408">
        <v>1.5</v>
      </c>
      <c r="AH1408" s="30">
        <v>1</v>
      </c>
      <c r="AI1408">
        <v>0</v>
      </c>
      <c r="AJ1408" t="s">
        <v>62</v>
      </c>
      <c r="AK1408" t="s">
        <v>42</v>
      </c>
      <c r="AL1408" s="29">
        <f>Table1[[#This Row],[membership_tenure_months]]*Table1[[#This Row],[final_price]]</f>
        <v>405</v>
      </c>
    </row>
    <row r="1409" spans="1:38" x14ac:dyDescent="0.35">
      <c r="A1409">
        <v>33</v>
      </c>
      <c r="B1409" t="s">
        <v>34</v>
      </c>
      <c r="C1409">
        <v>2</v>
      </c>
      <c r="D1409" t="s">
        <v>122</v>
      </c>
      <c r="E1409" t="b">
        <v>1</v>
      </c>
      <c r="F1409" s="1">
        <v>0.67777777777777781</v>
      </c>
      <c r="G1409" s="1">
        <v>0.75208333333333333</v>
      </c>
      <c r="H1409">
        <v>107</v>
      </c>
      <c r="I1409" t="b">
        <v>1</v>
      </c>
      <c r="J1409" t="b">
        <v>1</v>
      </c>
      <c r="K1409" t="b">
        <v>0</v>
      </c>
      <c r="L1409" t="s">
        <v>36</v>
      </c>
      <c r="M1409">
        <v>50</v>
      </c>
      <c r="N1409" t="s">
        <v>37</v>
      </c>
      <c r="O1409">
        <v>50</v>
      </c>
      <c r="P1409" t="s">
        <v>46</v>
      </c>
      <c r="Q1409">
        <v>0</v>
      </c>
      <c r="R1409" s="29">
        <v>50</v>
      </c>
      <c r="S1409" t="s">
        <v>39</v>
      </c>
      <c r="T1409" t="s">
        <v>40</v>
      </c>
      <c r="U1409">
        <v>37.338200000000001</v>
      </c>
      <c r="V1409">
        <v>-121.88630000000001</v>
      </c>
      <c r="W1409">
        <f t="shared" si="42"/>
        <v>2023</v>
      </c>
      <c r="X1409" t="str">
        <f t="shared" si="43"/>
        <v>October</v>
      </c>
      <c r="Y1409" s="2">
        <v>45207</v>
      </c>
      <c r="Z1409">
        <v>1</v>
      </c>
      <c r="AA1409" t="b">
        <v>1</v>
      </c>
      <c r="AB1409" s="2">
        <v>45825</v>
      </c>
      <c r="AC1409">
        <v>22</v>
      </c>
      <c r="AD1409">
        <v>64</v>
      </c>
      <c r="AE1409">
        <v>8</v>
      </c>
      <c r="AF1409">
        <v>1.8</v>
      </c>
      <c r="AG1409">
        <v>0</v>
      </c>
      <c r="AH1409" s="30">
        <v>1</v>
      </c>
      <c r="AI1409">
        <v>1</v>
      </c>
      <c r="AJ1409" t="s">
        <v>41</v>
      </c>
      <c r="AK1409" t="s">
        <v>42</v>
      </c>
      <c r="AL1409" s="29">
        <f>Table1[[#This Row],[membership_tenure_months]]*Table1[[#This Row],[final_price]]</f>
        <v>1100</v>
      </c>
    </row>
    <row r="1410" spans="1:38" x14ac:dyDescent="0.35">
      <c r="A1410">
        <v>29</v>
      </c>
      <c r="B1410" t="s">
        <v>43</v>
      </c>
      <c r="C1410">
        <v>1</v>
      </c>
      <c r="D1410" t="s">
        <v>86</v>
      </c>
      <c r="E1410" t="b">
        <v>1</v>
      </c>
      <c r="F1410" s="1">
        <v>0.43402777777777779</v>
      </c>
      <c r="G1410" s="1">
        <v>0.50277777777777777</v>
      </c>
      <c r="H1410">
        <v>99</v>
      </c>
      <c r="I1410" t="b">
        <v>1</v>
      </c>
      <c r="J1410" t="b">
        <v>1</v>
      </c>
      <c r="K1410" t="b">
        <v>0</v>
      </c>
      <c r="L1410" t="s">
        <v>36</v>
      </c>
      <c r="M1410">
        <v>30</v>
      </c>
      <c r="N1410" t="s">
        <v>37</v>
      </c>
      <c r="O1410">
        <v>30</v>
      </c>
      <c r="P1410" t="s">
        <v>46</v>
      </c>
      <c r="Q1410">
        <v>0</v>
      </c>
      <c r="R1410" s="29">
        <v>30</v>
      </c>
      <c r="S1410" t="s">
        <v>47</v>
      </c>
      <c r="T1410" t="s">
        <v>57</v>
      </c>
      <c r="U1410">
        <v>33.836599999999997</v>
      </c>
      <c r="V1410">
        <v>-117.9143</v>
      </c>
      <c r="W1410">
        <f t="shared" ref="W1410:W1473" si="44">YEAR(Y:Y)</f>
        <v>2022</v>
      </c>
      <c r="X1410" t="str">
        <f t="shared" ref="X1410:X1473" si="45">TEXT(Y:Y,"MMMM")</f>
        <v>December</v>
      </c>
      <c r="Y1410" s="2">
        <v>44906</v>
      </c>
      <c r="Z1410">
        <v>7</v>
      </c>
      <c r="AA1410" t="b">
        <v>0</v>
      </c>
      <c r="AB1410" s="2">
        <v>45808</v>
      </c>
      <c r="AC1410">
        <v>32</v>
      </c>
      <c r="AD1410">
        <v>81</v>
      </c>
      <c r="AE1410">
        <v>4</v>
      </c>
      <c r="AF1410">
        <v>1.6</v>
      </c>
      <c r="AG1410">
        <v>0</v>
      </c>
      <c r="AH1410" s="30">
        <v>1</v>
      </c>
      <c r="AI1410">
        <v>0</v>
      </c>
      <c r="AJ1410" t="s">
        <v>58</v>
      </c>
      <c r="AK1410" t="s">
        <v>42</v>
      </c>
      <c r="AL1410" s="29">
        <f>Table1[[#This Row],[membership_tenure_months]]*Table1[[#This Row],[final_price]]</f>
        <v>960</v>
      </c>
    </row>
    <row r="1411" spans="1:38" x14ac:dyDescent="0.35">
      <c r="A1411">
        <v>17</v>
      </c>
      <c r="B1411" t="s">
        <v>54</v>
      </c>
      <c r="C1411">
        <v>1</v>
      </c>
      <c r="D1411" t="s">
        <v>94</v>
      </c>
      <c r="E1411" t="b">
        <v>0</v>
      </c>
      <c r="F1411" s="1">
        <v>0.70763888888888893</v>
      </c>
      <c r="G1411" s="1">
        <v>0.77847222222222223</v>
      </c>
      <c r="H1411">
        <v>102</v>
      </c>
      <c r="I1411" t="b">
        <v>1</v>
      </c>
      <c r="J1411" t="b">
        <v>0</v>
      </c>
      <c r="K1411" t="b">
        <v>0</v>
      </c>
      <c r="L1411" t="s">
        <v>36</v>
      </c>
      <c r="M1411">
        <v>20</v>
      </c>
      <c r="N1411" t="s">
        <v>37</v>
      </c>
      <c r="O1411">
        <v>20</v>
      </c>
      <c r="P1411" t="s">
        <v>38</v>
      </c>
      <c r="Q1411">
        <v>0.05</v>
      </c>
      <c r="R1411" s="29">
        <v>19</v>
      </c>
      <c r="S1411" t="s">
        <v>56</v>
      </c>
      <c r="T1411" t="s">
        <v>48</v>
      </c>
      <c r="U1411">
        <v>36.7378</v>
      </c>
      <c r="V1411">
        <v>-119.7871</v>
      </c>
      <c r="W1411">
        <f t="shared" si="44"/>
        <v>2024</v>
      </c>
      <c r="X1411" t="str">
        <f t="shared" si="45"/>
        <v>November</v>
      </c>
      <c r="Y1411" s="2">
        <v>45611</v>
      </c>
      <c r="Z1411">
        <v>0</v>
      </c>
      <c r="AA1411" t="b">
        <v>0</v>
      </c>
      <c r="AB1411" s="2">
        <v>45848</v>
      </c>
      <c r="AC1411">
        <v>9</v>
      </c>
      <c r="AD1411">
        <v>41</v>
      </c>
      <c r="AE1411">
        <v>4</v>
      </c>
      <c r="AF1411">
        <v>1.7</v>
      </c>
      <c r="AG1411">
        <v>1</v>
      </c>
      <c r="AH1411" s="30">
        <v>0</v>
      </c>
      <c r="AI1411">
        <v>0</v>
      </c>
      <c r="AJ1411" t="s">
        <v>49</v>
      </c>
      <c r="AK1411" t="s">
        <v>42</v>
      </c>
      <c r="AL1411" s="29">
        <f>Table1[[#This Row],[membership_tenure_months]]*Table1[[#This Row],[final_price]]</f>
        <v>171</v>
      </c>
    </row>
    <row r="1412" spans="1:38" x14ac:dyDescent="0.35">
      <c r="A1412">
        <v>43</v>
      </c>
      <c r="B1412" t="s">
        <v>34</v>
      </c>
      <c r="C1412">
        <v>3</v>
      </c>
      <c r="D1412" t="s">
        <v>121</v>
      </c>
      <c r="E1412" t="b">
        <v>1</v>
      </c>
      <c r="F1412" s="1">
        <v>0.56944444444444442</v>
      </c>
      <c r="G1412" s="1">
        <v>0.68472222222222223</v>
      </c>
      <c r="H1412">
        <v>166</v>
      </c>
      <c r="I1412" t="b">
        <v>1</v>
      </c>
      <c r="J1412" t="b">
        <v>1</v>
      </c>
      <c r="K1412" t="b">
        <v>1</v>
      </c>
      <c r="L1412" t="s">
        <v>75</v>
      </c>
      <c r="M1412">
        <v>50</v>
      </c>
      <c r="N1412" t="s">
        <v>97</v>
      </c>
      <c r="O1412">
        <v>45</v>
      </c>
      <c r="P1412" t="s">
        <v>51</v>
      </c>
      <c r="Q1412">
        <v>0.1</v>
      </c>
      <c r="R1412" s="29">
        <v>40.5</v>
      </c>
      <c r="S1412" t="s">
        <v>39</v>
      </c>
      <c r="T1412" t="s">
        <v>64</v>
      </c>
      <c r="U1412">
        <v>34.052199999999999</v>
      </c>
      <c r="V1412">
        <v>-118.2437</v>
      </c>
      <c r="W1412">
        <f t="shared" si="44"/>
        <v>2025</v>
      </c>
      <c r="X1412" t="str">
        <f t="shared" si="45"/>
        <v>February</v>
      </c>
      <c r="Y1412" s="2">
        <v>45711</v>
      </c>
      <c r="Z1412">
        <v>8</v>
      </c>
      <c r="AA1412" t="b">
        <v>1</v>
      </c>
      <c r="AB1412" s="2">
        <v>45854</v>
      </c>
      <c r="AC1412">
        <v>6</v>
      </c>
      <c r="AD1412">
        <v>35</v>
      </c>
      <c r="AE1412">
        <v>12</v>
      </c>
      <c r="AF1412">
        <v>2.8</v>
      </c>
      <c r="AG1412">
        <v>4.5</v>
      </c>
      <c r="AH1412" s="30">
        <v>0</v>
      </c>
      <c r="AI1412">
        <v>0</v>
      </c>
      <c r="AJ1412" t="s">
        <v>65</v>
      </c>
      <c r="AK1412" t="s">
        <v>42</v>
      </c>
      <c r="AL1412" s="29">
        <f>Table1[[#This Row],[membership_tenure_months]]*Table1[[#This Row],[final_price]]</f>
        <v>243</v>
      </c>
    </row>
    <row r="1413" spans="1:38" x14ac:dyDescent="0.35">
      <c r="A1413">
        <v>20</v>
      </c>
      <c r="B1413" t="s">
        <v>54</v>
      </c>
      <c r="C1413">
        <v>4</v>
      </c>
      <c r="D1413" t="s">
        <v>170</v>
      </c>
      <c r="E1413" t="b">
        <v>0</v>
      </c>
      <c r="F1413" s="1">
        <v>0.49375000000000002</v>
      </c>
      <c r="G1413" s="1">
        <v>0.59791666666666665</v>
      </c>
      <c r="H1413">
        <v>150</v>
      </c>
      <c r="I1413" t="b">
        <v>1</v>
      </c>
      <c r="J1413" t="b">
        <v>1</v>
      </c>
      <c r="K1413" t="b">
        <v>0</v>
      </c>
      <c r="L1413" t="s">
        <v>80</v>
      </c>
      <c r="M1413">
        <v>20</v>
      </c>
      <c r="N1413" t="s">
        <v>37</v>
      </c>
      <c r="O1413">
        <v>20</v>
      </c>
      <c r="P1413" t="s">
        <v>38</v>
      </c>
      <c r="Q1413">
        <v>0.05</v>
      </c>
      <c r="R1413" s="29">
        <v>19</v>
      </c>
      <c r="S1413" t="s">
        <v>56</v>
      </c>
      <c r="T1413" t="s">
        <v>72</v>
      </c>
      <c r="U1413">
        <v>35.3733</v>
      </c>
      <c r="V1413">
        <v>-119.0187</v>
      </c>
      <c r="W1413">
        <f t="shared" si="44"/>
        <v>2024</v>
      </c>
      <c r="X1413" t="str">
        <f t="shared" si="45"/>
        <v>September</v>
      </c>
      <c r="Y1413" s="2">
        <v>45543</v>
      </c>
      <c r="Z1413">
        <v>1</v>
      </c>
      <c r="AA1413" t="b">
        <v>1</v>
      </c>
      <c r="AB1413" s="2">
        <v>45844</v>
      </c>
      <c r="AC1413">
        <v>11</v>
      </c>
      <c r="AD1413">
        <v>45</v>
      </c>
      <c r="AE1413">
        <v>16</v>
      </c>
      <c r="AF1413">
        <v>2.5</v>
      </c>
      <c r="AG1413">
        <v>1</v>
      </c>
      <c r="AH1413" s="30">
        <v>0</v>
      </c>
      <c r="AI1413">
        <v>0</v>
      </c>
      <c r="AJ1413" t="s">
        <v>73</v>
      </c>
      <c r="AK1413" t="s">
        <v>42</v>
      </c>
      <c r="AL1413" s="29">
        <f>Table1[[#This Row],[membership_tenure_months]]*Table1[[#This Row],[final_price]]</f>
        <v>209</v>
      </c>
    </row>
    <row r="1414" spans="1:38" x14ac:dyDescent="0.35">
      <c r="A1414">
        <v>43</v>
      </c>
      <c r="B1414" t="s">
        <v>54</v>
      </c>
      <c r="C1414">
        <v>2</v>
      </c>
      <c r="D1414" t="s">
        <v>160</v>
      </c>
      <c r="E1414" t="b">
        <v>0</v>
      </c>
      <c r="F1414" s="1">
        <v>0.54861111111111116</v>
      </c>
      <c r="G1414" s="1">
        <v>0.60069444444444442</v>
      </c>
      <c r="H1414">
        <v>75</v>
      </c>
      <c r="I1414" t="b">
        <v>0</v>
      </c>
      <c r="J1414" t="b">
        <v>1</v>
      </c>
      <c r="K1414" t="b">
        <v>1</v>
      </c>
      <c r="L1414" t="s">
        <v>80</v>
      </c>
      <c r="M1414">
        <v>20</v>
      </c>
      <c r="N1414" t="s">
        <v>37</v>
      </c>
      <c r="O1414">
        <v>20</v>
      </c>
      <c r="P1414" t="s">
        <v>93</v>
      </c>
      <c r="Q1414">
        <v>0.15</v>
      </c>
      <c r="R1414" s="29">
        <v>17</v>
      </c>
      <c r="S1414" t="s">
        <v>56</v>
      </c>
      <c r="T1414" t="s">
        <v>83</v>
      </c>
      <c r="U1414">
        <v>33.770099999999999</v>
      </c>
      <c r="V1414">
        <v>-118.19370000000001</v>
      </c>
      <c r="W1414">
        <f t="shared" si="44"/>
        <v>2025</v>
      </c>
      <c r="X1414" t="str">
        <f t="shared" si="45"/>
        <v>April</v>
      </c>
      <c r="Y1414" s="2">
        <v>45770</v>
      </c>
      <c r="Z1414">
        <v>6</v>
      </c>
      <c r="AA1414" t="b">
        <v>0</v>
      </c>
      <c r="AB1414" s="2">
        <v>45857</v>
      </c>
      <c r="AC1414">
        <v>4</v>
      </c>
      <c r="AD1414">
        <v>32</v>
      </c>
      <c r="AE1414">
        <v>8</v>
      </c>
      <c r="AF1414">
        <v>1.2</v>
      </c>
      <c r="AG1414">
        <v>3</v>
      </c>
      <c r="AH1414" s="30">
        <v>0</v>
      </c>
      <c r="AI1414">
        <v>0</v>
      </c>
      <c r="AJ1414" t="s">
        <v>84</v>
      </c>
      <c r="AK1414" t="s">
        <v>42</v>
      </c>
      <c r="AL1414" s="29">
        <f>Table1[[#This Row],[membership_tenure_months]]*Table1[[#This Row],[final_price]]</f>
        <v>68</v>
      </c>
    </row>
    <row r="1415" spans="1:38" x14ac:dyDescent="0.35">
      <c r="A1415">
        <v>27</v>
      </c>
      <c r="B1415" t="s">
        <v>43</v>
      </c>
      <c r="C1415">
        <v>3</v>
      </c>
      <c r="D1415" t="s">
        <v>140</v>
      </c>
      <c r="E1415" t="b">
        <v>1</v>
      </c>
      <c r="F1415" s="1">
        <v>0.85347222222222219</v>
      </c>
      <c r="G1415" s="1">
        <v>0.89930555555555558</v>
      </c>
      <c r="H1415">
        <v>66</v>
      </c>
      <c r="I1415" t="b">
        <v>0</v>
      </c>
      <c r="J1415" t="b">
        <v>1</v>
      </c>
      <c r="K1415" t="b">
        <v>0</v>
      </c>
      <c r="L1415" t="s">
        <v>36</v>
      </c>
      <c r="M1415">
        <v>30</v>
      </c>
      <c r="N1415" t="s">
        <v>37</v>
      </c>
      <c r="O1415">
        <v>30</v>
      </c>
      <c r="P1415" t="s">
        <v>93</v>
      </c>
      <c r="Q1415">
        <v>0.15</v>
      </c>
      <c r="R1415" s="29">
        <v>25.5</v>
      </c>
      <c r="S1415" t="s">
        <v>47</v>
      </c>
      <c r="T1415" t="s">
        <v>57</v>
      </c>
      <c r="U1415">
        <v>33.836599999999997</v>
      </c>
      <c r="V1415">
        <v>-117.9143</v>
      </c>
      <c r="W1415">
        <f t="shared" si="44"/>
        <v>2023</v>
      </c>
      <c r="X1415" t="str">
        <f t="shared" si="45"/>
        <v>December</v>
      </c>
      <c r="Y1415" s="2">
        <v>45265</v>
      </c>
      <c r="Z1415">
        <v>4</v>
      </c>
      <c r="AA1415" t="b">
        <v>1</v>
      </c>
      <c r="AB1415" s="2">
        <v>45829</v>
      </c>
      <c r="AC1415">
        <v>20</v>
      </c>
      <c r="AD1415">
        <v>60</v>
      </c>
      <c r="AE1415">
        <v>12</v>
      </c>
      <c r="AF1415">
        <v>1.1000000000000001</v>
      </c>
      <c r="AG1415">
        <v>4.5</v>
      </c>
      <c r="AH1415" s="30">
        <v>0</v>
      </c>
      <c r="AI1415">
        <v>0</v>
      </c>
      <c r="AJ1415" t="s">
        <v>58</v>
      </c>
      <c r="AK1415" t="s">
        <v>42</v>
      </c>
      <c r="AL1415" s="29">
        <f>Table1[[#This Row],[membership_tenure_months]]*Table1[[#This Row],[final_price]]</f>
        <v>510</v>
      </c>
    </row>
    <row r="1416" spans="1:38" x14ac:dyDescent="0.35">
      <c r="A1416">
        <v>20</v>
      </c>
      <c r="B1416" t="s">
        <v>54</v>
      </c>
      <c r="C1416">
        <v>5</v>
      </c>
      <c r="D1416" t="s">
        <v>95</v>
      </c>
      <c r="E1416" t="b">
        <v>0</v>
      </c>
      <c r="F1416" s="1">
        <v>0.76041666666666663</v>
      </c>
      <c r="G1416" s="1">
        <v>0.87083333333333335</v>
      </c>
      <c r="H1416">
        <v>159</v>
      </c>
      <c r="I1416" t="b">
        <v>0</v>
      </c>
      <c r="J1416" t="b">
        <v>1</v>
      </c>
      <c r="K1416" t="b">
        <v>1</v>
      </c>
      <c r="L1416" t="s">
        <v>75</v>
      </c>
      <c r="M1416">
        <v>20</v>
      </c>
      <c r="N1416" t="s">
        <v>82</v>
      </c>
      <c r="O1416">
        <v>15</v>
      </c>
      <c r="P1416" t="s">
        <v>46</v>
      </c>
      <c r="Q1416">
        <v>0</v>
      </c>
      <c r="R1416" s="29">
        <v>15</v>
      </c>
      <c r="S1416" t="s">
        <v>56</v>
      </c>
      <c r="T1416" t="s">
        <v>61</v>
      </c>
      <c r="U1416">
        <v>38.581600000000002</v>
      </c>
      <c r="V1416">
        <v>-121.4944</v>
      </c>
      <c r="W1416">
        <f t="shared" si="44"/>
        <v>2022</v>
      </c>
      <c r="X1416" t="str">
        <f t="shared" si="45"/>
        <v>September</v>
      </c>
      <c r="Y1416" s="2">
        <v>44833</v>
      </c>
      <c r="Z1416">
        <v>5</v>
      </c>
      <c r="AA1416" t="b">
        <v>0</v>
      </c>
      <c r="AB1416" s="2">
        <v>45804</v>
      </c>
      <c r="AC1416">
        <v>35</v>
      </c>
      <c r="AD1416">
        <v>85</v>
      </c>
      <c r="AE1416">
        <v>20</v>
      </c>
      <c r="AF1416">
        <v>2.6</v>
      </c>
      <c r="AG1416">
        <v>0</v>
      </c>
      <c r="AH1416" s="30">
        <v>1</v>
      </c>
      <c r="AI1416">
        <v>0</v>
      </c>
      <c r="AJ1416" t="s">
        <v>62</v>
      </c>
      <c r="AK1416" t="s">
        <v>42</v>
      </c>
      <c r="AL1416" s="29">
        <f>Table1[[#This Row],[membership_tenure_months]]*Table1[[#This Row],[final_price]]</f>
        <v>525</v>
      </c>
    </row>
    <row r="1417" spans="1:38" x14ac:dyDescent="0.35">
      <c r="A1417">
        <v>45</v>
      </c>
      <c r="B1417" t="s">
        <v>54</v>
      </c>
      <c r="C1417">
        <v>3</v>
      </c>
      <c r="D1417" t="s">
        <v>101</v>
      </c>
      <c r="E1417" t="b">
        <v>0</v>
      </c>
      <c r="F1417" s="1">
        <v>0.43125000000000002</v>
      </c>
      <c r="G1417" s="1">
        <v>0.52638888888888891</v>
      </c>
      <c r="H1417">
        <v>137</v>
      </c>
      <c r="I1417" t="b">
        <v>0</v>
      </c>
      <c r="J1417" t="b">
        <v>1</v>
      </c>
      <c r="K1417" t="b">
        <v>1</v>
      </c>
      <c r="L1417" t="s">
        <v>36</v>
      </c>
      <c r="M1417">
        <v>20</v>
      </c>
      <c r="N1417" t="s">
        <v>37</v>
      </c>
      <c r="O1417">
        <v>20</v>
      </c>
      <c r="P1417" t="s">
        <v>93</v>
      </c>
      <c r="Q1417">
        <v>0.15</v>
      </c>
      <c r="R1417" s="29">
        <v>17</v>
      </c>
      <c r="S1417" t="s">
        <v>56</v>
      </c>
      <c r="T1417" t="s">
        <v>61</v>
      </c>
      <c r="U1417">
        <v>38.581600000000002</v>
      </c>
      <c r="V1417">
        <v>-121.4944</v>
      </c>
      <c r="W1417">
        <f t="shared" si="44"/>
        <v>2025</v>
      </c>
      <c r="X1417" t="str">
        <f t="shared" si="45"/>
        <v>May</v>
      </c>
      <c r="Y1417" s="2">
        <v>45789</v>
      </c>
      <c r="Z1417">
        <v>6</v>
      </c>
      <c r="AA1417" t="b">
        <v>1</v>
      </c>
      <c r="AB1417" s="2">
        <v>45858</v>
      </c>
      <c r="AC1417">
        <v>3</v>
      </c>
      <c r="AD1417">
        <v>31</v>
      </c>
      <c r="AE1417">
        <v>12</v>
      </c>
      <c r="AF1417">
        <v>2.2999999999999998</v>
      </c>
      <c r="AG1417">
        <v>3</v>
      </c>
      <c r="AH1417" s="30">
        <v>0</v>
      </c>
      <c r="AI1417">
        <v>0</v>
      </c>
      <c r="AJ1417" t="s">
        <v>62</v>
      </c>
      <c r="AK1417" t="s">
        <v>42</v>
      </c>
      <c r="AL1417" s="29">
        <f>Table1[[#This Row],[membership_tenure_months]]*Table1[[#This Row],[final_price]]</f>
        <v>51</v>
      </c>
    </row>
    <row r="1418" spans="1:38" x14ac:dyDescent="0.35">
      <c r="A1418">
        <v>27</v>
      </c>
      <c r="B1418" t="s">
        <v>34</v>
      </c>
      <c r="C1418">
        <v>4</v>
      </c>
      <c r="D1418" t="s">
        <v>50</v>
      </c>
      <c r="E1418" t="b">
        <v>0</v>
      </c>
      <c r="F1418" s="1">
        <v>0.49236111111111114</v>
      </c>
      <c r="G1418" s="1">
        <v>0.60069444444444442</v>
      </c>
      <c r="H1418">
        <v>156</v>
      </c>
      <c r="I1418" t="b">
        <v>1</v>
      </c>
      <c r="J1418" t="b">
        <v>1</v>
      </c>
      <c r="K1418" t="b">
        <v>0</v>
      </c>
      <c r="L1418" t="s">
        <v>36</v>
      </c>
      <c r="M1418">
        <v>50</v>
      </c>
      <c r="N1418" t="s">
        <v>82</v>
      </c>
      <c r="O1418">
        <v>37.5</v>
      </c>
      <c r="P1418" t="s">
        <v>46</v>
      </c>
      <c r="Q1418">
        <v>0</v>
      </c>
      <c r="R1418" s="29">
        <v>37.5</v>
      </c>
      <c r="S1418" t="s">
        <v>39</v>
      </c>
      <c r="T1418" t="s">
        <v>69</v>
      </c>
      <c r="U1418">
        <v>32.715699999999998</v>
      </c>
      <c r="V1418">
        <v>-117.1611</v>
      </c>
      <c r="W1418">
        <f t="shared" si="44"/>
        <v>2025</v>
      </c>
      <c r="X1418" t="str">
        <f t="shared" si="45"/>
        <v>February</v>
      </c>
      <c r="Y1418" s="2">
        <v>45700</v>
      </c>
      <c r="Z1418">
        <v>3</v>
      </c>
      <c r="AA1418" t="b">
        <v>1</v>
      </c>
      <c r="AB1418" s="2">
        <v>45853</v>
      </c>
      <c r="AC1418">
        <v>6</v>
      </c>
      <c r="AD1418">
        <v>36</v>
      </c>
      <c r="AE1418">
        <v>16</v>
      </c>
      <c r="AF1418">
        <v>2.6</v>
      </c>
      <c r="AG1418">
        <v>0</v>
      </c>
      <c r="AH1418" s="30">
        <v>0</v>
      </c>
      <c r="AI1418">
        <v>0</v>
      </c>
      <c r="AJ1418" t="s">
        <v>70</v>
      </c>
      <c r="AK1418" t="s">
        <v>42</v>
      </c>
      <c r="AL1418" s="29">
        <f>Table1[[#This Row],[membership_tenure_months]]*Table1[[#This Row],[final_price]]</f>
        <v>225</v>
      </c>
    </row>
    <row r="1419" spans="1:38" x14ac:dyDescent="0.35">
      <c r="A1419">
        <v>45</v>
      </c>
      <c r="B1419" t="s">
        <v>66</v>
      </c>
      <c r="C1419">
        <v>2</v>
      </c>
      <c r="D1419" t="s">
        <v>103</v>
      </c>
      <c r="E1419" t="b">
        <v>0</v>
      </c>
      <c r="F1419" s="1">
        <v>0.50902777777777775</v>
      </c>
      <c r="G1419" s="1">
        <v>0.61597222222222225</v>
      </c>
      <c r="H1419">
        <v>154</v>
      </c>
      <c r="I1419" t="b">
        <v>1</v>
      </c>
      <c r="J1419" t="b">
        <v>1</v>
      </c>
      <c r="K1419" t="b">
        <v>1</v>
      </c>
      <c r="L1419" t="s">
        <v>80</v>
      </c>
      <c r="M1419">
        <v>70</v>
      </c>
      <c r="N1419" t="s">
        <v>82</v>
      </c>
      <c r="O1419">
        <v>52.5</v>
      </c>
      <c r="P1419" t="s">
        <v>51</v>
      </c>
      <c r="Q1419">
        <v>0.1</v>
      </c>
      <c r="R1419" s="29">
        <v>47.25</v>
      </c>
      <c r="S1419" t="s">
        <v>68</v>
      </c>
      <c r="T1419" t="s">
        <v>48</v>
      </c>
      <c r="U1419">
        <v>36.7378</v>
      </c>
      <c r="V1419">
        <v>-119.7871</v>
      </c>
      <c r="W1419">
        <f t="shared" si="44"/>
        <v>2024</v>
      </c>
      <c r="X1419" t="str">
        <f t="shared" si="45"/>
        <v>February</v>
      </c>
      <c r="Y1419" s="2">
        <v>45349</v>
      </c>
      <c r="Z1419">
        <v>2</v>
      </c>
      <c r="AA1419" t="b">
        <v>1</v>
      </c>
      <c r="AB1419" s="2">
        <v>45833</v>
      </c>
      <c r="AC1419">
        <v>18</v>
      </c>
      <c r="AD1419">
        <v>56</v>
      </c>
      <c r="AE1419">
        <v>8</v>
      </c>
      <c r="AF1419">
        <v>2.6</v>
      </c>
      <c r="AG1419">
        <v>5.25</v>
      </c>
      <c r="AH1419" s="30">
        <v>0</v>
      </c>
      <c r="AI1419">
        <v>1</v>
      </c>
      <c r="AJ1419" t="s">
        <v>49</v>
      </c>
      <c r="AK1419" t="s">
        <v>42</v>
      </c>
      <c r="AL1419" s="29">
        <f>Table1[[#This Row],[membership_tenure_months]]*Table1[[#This Row],[final_price]]</f>
        <v>850.5</v>
      </c>
    </row>
    <row r="1420" spans="1:38" x14ac:dyDescent="0.35">
      <c r="A1420">
        <v>27</v>
      </c>
      <c r="B1420" t="s">
        <v>43</v>
      </c>
      <c r="C1420">
        <v>1</v>
      </c>
      <c r="D1420" t="s">
        <v>116</v>
      </c>
      <c r="E1420" t="b">
        <v>1</v>
      </c>
      <c r="F1420" s="1">
        <v>0.76527777777777772</v>
      </c>
      <c r="G1420" s="1">
        <v>0.88888888888888884</v>
      </c>
      <c r="H1420">
        <v>178</v>
      </c>
      <c r="I1420" t="b">
        <v>1</v>
      </c>
      <c r="J1420" t="b">
        <v>0</v>
      </c>
      <c r="K1420" t="b">
        <v>1</v>
      </c>
      <c r="L1420" t="s">
        <v>36</v>
      </c>
      <c r="M1420">
        <v>30</v>
      </c>
      <c r="N1420" t="s">
        <v>82</v>
      </c>
      <c r="O1420">
        <v>22.5</v>
      </c>
      <c r="P1420" t="s">
        <v>38</v>
      </c>
      <c r="Q1420">
        <v>0.05</v>
      </c>
      <c r="R1420" s="29">
        <v>21.375</v>
      </c>
      <c r="S1420" t="s">
        <v>47</v>
      </c>
      <c r="T1420" t="s">
        <v>64</v>
      </c>
      <c r="U1420">
        <v>34.052199999999999</v>
      </c>
      <c r="V1420">
        <v>-118.2437</v>
      </c>
      <c r="W1420">
        <f t="shared" si="44"/>
        <v>2022</v>
      </c>
      <c r="X1420" t="str">
        <f t="shared" si="45"/>
        <v>October</v>
      </c>
      <c r="Y1420" s="2">
        <v>44836</v>
      </c>
      <c r="Z1420">
        <v>0</v>
      </c>
      <c r="AA1420" t="b">
        <v>0</v>
      </c>
      <c r="AB1420" s="2">
        <v>45804</v>
      </c>
      <c r="AC1420">
        <v>34</v>
      </c>
      <c r="AD1420">
        <v>85</v>
      </c>
      <c r="AE1420">
        <v>4</v>
      </c>
      <c r="AF1420">
        <v>3</v>
      </c>
      <c r="AG1420">
        <v>1.1200000000000001</v>
      </c>
      <c r="AH1420" s="30">
        <v>1</v>
      </c>
      <c r="AI1420">
        <v>0</v>
      </c>
      <c r="AJ1420" t="s">
        <v>65</v>
      </c>
      <c r="AK1420" t="s">
        <v>42</v>
      </c>
      <c r="AL1420" s="29">
        <f>Table1[[#This Row],[membership_tenure_months]]*Table1[[#This Row],[final_price]]</f>
        <v>726.75</v>
      </c>
    </row>
    <row r="1421" spans="1:38" x14ac:dyDescent="0.35">
      <c r="A1421">
        <v>41</v>
      </c>
      <c r="B1421" t="s">
        <v>54</v>
      </c>
      <c r="C1421">
        <v>4</v>
      </c>
      <c r="D1421" t="s">
        <v>181</v>
      </c>
      <c r="E1421" t="b">
        <v>1</v>
      </c>
      <c r="F1421" s="1">
        <v>0.42291666666666666</v>
      </c>
      <c r="G1421" s="1">
        <v>0.45624999999999999</v>
      </c>
      <c r="H1421">
        <v>48</v>
      </c>
      <c r="I1421" t="b">
        <v>1</v>
      </c>
      <c r="J1421" t="b">
        <v>0</v>
      </c>
      <c r="K1421" t="b">
        <v>0</v>
      </c>
      <c r="L1421" t="s">
        <v>80</v>
      </c>
      <c r="M1421">
        <v>20</v>
      </c>
      <c r="N1421" t="s">
        <v>37</v>
      </c>
      <c r="O1421">
        <v>20</v>
      </c>
      <c r="P1421" t="s">
        <v>38</v>
      </c>
      <c r="Q1421">
        <v>0.05</v>
      </c>
      <c r="R1421" s="29">
        <v>19</v>
      </c>
      <c r="S1421" t="s">
        <v>56</v>
      </c>
      <c r="T1421" t="s">
        <v>57</v>
      </c>
      <c r="U1421">
        <v>33.836599999999997</v>
      </c>
      <c r="V1421">
        <v>-117.9143</v>
      </c>
      <c r="W1421">
        <f t="shared" si="44"/>
        <v>2024</v>
      </c>
      <c r="X1421" t="str">
        <f t="shared" si="45"/>
        <v>July</v>
      </c>
      <c r="Y1421" s="2">
        <v>45494</v>
      </c>
      <c r="Z1421">
        <v>0</v>
      </c>
      <c r="AA1421" t="b">
        <v>1</v>
      </c>
      <c r="AB1421" s="2">
        <v>45842</v>
      </c>
      <c r="AC1421">
        <v>13</v>
      </c>
      <c r="AD1421">
        <v>47</v>
      </c>
      <c r="AE1421">
        <v>16</v>
      </c>
      <c r="AF1421">
        <v>0.8</v>
      </c>
      <c r="AG1421">
        <v>1</v>
      </c>
      <c r="AH1421" s="30">
        <v>0</v>
      </c>
      <c r="AI1421">
        <v>0</v>
      </c>
      <c r="AJ1421" t="s">
        <v>58</v>
      </c>
      <c r="AK1421" t="s">
        <v>42</v>
      </c>
      <c r="AL1421" s="29">
        <f>Table1[[#This Row],[membership_tenure_months]]*Table1[[#This Row],[final_price]]</f>
        <v>247</v>
      </c>
    </row>
    <row r="1422" spans="1:38" x14ac:dyDescent="0.35">
      <c r="A1422">
        <v>29</v>
      </c>
      <c r="B1422" t="s">
        <v>54</v>
      </c>
      <c r="C1422">
        <v>4</v>
      </c>
      <c r="D1422" t="s">
        <v>117</v>
      </c>
      <c r="E1422" t="b">
        <v>1</v>
      </c>
      <c r="F1422" s="1">
        <v>0.38263888888888886</v>
      </c>
      <c r="G1422" s="1">
        <v>0.45</v>
      </c>
      <c r="H1422">
        <v>97</v>
      </c>
      <c r="I1422" t="b">
        <v>0</v>
      </c>
      <c r="J1422" t="b">
        <v>0</v>
      </c>
      <c r="K1422" t="b">
        <v>1</v>
      </c>
      <c r="L1422" t="s">
        <v>80</v>
      </c>
      <c r="M1422">
        <v>20</v>
      </c>
      <c r="N1422" t="s">
        <v>97</v>
      </c>
      <c r="O1422">
        <v>18</v>
      </c>
      <c r="P1422" t="s">
        <v>46</v>
      </c>
      <c r="Q1422">
        <v>0</v>
      </c>
      <c r="R1422" s="29">
        <v>18</v>
      </c>
      <c r="S1422" t="s">
        <v>56</v>
      </c>
      <c r="T1422" t="s">
        <v>48</v>
      </c>
      <c r="U1422">
        <v>36.7378</v>
      </c>
      <c r="V1422">
        <v>-119.7871</v>
      </c>
      <c r="W1422">
        <f t="shared" si="44"/>
        <v>2023</v>
      </c>
      <c r="X1422" t="str">
        <f t="shared" si="45"/>
        <v>December</v>
      </c>
      <c r="Y1422" s="2">
        <v>45290</v>
      </c>
      <c r="Z1422">
        <v>0</v>
      </c>
      <c r="AA1422" t="b">
        <v>1</v>
      </c>
      <c r="AB1422" s="2">
        <v>45830</v>
      </c>
      <c r="AC1422">
        <v>20</v>
      </c>
      <c r="AD1422">
        <v>59</v>
      </c>
      <c r="AE1422">
        <v>16</v>
      </c>
      <c r="AF1422">
        <v>1.6</v>
      </c>
      <c r="AG1422">
        <v>0</v>
      </c>
      <c r="AH1422" s="30">
        <v>0</v>
      </c>
      <c r="AI1422">
        <v>0</v>
      </c>
      <c r="AJ1422" t="s">
        <v>49</v>
      </c>
      <c r="AK1422" t="s">
        <v>42</v>
      </c>
      <c r="AL1422" s="29">
        <f>Table1[[#This Row],[membership_tenure_months]]*Table1[[#This Row],[final_price]]</f>
        <v>360</v>
      </c>
    </row>
    <row r="1423" spans="1:38" x14ac:dyDescent="0.35">
      <c r="A1423">
        <v>21</v>
      </c>
      <c r="B1423" t="s">
        <v>54</v>
      </c>
      <c r="C1423">
        <v>2</v>
      </c>
      <c r="D1423" t="s">
        <v>107</v>
      </c>
      <c r="E1423" t="b">
        <v>0</v>
      </c>
      <c r="F1423" s="1">
        <v>0.43472222222222223</v>
      </c>
      <c r="G1423" s="1">
        <v>0.51458333333333328</v>
      </c>
      <c r="H1423">
        <v>115</v>
      </c>
      <c r="I1423" t="b">
        <v>1</v>
      </c>
      <c r="J1423" t="b">
        <v>1</v>
      </c>
      <c r="K1423" t="b">
        <v>1</v>
      </c>
      <c r="L1423" t="s">
        <v>36</v>
      </c>
      <c r="M1423">
        <v>20</v>
      </c>
      <c r="N1423" t="s">
        <v>97</v>
      </c>
      <c r="O1423">
        <v>18</v>
      </c>
      <c r="P1423" t="s">
        <v>46</v>
      </c>
      <c r="Q1423">
        <v>0</v>
      </c>
      <c r="R1423" s="29">
        <v>18</v>
      </c>
      <c r="S1423" t="s">
        <v>56</v>
      </c>
      <c r="T1423" t="s">
        <v>83</v>
      </c>
      <c r="U1423">
        <v>33.770099999999999</v>
      </c>
      <c r="V1423">
        <v>-118.19370000000001</v>
      </c>
      <c r="W1423">
        <f t="shared" si="44"/>
        <v>2025</v>
      </c>
      <c r="X1423" t="str">
        <f t="shared" si="45"/>
        <v>May</v>
      </c>
      <c r="Y1423" s="2">
        <v>45786</v>
      </c>
      <c r="Z1423">
        <v>4</v>
      </c>
      <c r="AA1423" t="b">
        <v>0</v>
      </c>
      <c r="AB1423" s="2">
        <v>45858</v>
      </c>
      <c r="AC1423">
        <v>3</v>
      </c>
      <c r="AD1423">
        <v>31</v>
      </c>
      <c r="AE1423">
        <v>8</v>
      </c>
      <c r="AF1423">
        <v>1.9</v>
      </c>
      <c r="AG1423">
        <v>0</v>
      </c>
      <c r="AH1423" s="30">
        <v>0</v>
      </c>
      <c r="AI1423">
        <v>0</v>
      </c>
      <c r="AJ1423" t="s">
        <v>84</v>
      </c>
      <c r="AK1423" t="s">
        <v>42</v>
      </c>
      <c r="AL1423" s="29">
        <f>Table1[[#This Row],[membership_tenure_months]]*Table1[[#This Row],[final_price]]</f>
        <v>54</v>
      </c>
    </row>
    <row r="1424" spans="1:38" x14ac:dyDescent="0.35">
      <c r="A1424">
        <v>27</v>
      </c>
      <c r="B1424" t="s">
        <v>34</v>
      </c>
      <c r="C1424">
        <v>2</v>
      </c>
      <c r="D1424" t="s">
        <v>149</v>
      </c>
      <c r="E1424" t="b">
        <v>1</v>
      </c>
      <c r="F1424" s="1">
        <v>0.85555555555555551</v>
      </c>
      <c r="G1424" s="1">
        <v>0.93055555555555558</v>
      </c>
      <c r="H1424">
        <v>108</v>
      </c>
      <c r="I1424" t="b">
        <v>1</v>
      </c>
      <c r="J1424" t="b">
        <v>0</v>
      </c>
      <c r="K1424" t="b">
        <v>0</v>
      </c>
      <c r="L1424" t="s">
        <v>75</v>
      </c>
      <c r="M1424">
        <v>50</v>
      </c>
      <c r="N1424" t="s">
        <v>97</v>
      </c>
      <c r="O1424">
        <v>45</v>
      </c>
      <c r="P1424" t="s">
        <v>46</v>
      </c>
      <c r="Q1424">
        <v>0</v>
      </c>
      <c r="R1424" s="29">
        <v>45</v>
      </c>
      <c r="S1424" t="s">
        <v>39</v>
      </c>
      <c r="T1424" t="s">
        <v>83</v>
      </c>
      <c r="U1424">
        <v>33.770099999999999</v>
      </c>
      <c r="V1424">
        <v>-118.19370000000001</v>
      </c>
      <c r="W1424">
        <f t="shared" si="44"/>
        <v>2025</v>
      </c>
      <c r="X1424" t="str">
        <f t="shared" si="45"/>
        <v>January</v>
      </c>
      <c r="Y1424" s="2">
        <v>45673</v>
      </c>
      <c r="Z1424">
        <v>0</v>
      </c>
      <c r="AA1424" t="b">
        <v>1</v>
      </c>
      <c r="AB1424" s="2">
        <v>45852</v>
      </c>
      <c r="AC1424">
        <v>7</v>
      </c>
      <c r="AD1424">
        <v>37</v>
      </c>
      <c r="AE1424">
        <v>8</v>
      </c>
      <c r="AF1424">
        <v>1.8</v>
      </c>
      <c r="AG1424">
        <v>0</v>
      </c>
      <c r="AH1424" s="30">
        <v>0</v>
      </c>
      <c r="AI1424">
        <v>0</v>
      </c>
      <c r="AJ1424" t="s">
        <v>84</v>
      </c>
      <c r="AK1424" t="s">
        <v>42</v>
      </c>
      <c r="AL1424" s="29">
        <f>Table1[[#This Row],[membership_tenure_months]]*Table1[[#This Row],[final_price]]</f>
        <v>315</v>
      </c>
    </row>
    <row r="1425" spans="1:38" x14ac:dyDescent="0.35">
      <c r="A1425">
        <v>13</v>
      </c>
      <c r="B1425" t="s">
        <v>43</v>
      </c>
      <c r="C1425">
        <v>2</v>
      </c>
      <c r="D1425" t="s">
        <v>92</v>
      </c>
      <c r="E1425" t="b">
        <v>0</v>
      </c>
      <c r="F1425" s="1">
        <v>0.40138888888888891</v>
      </c>
      <c r="G1425" s="1">
        <v>0.42430555555555555</v>
      </c>
      <c r="H1425">
        <v>33</v>
      </c>
      <c r="I1425" t="b">
        <v>0</v>
      </c>
      <c r="J1425" t="b">
        <v>0</v>
      </c>
      <c r="K1425" t="b">
        <v>1</v>
      </c>
      <c r="L1425" t="s">
        <v>80</v>
      </c>
      <c r="M1425">
        <v>30</v>
      </c>
      <c r="N1425" t="s">
        <v>97</v>
      </c>
      <c r="O1425">
        <v>27</v>
      </c>
      <c r="P1425" t="s">
        <v>38</v>
      </c>
      <c r="Q1425">
        <v>0.05</v>
      </c>
      <c r="R1425" s="29">
        <v>25.65</v>
      </c>
      <c r="S1425" t="s">
        <v>47</v>
      </c>
      <c r="T1425" t="s">
        <v>83</v>
      </c>
      <c r="U1425">
        <v>33.770099999999999</v>
      </c>
      <c r="V1425">
        <v>-118.19370000000001</v>
      </c>
      <c r="W1425">
        <f t="shared" si="44"/>
        <v>2022</v>
      </c>
      <c r="X1425" t="str">
        <f t="shared" si="45"/>
        <v>August</v>
      </c>
      <c r="Y1425" s="2">
        <v>44780</v>
      </c>
      <c r="Z1425">
        <v>0</v>
      </c>
      <c r="AA1425" t="b">
        <v>0</v>
      </c>
      <c r="AB1425" s="2">
        <v>45801</v>
      </c>
      <c r="AC1425">
        <v>36</v>
      </c>
      <c r="AD1425">
        <v>88</v>
      </c>
      <c r="AE1425">
        <v>8</v>
      </c>
      <c r="AF1425">
        <v>0.6</v>
      </c>
      <c r="AG1425">
        <v>1.35</v>
      </c>
      <c r="AH1425" s="30">
        <v>1</v>
      </c>
      <c r="AI1425">
        <v>0</v>
      </c>
      <c r="AJ1425" t="s">
        <v>84</v>
      </c>
      <c r="AK1425" t="s">
        <v>42</v>
      </c>
      <c r="AL1425" s="29">
        <f>Table1[[#This Row],[membership_tenure_months]]*Table1[[#This Row],[final_price]]</f>
        <v>923.4</v>
      </c>
    </row>
    <row r="1426" spans="1:38" x14ac:dyDescent="0.35">
      <c r="A1426">
        <v>42</v>
      </c>
      <c r="B1426" t="s">
        <v>34</v>
      </c>
      <c r="C1426">
        <v>4</v>
      </c>
      <c r="D1426" t="s">
        <v>130</v>
      </c>
      <c r="E1426" t="b">
        <v>1</v>
      </c>
      <c r="F1426" s="1">
        <v>0.41319444444444442</v>
      </c>
      <c r="G1426" s="1">
        <v>0.45763888888888887</v>
      </c>
      <c r="H1426">
        <v>64</v>
      </c>
      <c r="I1426" t="b">
        <v>0</v>
      </c>
      <c r="J1426" t="b">
        <v>0</v>
      </c>
      <c r="K1426" t="b">
        <v>1</v>
      </c>
      <c r="L1426" t="s">
        <v>36</v>
      </c>
      <c r="M1426">
        <v>50</v>
      </c>
      <c r="N1426" t="s">
        <v>82</v>
      </c>
      <c r="O1426">
        <v>37.5</v>
      </c>
      <c r="P1426" t="s">
        <v>38</v>
      </c>
      <c r="Q1426">
        <v>0.05</v>
      </c>
      <c r="R1426" s="29">
        <v>35.625</v>
      </c>
      <c r="S1426" t="s">
        <v>39</v>
      </c>
      <c r="T1426" t="s">
        <v>40</v>
      </c>
      <c r="U1426">
        <v>37.338200000000001</v>
      </c>
      <c r="V1426">
        <v>-121.88630000000001</v>
      </c>
      <c r="W1426">
        <f t="shared" si="44"/>
        <v>2022</v>
      </c>
      <c r="X1426" t="str">
        <f t="shared" si="45"/>
        <v>August</v>
      </c>
      <c r="Y1426" s="2">
        <v>44803</v>
      </c>
      <c r="Z1426">
        <v>0</v>
      </c>
      <c r="AA1426" t="b">
        <v>1</v>
      </c>
      <c r="AB1426" s="2">
        <v>45803</v>
      </c>
      <c r="AC1426">
        <v>36</v>
      </c>
      <c r="AD1426">
        <v>86</v>
      </c>
      <c r="AE1426">
        <v>16</v>
      </c>
      <c r="AF1426">
        <v>1.1000000000000001</v>
      </c>
      <c r="AG1426">
        <v>1.88</v>
      </c>
      <c r="AH1426" s="30">
        <v>1</v>
      </c>
      <c r="AI1426">
        <v>0</v>
      </c>
      <c r="AJ1426" t="s">
        <v>41</v>
      </c>
      <c r="AK1426" t="s">
        <v>42</v>
      </c>
      <c r="AL1426" s="29">
        <f>Table1[[#This Row],[membership_tenure_months]]*Table1[[#This Row],[final_price]]</f>
        <v>1282.5</v>
      </c>
    </row>
    <row r="1427" spans="1:38" x14ac:dyDescent="0.35">
      <c r="A1427">
        <v>27</v>
      </c>
      <c r="B1427" t="s">
        <v>34</v>
      </c>
      <c r="C1427">
        <v>1</v>
      </c>
      <c r="D1427" t="s">
        <v>116</v>
      </c>
      <c r="E1427" t="b">
        <v>1</v>
      </c>
      <c r="F1427" s="1">
        <v>0.50763888888888886</v>
      </c>
      <c r="G1427" s="1">
        <v>0.61944444444444446</v>
      </c>
      <c r="H1427">
        <v>161</v>
      </c>
      <c r="I1427" t="b">
        <v>0</v>
      </c>
      <c r="J1427" t="b">
        <v>1</v>
      </c>
      <c r="K1427" t="b">
        <v>0</v>
      </c>
      <c r="L1427" t="s">
        <v>36</v>
      </c>
      <c r="M1427">
        <v>50</v>
      </c>
      <c r="N1427" t="s">
        <v>82</v>
      </c>
      <c r="O1427">
        <v>37.5</v>
      </c>
      <c r="P1427" t="s">
        <v>93</v>
      </c>
      <c r="Q1427">
        <v>0.15</v>
      </c>
      <c r="R1427" s="29">
        <v>31.875</v>
      </c>
      <c r="S1427" t="s">
        <v>39</v>
      </c>
      <c r="T1427" t="s">
        <v>52</v>
      </c>
      <c r="U1427">
        <v>37.804400000000001</v>
      </c>
      <c r="V1427">
        <v>-122.27119999999999</v>
      </c>
      <c r="W1427">
        <f t="shared" si="44"/>
        <v>2025</v>
      </c>
      <c r="X1427" t="str">
        <f t="shared" si="45"/>
        <v>June</v>
      </c>
      <c r="Y1427" s="2">
        <v>45825</v>
      </c>
      <c r="Z1427">
        <v>3</v>
      </c>
      <c r="AA1427" t="b">
        <v>1</v>
      </c>
      <c r="AB1427" s="2">
        <v>45860</v>
      </c>
      <c r="AC1427">
        <v>2</v>
      </c>
      <c r="AD1427">
        <v>29</v>
      </c>
      <c r="AE1427">
        <v>4</v>
      </c>
      <c r="AF1427">
        <v>2.7</v>
      </c>
      <c r="AG1427">
        <v>5.62</v>
      </c>
      <c r="AH1427" s="30">
        <v>0</v>
      </c>
      <c r="AI1427">
        <v>0</v>
      </c>
      <c r="AJ1427" t="s">
        <v>53</v>
      </c>
      <c r="AK1427" t="s">
        <v>42</v>
      </c>
      <c r="AL1427" s="29">
        <f>Table1[[#This Row],[membership_tenure_months]]*Table1[[#This Row],[final_price]]</f>
        <v>63.75</v>
      </c>
    </row>
    <row r="1428" spans="1:38" x14ac:dyDescent="0.35">
      <c r="A1428">
        <v>12</v>
      </c>
      <c r="B1428" t="s">
        <v>43</v>
      </c>
      <c r="C1428">
        <v>5</v>
      </c>
      <c r="D1428" t="s">
        <v>91</v>
      </c>
      <c r="E1428" t="b">
        <v>0</v>
      </c>
      <c r="F1428" s="1">
        <v>0.43402777777777779</v>
      </c>
      <c r="G1428" s="1">
        <v>0.51249999999999996</v>
      </c>
      <c r="H1428">
        <v>113</v>
      </c>
      <c r="I1428" t="b">
        <v>0</v>
      </c>
      <c r="J1428" t="b">
        <v>0</v>
      </c>
      <c r="K1428" t="b">
        <v>1</v>
      </c>
      <c r="L1428" t="s">
        <v>36</v>
      </c>
      <c r="M1428">
        <v>30</v>
      </c>
      <c r="N1428" t="s">
        <v>37</v>
      </c>
      <c r="O1428">
        <v>30</v>
      </c>
      <c r="P1428" t="s">
        <v>46</v>
      </c>
      <c r="Q1428">
        <v>0</v>
      </c>
      <c r="R1428" s="29">
        <v>30</v>
      </c>
      <c r="S1428" t="s">
        <v>47</v>
      </c>
      <c r="T1428" t="s">
        <v>64</v>
      </c>
      <c r="U1428">
        <v>34.052199999999999</v>
      </c>
      <c r="V1428">
        <v>-118.2437</v>
      </c>
      <c r="W1428">
        <f t="shared" si="44"/>
        <v>2022</v>
      </c>
      <c r="X1428" t="str">
        <f t="shared" si="45"/>
        <v>September</v>
      </c>
      <c r="Y1428" s="2">
        <v>44817</v>
      </c>
      <c r="Z1428">
        <v>0</v>
      </c>
      <c r="AA1428" t="b">
        <v>1</v>
      </c>
      <c r="AB1428" s="2">
        <v>45803</v>
      </c>
      <c r="AC1428">
        <v>35</v>
      </c>
      <c r="AD1428">
        <v>86</v>
      </c>
      <c r="AE1428">
        <v>20</v>
      </c>
      <c r="AF1428">
        <v>1.9</v>
      </c>
      <c r="AG1428">
        <v>0</v>
      </c>
      <c r="AH1428" s="30">
        <v>1</v>
      </c>
      <c r="AI1428">
        <v>0</v>
      </c>
      <c r="AJ1428" t="s">
        <v>65</v>
      </c>
      <c r="AK1428" t="s">
        <v>42</v>
      </c>
      <c r="AL1428" s="29">
        <f>Table1[[#This Row],[membership_tenure_months]]*Table1[[#This Row],[final_price]]</f>
        <v>1050</v>
      </c>
    </row>
    <row r="1429" spans="1:38" x14ac:dyDescent="0.35">
      <c r="A1429">
        <v>47</v>
      </c>
      <c r="B1429" t="s">
        <v>34</v>
      </c>
      <c r="C1429">
        <v>2</v>
      </c>
      <c r="D1429" t="s">
        <v>107</v>
      </c>
      <c r="E1429" t="b">
        <v>1</v>
      </c>
      <c r="F1429" s="1">
        <v>0.78263888888888888</v>
      </c>
      <c r="G1429" s="1">
        <v>0.89930555555555558</v>
      </c>
      <c r="H1429">
        <v>168</v>
      </c>
      <c r="I1429" t="b">
        <v>1</v>
      </c>
      <c r="J1429" t="b">
        <v>0</v>
      </c>
      <c r="K1429" t="b">
        <v>0</v>
      </c>
      <c r="L1429" t="s">
        <v>36</v>
      </c>
      <c r="M1429">
        <v>50</v>
      </c>
      <c r="N1429" t="s">
        <v>82</v>
      </c>
      <c r="O1429">
        <v>37.5</v>
      </c>
      <c r="P1429" t="s">
        <v>38</v>
      </c>
      <c r="Q1429">
        <v>0.05</v>
      </c>
      <c r="R1429" s="29">
        <v>35.625</v>
      </c>
      <c r="S1429" t="s">
        <v>39</v>
      </c>
      <c r="T1429" t="s">
        <v>61</v>
      </c>
      <c r="U1429">
        <v>38.581600000000002</v>
      </c>
      <c r="V1429">
        <v>-121.4944</v>
      </c>
      <c r="W1429">
        <f t="shared" si="44"/>
        <v>2023</v>
      </c>
      <c r="X1429" t="str">
        <f t="shared" si="45"/>
        <v>August</v>
      </c>
      <c r="Y1429" s="2">
        <v>45150</v>
      </c>
      <c r="Z1429">
        <v>0</v>
      </c>
      <c r="AA1429" t="b">
        <v>1</v>
      </c>
      <c r="AB1429" s="2">
        <v>45822</v>
      </c>
      <c r="AC1429">
        <v>24</v>
      </c>
      <c r="AD1429">
        <v>67</v>
      </c>
      <c r="AE1429">
        <v>8</v>
      </c>
      <c r="AF1429">
        <v>2.8</v>
      </c>
      <c r="AG1429">
        <v>1.88</v>
      </c>
      <c r="AH1429" s="30">
        <v>1</v>
      </c>
      <c r="AI1429">
        <v>0</v>
      </c>
      <c r="AJ1429" t="s">
        <v>62</v>
      </c>
      <c r="AK1429" t="s">
        <v>42</v>
      </c>
      <c r="AL1429" s="29">
        <f>Table1[[#This Row],[membership_tenure_months]]*Table1[[#This Row],[final_price]]</f>
        <v>855</v>
      </c>
    </row>
    <row r="1430" spans="1:38" x14ac:dyDescent="0.35">
      <c r="A1430">
        <v>27</v>
      </c>
      <c r="B1430" t="s">
        <v>66</v>
      </c>
      <c r="C1430">
        <v>5</v>
      </c>
      <c r="D1430" t="s">
        <v>179</v>
      </c>
      <c r="E1430" t="b">
        <v>1</v>
      </c>
      <c r="F1430" s="1">
        <v>0.4513888888888889</v>
      </c>
      <c r="G1430" s="1">
        <v>0.56805555555555554</v>
      </c>
      <c r="H1430">
        <v>168</v>
      </c>
      <c r="I1430" t="b">
        <v>1</v>
      </c>
      <c r="J1430" t="b">
        <v>0</v>
      </c>
      <c r="K1430" t="b">
        <v>1</v>
      </c>
      <c r="L1430" t="s">
        <v>36</v>
      </c>
      <c r="M1430">
        <v>70</v>
      </c>
      <c r="N1430" t="s">
        <v>37</v>
      </c>
      <c r="O1430">
        <v>70</v>
      </c>
      <c r="P1430" t="s">
        <v>46</v>
      </c>
      <c r="Q1430">
        <v>0</v>
      </c>
      <c r="R1430" s="29">
        <v>70</v>
      </c>
      <c r="S1430" t="s">
        <v>68</v>
      </c>
      <c r="T1430" t="s">
        <v>83</v>
      </c>
      <c r="U1430">
        <v>33.770099999999999</v>
      </c>
      <c r="V1430">
        <v>-118.19370000000001</v>
      </c>
      <c r="W1430">
        <f t="shared" si="44"/>
        <v>2022</v>
      </c>
      <c r="X1430" t="str">
        <f t="shared" si="45"/>
        <v>December</v>
      </c>
      <c r="Y1430" s="2">
        <v>44906</v>
      </c>
      <c r="Z1430">
        <v>0</v>
      </c>
      <c r="AA1430" t="b">
        <v>1</v>
      </c>
      <c r="AB1430" s="2">
        <v>45808</v>
      </c>
      <c r="AC1430">
        <v>32</v>
      </c>
      <c r="AD1430">
        <v>81</v>
      </c>
      <c r="AE1430">
        <v>20</v>
      </c>
      <c r="AF1430">
        <v>2.8</v>
      </c>
      <c r="AG1430">
        <v>0</v>
      </c>
      <c r="AH1430" s="30">
        <v>1</v>
      </c>
      <c r="AI1430">
        <v>1</v>
      </c>
      <c r="AJ1430" t="s">
        <v>84</v>
      </c>
      <c r="AK1430" t="s">
        <v>42</v>
      </c>
      <c r="AL1430" s="29">
        <f>Table1[[#This Row],[membership_tenure_months]]*Table1[[#This Row],[final_price]]</f>
        <v>2240</v>
      </c>
    </row>
    <row r="1431" spans="1:38" x14ac:dyDescent="0.35">
      <c r="A1431">
        <v>47</v>
      </c>
      <c r="B1431" t="s">
        <v>54</v>
      </c>
      <c r="C1431">
        <v>2</v>
      </c>
      <c r="D1431" t="s">
        <v>55</v>
      </c>
      <c r="E1431" t="b">
        <v>1</v>
      </c>
      <c r="F1431" s="1">
        <v>0.79583333333333328</v>
      </c>
      <c r="G1431" s="1">
        <v>0.82152777777777775</v>
      </c>
      <c r="H1431">
        <v>37</v>
      </c>
      <c r="I1431" t="b">
        <v>0</v>
      </c>
      <c r="J1431" t="b">
        <v>1</v>
      </c>
      <c r="K1431" t="b">
        <v>1</v>
      </c>
      <c r="L1431" t="s">
        <v>45</v>
      </c>
      <c r="M1431">
        <v>20</v>
      </c>
      <c r="N1431" t="s">
        <v>37</v>
      </c>
      <c r="O1431">
        <v>20</v>
      </c>
      <c r="P1431" t="s">
        <v>46</v>
      </c>
      <c r="Q1431">
        <v>0</v>
      </c>
      <c r="R1431" s="29">
        <v>20</v>
      </c>
      <c r="S1431" t="s">
        <v>56</v>
      </c>
      <c r="T1431" t="s">
        <v>76</v>
      </c>
      <c r="U1431">
        <v>37.774900000000002</v>
      </c>
      <c r="V1431">
        <v>-122.4194</v>
      </c>
      <c r="W1431">
        <f t="shared" si="44"/>
        <v>2024</v>
      </c>
      <c r="X1431" t="str">
        <f t="shared" si="45"/>
        <v>February</v>
      </c>
      <c r="Y1431" s="2">
        <v>45346</v>
      </c>
      <c r="Z1431">
        <v>5</v>
      </c>
      <c r="AA1431" t="b">
        <v>0</v>
      </c>
      <c r="AB1431" s="2">
        <v>45833</v>
      </c>
      <c r="AC1431">
        <v>18</v>
      </c>
      <c r="AD1431">
        <v>56</v>
      </c>
      <c r="AE1431">
        <v>8</v>
      </c>
      <c r="AF1431">
        <v>0.6</v>
      </c>
      <c r="AG1431">
        <v>0</v>
      </c>
      <c r="AH1431" s="30">
        <v>0</v>
      </c>
      <c r="AI1431">
        <v>0</v>
      </c>
      <c r="AJ1431" t="s">
        <v>77</v>
      </c>
      <c r="AK1431" t="s">
        <v>42</v>
      </c>
      <c r="AL1431" s="29">
        <f>Table1[[#This Row],[membership_tenure_months]]*Table1[[#This Row],[final_price]]</f>
        <v>360</v>
      </c>
    </row>
    <row r="1432" spans="1:38" x14ac:dyDescent="0.35">
      <c r="A1432">
        <v>29</v>
      </c>
      <c r="B1432" t="s">
        <v>66</v>
      </c>
      <c r="C1432">
        <v>2</v>
      </c>
      <c r="D1432" t="s">
        <v>59</v>
      </c>
      <c r="E1432" t="b">
        <v>0</v>
      </c>
      <c r="F1432" s="1">
        <v>0.71458333333333335</v>
      </c>
      <c r="G1432" s="1">
        <v>0.75416666666666665</v>
      </c>
      <c r="H1432">
        <v>57</v>
      </c>
      <c r="I1432" t="b">
        <v>0</v>
      </c>
      <c r="J1432" t="b">
        <v>1</v>
      </c>
      <c r="K1432" t="b">
        <v>1</v>
      </c>
      <c r="L1432" t="s">
        <v>36</v>
      </c>
      <c r="M1432">
        <v>70</v>
      </c>
      <c r="N1432" t="s">
        <v>37</v>
      </c>
      <c r="O1432">
        <v>70</v>
      </c>
      <c r="P1432" t="s">
        <v>46</v>
      </c>
      <c r="Q1432">
        <v>0</v>
      </c>
      <c r="R1432" s="29">
        <v>70</v>
      </c>
      <c r="S1432" t="s">
        <v>68</v>
      </c>
      <c r="T1432" t="s">
        <v>64</v>
      </c>
      <c r="U1432">
        <v>34.052199999999999</v>
      </c>
      <c r="V1432">
        <v>-118.2437</v>
      </c>
      <c r="W1432">
        <f t="shared" si="44"/>
        <v>2023</v>
      </c>
      <c r="X1432" t="str">
        <f t="shared" si="45"/>
        <v>December</v>
      </c>
      <c r="Y1432" s="2">
        <v>45281</v>
      </c>
      <c r="Z1432">
        <v>7</v>
      </c>
      <c r="AA1432" t="b">
        <v>1</v>
      </c>
      <c r="AB1432" s="2">
        <v>45830</v>
      </c>
      <c r="AC1432">
        <v>20</v>
      </c>
      <c r="AD1432">
        <v>59</v>
      </c>
      <c r="AE1432">
        <v>8</v>
      </c>
      <c r="AF1432">
        <v>1</v>
      </c>
      <c r="AG1432">
        <v>0</v>
      </c>
      <c r="AH1432" s="30">
        <v>0</v>
      </c>
      <c r="AI1432">
        <v>1</v>
      </c>
      <c r="AJ1432" t="s">
        <v>65</v>
      </c>
      <c r="AK1432" t="s">
        <v>42</v>
      </c>
      <c r="AL1432" s="29">
        <f>Table1[[#This Row],[membership_tenure_months]]*Table1[[#This Row],[final_price]]</f>
        <v>1400</v>
      </c>
    </row>
    <row r="1433" spans="1:38" x14ac:dyDescent="0.35">
      <c r="A1433">
        <v>14</v>
      </c>
      <c r="B1433" t="s">
        <v>34</v>
      </c>
      <c r="C1433">
        <v>1</v>
      </c>
      <c r="D1433" t="s">
        <v>116</v>
      </c>
      <c r="E1433" t="b">
        <v>1</v>
      </c>
      <c r="F1433" s="1">
        <v>0.49722222222222223</v>
      </c>
      <c r="G1433" s="1">
        <v>0.56736111111111109</v>
      </c>
      <c r="H1433">
        <v>101</v>
      </c>
      <c r="I1433" t="b">
        <v>0</v>
      </c>
      <c r="J1433" t="b">
        <v>0</v>
      </c>
      <c r="K1433" t="b">
        <v>0</v>
      </c>
      <c r="L1433" t="s">
        <v>36</v>
      </c>
      <c r="M1433">
        <v>50</v>
      </c>
      <c r="N1433" t="s">
        <v>82</v>
      </c>
      <c r="O1433">
        <v>37.5</v>
      </c>
      <c r="P1433" t="s">
        <v>46</v>
      </c>
      <c r="Q1433">
        <v>0</v>
      </c>
      <c r="R1433" s="29">
        <v>37.5</v>
      </c>
      <c r="S1433" t="s">
        <v>39</v>
      </c>
      <c r="T1433" t="s">
        <v>61</v>
      </c>
      <c r="U1433">
        <v>38.581600000000002</v>
      </c>
      <c r="V1433">
        <v>-121.4944</v>
      </c>
      <c r="W1433">
        <f t="shared" si="44"/>
        <v>2024</v>
      </c>
      <c r="X1433" t="str">
        <f t="shared" si="45"/>
        <v>January</v>
      </c>
      <c r="Y1433" s="2">
        <v>45310</v>
      </c>
      <c r="Z1433">
        <v>0</v>
      </c>
      <c r="AA1433" t="b">
        <v>1</v>
      </c>
      <c r="AB1433" s="2">
        <v>45831</v>
      </c>
      <c r="AC1433">
        <v>19</v>
      </c>
      <c r="AD1433">
        <v>58</v>
      </c>
      <c r="AE1433">
        <v>4</v>
      </c>
      <c r="AF1433">
        <v>1.7</v>
      </c>
      <c r="AG1433">
        <v>0</v>
      </c>
      <c r="AH1433" s="30">
        <v>0</v>
      </c>
      <c r="AI1433">
        <v>0</v>
      </c>
      <c r="AJ1433" t="s">
        <v>62</v>
      </c>
      <c r="AK1433" t="s">
        <v>42</v>
      </c>
      <c r="AL1433" s="29">
        <f>Table1[[#This Row],[membership_tenure_months]]*Table1[[#This Row],[final_price]]</f>
        <v>712.5</v>
      </c>
    </row>
    <row r="1434" spans="1:38" x14ac:dyDescent="0.35">
      <c r="A1434">
        <v>12</v>
      </c>
      <c r="B1434" t="s">
        <v>54</v>
      </c>
      <c r="C1434">
        <v>3</v>
      </c>
      <c r="D1434" t="s">
        <v>74</v>
      </c>
      <c r="E1434" t="b">
        <v>1</v>
      </c>
      <c r="F1434" s="1">
        <v>0.49305555555555558</v>
      </c>
      <c r="G1434" s="1">
        <v>0.57152777777777775</v>
      </c>
      <c r="H1434">
        <v>113</v>
      </c>
      <c r="I1434" t="b">
        <v>1</v>
      </c>
      <c r="J1434" t="b">
        <v>0</v>
      </c>
      <c r="K1434" t="b">
        <v>1</v>
      </c>
      <c r="L1434" t="s">
        <v>36</v>
      </c>
      <c r="M1434">
        <v>20</v>
      </c>
      <c r="N1434" t="s">
        <v>37</v>
      </c>
      <c r="O1434">
        <v>20</v>
      </c>
      <c r="P1434" t="s">
        <v>38</v>
      </c>
      <c r="Q1434">
        <v>0.05</v>
      </c>
      <c r="R1434" s="29">
        <v>19</v>
      </c>
      <c r="S1434" t="s">
        <v>56</v>
      </c>
      <c r="T1434" t="s">
        <v>72</v>
      </c>
      <c r="U1434">
        <v>35.3733</v>
      </c>
      <c r="V1434">
        <v>-119.0187</v>
      </c>
      <c r="W1434">
        <f t="shared" si="44"/>
        <v>2023</v>
      </c>
      <c r="X1434" t="str">
        <f t="shared" si="45"/>
        <v>July</v>
      </c>
      <c r="Y1434" s="2">
        <v>45120</v>
      </c>
      <c r="Z1434">
        <v>0</v>
      </c>
      <c r="AA1434" t="b">
        <v>1</v>
      </c>
      <c r="AB1434" s="2">
        <v>45820</v>
      </c>
      <c r="AC1434">
        <v>25</v>
      </c>
      <c r="AD1434">
        <v>69</v>
      </c>
      <c r="AE1434">
        <v>12</v>
      </c>
      <c r="AF1434">
        <v>1.9</v>
      </c>
      <c r="AG1434">
        <v>1</v>
      </c>
      <c r="AH1434" s="30">
        <v>1</v>
      </c>
      <c r="AI1434">
        <v>0</v>
      </c>
      <c r="AJ1434" t="s">
        <v>73</v>
      </c>
      <c r="AK1434" t="s">
        <v>42</v>
      </c>
      <c r="AL1434" s="29">
        <f>Table1[[#This Row],[membership_tenure_months]]*Table1[[#This Row],[final_price]]</f>
        <v>475</v>
      </c>
    </row>
    <row r="1435" spans="1:38" x14ac:dyDescent="0.35">
      <c r="A1435">
        <v>35</v>
      </c>
      <c r="B1435" t="s">
        <v>43</v>
      </c>
      <c r="C1435">
        <v>1</v>
      </c>
      <c r="D1435" t="s">
        <v>94</v>
      </c>
      <c r="E1435" t="b">
        <v>1</v>
      </c>
      <c r="F1435" s="1">
        <v>0.55000000000000004</v>
      </c>
      <c r="G1435" s="1">
        <v>0.62083333333333335</v>
      </c>
      <c r="H1435">
        <v>102</v>
      </c>
      <c r="I1435" t="b">
        <v>1</v>
      </c>
      <c r="J1435" t="b">
        <v>1</v>
      </c>
      <c r="K1435" t="b">
        <v>0</v>
      </c>
      <c r="L1435" t="s">
        <v>45</v>
      </c>
      <c r="M1435">
        <v>30</v>
      </c>
      <c r="N1435" t="s">
        <v>37</v>
      </c>
      <c r="O1435">
        <v>30</v>
      </c>
      <c r="P1435" t="s">
        <v>46</v>
      </c>
      <c r="Q1435">
        <v>0</v>
      </c>
      <c r="R1435" s="29">
        <v>30</v>
      </c>
      <c r="S1435" t="s">
        <v>47</v>
      </c>
      <c r="T1435" t="s">
        <v>83</v>
      </c>
      <c r="U1435">
        <v>33.770099999999999</v>
      </c>
      <c r="V1435">
        <v>-118.19370000000001</v>
      </c>
      <c r="W1435">
        <f t="shared" si="44"/>
        <v>2025</v>
      </c>
      <c r="X1435" t="str">
        <f t="shared" si="45"/>
        <v>January</v>
      </c>
      <c r="Y1435" s="2">
        <v>45682</v>
      </c>
      <c r="Z1435">
        <v>1</v>
      </c>
      <c r="AA1435" t="b">
        <v>0</v>
      </c>
      <c r="AB1435" s="2">
        <v>45852</v>
      </c>
      <c r="AC1435">
        <v>7</v>
      </c>
      <c r="AD1435">
        <v>37</v>
      </c>
      <c r="AE1435">
        <v>4</v>
      </c>
      <c r="AF1435">
        <v>1.7</v>
      </c>
      <c r="AG1435">
        <v>0</v>
      </c>
      <c r="AH1435" s="30">
        <v>0</v>
      </c>
      <c r="AI1435">
        <v>0</v>
      </c>
      <c r="AJ1435" t="s">
        <v>84</v>
      </c>
      <c r="AK1435" t="s">
        <v>42</v>
      </c>
      <c r="AL1435" s="29">
        <f>Table1[[#This Row],[membership_tenure_months]]*Table1[[#This Row],[final_price]]</f>
        <v>210</v>
      </c>
    </row>
    <row r="1436" spans="1:38" x14ac:dyDescent="0.35">
      <c r="A1436">
        <v>13</v>
      </c>
      <c r="B1436" t="s">
        <v>43</v>
      </c>
      <c r="C1436">
        <v>3</v>
      </c>
      <c r="D1436" t="s">
        <v>168</v>
      </c>
      <c r="E1436" t="b">
        <v>1</v>
      </c>
      <c r="F1436" s="1">
        <v>0.56736111111111109</v>
      </c>
      <c r="G1436" s="1">
        <v>0.58958333333333335</v>
      </c>
      <c r="H1436">
        <v>32</v>
      </c>
      <c r="I1436" t="b">
        <v>1</v>
      </c>
      <c r="J1436" t="b">
        <v>0</v>
      </c>
      <c r="K1436" t="b">
        <v>0</v>
      </c>
      <c r="L1436" t="s">
        <v>36</v>
      </c>
      <c r="M1436">
        <v>30</v>
      </c>
      <c r="N1436" t="s">
        <v>82</v>
      </c>
      <c r="O1436">
        <v>22.5</v>
      </c>
      <c r="P1436" t="s">
        <v>46</v>
      </c>
      <c r="Q1436">
        <v>0</v>
      </c>
      <c r="R1436" s="29">
        <v>22.5</v>
      </c>
      <c r="S1436" t="s">
        <v>47</v>
      </c>
      <c r="T1436" t="s">
        <v>83</v>
      </c>
      <c r="U1436">
        <v>33.770099999999999</v>
      </c>
      <c r="V1436">
        <v>-118.19370000000001</v>
      </c>
      <c r="W1436">
        <f t="shared" si="44"/>
        <v>2025</v>
      </c>
      <c r="X1436" t="str">
        <f t="shared" si="45"/>
        <v>May</v>
      </c>
      <c r="Y1436" s="2">
        <v>45799</v>
      </c>
      <c r="Z1436">
        <v>0</v>
      </c>
      <c r="AA1436" t="b">
        <v>0</v>
      </c>
      <c r="AB1436" s="2">
        <v>45859</v>
      </c>
      <c r="AC1436">
        <v>3</v>
      </c>
      <c r="AD1436">
        <v>30</v>
      </c>
      <c r="AE1436">
        <v>12</v>
      </c>
      <c r="AF1436">
        <v>0.5</v>
      </c>
      <c r="AG1436">
        <v>0</v>
      </c>
      <c r="AH1436" s="30">
        <v>0</v>
      </c>
      <c r="AI1436">
        <v>0</v>
      </c>
      <c r="AJ1436" t="s">
        <v>84</v>
      </c>
      <c r="AK1436" t="s">
        <v>42</v>
      </c>
      <c r="AL1436" s="29">
        <f>Table1[[#This Row],[membership_tenure_months]]*Table1[[#This Row],[final_price]]</f>
        <v>67.5</v>
      </c>
    </row>
    <row r="1437" spans="1:38" x14ac:dyDescent="0.35">
      <c r="A1437">
        <v>32</v>
      </c>
      <c r="B1437" t="s">
        <v>34</v>
      </c>
      <c r="C1437">
        <v>1</v>
      </c>
      <c r="D1437" t="s">
        <v>114</v>
      </c>
      <c r="E1437" t="b">
        <v>1</v>
      </c>
      <c r="F1437" s="1">
        <v>0.78055555555555556</v>
      </c>
      <c r="G1437" s="1">
        <v>0.81111111111111112</v>
      </c>
      <c r="H1437">
        <v>44</v>
      </c>
      <c r="I1437" t="b">
        <v>0</v>
      </c>
      <c r="J1437" t="b">
        <v>0</v>
      </c>
      <c r="K1437" t="b">
        <v>1</v>
      </c>
      <c r="L1437" t="s">
        <v>80</v>
      </c>
      <c r="M1437">
        <v>50</v>
      </c>
      <c r="N1437" t="s">
        <v>37</v>
      </c>
      <c r="O1437">
        <v>50</v>
      </c>
      <c r="P1437" t="s">
        <v>46</v>
      </c>
      <c r="Q1437">
        <v>0</v>
      </c>
      <c r="R1437" s="29">
        <v>50</v>
      </c>
      <c r="S1437" t="s">
        <v>39</v>
      </c>
      <c r="T1437" t="s">
        <v>69</v>
      </c>
      <c r="U1437">
        <v>32.715699999999998</v>
      </c>
      <c r="V1437">
        <v>-117.1611</v>
      </c>
      <c r="W1437">
        <f t="shared" si="44"/>
        <v>2024</v>
      </c>
      <c r="X1437" t="str">
        <f t="shared" si="45"/>
        <v>July</v>
      </c>
      <c r="Y1437" s="2">
        <v>45503</v>
      </c>
      <c r="Z1437">
        <v>0</v>
      </c>
      <c r="AA1437" t="b">
        <v>1</v>
      </c>
      <c r="AB1437" s="2">
        <v>45842</v>
      </c>
      <c r="AC1437">
        <v>13</v>
      </c>
      <c r="AD1437">
        <v>47</v>
      </c>
      <c r="AE1437">
        <v>4</v>
      </c>
      <c r="AF1437">
        <v>0.7</v>
      </c>
      <c r="AG1437">
        <v>0</v>
      </c>
      <c r="AH1437" s="30">
        <v>0</v>
      </c>
      <c r="AI1437">
        <v>1</v>
      </c>
      <c r="AJ1437" t="s">
        <v>70</v>
      </c>
      <c r="AK1437" t="s">
        <v>42</v>
      </c>
      <c r="AL1437" s="29">
        <f>Table1[[#This Row],[membership_tenure_months]]*Table1[[#This Row],[final_price]]</f>
        <v>650</v>
      </c>
    </row>
    <row r="1438" spans="1:38" x14ac:dyDescent="0.35">
      <c r="A1438">
        <v>44</v>
      </c>
      <c r="B1438" t="s">
        <v>43</v>
      </c>
      <c r="C1438">
        <v>2</v>
      </c>
      <c r="D1438" t="s">
        <v>59</v>
      </c>
      <c r="E1438" t="b">
        <v>1</v>
      </c>
      <c r="F1438" s="1">
        <v>0.6118055555555556</v>
      </c>
      <c r="G1438" s="1">
        <v>0.69097222222222221</v>
      </c>
      <c r="H1438">
        <v>114</v>
      </c>
      <c r="I1438" t="b">
        <v>0</v>
      </c>
      <c r="J1438" t="b">
        <v>0</v>
      </c>
      <c r="K1438" t="b">
        <v>0</v>
      </c>
      <c r="L1438" t="s">
        <v>75</v>
      </c>
      <c r="M1438">
        <v>30</v>
      </c>
      <c r="N1438" t="s">
        <v>82</v>
      </c>
      <c r="O1438">
        <v>22.5</v>
      </c>
      <c r="P1438" t="s">
        <v>38</v>
      </c>
      <c r="Q1438">
        <v>0.05</v>
      </c>
      <c r="R1438" s="29">
        <v>21.375</v>
      </c>
      <c r="S1438" t="s">
        <v>47</v>
      </c>
      <c r="T1438" t="s">
        <v>40</v>
      </c>
      <c r="U1438">
        <v>37.338200000000001</v>
      </c>
      <c r="V1438">
        <v>-121.88630000000001</v>
      </c>
      <c r="W1438">
        <f t="shared" si="44"/>
        <v>2023</v>
      </c>
      <c r="X1438" t="str">
        <f t="shared" si="45"/>
        <v>June</v>
      </c>
      <c r="Y1438" s="2">
        <v>45080</v>
      </c>
      <c r="Z1438">
        <v>0</v>
      </c>
      <c r="AA1438" t="b">
        <v>1</v>
      </c>
      <c r="AB1438" s="2">
        <v>45818</v>
      </c>
      <c r="AC1438">
        <v>26</v>
      </c>
      <c r="AD1438">
        <v>71</v>
      </c>
      <c r="AE1438">
        <v>8</v>
      </c>
      <c r="AF1438">
        <v>1.9</v>
      </c>
      <c r="AG1438">
        <v>1.1200000000000001</v>
      </c>
      <c r="AH1438" s="30">
        <v>1</v>
      </c>
      <c r="AI1438">
        <v>0</v>
      </c>
      <c r="AJ1438" t="s">
        <v>41</v>
      </c>
      <c r="AK1438" t="s">
        <v>42</v>
      </c>
      <c r="AL1438" s="29">
        <f>Table1[[#This Row],[membership_tenure_months]]*Table1[[#This Row],[final_price]]</f>
        <v>555.75</v>
      </c>
    </row>
    <row r="1439" spans="1:38" x14ac:dyDescent="0.35">
      <c r="A1439">
        <v>12</v>
      </c>
      <c r="B1439" t="s">
        <v>43</v>
      </c>
      <c r="C1439">
        <v>2</v>
      </c>
      <c r="D1439" t="s">
        <v>55</v>
      </c>
      <c r="E1439" t="b">
        <v>1</v>
      </c>
      <c r="F1439" s="1">
        <v>0.40902777777777777</v>
      </c>
      <c r="G1439" s="1">
        <v>0.47916666666666669</v>
      </c>
      <c r="H1439">
        <v>101</v>
      </c>
      <c r="I1439" t="b">
        <v>0</v>
      </c>
      <c r="J1439" t="b">
        <v>1</v>
      </c>
      <c r="K1439" t="b">
        <v>0</v>
      </c>
      <c r="L1439" t="s">
        <v>80</v>
      </c>
      <c r="M1439">
        <v>30</v>
      </c>
      <c r="N1439" t="s">
        <v>82</v>
      </c>
      <c r="O1439">
        <v>22.5</v>
      </c>
      <c r="P1439" t="s">
        <v>46</v>
      </c>
      <c r="Q1439">
        <v>0</v>
      </c>
      <c r="R1439" s="29">
        <v>22.5</v>
      </c>
      <c r="S1439" t="s">
        <v>47</v>
      </c>
      <c r="T1439" t="s">
        <v>48</v>
      </c>
      <c r="U1439">
        <v>36.7378</v>
      </c>
      <c r="V1439">
        <v>-119.7871</v>
      </c>
      <c r="W1439">
        <f t="shared" si="44"/>
        <v>2024</v>
      </c>
      <c r="X1439" t="str">
        <f t="shared" si="45"/>
        <v>November</v>
      </c>
      <c r="Y1439" s="2">
        <v>45616</v>
      </c>
      <c r="Z1439">
        <v>5</v>
      </c>
      <c r="AA1439" t="b">
        <v>0</v>
      </c>
      <c r="AB1439" s="2">
        <v>45848</v>
      </c>
      <c r="AC1439">
        <v>9</v>
      </c>
      <c r="AD1439">
        <v>41</v>
      </c>
      <c r="AE1439">
        <v>8</v>
      </c>
      <c r="AF1439">
        <v>1.7</v>
      </c>
      <c r="AG1439">
        <v>0</v>
      </c>
      <c r="AH1439" s="30">
        <v>0</v>
      </c>
      <c r="AI1439">
        <v>0</v>
      </c>
      <c r="AJ1439" t="s">
        <v>49</v>
      </c>
      <c r="AK1439" t="s">
        <v>42</v>
      </c>
      <c r="AL1439" s="29">
        <f>Table1[[#This Row],[membership_tenure_months]]*Table1[[#This Row],[final_price]]</f>
        <v>202.5</v>
      </c>
    </row>
    <row r="1440" spans="1:38" x14ac:dyDescent="0.35">
      <c r="A1440">
        <v>36</v>
      </c>
      <c r="B1440" t="s">
        <v>34</v>
      </c>
      <c r="C1440">
        <v>2</v>
      </c>
      <c r="D1440" t="s">
        <v>35</v>
      </c>
      <c r="E1440" t="b">
        <v>1</v>
      </c>
      <c r="F1440" s="1">
        <v>0.81805555555555554</v>
      </c>
      <c r="G1440" s="1">
        <v>0.90277777777777779</v>
      </c>
      <c r="H1440">
        <v>122</v>
      </c>
      <c r="I1440" t="b">
        <v>1</v>
      </c>
      <c r="J1440" t="b">
        <v>1</v>
      </c>
      <c r="K1440" t="b">
        <v>1</v>
      </c>
      <c r="L1440" t="s">
        <v>36</v>
      </c>
      <c r="M1440">
        <v>50</v>
      </c>
      <c r="N1440" t="s">
        <v>37</v>
      </c>
      <c r="O1440">
        <v>50</v>
      </c>
      <c r="P1440" t="s">
        <v>38</v>
      </c>
      <c r="Q1440">
        <v>0.05</v>
      </c>
      <c r="R1440" s="29">
        <v>47.5</v>
      </c>
      <c r="S1440" t="s">
        <v>39</v>
      </c>
      <c r="T1440" t="s">
        <v>57</v>
      </c>
      <c r="U1440">
        <v>33.836599999999997</v>
      </c>
      <c r="V1440">
        <v>-117.9143</v>
      </c>
      <c r="W1440">
        <f t="shared" si="44"/>
        <v>2023</v>
      </c>
      <c r="X1440" t="str">
        <f t="shared" si="45"/>
        <v>July</v>
      </c>
      <c r="Y1440" s="2">
        <v>45113</v>
      </c>
      <c r="Z1440">
        <v>6</v>
      </c>
      <c r="AA1440" t="b">
        <v>0</v>
      </c>
      <c r="AB1440" s="2">
        <v>45820</v>
      </c>
      <c r="AC1440">
        <v>25</v>
      </c>
      <c r="AD1440">
        <v>69</v>
      </c>
      <c r="AE1440">
        <v>8</v>
      </c>
      <c r="AF1440">
        <v>2</v>
      </c>
      <c r="AG1440">
        <v>2.5</v>
      </c>
      <c r="AH1440" s="30">
        <v>1</v>
      </c>
      <c r="AI1440">
        <v>1</v>
      </c>
      <c r="AJ1440" t="s">
        <v>58</v>
      </c>
      <c r="AK1440" t="s">
        <v>42</v>
      </c>
      <c r="AL1440" s="29">
        <f>Table1[[#This Row],[membership_tenure_months]]*Table1[[#This Row],[final_price]]</f>
        <v>1187.5</v>
      </c>
    </row>
    <row r="1441" spans="1:38" x14ac:dyDescent="0.35">
      <c r="A1441">
        <v>32</v>
      </c>
      <c r="B1441" t="s">
        <v>54</v>
      </c>
      <c r="C1441">
        <v>3</v>
      </c>
      <c r="D1441" t="s">
        <v>78</v>
      </c>
      <c r="E1441" t="b">
        <v>0</v>
      </c>
      <c r="F1441" s="1">
        <v>0.44305555555555554</v>
      </c>
      <c r="G1441" s="1">
        <v>0.54513888888888884</v>
      </c>
      <c r="H1441">
        <v>147</v>
      </c>
      <c r="I1441" t="b">
        <v>1</v>
      </c>
      <c r="J1441" t="b">
        <v>0</v>
      </c>
      <c r="K1441" t="b">
        <v>0</v>
      </c>
      <c r="L1441" t="s">
        <v>36</v>
      </c>
      <c r="M1441">
        <v>20</v>
      </c>
      <c r="N1441" t="s">
        <v>37</v>
      </c>
      <c r="O1441">
        <v>20</v>
      </c>
      <c r="P1441" t="s">
        <v>38</v>
      </c>
      <c r="Q1441">
        <v>0.05</v>
      </c>
      <c r="R1441" s="29">
        <v>19</v>
      </c>
      <c r="S1441" t="s">
        <v>56</v>
      </c>
      <c r="T1441" t="s">
        <v>48</v>
      </c>
      <c r="U1441">
        <v>36.7378</v>
      </c>
      <c r="V1441">
        <v>-119.7871</v>
      </c>
      <c r="W1441">
        <f t="shared" si="44"/>
        <v>2022</v>
      </c>
      <c r="X1441" t="str">
        <f t="shared" si="45"/>
        <v>August</v>
      </c>
      <c r="Y1441" s="2">
        <v>44798</v>
      </c>
      <c r="Z1441">
        <v>0</v>
      </c>
      <c r="AA1441" t="b">
        <v>0</v>
      </c>
      <c r="AB1441" s="2">
        <v>45802</v>
      </c>
      <c r="AC1441">
        <v>36</v>
      </c>
      <c r="AD1441">
        <v>87</v>
      </c>
      <c r="AE1441">
        <v>12</v>
      </c>
      <c r="AF1441">
        <v>2.4</v>
      </c>
      <c r="AG1441">
        <v>1</v>
      </c>
      <c r="AH1441" s="30">
        <v>1</v>
      </c>
      <c r="AI1441">
        <v>0</v>
      </c>
      <c r="AJ1441" t="s">
        <v>49</v>
      </c>
      <c r="AK1441" t="s">
        <v>42</v>
      </c>
      <c r="AL1441" s="29">
        <f>Table1[[#This Row],[membership_tenure_months]]*Table1[[#This Row],[final_price]]</f>
        <v>684</v>
      </c>
    </row>
    <row r="1442" spans="1:38" x14ac:dyDescent="0.35">
      <c r="A1442">
        <v>21</v>
      </c>
      <c r="B1442" t="s">
        <v>34</v>
      </c>
      <c r="C1442">
        <v>3</v>
      </c>
      <c r="D1442" t="s">
        <v>143</v>
      </c>
      <c r="E1442" t="b">
        <v>1</v>
      </c>
      <c r="F1442" s="1">
        <v>0.84375</v>
      </c>
      <c r="G1442" s="1">
        <v>0.9</v>
      </c>
      <c r="H1442">
        <v>81</v>
      </c>
      <c r="I1442" t="b">
        <v>1</v>
      </c>
      <c r="J1442" t="b">
        <v>0</v>
      </c>
      <c r="K1442" t="b">
        <v>1</v>
      </c>
      <c r="L1442" t="s">
        <v>36</v>
      </c>
      <c r="M1442">
        <v>50</v>
      </c>
      <c r="N1442" t="s">
        <v>82</v>
      </c>
      <c r="O1442">
        <v>37.5</v>
      </c>
      <c r="P1442" t="s">
        <v>93</v>
      </c>
      <c r="Q1442">
        <v>0.15</v>
      </c>
      <c r="R1442" s="29">
        <v>31.875</v>
      </c>
      <c r="S1442" t="s">
        <v>39</v>
      </c>
      <c r="T1442" t="s">
        <v>48</v>
      </c>
      <c r="U1442">
        <v>36.7378</v>
      </c>
      <c r="V1442">
        <v>-119.7871</v>
      </c>
      <c r="W1442">
        <f t="shared" si="44"/>
        <v>2025</v>
      </c>
      <c r="X1442" t="str">
        <f t="shared" si="45"/>
        <v>March</v>
      </c>
      <c r="Y1442" s="2">
        <v>45730</v>
      </c>
      <c r="Z1442">
        <v>0</v>
      </c>
      <c r="AA1442" t="b">
        <v>1</v>
      </c>
      <c r="AB1442" s="2">
        <v>45855</v>
      </c>
      <c r="AC1442">
        <v>5</v>
      </c>
      <c r="AD1442">
        <v>34</v>
      </c>
      <c r="AE1442">
        <v>12</v>
      </c>
      <c r="AF1442">
        <v>1.4</v>
      </c>
      <c r="AG1442">
        <v>5.62</v>
      </c>
      <c r="AH1442" s="30">
        <v>0</v>
      </c>
      <c r="AI1442">
        <v>0</v>
      </c>
      <c r="AJ1442" t="s">
        <v>49</v>
      </c>
      <c r="AK1442" t="s">
        <v>42</v>
      </c>
      <c r="AL1442" s="29">
        <f>Table1[[#This Row],[membership_tenure_months]]*Table1[[#This Row],[final_price]]</f>
        <v>159.375</v>
      </c>
    </row>
    <row r="1443" spans="1:38" x14ac:dyDescent="0.35">
      <c r="A1443">
        <v>26</v>
      </c>
      <c r="B1443" t="s">
        <v>34</v>
      </c>
      <c r="C1443">
        <v>5</v>
      </c>
      <c r="D1443" t="s">
        <v>88</v>
      </c>
      <c r="E1443" t="b">
        <v>1</v>
      </c>
      <c r="F1443" s="1">
        <v>0.71597222222222223</v>
      </c>
      <c r="G1443" s="1">
        <v>0.75138888888888888</v>
      </c>
      <c r="H1443">
        <v>51</v>
      </c>
      <c r="I1443" t="b">
        <v>0</v>
      </c>
      <c r="J1443" t="b">
        <v>1</v>
      </c>
      <c r="K1443" t="b">
        <v>1</v>
      </c>
      <c r="L1443" t="s">
        <v>80</v>
      </c>
      <c r="M1443">
        <v>50</v>
      </c>
      <c r="N1443" t="s">
        <v>82</v>
      </c>
      <c r="O1443">
        <v>37.5</v>
      </c>
      <c r="P1443" t="s">
        <v>93</v>
      </c>
      <c r="Q1443">
        <v>0.15</v>
      </c>
      <c r="R1443" s="29">
        <v>31.875</v>
      </c>
      <c r="S1443" t="s">
        <v>39</v>
      </c>
      <c r="T1443" t="s">
        <v>83</v>
      </c>
      <c r="U1443">
        <v>33.770099999999999</v>
      </c>
      <c r="V1443">
        <v>-118.19370000000001</v>
      </c>
      <c r="W1443">
        <f t="shared" si="44"/>
        <v>2023</v>
      </c>
      <c r="X1443" t="str">
        <f t="shared" si="45"/>
        <v>July</v>
      </c>
      <c r="Y1443" s="2">
        <v>45114</v>
      </c>
      <c r="Z1443">
        <v>2</v>
      </c>
      <c r="AA1443" t="b">
        <v>1</v>
      </c>
      <c r="AB1443" s="2">
        <v>45820</v>
      </c>
      <c r="AC1443">
        <v>25</v>
      </c>
      <c r="AD1443">
        <v>69</v>
      </c>
      <c r="AE1443">
        <v>20</v>
      </c>
      <c r="AF1443">
        <v>0.8</v>
      </c>
      <c r="AG1443">
        <v>5.62</v>
      </c>
      <c r="AH1443" s="30">
        <v>1</v>
      </c>
      <c r="AI1443">
        <v>0</v>
      </c>
      <c r="AJ1443" t="s">
        <v>84</v>
      </c>
      <c r="AK1443" t="s">
        <v>42</v>
      </c>
      <c r="AL1443" s="29">
        <f>Table1[[#This Row],[membership_tenure_months]]*Table1[[#This Row],[final_price]]</f>
        <v>796.875</v>
      </c>
    </row>
    <row r="1444" spans="1:38" x14ac:dyDescent="0.35">
      <c r="A1444">
        <v>26</v>
      </c>
      <c r="B1444" t="s">
        <v>43</v>
      </c>
      <c r="C1444">
        <v>3</v>
      </c>
      <c r="D1444" t="s">
        <v>148</v>
      </c>
      <c r="E1444" t="b">
        <v>1</v>
      </c>
      <c r="F1444" s="1">
        <v>0.55833333333333335</v>
      </c>
      <c r="G1444" s="1">
        <v>0.66180555555555554</v>
      </c>
      <c r="H1444">
        <v>149</v>
      </c>
      <c r="I1444" t="b">
        <v>1</v>
      </c>
      <c r="J1444" t="b">
        <v>1</v>
      </c>
      <c r="K1444" t="b">
        <v>0</v>
      </c>
      <c r="L1444" t="s">
        <v>80</v>
      </c>
      <c r="M1444">
        <v>30</v>
      </c>
      <c r="N1444" t="s">
        <v>82</v>
      </c>
      <c r="O1444">
        <v>22.5</v>
      </c>
      <c r="P1444" t="s">
        <v>51</v>
      </c>
      <c r="Q1444">
        <v>0.1</v>
      </c>
      <c r="R1444" s="29">
        <v>20.25</v>
      </c>
      <c r="S1444" t="s">
        <v>47</v>
      </c>
      <c r="T1444" t="s">
        <v>64</v>
      </c>
      <c r="U1444">
        <v>34.052199999999999</v>
      </c>
      <c r="V1444">
        <v>-118.2437</v>
      </c>
      <c r="W1444">
        <f t="shared" si="44"/>
        <v>2024</v>
      </c>
      <c r="X1444" t="str">
        <f t="shared" si="45"/>
        <v>March</v>
      </c>
      <c r="Y1444" s="2">
        <v>45358</v>
      </c>
      <c r="Z1444">
        <v>6</v>
      </c>
      <c r="AA1444" t="b">
        <v>0</v>
      </c>
      <c r="AB1444" s="2">
        <v>45834</v>
      </c>
      <c r="AC1444">
        <v>17</v>
      </c>
      <c r="AD1444">
        <v>55</v>
      </c>
      <c r="AE1444">
        <v>12</v>
      </c>
      <c r="AF1444">
        <v>2.5</v>
      </c>
      <c r="AG1444">
        <v>2.25</v>
      </c>
      <c r="AH1444" s="30">
        <v>0</v>
      </c>
      <c r="AI1444">
        <v>0</v>
      </c>
      <c r="AJ1444" t="s">
        <v>65</v>
      </c>
      <c r="AK1444" t="s">
        <v>42</v>
      </c>
      <c r="AL1444" s="29">
        <f>Table1[[#This Row],[membership_tenure_months]]*Table1[[#This Row],[final_price]]</f>
        <v>344.25</v>
      </c>
    </row>
    <row r="1445" spans="1:38" x14ac:dyDescent="0.35">
      <c r="A1445">
        <v>42</v>
      </c>
      <c r="B1445" t="s">
        <v>43</v>
      </c>
      <c r="C1445">
        <v>3</v>
      </c>
      <c r="D1445" t="s">
        <v>109</v>
      </c>
      <c r="E1445" t="b">
        <v>1</v>
      </c>
      <c r="F1445" s="1">
        <v>0.43263888888888891</v>
      </c>
      <c r="G1445" s="1">
        <v>0.50069444444444444</v>
      </c>
      <c r="H1445">
        <v>98</v>
      </c>
      <c r="I1445" t="b">
        <v>0</v>
      </c>
      <c r="J1445" t="b">
        <v>1</v>
      </c>
      <c r="K1445" t="b">
        <v>1</v>
      </c>
      <c r="L1445" t="s">
        <v>36</v>
      </c>
      <c r="M1445">
        <v>30</v>
      </c>
      <c r="N1445" t="s">
        <v>37</v>
      </c>
      <c r="O1445">
        <v>30</v>
      </c>
      <c r="P1445" t="s">
        <v>93</v>
      </c>
      <c r="Q1445">
        <v>0.15</v>
      </c>
      <c r="R1445" s="29">
        <v>25.5</v>
      </c>
      <c r="S1445" t="s">
        <v>47</v>
      </c>
      <c r="T1445" t="s">
        <v>61</v>
      </c>
      <c r="U1445">
        <v>38.581600000000002</v>
      </c>
      <c r="V1445">
        <v>-121.4944</v>
      </c>
      <c r="W1445">
        <f t="shared" si="44"/>
        <v>2022</v>
      </c>
      <c r="X1445" t="str">
        <f t="shared" si="45"/>
        <v>December</v>
      </c>
      <c r="Y1445" s="2">
        <v>44906</v>
      </c>
      <c r="Z1445">
        <v>4</v>
      </c>
      <c r="AA1445" t="b">
        <v>0</v>
      </c>
      <c r="AB1445" s="2">
        <v>45808</v>
      </c>
      <c r="AC1445">
        <v>32</v>
      </c>
      <c r="AD1445">
        <v>81</v>
      </c>
      <c r="AE1445">
        <v>12</v>
      </c>
      <c r="AF1445">
        <v>1.6</v>
      </c>
      <c r="AG1445">
        <v>4.5</v>
      </c>
      <c r="AH1445" s="30">
        <v>1</v>
      </c>
      <c r="AI1445">
        <v>0</v>
      </c>
      <c r="AJ1445" t="s">
        <v>62</v>
      </c>
      <c r="AK1445" t="s">
        <v>42</v>
      </c>
      <c r="AL1445" s="29">
        <f>Table1[[#This Row],[membership_tenure_months]]*Table1[[#This Row],[final_price]]</f>
        <v>816</v>
      </c>
    </row>
    <row r="1446" spans="1:38" x14ac:dyDescent="0.35">
      <c r="A1446">
        <v>48</v>
      </c>
      <c r="B1446" t="s">
        <v>43</v>
      </c>
      <c r="C1446">
        <v>2</v>
      </c>
      <c r="D1446" t="s">
        <v>92</v>
      </c>
      <c r="E1446" t="b">
        <v>0</v>
      </c>
      <c r="F1446" s="1">
        <v>0.85138888888888886</v>
      </c>
      <c r="G1446" s="1">
        <v>0.94861111111111107</v>
      </c>
      <c r="H1446">
        <v>140</v>
      </c>
      <c r="I1446" t="b">
        <v>0</v>
      </c>
      <c r="J1446" t="b">
        <v>1</v>
      </c>
      <c r="K1446" t="b">
        <v>0</v>
      </c>
      <c r="L1446" t="s">
        <v>80</v>
      </c>
      <c r="M1446">
        <v>30</v>
      </c>
      <c r="N1446" t="s">
        <v>37</v>
      </c>
      <c r="O1446">
        <v>30</v>
      </c>
      <c r="P1446" t="s">
        <v>93</v>
      </c>
      <c r="Q1446">
        <v>0.15</v>
      </c>
      <c r="R1446" s="29">
        <v>25.5</v>
      </c>
      <c r="S1446" t="s">
        <v>47</v>
      </c>
      <c r="T1446" t="s">
        <v>76</v>
      </c>
      <c r="U1446">
        <v>37.774900000000002</v>
      </c>
      <c r="V1446">
        <v>-122.4194</v>
      </c>
      <c r="W1446">
        <f t="shared" si="44"/>
        <v>2024</v>
      </c>
      <c r="X1446" t="str">
        <f t="shared" si="45"/>
        <v>December</v>
      </c>
      <c r="Y1446" s="2">
        <v>45642</v>
      </c>
      <c r="Z1446">
        <v>4</v>
      </c>
      <c r="AA1446" t="b">
        <v>1</v>
      </c>
      <c r="AB1446" s="2">
        <v>45850</v>
      </c>
      <c r="AC1446">
        <v>8</v>
      </c>
      <c r="AD1446">
        <v>39</v>
      </c>
      <c r="AE1446">
        <v>8</v>
      </c>
      <c r="AF1446">
        <v>2.2999999999999998</v>
      </c>
      <c r="AG1446">
        <v>4.5</v>
      </c>
      <c r="AH1446" s="30">
        <v>0</v>
      </c>
      <c r="AI1446">
        <v>0</v>
      </c>
      <c r="AJ1446" t="s">
        <v>77</v>
      </c>
      <c r="AK1446" t="s">
        <v>42</v>
      </c>
      <c r="AL1446" s="29">
        <f>Table1[[#This Row],[membership_tenure_months]]*Table1[[#This Row],[final_price]]</f>
        <v>204</v>
      </c>
    </row>
    <row r="1447" spans="1:38" x14ac:dyDescent="0.35">
      <c r="A1447">
        <v>18</v>
      </c>
      <c r="B1447" t="s">
        <v>34</v>
      </c>
      <c r="C1447">
        <v>3</v>
      </c>
      <c r="D1447" t="s">
        <v>150</v>
      </c>
      <c r="E1447" t="b">
        <v>0</v>
      </c>
      <c r="F1447" s="1">
        <v>0.55972222222222223</v>
      </c>
      <c r="G1447" s="1">
        <v>0.67708333333333337</v>
      </c>
      <c r="H1447">
        <v>169</v>
      </c>
      <c r="I1447" t="b">
        <v>0</v>
      </c>
      <c r="J1447" t="b">
        <v>0</v>
      </c>
      <c r="K1447" t="b">
        <v>0</v>
      </c>
      <c r="L1447" t="s">
        <v>60</v>
      </c>
      <c r="M1447">
        <v>50</v>
      </c>
      <c r="N1447" t="s">
        <v>37</v>
      </c>
      <c r="O1447">
        <v>50</v>
      </c>
      <c r="P1447" t="s">
        <v>93</v>
      </c>
      <c r="Q1447">
        <v>0.15</v>
      </c>
      <c r="R1447" s="29">
        <v>42.5</v>
      </c>
      <c r="S1447" t="s">
        <v>39</v>
      </c>
      <c r="T1447" t="s">
        <v>83</v>
      </c>
      <c r="U1447">
        <v>33.770099999999999</v>
      </c>
      <c r="V1447">
        <v>-118.19370000000001</v>
      </c>
      <c r="W1447">
        <f t="shared" si="44"/>
        <v>2023</v>
      </c>
      <c r="X1447" t="str">
        <f t="shared" si="45"/>
        <v>June</v>
      </c>
      <c r="Y1447" s="2">
        <v>45093</v>
      </c>
      <c r="Z1447">
        <v>0</v>
      </c>
      <c r="AA1447" t="b">
        <v>1</v>
      </c>
      <c r="AB1447" s="2">
        <v>45819</v>
      </c>
      <c r="AC1447">
        <v>26</v>
      </c>
      <c r="AD1447">
        <v>70</v>
      </c>
      <c r="AE1447">
        <v>12</v>
      </c>
      <c r="AF1447">
        <v>2.8</v>
      </c>
      <c r="AG1447">
        <v>7.5</v>
      </c>
      <c r="AH1447" s="30">
        <v>1</v>
      </c>
      <c r="AI1447">
        <v>0</v>
      </c>
      <c r="AJ1447" t="s">
        <v>84</v>
      </c>
      <c r="AK1447" t="s">
        <v>42</v>
      </c>
      <c r="AL1447" s="29">
        <f>Table1[[#This Row],[membership_tenure_months]]*Table1[[#This Row],[final_price]]</f>
        <v>1105</v>
      </c>
    </row>
    <row r="1448" spans="1:38" x14ac:dyDescent="0.35">
      <c r="A1448">
        <v>19</v>
      </c>
      <c r="B1448" t="s">
        <v>34</v>
      </c>
      <c r="C1448">
        <v>3</v>
      </c>
      <c r="D1448" t="s">
        <v>144</v>
      </c>
      <c r="E1448" t="b">
        <v>0</v>
      </c>
      <c r="F1448" s="1">
        <v>0.73819444444444449</v>
      </c>
      <c r="G1448" s="1">
        <v>0.77361111111111114</v>
      </c>
      <c r="H1448">
        <v>51</v>
      </c>
      <c r="I1448" t="b">
        <v>0</v>
      </c>
      <c r="J1448" t="b">
        <v>1</v>
      </c>
      <c r="K1448" t="b">
        <v>1</v>
      </c>
      <c r="L1448" t="s">
        <v>80</v>
      </c>
      <c r="M1448">
        <v>50</v>
      </c>
      <c r="N1448" t="s">
        <v>82</v>
      </c>
      <c r="O1448">
        <v>37.5</v>
      </c>
      <c r="P1448" t="s">
        <v>38</v>
      </c>
      <c r="Q1448">
        <v>0.05</v>
      </c>
      <c r="R1448" s="29">
        <v>35.625</v>
      </c>
      <c r="S1448" t="s">
        <v>39</v>
      </c>
      <c r="T1448" t="s">
        <v>40</v>
      </c>
      <c r="U1448">
        <v>37.338200000000001</v>
      </c>
      <c r="V1448">
        <v>-121.88630000000001</v>
      </c>
      <c r="W1448">
        <f t="shared" si="44"/>
        <v>2023</v>
      </c>
      <c r="X1448" t="str">
        <f t="shared" si="45"/>
        <v>January</v>
      </c>
      <c r="Y1448" s="2">
        <v>44938</v>
      </c>
      <c r="Z1448">
        <v>2</v>
      </c>
      <c r="AA1448" t="b">
        <v>1</v>
      </c>
      <c r="AB1448" s="2">
        <v>45810</v>
      </c>
      <c r="AC1448">
        <v>31</v>
      </c>
      <c r="AD1448">
        <v>79</v>
      </c>
      <c r="AE1448">
        <v>12</v>
      </c>
      <c r="AF1448">
        <v>0.8</v>
      </c>
      <c r="AG1448">
        <v>1.88</v>
      </c>
      <c r="AH1448" s="30">
        <v>1</v>
      </c>
      <c r="AI1448">
        <v>0</v>
      </c>
      <c r="AJ1448" t="s">
        <v>41</v>
      </c>
      <c r="AK1448" t="s">
        <v>42</v>
      </c>
      <c r="AL1448" s="29">
        <f>Table1[[#This Row],[membership_tenure_months]]*Table1[[#This Row],[final_price]]</f>
        <v>1104.375</v>
      </c>
    </row>
    <row r="1449" spans="1:38" x14ac:dyDescent="0.35">
      <c r="A1449">
        <v>35</v>
      </c>
      <c r="B1449" t="s">
        <v>54</v>
      </c>
      <c r="C1449">
        <v>2</v>
      </c>
      <c r="D1449" t="s">
        <v>120</v>
      </c>
      <c r="E1449" t="b">
        <v>1</v>
      </c>
      <c r="F1449" s="1">
        <v>0.68055555555555558</v>
      </c>
      <c r="G1449" s="1">
        <v>0.72291666666666665</v>
      </c>
      <c r="H1449">
        <v>61</v>
      </c>
      <c r="I1449" t="b">
        <v>1</v>
      </c>
      <c r="J1449" t="b">
        <v>1</v>
      </c>
      <c r="K1449" t="b">
        <v>0</v>
      </c>
      <c r="L1449" t="s">
        <v>80</v>
      </c>
      <c r="M1449">
        <v>20</v>
      </c>
      <c r="N1449" t="s">
        <v>37</v>
      </c>
      <c r="O1449">
        <v>20</v>
      </c>
      <c r="P1449" t="s">
        <v>46</v>
      </c>
      <c r="Q1449">
        <v>0</v>
      </c>
      <c r="R1449" s="29">
        <v>20</v>
      </c>
      <c r="S1449" t="s">
        <v>56</v>
      </c>
      <c r="T1449" t="s">
        <v>83</v>
      </c>
      <c r="U1449">
        <v>33.770099999999999</v>
      </c>
      <c r="V1449">
        <v>-118.19370000000001</v>
      </c>
      <c r="W1449">
        <f t="shared" si="44"/>
        <v>2022</v>
      </c>
      <c r="X1449" t="str">
        <f t="shared" si="45"/>
        <v>September</v>
      </c>
      <c r="Y1449" s="2">
        <v>44824</v>
      </c>
      <c r="Z1449">
        <v>8</v>
      </c>
      <c r="AA1449" t="b">
        <v>0</v>
      </c>
      <c r="AB1449" s="2">
        <v>45804</v>
      </c>
      <c r="AC1449">
        <v>35</v>
      </c>
      <c r="AD1449">
        <v>85</v>
      </c>
      <c r="AE1449">
        <v>8</v>
      </c>
      <c r="AF1449">
        <v>1</v>
      </c>
      <c r="AG1449">
        <v>0</v>
      </c>
      <c r="AH1449" s="30">
        <v>1</v>
      </c>
      <c r="AI1449">
        <v>0</v>
      </c>
      <c r="AJ1449" t="s">
        <v>84</v>
      </c>
      <c r="AK1449" t="s">
        <v>42</v>
      </c>
      <c r="AL1449" s="29">
        <f>Table1[[#This Row],[membership_tenure_months]]*Table1[[#This Row],[final_price]]</f>
        <v>700</v>
      </c>
    </row>
    <row r="1450" spans="1:38" x14ac:dyDescent="0.35">
      <c r="A1450">
        <v>46</v>
      </c>
      <c r="B1450" t="s">
        <v>34</v>
      </c>
      <c r="C1450">
        <v>4</v>
      </c>
      <c r="D1450" t="s">
        <v>176</v>
      </c>
      <c r="E1450" t="b">
        <v>1</v>
      </c>
      <c r="F1450" s="1">
        <v>0.56319444444444444</v>
      </c>
      <c r="G1450" s="1">
        <v>0.65763888888888888</v>
      </c>
      <c r="H1450">
        <v>136</v>
      </c>
      <c r="I1450" t="b">
        <v>1</v>
      </c>
      <c r="J1450" t="b">
        <v>1</v>
      </c>
      <c r="K1450" t="b">
        <v>0</v>
      </c>
      <c r="L1450" t="s">
        <v>80</v>
      </c>
      <c r="M1450">
        <v>50</v>
      </c>
      <c r="N1450" t="s">
        <v>97</v>
      </c>
      <c r="O1450">
        <v>45</v>
      </c>
      <c r="P1450" t="s">
        <v>51</v>
      </c>
      <c r="Q1450">
        <v>0.1</v>
      </c>
      <c r="R1450" s="29">
        <v>40.5</v>
      </c>
      <c r="S1450" t="s">
        <v>39</v>
      </c>
      <c r="T1450" t="s">
        <v>52</v>
      </c>
      <c r="U1450">
        <v>37.804400000000001</v>
      </c>
      <c r="V1450">
        <v>-122.27119999999999</v>
      </c>
      <c r="W1450">
        <f t="shared" si="44"/>
        <v>2023</v>
      </c>
      <c r="X1450" t="str">
        <f t="shared" si="45"/>
        <v>June</v>
      </c>
      <c r="Y1450" s="2">
        <v>45103</v>
      </c>
      <c r="Z1450">
        <v>3</v>
      </c>
      <c r="AA1450" t="b">
        <v>1</v>
      </c>
      <c r="AB1450" s="2">
        <v>45820</v>
      </c>
      <c r="AC1450">
        <v>26</v>
      </c>
      <c r="AD1450">
        <v>69</v>
      </c>
      <c r="AE1450">
        <v>16</v>
      </c>
      <c r="AF1450">
        <v>2.2999999999999998</v>
      </c>
      <c r="AG1450">
        <v>4.5</v>
      </c>
      <c r="AH1450" s="30">
        <v>1</v>
      </c>
      <c r="AI1450">
        <v>0</v>
      </c>
      <c r="AJ1450" t="s">
        <v>53</v>
      </c>
      <c r="AK1450" t="s">
        <v>42</v>
      </c>
      <c r="AL1450" s="29">
        <f>Table1[[#This Row],[membership_tenure_months]]*Table1[[#This Row],[final_price]]</f>
        <v>1053</v>
      </c>
    </row>
    <row r="1451" spans="1:38" x14ac:dyDescent="0.35">
      <c r="A1451">
        <v>39</v>
      </c>
      <c r="B1451" t="s">
        <v>43</v>
      </c>
      <c r="C1451">
        <v>2</v>
      </c>
      <c r="D1451" t="s">
        <v>149</v>
      </c>
      <c r="E1451" t="b">
        <v>0</v>
      </c>
      <c r="F1451" s="1">
        <v>0.74791666666666667</v>
      </c>
      <c r="G1451" s="1">
        <v>0.82291666666666663</v>
      </c>
      <c r="H1451">
        <v>108</v>
      </c>
      <c r="I1451" t="b">
        <v>1</v>
      </c>
      <c r="J1451" t="b">
        <v>1</v>
      </c>
      <c r="K1451" t="b">
        <v>1</v>
      </c>
      <c r="L1451" t="s">
        <v>45</v>
      </c>
      <c r="M1451">
        <v>30</v>
      </c>
      <c r="N1451" t="s">
        <v>37</v>
      </c>
      <c r="O1451">
        <v>30</v>
      </c>
      <c r="P1451" t="s">
        <v>46</v>
      </c>
      <c r="Q1451">
        <v>0</v>
      </c>
      <c r="R1451" s="29">
        <v>30</v>
      </c>
      <c r="S1451" t="s">
        <v>47</v>
      </c>
      <c r="T1451" t="s">
        <v>52</v>
      </c>
      <c r="U1451">
        <v>37.804400000000001</v>
      </c>
      <c r="V1451">
        <v>-122.27119999999999</v>
      </c>
      <c r="W1451">
        <f t="shared" si="44"/>
        <v>2024</v>
      </c>
      <c r="X1451" t="str">
        <f t="shared" si="45"/>
        <v>January</v>
      </c>
      <c r="Y1451" s="2">
        <v>45301</v>
      </c>
      <c r="Z1451">
        <v>3</v>
      </c>
      <c r="AA1451" t="b">
        <v>1</v>
      </c>
      <c r="AB1451" s="2">
        <v>45831</v>
      </c>
      <c r="AC1451">
        <v>19</v>
      </c>
      <c r="AD1451">
        <v>58</v>
      </c>
      <c r="AE1451">
        <v>8</v>
      </c>
      <c r="AF1451">
        <v>1.8</v>
      </c>
      <c r="AG1451">
        <v>0</v>
      </c>
      <c r="AH1451" s="30">
        <v>0</v>
      </c>
      <c r="AI1451">
        <v>0</v>
      </c>
      <c r="AJ1451" t="s">
        <v>53</v>
      </c>
      <c r="AK1451" t="s">
        <v>42</v>
      </c>
      <c r="AL1451" s="29">
        <f>Table1[[#This Row],[membership_tenure_months]]*Table1[[#This Row],[final_price]]</f>
        <v>570</v>
      </c>
    </row>
    <row r="1452" spans="1:38" x14ac:dyDescent="0.35">
      <c r="A1452">
        <v>22</v>
      </c>
      <c r="B1452" t="s">
        <v>66</v>
      </c>
      <c r="C1452">
        <v>3</v>
      </c>
      <c r="D1452" t="s">
        <v>125</v>
      </c>
      <c r="E1452" t="b">
        <v>1</v>
      </c>
      <c r="F1452" s="1">
        <v>0.49027777777777776</v>
      </c>
      <c r="G1452" s="1">
        <v>0.57430555555555551</v>
      </c>
      <c r="H1452">
        <v>121</v>
      </c>
      <c r="I1452" t="b">
        <v>0</v>
      </c>
      <c r="J1452" t="b">
        <v>1</v>
      </c>
      <c r="K1452" t="b">
        <v>1</v>
      </c>
      <c r="L1452" t="s">
        <v>80</v>
      </c>
      <c r="M1452">
        <v>70</v>
      </c>
      <c r="N1452" t="s">
        <v>37</v>
      </c>
      <c r="O1452">
        <v>70</v>
      </c>
      <c r="P1452" t="s">
        <v>46</v>
      </c>
      <c r="Q1452">
        <v>0</v>
      </c>
      <c r="R1452" s="29">
        <v>70</v>
      </c>
      <c r="S1452" t="s">
        <v>68</v>
      </c>
      <c r="T1452" t="s">
        <v>69</v>
      </c>
      <c r="U1452">
        <v>32.715699999999998</v>
      </c>
      <c r="V1452">
        <v>-117.1611</v>
      </c>
      <c r="W1452">
        <f t="shared" si="44"/>
        <v>2023</v>
      </c>
      <c r="X1452" t="str">
        <f t="shared" si="45"/>
        <v>September</v>
      </c>
      <c r="Y1452" s="2">
        <v>45172</v>
      </c>
      <c r="Z1452">
        <v>4</v>
      </c>
      <c r="AA1452" t="b">
        <v>1</v>
      </c>
      <c r="AB1452" s="2">
        <v>45823</v>
      </c>
      <c r="AC1452">
        <v>23</v>
      </c>
      <c r="AD1452">
        <v>66</v>
      </c>
      <c r="AE1452">
        <v>12</v>
      </c>
      <c r="AF1452">
        <v>2</v>
      </c>
      <c r="AG1452">
        <v>0</v>
      </c>
      <c r="AH1452" s="30">
        <v>1</v>
      </c>
      <c r="AI1452">
        <v>1</v>
      </c>
      <c r="AJ1452" t="s">
        <v>70</v>
      </c>
      <c r="AK1452" t="s">
        <v>42</v>
      </c>
      <c r="AL1452" s="29">
        <f>Table1[[#This Row],[membership_tenure_months]]*Table1[[#This Row],[final_price]]</f>
        <v>1610</v>
      </c>
    </row>
    <row r="1453" spans="1:38" x14ac:dyDescent="0.35">
      <c r="A1453">
        <v>27</v>
      </c>
      <c r="B1453" t="s">
        <v>34</v>
      </c>
      <c r="C1453">
        <v>3</v>
      </c>
      <c r="D1453" t="s">
        <v>74</v>
      </c>
      <c r="E1453" t="b">
        <v>0</v>
      </c>
      <c r="F1453" s="1">
        <v>0.49305555555555558</v>
      </c>
      <c r="G1453" s="1">
        <v>0.53749999999999998</v>
      </c>
      <c r="H1453">
        <v>64</v>
      </c>
      <c r="I1453" t="b">
        <v>0</v>
      </c>
      <c r="J1453" t="b">
        <v>0</v>
      </c>
      <c r="K1453" t="b">
        <v>0</v>
      </c>
      <c r="L1453" t="s">
        <v>45</v>
      </c>
      <c r="M1453">
        <v>50</v>
      </c>
      <c r="N1453" t="s">
        <v>82</v>
      </c>
      <c r="O1453">
        <v>37.5</v>
      </c>
      <c r="P1453" t="s">
        <v>38</v>
      </c>
      <c r="Q1453">
        <v>0.05</v>
      </c>
      <c r="R1453" s="29">
        <v>35.625</v>
      </c>
      <c r="S1453" t="s">
        <v>39</v>
      </c>
      <c r="T1453" t="s">
        <v>64</v>
      </c>
      <c r="U1453">
        <v>34.052199999999999</v>
      </c>
      <c r="V1453">
        <v>-118.2437</v>
      </c>
      <c r="W1453">
        <f t="shared" si="44"/>
        <v>2022</v>
      </c>
      <c r="X1453" t="str">
        <f t="shared" si="45"/>
        <v>December</v>
      </c>
      <c r="Y1453" s="2">
        <v>44905</v>
      </c>
      <c r="Z1453">
        <v>0</v>
      </c>
      <c r="AA1453" t="b">
        <v>1</v>
      </c>
      <c r="AB1453" s="2">
        <v>45808</v>
      </c>
      <c r="AC1453">
        <v>32</v>
      </c>
      <c r="AD1453">
        <v>81</v>
      </c>
      <c r="AE1453">
        <v>12</v>
      </c>
      <c r="AF1453">
        <v>1.1000000000000001</v>
      </c>
      <c r="AG1453">
        <v>1.88</v>
      </c>
      <c r="AH1453" s="30">
        <v>1</v>
      </c>
      <c r="AI1453">
        <v>0</v>
      </c>
      <c r="AJ1453" t="s">
        <v>65</v>
      </c>
      <c r="AK1453" t="s">
        <v>42</v>
      </c>
      <c r="AL1453" s="29">
        <f>Table1[[#This Row],[membership_tenure_months]]*Table1[[#This Row],[final_price]]</f>
        <v>1140</v>
      </c>
    </row>
    <row r="1454" spans="1:38" x14ac:dyDescent="0.35">
      <c r="A1454">
        <v>33</v>
      </c>
      <c r="B1454" t="s">
        <v>43</v>
      </c>
      <c r="C1454">
        <v>1</v>
      </c>
      <c r="D1454" t="s">
        <v>81</v>
      </c>
      <c r="E1454" t="b">
        <v>1</v>
      </c>
      <c r="F1454" s="1">
        <v>0.37777777777777777</v>
      </c>
      <c r="G1454" s="1">
        <v>0.40763888888888888</v>
      </c>
      <c r="H1454">
        <v>43</v>
      </c>
      <c r="I1454" t="b">
        <v>1</v>
      </c>
      <c r="J1454" t="b">
        <v>0</v>
      </c>
      <c r="K1454" t="b">
        <v>0</v>
      </c>
      <c r="L1454" t="s">
        <v>36</v>
      </c>
      <c r="M1454">
        <v>30</v>
      </c>
      <c r="N1454" t="s">
        <v>37</v>
      </c>
      <c r="O1454">
        <v>30</v>
      </c>
      <c r="P1454" t="s">
        <v>46</v>
      </c>
      <c r="Q1454">
        <v>0</v>
      </c>
      <c r="R1454" s="29">
        <v>30</v>
      </c>
      <c r="S1454" t="s">
        <v>47</v>
      </c>
      <c r="T1454" t="s">
        <v>83</v>
      </c>
      <c r="U1454">
        <v>33.770099999999999</v>
      </c>
      <c r="V1454">
        <v>-118.19370000000001</v>
      </c>
      <c r="W1454">
        <f t="shared" si="44"/>
        <v>2023</v>
      </c>
      <c r="X1454" t="str">
        <f t="shared" si="45"/>
        <v>October</v>
      </c>
      <c r="Y1454" s="2">
        <v>45223</v>
      </c>
      <c r="Z1454">
        <v>0</v>
      </c>
      <c r="AA1454" t="b">
        <v>0</v>
      </c>
      <c r="AB1454" s="2">
        <v>45826</v>
      </c>
      <c r="AC1454">
        <v>22</v>
      </c>
      <c r="AD1454">
        <v>63</v>
      </c>
      <c r="AE1454">
        <v>4</v>
      </c>
      <c r="AF1454">
        <v>0.7</v>
      </c>
      <c r="AG1454">
        <v>0</v>
      </c>
      <c r="AH1454" s="30">
        <v>1</v>
      </c>
      <c r="AI1454">
        <v>0</v>
      </c>
      <c r="AJ1454" t="s">
        <v>84</v>
      </c>
      <c r="AK1454" t="s">
        <v>42</v>
      </c>
      <c r="AL1454" s="29">
        <f>Table1[[#This Row],[membership_tenure_months]]*Table1[[#This Row],[final_price]]</f>
        <v>660</v>
      </c>
    </row>
    <row r="1455" spans="1:38" x14ac:dyDescent="0.35">
      <c r="A1455">
        <v>36</v>
      </c>
      <c r="B1455" t="s">
        <v>66</v>
      </c>
      <c r="C1455">
        <v>2</v>
      </c>
      <c r="D1455" t="s">
        <v>122</v>
      </c>
      <c r="E1455" t="b">
        <v>0</v>
      </c>
      <c r="F1455" s="1">
        <v>0.65138888888888891</v>
      </c>
      <c r="G1455" s="1">
        <v>0.73333333333333328</v>
      </c>
      <c r="H1455">
        <v>118</v>
      </c>
      <c r="I1455" t="b">
        <v>0</v>
      </c>
      <c r="J1455" t="b">
        <v>1</v>
      </c>
      <c r="K1455" t="b">
        <v>0</v>
      </c>
      <c r="L1455" t="s">
        <v>80</v>
      </c>
      <c r="M1455">
        <v>70</v>
      </c>
      <c r="N1455" t="s">
        <v>37</v>
      </c>
      <c r="O1455">
        <v>70</v>
      </c>
      <c r="P1455" t="s">
        <v>38</v>
      </c>
      <c r="Q1455">
        <v>0.05</v>
      </c>
      <c r="R1455" s="29">
        <v>66.5</v>
      </c>
      <c r="S1455" t="s">
        <v>68</v>
      </c>
      <c r="T1455" t="s">
        <v>64</v>
      </c>
      <c r="U1455">
        <v>34.052199999999999</v>
      </c>
      <c r="V1455">
        <v>-118.2437</v>
      </c>
      <c r="W1455">
        <f t="shared" si="44"/>
        <v>2025</v>
      </c>
      <c r="X1455" t="str">
        <f t="shared" si="45"/>
        <v>May</v>
      </c>
      <c r="Y1455" s="2">
        <v>45798</v>
      </c>
      <c r="Z1455">
        <v>4</v>
      </c>
      <c r="AA1455" t="b">
        <v>1</v>
      </c>
      <c r="AB1455" s="2">
        <v>45859</v>
      </c>
      <c r="AC1455">
        <v>3</v>
      </c>
      <c r="AD1455">
        <v>30</v>
      </c>
      <c r="AE1455">
        <v>8</v>
      </c>
      <c r="AF1455">
        <v>2</v>
      </c>
      <c r="AG1455">
        <v>3.5</v>
      </c>
      <c r="AH1455" s="30">
        <v>0</v>
      </c>
      <c r="AI1455">
        <v>1</v>
      </c>
      <c r="AJ1455" t="s">
        <v>65</v>
      </c>
      <c r="AK1455" t="s">
        <v>42</v>
      </c>
      <c r="AL1455" s="29">
        <f>Table1[[#This Row],[membership_tenure_months]]*Table1[[#This Row],[final_price]]</f>
        <v>199.5</v>
      </c>
    </row>
    <row r="1456" spans="1:38" x14ac:dyDescent="0.35">
      <c r="A1456">
        <v>36</v>
      </c>
      <c r="B1456" t="s">
        <v>34</v>
      </c>
      <c r="C1456">
        <v>3</v>
      </c>
      <c r="D1456" t="s">
        <v>110</v>
      </c>
      <c r="E1456" t="b">
        <v>0</v>
      </c>
      <c r="F1456" s="1">
        <v>0.46250000000000002</v>
      </c>
      <c r="G1456" s="1">
        <v>0.48888888888888887</v>
      </c>
      <c r="H1456">
        <v>38</v>
      </c>
      <c r="I1456" t="b">
        <v>1</v>
      </c>
      <c r="J1456" t="b">
        <v>1</v>
      </c>
      <c r="K1456" t="b">
        <v>0</v>
      </c>
      <c r="L1456" t="s">
        <v>80</v>
      </c>
      <c r="M1456">
        <v>50</v>
      </c>
      <c r="N1456" t="s">
        <v>37</v>
      </c>
      <c r="O1456">
        <v>50</v>
      </c>
      <c r="P1456" t="s">
        <v>51</v>
      </c>
      <c r="Q1456">
        <v>0.1</v>
      </c>
      <c r="R1456" s="29">
        <v>45</v>
      </c>
      <c r="S1456" t="s">
        <v>39</v>
      </c>
      <c r="T1456" t="s">
        <v>57</v>
      </c>
      <c r="U1456">
        <v>33.836599999999997</v>
      </c>
      <c r="V1456">
        <v>-117.9143</v>
      </c>
      <c r="W1456">
        <f t="shared" si="44"/>
        <v>2022</v>
      </c>
      <c r="X1456" t="str">
        <f t="shared" si="45"/>
        <v>October</v>
      </c>
      <c r="Y1456" s="2">
        <v>44839</v>
      </c>
      <c r="Z1456">
        <v>7</v>
      </c>
      <c r="AA1456" t="b">
        <v>1</v>
      </c>
      <c r="AB1456" s="2">
        <v>45805</v>
      </c>
      <c r="AC1456">
        <v>34</v>
      </c>
      <c r="AD1456">
        <v>84</v>
      </c>
      <c r="AE1456">
        <v>12</v>
      </c>
      <c r="AF1456">
        <v>0.6</v>
      </c>
      <c r="AG1456">
        <v>5</v>
      </c>
      <c r="AH1456" s="30">
        <v>1</v>
      </c>
      <c r="AI1456">
        <v>0</v>
      </c>
      <c r="AJ1456" t="s">
        <v>58</v>
      </c>
      <c r="AK1456" t="s">
        <v>42</v>
      </c>
      <c r="AL1456" s="29">
        <f>Table1[[#This Row],[membership_tenure_months]]*Table1[[#This Row],[final_price]]</f>
        <v>1530</v>
      </c>
    </row>
    <row r="1457" spans="1:38" x14ac:dyDescent="0.35">
      <c r="A1457">
        <v>19</v>
      </c>
      <c r="B1457" t="s">
        <v>54</v>
      </c>
      <c r="C1457">
        <v>2</v>
      </c>
      <c r="D1457" t="s">
        <v>79</v>
      </c>
      <c r="E1457" t="b">
        <v>0</v>
      </c>
      <c r="F1457" s="1">
        <v>0.70625000000000004</v>
      </c>
      <c r="G1457" s="1">
        <v>0.78749999999999998</v>
      </c>
      <c r="H1457">
        <v>117</v>
      </c>
      <c r="I1457" t="b">
        <v>1</v>
      </c>
      <c r="J1457" t="b">
        <v>1</v>
      </c>
      <c r="K1457" t="b">
        <v>0</v>
      </c>
      <c r="L1457" t="s">
        <v>80</v>
      </c>
      <c r="M1457">
        <v>20</v>
      </c>
      <c r="N1457" t="s">
        <v>82</v>
      </c>
      <c r="O1457">
        <v>15</v>
      </c>
      <c r="P1457" t="s">
        <v>46</v>
      </c>
      <c r="Q1457">
        <v>0</v>
      </c>
      <c r="R1457" s="29">
        <v>15</v>
      </c>
      <c r="S1457" t="s">
        <v>56</v>
      </c>
      <c r="T1457" t="s">
        <v>61</v>
      </c>
      <c r="U1457">
        <v>38.581600000000002</v>
      </c>
      <c r="V1457">
        <v>-121.4944</v>
      </c>
      <c r="W1457">
        <f t="shared" si="44"/>
        <v>2023</v>
      </c>
      <c r="X1457" t="str">
        <f t="shared" si="45"/>
        <v>June</v>
      </c>
      <c r="Y1457" s="2">
        <v>45096</v>
      </c>
      <c r="Z1457">
        <v>1</v>
      </c>
      <c r="AA1457" t="b">
        <v>0</v>
      </c>
      <c r="AB1457" s="2">
        <v>45819</v>
      </c>
      <c r="AC1457">
        <v>26</v>
      </c>
      <c r="AD1457">
        <v>70</v>
      </c>
      <c r="AE1457">
        <v>8</v>
      </c>
      <c r="AF1457">
        <v>2</v>
      </c>
      <c r="AG1457">
        <v>0</v>
      </c>
      <c r="AH1457" s="30">
        <v>1</v>
      </c>
      <c r="AI1457">
        <v>0</v>
      </c>
      <c r="AJ1457" t="s">
        <v>62</v>
      </c>
      <c r="AK1457" t="s">
        <v>42</v>
      </c>
      <c r="AL1457" s="29">
        <f>Table1[[#This Row],[membership_tenure_months]]*Table1[[#This Row],[final_price]]</f>
        <v>390</v>
      </c>
    </row>
    <row r="1458" spans="1:38" x14ac:dyDescent="0.35">
      <c r="A1458">
        <v>16</v>
      </c>
      <c r="B1458" t="s">
        <v>54</v>
      </c>
      <c r="C1458">
        <v>3</v>
      </c>
      <c r="D1458" t="s">
        <v>110</v>
      </c>
      <c r="E1458" t="b">
        <v>0</v>
      </c>
      <c r="F1458" s="1">
        <v>0.63194444444444442</v>
      </c>
      <c r="G1458" s="1">
        <v>0.67083333333333328</v>
      </c>
      <c r="H1458">
        <v>56</v>
      </c>
      <c r="I1458" t="b">
        <v>0</v>
      </c>
      <c r="J1458" t="b">
        <v>1</v>
      </c>
      <c r="K1458" t="b">
        <v>0</v>
      </c>
      <c r="L1458" t="s">
        <v>36</v>
      </c>
      <c r="M1458">
        <v>20</v>
      </c>
      <c r="N1458" t="s">
        <v>37</v>
      </c>
      <c r="O1458">
        <v>20</v>
      </c>
      <c r="P1458" t="s">
        <v>38</v>
      </c>
      <c r="Q1458">
        <v>0.05</v>
      </c>
      <c r="R1458" s="29">
        <v>19</v>
      </c>
      <c r="S1458" t="s">
        <v>56</v>
      </c>
      <c r="T1458" t="s">
        <v>52</v>
      </c>
      <c r="U1458">
        <v>37.804400000000001</v>
      </c>
      <c r="V1458">
        <v>-122.27119999999999</v>
      </c>
      <c r="W1458">
        <f t="shared" si="44"/>
        <v>2023</v>
      </c>
      <c r="X1458" t="str">
        <f t="shared" si="45"/>
        <v>July</v>
      </c>
      <c r="Y1458" s="2">
        <v>45110</v>
      </c>
      <c r="Z1458">
        <v>7</v>
      </c>
      <c r="AA1458" t="b">
        <v>1</v>
      </c>
      <c r="AB1458" s="2">
        <v>45820</v>
      </c>
      <c r="AC1458">
        <v>25</v>
      </c>
      <c r="AD1458">
        <v>69</v>
      </c>
      <c r="AE1458">
        <v>12</v>
      </c>
      <c r="AF1458">
        <v>0.9</v>
      </c>
      <c r="AG1458">
        <v>1</v>
      </c>
      <c r="AH1458" s="30">
        <v>1</v>
      </c>
      <c r="AI1458">
        <v>0</v>
      </c>
      <c r="AJ1458" t="s">
        <v>53</v>
      </c>
      <c r="AK1458" t="s">
        <v>42</v>
      </c>
      <c r="AL1458" s="29">
        <f>Table1[[#This Row],[membership_tenure_months]]*Table1[[#This Row],[final_price]]</f>
        <v>475</v>
      </c>
    </row>
    <row r="1459" spans="1:38" x14ac:dyDescent="0.35">
      <c r="A1459">
        <v>46</v>
      </c>
      <c r="B1459" t="s">
        <v>43</v>
      </c>
      <c r="C1459">
        <v>3</v>
      </c>
      <c r="D1459" t="s">
        <v>112</v>
      </c>
      <c r="E1459" t="b">
        <v>1</v>
      </c>
      <c r="F1459" s="1">
        <v>0.84513888888888888</v>
      </c>
      <c r="G1459" s="1">
        <v>0.88263888888888886</v>
      </c>
      <c r="H1459">
        <v>54</v>
      </c>
      <c r="I1459" t="b">
        <v>0</v>
      </c>
      <c r="J1459" t="b">
        <v>0</v>
      </c>
      <c r="K1459" t="b">
        <v>1</v>
      </c>
      <c r="L1459" t="s">
        <v>45</v>
      </c>
      <c r="M1459">
        <v>30</v>
      </c>
      <c r="N1459" t="s">
        <v>37</v>
      </c>
      <c r="O1459">
        <v>30</v>
      </c>
      <c r="P1459" t="s">
        <v>51</v>
      </c>
      <c r="Q1459">
        <v>0.1</v>
      </c>
      <c r="R1459" s="29">
        <v>27</v>
      </c>
      <c r="S1459" t="s">
        <v>47</v>
      </c>
      <c r="T1459" t="s">
        <v>52</v>
      </c>
      <c r="U1459">
        <v>37.804400000000001</v>
      </c>
      <c r="V1459">
        <v>-122.27119999999999</v>
      </c>
      <c r="W1459">
        <f t="shared" si="44"/>
        <v>2024</v>
      </c>
      <c r="X1459" t="str">
        <f t="shared" si="45"/>
        <v>November</v>
      </c>
      <c r="Y1459" s="2">
        <v>45601</v>
      </c>
      <c r="Z1459">
        <v>0</v>
      </c>
      <c r="AA1459" t="b">
        <v>0</v>
      </c>
      <c r="AB1459" s="2">
        <v>45848</v>
      </c>
      <c r="AC1459">
        <v>9</v>
      </c>
      <c r="AD1459">
        <v>41</v>
      </c>
      <c r="AE1459">
        <v>12</v>
      </c>
      <c r="AF1459">
        <v>0.9</v>
      </c>
      <c r="AG1459">
        <v>3</v>
      </c>
      <c r="AH1459" s="30">
        <v>0</v>
      </c>
      <c r="AI1459">
        <v>0</v>
      </c>
      <c r="AJ1459" t="s">
        <v>53</v>
      </c>
      <c r="AK1459" t="s">
        <v>42</v>
      </c>
      <c r="AL1459" s="29">
        <f>Table1[[#This Row],[membership_tenure_months]]*Table1[[#This Row],[final_price]]</f>
        <v>243</v>
      </c>
    </row>
    <row r="1460" spans="1:38" x14ac:dyDescent="0.35">
      <c r="A1460">
        <v>41</v>
      </c>
      <c r="B1460" t="s">
        <v>34</v>
      </c>
      <c r="C1460">
        <v>1</v>
      </c>
      <c r="D1460" t="s">
        <v>94</v>
      </c>
      <c r="E1460" t="b">
        <v>1</v>
      </c>
      <c r="F1460" s="1">
        <v>0.40694444444444444</v>
      </c>
      <c r="G1460" s="1">
        <v>0.46527777777777779</v>
      </c>
      <c r="H1460">
        <v>84</v>
      </c>
      <c r="I1460" t="b">
        <v>1</v>
      </c>
      <c r="J1460" t="b">
        <v>1</v>
      </c>
      <c r="K1460" t="b">
        <v>0</v>
      </c>
      <c r="L1460" t="s">
        <v>80</v>
      </c>
      <c r="M1460">
        <v>50</v>
      </c>
      <c r="N1460" t="s">
        <v>97</v>
      </c>
      <c r="O1460">
        <v>45</v>
      </c>
      <c r="P1460" t="s">
        <v>46</v>
      </c>
      <c r="Q1460">
        <v>0</v>
      </c>
      <c r="R1460" s="29">
        <v>45</v>
      </c>
      <c r="S1460" t="s">
        <v>39</v>
      </c>
      <c r="T1460" t="s">
        <v>83</v>
      </c>
      <c r="U1460">
        <v>33.770099999999999</v>
      </c>
      <c r="V1460">
        <v>-118.19370000000001</v>
      </c>
      <c r="W1460">
        <f t="shared" si="44"/>
        <v>2023</v>
      </c>
      <c r="X1460" t="str">
        <f t="shared" si="45"/>
        <v>July</v>
      </c>
      <c r="Y1460" s="2">
        <v>45129</v>
      </c>
      <c r="Z1460">
        <v>7</v>
      </c>
      <c r="AA1460" t="b">
        <v>1</v>
      </c>
      <c r="AB1460" s="2">
        <v>45821</v>
      </c>
      <c r="AC1460">
        <v>25</v>
      </c>
      <c r="AD1460">
        <v>68</v>
      </c>
      <c r="AE1460">
        <v>4</v>
      </c>
      <c r="AF1460">
        <v>1.4</v>
      </c>
      <c r="AG1460">
        <v>0</v>
      </c>
      <c r="AH1460" s="30">
        <v>1</v>
      </c>
      <c r="AI1460">
        <v>0</v>
      </c>
      <c r="AJ1460" t="s">
        <v>84</v>
      </c>
      <c r="AK1460" t="s">
        <v>42</v>
      </c>
      <c r="AL1460" s="29">
        <f>Table1[[#This Row],[membership_tenure_months]]*Table1[[#This Row],[final_price]]</f>
        <v>1125</v>
      </c>
    </row>
    <row r="1461" spans="1:38" x14ac:dyDescent="0.35">
      <c r="A1461">
        <v>23</v>
      </c>
      <c r="B1461" t="s">
        <v>66</v>
      </c>
      <c r="C1461">
        <v>3</v>
      </c>
      <c r="D1461" t="s">
        <v>99</v>
      </c>
      <c r="E1461" t="b">
        <v>0</v>
      </c>
      <c r="F1461" s="1">
        <v>0.5708333333333333</v>
      </c>
      <c r="G1461" s="1">
        <v>0.60624999999999996</v>
      </c>
      <c r="H1461">
        <v>51</v>
      </c>
      <c r="I1461" t="b">
        <v>0</v>
      </c>
      <c r="J1461" t="b">
        <v>0</v>
      </c>
      <c r="K1461" t="b">
        <v>1</v>
      </c>
      <c r="L1461" t="s">
        <v>36</v>
      </c>
      <c r="M1461">
        <v>70</v>
      </c>
      <c r="N1461" t="s">
        <v>37</v>
      </c>
      <c r="O1461">
        <v>70</v>
      </c>
      <c r="P1461" t="s">
        <v>38</v>
      </c>
      <c r="Q1461">
        <v>0.05</v>
      </c>
      <c r="R1461" s="29">
        <v>66.5</v>
      </c>
      <c r="S1461" t="s">
        <v>68</v>
      </c>
      <c r="T1461" t="s">
        <v>83</v>
      </c>
      <c r="U1461">
        <v>33.770099999999999</v>
      </c>
      <c r="V1461">
        <v>-118.19370000000001</v>
      </c>
      <c r="W1461">
        <f t="shared" si="44"/>
        <v>2024</v>
      </c>
      <c r="X1461" t="str">
        <f t="shared" si="45"/>
        <v>April</v>
      </c>
      <c r="Y1461" s="2">
        <v>45411</v>
      </c>
      <c r="Z1461">
        <v>0</v>
      </c>
      <c r="AA1461" t="b">
        <v>1</v>
      </c>
      <c r="AB1461" s="2">
        <v>45837</v>
      </c>
      <c r="AC1461">
        <v>16</v>
      </c>
      <c r="AD1461">
        <v>52</v>
      </c>
      <c r="AE1461">
        <v>12</v>
      </c>
      <c r="AF1461">
        <v>0.8</v>
      </c>
      <c r="AG1461">
        <v>3.5</v>
      </c>
      <c r="AH1461" s="30">
        <v>0</v>
      </c>
      <c r="AI1461">
        <v>1</v>
      </c>
      <c r="AJ1461" t="s">
        <v>84</v>
      </c>
      <c r="AK1461" t="s">
        <v>42</v>
      </c>
      <c r="AL1461" s="29">
        <f>Table1[[#This Row],[membership_tenure_months]]*Table1[[#This Row],[final_price]]</f>
        <v>1064</v>
      </c>
    </row>
    <row r="1462" spans="1:38" x14ac:dyDescent="0.35">
      <c r="A1462">
        <v>16</v>
      </c>
      <c r="B1462" t="s">
        <v>34</v>
      </c>
      <c r="C1462">
        <v>1</v>
      </c>
      <c r="D1462" t="s">
        <v>81</v>
      </c>
      <c r="E1462" t="b">
        <v>0</v>
      </c>
      <c r="F1462" s="1">
        <v>0.36180555555555555</v>
      </c>
      <c r="G1462" s="1">
        <v>0.48125000000000001</v>
      </c>
      <c r="H1462">
        <v>172</v>
      </c>
      <c r="I1462" t="b">
        <v>0</v>
      </c>
      <c r="J1462" t="b">
        <v>0</v>
      </c>
      <c r="K1462" t="b">
        <v>1</v>
      </c>
      <c r="L1462" t="s">
        <v>80</v>
      </c>
      <c r="M1462">
        <v>50</v>
      </c>
      <c r="N1462" t="s">
        <v>82</v>
      </c>
      <c r="O1462">
        <v>37.5</v>
      </c>
      <c r="P1462" t="s">
        <v>38</v>
      </c>
      <c r="Q1462">
        <v>0.05</v>
      </c>
      <c r="R1462" s="29">
        <v>35.625</v>
      </c>
      <c r="S1462" t="s">
        <v>39</v>
      </c>
      <c r="T1462" t="s">
        <v>76</v>
      </c>
      <c r="U1462">
        <v>37.774900000000002</v>
      </c>
      <c r="V1462">
        <v>-122.4194</v>
      </c>
      <c r="W1462">
        <f t="shared" si="44"/>
        <v>2023</v>
      </c>
      <c r="X1462" t="str">
        <f t="shared" si="45"/>
        <v>July</v>
      </c>
      <c r="Y1462" s="2">
        <v>45137</v>
      </c>
      <c r="Z1462">
        <v>0</v>
      </c>
      <c r="AA1462" t="b">
        <v>1</v>
      </c>
      <c r="AB1462" s="2">
        <v>45821</v>
      </c>
      <c r="AC1462">
        <v>25</v>
      </c>
      <c r="AD1462">
        <v>68</v>
      </c>
      <c r="AE1462">
        <v>4</v>
      </c>
      <c r="AF1462">
        <v>2.9</v>
      </c>
      <c r="AG1462">
        <v>1.88</v>
      </c>
      <c r="AH1462" s="30">
        <v>1</v>
      </c>
      <c r="AI1462">
        <v>0</v>
      </c>
      <c r="AJ1462" t="s">
        <v>77</v>
      </c>
      <c r="AK1462" t="s">
        <v>42</v>
      </c>
      <c r="AL1462" s="29">
        <f>Table1[[#This Row],[membership_tenure_months]]*Table1[[#This Row],[final_price]]</f>
        <v>890.625</v>
      </c>
    </row>
    <row r="1463" spans="1:38" x14ac:dyDescent="0.35">
      <c r="A1463">
        <v>41</v>
      </c>
      <c r="B1463" t="s">
        <v>54</v>
      </c>
      <c r="C1463">
        <v>4</v>
      </c>
      <c r="D1463" t="s">
        <v>163</v>
      </c>
      <c r="E1463" t="b">
        <v>0</v>
      </c>
      <c r="F1463" s="1">
        <v>0.71388888888888891</v>
      </c>
      <c r="G1463" s="1">
        <v>0.76111111111111107</v>
      </c>
      <c r="H1463">
        <v>68</v>
      </c>
      <c r="I1463" t="b">
        <v>1</v>
      </c>
      <c r="J1463" t="b">
        <v>1</v>
      </c>
      <c r="K1463" t="b">
        <v>0</v>
      </c>
      <c r="L1463" t="s">
        <v>80</v>
      </c>
      <c r="M1463">
        <v>20</v>
      </c>
      <c r="N1463" t="s">
        <v>97</v>
      </c>
      <c r="O1463">
        <v>18</v>
      </c>
      <c r="P1463" t="s">
        <v>46</v>
      </c>
      <c r="Q1463">
        <v>0</v>
      </c>
      <c r="R1463" s="29">
        <v>18</v>
      </c>
      <c r="S1463" t="s">
        <v>56</v>
      </c>
      <c r="T1463" t="s">
        <v>83</v>
      </c>
      <c r="U1463">
        <v>33.770099999999999</v>
      </c>
      <c r="V1463">
        <v>-118.19370000000001</v>
      </c>
      <c r="W1463">
        <f t="shared" si="44"/>
        <v>2025</v>
      </c>
      <c r="X1463" t="str">
        <f t="shared" si="45"/>
        <v>March</v>
      </c>
      <c r="Y1463" s="2">
        <v>45717</v>
      </c>
      <c r="Z1463">
        <v>8</v>
      </c>
      <c r="AA1463" t="b">
        <v>0</v>
      </c>
      <c r="AB1463" s="2">
        <v>45854</v>
      </c>
      <c r="AC1463">
        <v>5</v>
      </c>
      <c r="AD1463">
        <v>35</v>
      </c>
      <c r="AE1463">
        <v>16</v>
      </c>
      <c r="AF1463">
        <v>1.1000000000000001</v>
      </c>
      <c r="AG1463">
        <v>0</v>
      </c>
      <c r="AH1463" s="30">
        <v>0</v>
      </c>
      <c r="AI1463">
        <v>0</v>
      </c>
      <c r="AJ1463" t="s">
        <v>84</v>
      </c>
      <c r="AK1463" t="s">
        <v>42</v>
      </c>
      <c r="AL1463" s="29">
        <f>Table1[[#This Row],[membership_tenure_months]]*Table1[[#This Row],[final_price]]</f>
        <v>90</v>
      </c>
    </row>
    <row r="1464" spans="1:38" x14ac:dyDescent="0.35">
      <c r="A1464">
        <v>46</v>
      </c>
      <c r="B1464" t="s">
        <v>66</v>
      </c>
      <c r="C1464">
        <v>2</v>
      </c>
      <c r="D1464" t="s">
        <v>92</v>
      </c>
      <c r="E1464" t="b">
        <v>0</v>
      </c>
      <c r="F1464" s="1">
        <v>0.47708333333333336</v>
      </c>
      <c r="G1464" s="1">
        <v>0.56874999999999998</v>
      </c>
      <c r="H1464">
        <v>132</v>
      </c>
      <c r="I1464" t="b">
        <v>1</v>
      </c>
      <c r="J1464" t="b">
        <v>1</v>
      </c>
      <c r="K1464" t="b">
        <v>0</v>
      </c>
      <c r="L1464" t="s">
        <v>45</v>
      </c>
      <c r="M1464">
        <v>70</v>
      </c>
      <c r="N1464" t="s">
        <v>37</v>
      </c>
      <c r="O1464">
        <v>70</v>
      </c>
      <c r="P1464" t="s">
        <v>46</v>
      </c>
      <c r="Q1464">
        <v>0</v>
      </c>
      <c r="R1464" s="29">
        <v>70</v>
      </c>
      <c r="S1464" t="s">
        <v>68</v>
      </c>
      <c r="T1464" t="s">
        <v>76</v>
      </c>
      <c r="U1464">
        <v>37.774900000000002</v>
      </c>
      <c r="V1464">
        <v>-122.4194</v>
      </c>
      <c r="W1464">
        <f t="shared" si="44"/>
        <v>2023</v>
      </c>
      <c r="X1464" t="str">
        <f t="shared" si="45"/>
        <v>July</v>
      </c>
      <c r="Y1464" s="2">
        <v>45130</v>
      </c>
      <c r="Z1464">
        <v>3</v>
      </c>
      <c r="AA1464" t="b">
        <v>0</v>
      </c>
      <c r="AB1464" s="2">
        <v>45821</v>
      </c>
      <c r="AC1464">
        <v>25</v>
      </c>
      <c r="AD1464">
        <v>68</v>
      </c>
      <c r="AE1464">
        <v>8</v>
      </c>
      <c r="AF1464">
        <v>2.2000000000000002</v>
      </c>
      <c r="AG1464">
        <v>0</v>
      </c>
      <c r="AH1464" s="30">
        <v>1</v>
      </c>
      <c r="AI1464">
        <v>1</v>
      </c>
      <c r="AJ1464" t="s">
        <v>77</v>
      </c>
      <c r="AK1464" t="s">
        <v>42</v>
      </c>
      <c r="AL1464" s="29">
        <f>Table1[[#This Row],[membership_tenure_months]]*Table1[[#This Row],[final_price]]</f>
        <v>1750</v>
      </c>
    </row>
    <row r="1465" spans="1:38" x14ac:dyDescent="0.35">
      <c r="A1465">
        <v>37</v>
      </c>
      <c r="B1465" t="s">
        <v>34</v>
      </c>
      <c r="C1465">
        <v>1</v>
      </c>
      <c r="D1465" t="s">
        <v>114</v>
      </c>
      <c r="E1465" t="b">
        <v>1</v>
      </c>
      <c r="F1465" s="1">
        <v>0.54861111111111116</v>
      </c>
      <c r="G1465" s="1">
        <v>0.66805555555555551</v>
      </c>
      <c r="H1465">
        <v>172</v>
      </c>
      <c r="I1465" t="b">
        <v>0</v>
      </c>
      <c r="J1465" t="b">
        <v>0</v>
      </c>
      <c r="K1465" t="b">
        <v>1</v>
      </c>
      <c r="L1465" t="s">
        <v>36</v>
      </c>
      <c r="M1465">
        <v>50</v>
      </c>
      <c r="N1465" t="s">
        <v>37</v>
      </c>
      <c r="O1465">
        <v>50</v>
      </c>
      <c r="P1465" t="s">
        <v>38</v>
      </c>
      <c r="Q1465">
        <v>0.05</v>
      </c>
      <c r="R1465" s="29">
        <v>47.5</v>
      </c>
      <c r="S1465" t="s">
        <v>39</v>
      </c>
      <c r="T1465" t="s">
        <v>48</v>
      </c>
      <c r="U1465">
        <v>36.7378</v>
      </c>
      <c r="V1465">
        <v>-119.7871</v>
      </c>
      <c r="W1465">
        <f t="shared" si="44"/>
        <v>2022</v>
      </c>
      <c r="X1465" t="str">
        <f t="shared" si="45"/>
        <v>July</v>
      </c>
      <c r="Y1465" s="2">
        <v>44766</v>
      </c>
      <c r="Z1465">
        <v>0</v>
      </c>
      <c r="AA1465" t="b">
        <v>0</v>
      </c>
      <c r="AB1465" s="2">
        <v>45801</v>
      </c>
      <c r="AC1465">
        <v>37</v>
      </c>
      <c r="AD1465">
        <v>88</v>
      </c>
      <c r="AE1465">
        <v>4</v>
      </c>
      <c r="AF1465">
        <v>2.9</v>
      </c>
      <c r="AG1465">
        <v>2.5</v>
      </c>
      <c r="AH1465" s="30">
        <v>1</v>
      </c>
      <c r="AI1465">
        <v>1</v>
      </c>
      <c r="AJ1465" t="s">
        <v>49</v>
      </c>
      <c r="AK1465" t="s">
        <v>42</v>
      </c>
      <c r="AL1465" s="29">
        <f>Table1[[#This Row],[membership_tenure_months]]*Table1[[#This Row],[final_price]]</f>
        <v>1757.5</v>
      </c>
    </row>
    <row r="1466" spans="1:38" x14ac:dyDescent="0.35">
      <c r="A1466">
        <v>41</v>
      </c>
      <c r="B1466" t="s">
        <v>34</v>
      </c>
      <c r="C1466">
        <v>1</v>
      </c>
      <c r="D1466" t="s">
        <v>81</v>
      </c>
      <c r="E1466" t="b">
        <v>1</v>
      </c>
      <c r="F1466" s="1">
        <v>0.80763888888888891</v>
      </c>
      <c r="G1466" s="1">
        <v>0.8520833333333333</v>
      </c>
      <c r="H1466">
        <v>64</v>
      </c>
      <c r="I1466" t="b">
        <v>0</v>
      </c>
      <c r="J1466" t="b">
        <v>0</v>
      </c>
      <c r="K1466" t="b">
        <v>0</v>
      </c>
      <c r="L1466" t="s">
        <v>45</v>
      </c>
      <c r="M1466">
        <v>50</v>
      </c>
      <c r="N1466" t="s">
        <v>37</v>
      </c>
      <c r="O1466">
        <v>50</v>
      </c>
      <c r="P1466" t="s">
        <v>46</v>
      </c>
      <c r="Q1466">
        <v>0</v>
      </c>
      <c r="R1466" s="29">
        <v>50</v>
      </c>
      <c r="S1466" t="s">
        <v>39</v>
      </c>
      <c r="T1466" t="s">
        <v>48</v>
      </c>
      <c r="U1466">
        <v>36.7378</v>
      </c>
      <c r="V1466">
        <v>-119.7871</v>
      </c>
      <c r="W1466">
        <f t="shared" si="44"/>
        <v>2025</v>
      </c>
      <c r="X1466" t="str">
        <f t="shared" si="45"/>
        <v>May</v>
      </c>
      <c r="Y1466" s="2">
        <v>45779</v>
      </c>
      <c r="Z1466">
        <v>0</v>
      </c>
      <c r="AA1466" t="b">
        <v>1</v>
      </c>
      <c r="AB1466" s="2">
        <v>45858</v>
      </c>
      <c r="AC1466">
        <v>3</v>
      </c>
      <c r="AD1466">
        <v>31</v>
      </c>
      <c r="AE1466">
        <v>4</v>
      </c>
      <c r="AF1466">
        <v>1.1000000000000001</v>
      </c>
      <c r="AG1466">
        <v>0</v>
      </c>
      <c r="AH1466" s="30">
        <v>0</v>
      </c>
      <c r="AI1466">
        <v>1</v>
      </c>
      <c r="AJ1466" t="s">
        <v>49</v>
      </c>
      <c r="AK1466" t="s">
        <v>42</v>
      </c>
      <c r="AL1466" s="29">
        <f>Table1[[#This Row],[membership_tenure_months]]*Table1[[#This Row],[final_price]]</f>
        <v>150</v>
      </c>
    </row>
    <row r="1467" spans="1:38" x14ac:dyDescent="0.35">
      <c r="A1467">
        <v>20</v>
      </c>
      <c r="B1467" t="s">
        <v>54</v>
      </c>
      <c r="C1467">
        <v>4</v>
      </c>
      <c r="D1467" t="s">
        <v>170</v>
      </c>
      <c r="E1467" t="b">
        <v>0</v>
      </c>
      <c r="F1467" s="1">
        <v>0.49375000000000002</v>
      </c>
      <c r="G1467" s="1">
        <v>0.59791666666666665</v>
      </c>
      <c r="H1467">
        <v>150</v>
      </c>
      <c r="I1467" t="b">
        <v>1</v>
      </c>
      <c r="J1467" t="b">
        <v>1</v>
      </c>
      <c r="K1467" t="b">
        <v>0</v>
      </c>
      <c r="L1467" t="s">
        <v>80</v>
      </c>
      <c r="M1467">
        <v>20</v>
      </c>
      <c r="N1467" t="s">
        <v>37</v>
      </c>
      <c r="O1467">
        <v>20</v>
      </c>
      <c r="P1467" t="s">
        <v>38</v>
      </c>
      <c r="Q1467">
        <v>0.05</v>
      </c>
      <c r="R1467" s="29">
        <v>19</v>
      </c>
      <c r="S1467" t="s">
        <v>56</v>
      </c>
      <c r="T1467" t="s">
        <v>72</v>
      </c>
      <c r="U1467">
        <v>35.3733</v>
      </c>
      <c r="V1467">
        <v>-119.0187</v>
      </c>
      <c r="W1467">
        <f t="shared" si="44"/>
        <v>2022</v>
      </c>
      <c r="X1467" t="str">
        <f t="shared" si="45"/>
        <v>August</v>
      </c>
      <c r="Y1467" s="2">
        <v>44790</v>
      </c>
      <c r="Z1467">
        <v>8</v>
      </c>
      <c r="AA1467" t="b">
        <v>1</v>
      </c>
      <c r="AB1467" s="2">
        <v>45802</v>
      </c>
      <c r="AC1467">
        <v>36</v>
      </c>
      <c r="AD1467">
        <v>87</v>
      </c>
      <c r="AE1467">
        <v>16</v>
      </c>
      <c r="AF1467">
        <v>2.5</v>
      </c>
      <c r="AG1467">
        <v>1</v>
      </c>
      <c r="AH1467" s="30">
        <v>1</v>
      </c>
      <c r="AI1467">
        <v>0</v>
      </c>
      <c r="AJ1467" t="s">
        <v>73</v>
      </c>
      <c r="AK1467" t="s">
        <v>42</v>
      </c>
      <c r="AL1467" s="29">
        <f>Table1[[#This Row],[membership_tenure_months]]*Table1[[#This Row],[final_price]]</f>
        <v>684</v>
      </c>
    </row>
    <row r="1468" spans="1:38" x14ac:dyDescent="0.35">
      <c r="A1468">
        <v>30</v>
      </c>
      <c r="B1468" t="s">
        <v>34</v>
      </c>
      <c r="C1468">
        <v>3</v>
      </c>
      <c r="D1468" t="s">
        <v>74</v>
      </c>
      <c r="E1468" t="b">
        <v>0</v>
      </c>
      <c r="F1468" s="1">
        <v>0.42777777777777776</v>
      </c>
      <c r="G1468" s="1">
        <v>0.4909722222222222</v>
      </c>
      <c r="H1468">
        <v>91</v>
      </c>
      <c r="I1468" t="b">
        <v>1</v>
      </c>
      <c r="J1468" t="b">
        <v>0</v>
      </c>
      <c r="K1468" t="b">
        <v>1</v>
      </c>
      <c r="L1468" t="s">
        <v>80</v>
      </c>
      <c r="M1468">
        <v>50</v>
      </c>
      <c r="N1468" t="s">
        <v>37</v>
      </c>
      <c r="O1468">
        <v>50</v>
      </c>
      <c r="P1468" t="s">
        <v>51</v>
      </c>
      <c r="Q1468">
        <v>0.1</v>
      </c>
      <c r="R1468" s="29">
        <v>45</v>
      </c>
      <c r="S1468" t="s">
        <v>39</v>
      </c>
      <c r="T1468" t="s">
        <v>76</v>
      </c>
      <c r="U1468">
        <v>37.774900000000002</v>
      </c>
      <c r="V1468">
        <v>-122.4194</v>
      </c>
      <c r="W1468">
        <f t="shared" si="44"/>
        <v>2024</v>
      </c>
      <c r="X1468" t="str">
        <f t="shared" si="45"/>
        <v>April</v>
      </c>
      <c r="Y1468" s="2">
        <v>45397</v>
      </c>
      <c r="Z1468">
        <v>0</v>
      </c>
      <c r="AA1468" t="b">
        <v>0</v>
      </c>
      <c r="AB1468" s="2">
        <v>45836</v>
      </c>
      <c r="AC1468">
        <v>16</v>
      </c>
      <c r="AD1468">
        <v>53</v>
      </c>
      <c r="AE1468">
        <v>12</v>
      </c>
      <c r="AF1468">
        <v>1.5</v>
      </c>
      <c r="AG1468">
        <v>5</v>
      </c>
      <c r="AH1468" s="30">
        <v>0</v>
      </c>
      <c r="AI1468">
        <v>0</v>
      </c>
      <c r="AJ1468" t="s">
        <v>77</v>
      </c>
      <c r="AK1468" t="s">
        <v>42</v>
      </c>
      <c r="AL1468" s="29">
        <f>Table1[[#This Row],[membership_tenure_months]]*Table1[[#This Row],[final_price]]</f>
        <v>720</v>
      </c>
    </row>
    <row r="1469" spans="1:38" x14ac:dyDescent="0.35">
      <c r="A1469">
        <v>40</v>
      </c>
      <c r="B1469" t="s">
        <v>34</v>
      </c>
      <c r="C1469">
        <v>4</v>
      </c>
      <c r="D1469" t="s">
        <v>184</v>
      </c>
      <c r="E1469" t="b">
        <v>1</v>
      </c>
      <c r="F1469" s="1">
        <v>0.41319444444444442</v>
      </c>
      <c r="G1469" s="1">
        <v>0.4465277777777778</v>
      </c>
      <c r="H1469">
        <v>48</v>
      </c>
      <c r="I1469" t="b">
        <v>0</v>
      </c>
      <c r="J1469" t="b">
        <v>0</v>
      </c>
      <c r="K1469" t="b">
        <v>1</v>
      </c>
      <c r="L1469" t="s">
        <v>45</v>
      </c>
      <c r="M1469">
        <v>50</v>
      </c>
      <c r="N1469" t="s">
        <v>37</v>
      </c>
      <c r="O1469">
        <v>50</v>
      </c>
      <c r="P1469" t="s">
        <v>46</v>
      </c>
      <c r="Q1469">
        <v>0</v>
      </c>
      <c r="R1469" s="29">
        <v>50</v>
      </c>
      <c r="S1469" t="s">
        <v>39</v>
      </c>
      <c r="T1469" t="s">
        <v>48</v>
      </c>
      <c r="U1469">
        <v>36.7378</v>
      </c>
      <c r="V1469">
        <v>-119.7871</v>
      </c>
      <c r="W1469">
        <f t="shared" si="44"/>
        <v>2022</v>
      </c>
      <c r="X1469" t="str">
        <f t="shared" si="45"/>
        <v>December</v>
      </c>
      <c r="Y1469" s="2">
        <v>44903</v>
      </c>
      <c r="Z1469">
        <v>0</v>
      </c>
      <c r="AA1469" t="b">
        <v>0</v>
      </c>
      <c r="AB1469" s="2">
        <v>45808</v>
      </c>
      <c r="AC1469">
        <v>32</v>
      </c>
      <c r="AD1469">
        <v>81</v>
      </c>
      <c r="AE1469">
        <v>16</v>
      </c>
      <c r="AF1469">
        <v>0.8</v>
      </c>
      <c r="AG1469">
        <v>0</v>
      </c>
      <c r="AH1469" s="30">
        <v>1</v>
      </c>
      <c r="AI1469">
        <v>1</v>
      </c>
      <c r="AJ1469" t="s">
        <v>49</v>
      </c>
      <c r="AK1469" t="s">
        <v>42</v>
      </c>
      <c r="AL1469" s="29">
        <f>Table1[[#This Row],[membership_tenure_months]]*Table1[[#This Row],[final_price]]</f>
        <v>1600</v>
      </c>
    </row>
    <row r="1470" spans="1:38" x14ac:dyDescent="0.35">
      <c r="A1470">
        <v>38</v>
      </c>
      <c r="B1470" t="s">
        <v>66</v>
      </c>
      <c r="C1470">
        <v>3</v>
      </c>
      <c r="D1470" t="s">
        <v>154</v>
      </c>
      <c r="E1470" t="b">
        <v>1</v>
      </c>
      <c r="F1470" s="1">
        <v>0.69513888888888886</v>
      </c>
      <c r="G1470" s="1">
        <v>0.7416666666666667</v>
      </c>
      <c r="H1470">
        <v>67</v>
      </c>
      <c r="I1470" t="b">
        <v>1</v>
      </c>
      <c r="J1470" t="b">
        <v>0</v>
      </c>
      <c r="K1470" t="b">
        <v>1</v>
      </c>
      <c r="L1470" t="s">
        <v>36</v>
      </c>
      <c r="M1470">
        <v>70</v>
      </c>
      <c r="N1470" t="s">
        <v>37</v>
      </c>
      <c r="O1470">
        <v>70</v>
      </c>
      <c r="P1470" t="s">
        <v>46</v>
      </c>
      <c r="Q1470">
        <v>0</v>
      </c>
      <c r="R1470" s="29">
        <v>70</v>
      </c>
      <c r="S1470" t="s">
        <v>68</v>
      </c>
      <c r="T1470" t="s">
        <v>40</v>
      </c>
      <c r="U1470">
        <v>37.338200000000001</v>
      </c>
      <c r="V1470">
        <v>-121.88630000000001</v>
      </c>
      <c r="W1470">
        <f t="shared" si="44"/>
        <v>2023</v>
      </c>
      <c r="X1470" t="str">
        <f t="shared" si="45"/>
        <v>March</v>
      </c>
      <c r="Y1470" s="2">
        <v>44997</v>
      </c>
      <c r="Z1470">
        <v>0</v>
      </c>
      <c r="AA1470" t="b">
        <v>1</v>
      </c>
      <c r="AB1470" s="2">
        <v>45814</v>
      </c>
      <c r="AC1470">
        <v>29</v>
      </c>
      <c r="AD1470">
        <v>75</v>
      </c>
      <c r="AE1470">
        <v>12</v>
      </c>
      <c r="AF1470">
        <v>1.1000000000000001</v>
      </c>
      <c r="AG1470">
        <v>0</v>
      </c>
      <c r="AH1470" s="30">
        <v>1</v>
      </c>
      <c r="AI1470">
        <v>1</v>
      </c>
      <c r="AJ1470" t="s">
        <v>41</v>
      </c>
      <c r="AK1470" t="s">
        <v>42</v>
      </c>
      <c r="AL1470" s="29">
        <f>Table1[[#This Row],[membership_tenure_months]]*Table1[[#This Row],[final_price]]</f>
        <v>2030</v>
      </c>
    </row>
    <row r="1471" spans="1:38" x14ac:dyDescent="0.35">
      <c r="A1471">
        <v>47</v>
      </c>
      <c r="B1471" t="s">
        <v>54</v>
      </c>
      <c r="C1471">
        <v>5</v>
      </c>
      <c r="D1471" t="s">
        <v>123</v>
      </c>
      <c r="E1471" t="b">
        <v>0</v>
      </c>
      <c r="F1471" s="1">
        <v>0.47638888888888886</v>
      </c>
      <c r="G1471" s="1">
        <v>0.53819444444444442</v>
      </c>
      <c r="H1471">
        <v>89</v>
      </c>
      <c r="I1471" t="b">
        <v>0</v>
      </c>
      <c r="J1471" t="b">
        <v>0</v>
      </c>
      <c r="K1471" t="b">
        <v>1</v>
      </c>
      <c r="L1471" t="s">
        <v>45</v>
      </c>
      <c r="M1471">
        <v>20</v>
      </c>
      <c r="N1471" t="s">
        <v>37</v>
      </c>
      <c r="O1471">
        <v>20</v>
      </c>
      <c r="P1471" t="s">
        <v>93</v>
      </c>
      <c r="Q1471">
        <v>0.15</v>
      </c>
      <c r="R1471" s="29">
        <v>17</v>
      </c>
      <c r="S1471" t="s">
        <v>56</v>
      </c>
      <c r="T1471" t="s">
        <v>40</v>
      </c>
      <c r="U1471">
        <v>37.338200000000001</v>
      </c>
      <c r="V1471">
        <v>-121.88630000000001</v>
      </c>
      <c r="W1471">
        <f t="shared" si="44"/>
        <v>2023</v>
      </c>
      <c r="X1471" t="str">
        <f t="shared" si="45"/>
        <v>October</v>
      </c>
      <c r="Y1471" s="2">
        <v>45227</v>
      </c>
      <c r="Z1471">
        <v>0</v>
      </c>
      <c r="AA1471" t="b">
        <v>0</v>
      </c>
      <c r="AB1471" s="2">
        <v>45826</v>
      </c>
      <c r="AC1471">
        <v>22</v>
      </c>
      <c r="AD1471">
        <v>63</v>
      </c>
      <c r="AE1471">
        <v>20</v>
      </c>
      <c r="AF1471">
        <v>1.5</v>
      </c>
      <c r="AG1471">
        <v>3</v>
      </c>
      <c r="AH1471" s="30">
        <v>1</v>
      </c>
      <c r="AI1471">
        <v>0</v>
      </c>
      <c r="AJ1471" t="s">
        <v>41</v>
      </c>
      <c r="AK1471" t="s">
        <v>42</v>
      </c>
      <c r="AL1471" s="29">
        <f>Table1[[#This Row],[membership_tenure_months]]*Table1[[#This Row],[final_price]]</f>
        <v>374</v>
      </c>
    </row>
    <row r="1472" spans="1:38" x14ac:dyDescent="0.35">
      <c r="A1472">
        <v>15</v>
      </c>
      <c r="B1472" t="s">
        <v>43</v>
      </c>
      <c r="C1472">
        <v>3</v>
      </c>
      <c r="D1472" t="s">
        <v>71</v>
      </c>
      <c r="E1472" t="b">
        <v>0</v>
      </c>
      <c r="F1472" s="1">
        <v>0.60624999999999996</v>
      </c>
      <c r="G1472" s="1">
        <v>0.7</v>
      </c>
      <c r="H1472">
        <v>135</v>
      </c>
      <c r="I1472" t="b">
        <v>0</v>
      </c>
      <c r="J1472" t="b">
        <v>0</v>
      </c>
      <c r="K1472" t="b">
        <v>1</v>
      </c>
      <c r="L1472" t="s">
        <v>36</v>
      </c>
      <c r="M1472">
        <v>30</v>
      </c>
      <c r="N1472" t="s">
        <v>37</v>
      </c>
      <c r="O1472">
        <v>30</v>
      </c>
      <c r="P1472" t="s">
        <v>51</v>
      </c>
      <c r="Q1472">
        <v>0.1</v>
      </c>
      <c r="R1472" s="29">
        <v>27</v>
      </c>
      <c r="S1472" t="s">
        <v>47</v>
      </c>
      <c r="T1472" t="s">
        <v>40</v>
      </c>
      <c r="U1472">
        <v>37.338200000000001</v>
      </c>
      <c r="V1472">
        <v>-121.88630000000001</v>
      </c>
      <c r="W1472">
        <f t="shared" si="44"/>
        <v>2023</v>
      </c>
      <c r="X1472" t="str">
        <f t="shared" si="45"/>
        <v>April</v>
      </c>
      <c r="Y1472" s="2">
        <v>45044</v>
      </c>
      <c r="Z1472">
        <v>0</v>
      </c>
      <c r="AA1472" t="b">
        <v>0</v>
      </c>
      <c r="AB1472" s="2">
        <v>45816</v>
      </c>
      <c r="AC1472">
        <v>28</v>
      </c>
      <c r="AD1472">
        <v>73</v>
      </c>
      <c r="AE1472">
        <v>12</v>
      </c>
      <c r="AF1472">
        <v>2.2000000000000002</v>
      </c>
      <c r="AG1472">
        <v>3</v>
      </c>
      <c r="AH1472" s="30">
        <v>1</v>
      </c>
      <c r="AI1472">
        <v>0</v>
      </c>
      <c r="AJ1472" t="s">
        <v>41</v>
      </c>
      <c r="AK1472" t="s">
        <v>42</v>
      </c>
      <c r="AL1472" s="29">
        <f>Table1[[#This Row],[membership_tenure_months]]*Table1[[#This Row],[final_price]]</f>
        <v>756</v>
      </c>
    </row>
    <row r="1473" spans="1:38" x14ac:dyDescent="0.35">
      <c r="A1473">
        <v>26</v>
      </c>
      <c r="B1473" t="s">
        <v>34</v>
      </c>
      <c r="C1473">
        <v>4</v>
      </c>
      <c r="D1473" t="s">
        <v>124</v>
      </c>
      <c r="E1473" t="b">
        <v>0</v>
      </c>
      <c r="F1473" s="1">
        <v>0.36388888888888887</v>
      </c>
      <c r="G1473" s="1">
        <v>0.46597222222222223</v>
      </c>
      <c r="H1473">
        <v>147</v>
      </c>
      <c r="I1473" t="b">
        <v>1</v>
      </c>
      <c r="J1473" t="b">
        <v>0</v>
      </c>
      <c r="K1473" t="b">
        <v>0</v>
      </c>
      <c r="L1473" t="s">
        <v>80</v>
      </c>
      <c r="M1473">
        <v>50</v>
      </c>
      <c r="N1473" t="s">
        <v>37</v>
      </c>
      <c r="O1473">
        <v>50</v>
      </c>
      <c r="P1473" t="s">
        <v>46</v>
      </c>
      <c r="Q1473">
        <v>0</v>
      </c>
      <c r="R1473" s="29">
        <v>50</v>
      </c>
      <c r="S1473" t="s">
        <v>39</v>
      </c>
      <c r="T1473" t="s">
        <v>40</v>
      </c>
      <c r="U1473">
        <v>37.338200000000001</v>
      </c>
      <c r="V1473">
        <v>-121.88630000000001</v>
      </c>
      <c r="W1473">
        <f t="shared" si="44"/>
        <v>2022</v>
      </c>
      <c r="X1473" t="str">
        <f t="shared" si="45"/>
        <v>November</v>
      </c>
      <c r="Y1473" s="2">
        <v>44895</v>
      </c>
      <c r="Z1473">
        <v>0</v>
      </c>
      <c r="AA1473" t="b">
        <v>0</v>
      </c>
      <c r="AB1473" s="2">
        <v>45808</v>
      </c>
      <c r="AC1473">
        <v>33</v>
      </c>
      <c r="AD1473">
        <v>81</v>
      </c>
      <c r="AE1473">
        <v>16</v>
      </c>
      <c r="AF1473">
        <v>2.4</v>
      </c>
      <c r="AG1473">
        <v>0</v>
      </c>
      <c r="AH1473" s="30">
        <v>1</v>
      </c>
      <c r="AI1473">
        <v>1</v>
      </c>
      <c r="AJ1473" t="s">
        <v>41</v>
      </c>
      <c r="AK1473" t="s">
        <v>42</v>
      </c>
      <c r="AL1473" s="29">
        <f>Table1[[#This Row],[membership_tenure_months]]*Table1[[#This Row],[final_price]]</f>
        <v>1650</v>
      </c>
    </row>
    <row r="1474" spans="1:38" x14ac:dyDescent="0.35">
      <c r="A1474">
        <v>18</v>
      </c>
      <c r="B1474" t="s">
        <v>43</v>
      </c>
      <c r="C1474">
        <v>4</v>
      </c>
      <c r="D1474" t="s">
        <v>178</v>
      </c>
      <c r="E1474" t="b">
        <v>1</v>
      </c>
      <c r="F1474" s="1">
        <v>0.8208333333333333</v>
      </c>
      <c r="G1474" s="1">
        <v>0.87291666666666667</v>
      </c>
      <c r="H1474">
        <v>75</v>
      </c>
      <c r="I1474" t="b">
        <v>0</v>
      </c>
      <c r="J1474" t="b">
        <v>0</v>
      </c>
      <c r="K1474" t="b">
        <v>0</v>
      </c>
      <c r="L1474" t="s">
        <v>45</v>
      </c>
      <c r="M1474">
        <v>30</v>
      </c>
      <c r="N1474" t="s">
        <v>37</v>
      </c>
      <c r="O1474">
        <v>30</v>
      </c>
      <c r="P1474" t="s">
        <v>46</v>
      </c>
      <c r="Q1474">
        <v>0</v>
      </c>
      <c r="R1474" s="29">
        <v>30</v>
      </c>
      <c r="S1474" t="s">
        <v>47</v>
      </c>
      <c r="T1474" t="s">
        <v>76</v>
      </c>
      <c r="U1474">
        <v>37.774900000000002</v>
      </c>
      <c r="V1474">
        <v>-122.4194</v>
      </c>
      <c r="W1474">
        <f t="shared" ref="W1474:W1537" si="46">YEAR(Y:Y)</f>
        <v>2024</v>
      </c>
      <c r="X1474" t="str">
        <f t="shared" ref="X1474:X1537" si="47">TEXT(Y:Y,"MMMM")</f>
        <v>April</v>
      </c>
      <c r="Y1474" s="2">
        <v>45400</v>
      </c>
      <c r="Z1474">
        <v>0</v>
      </c>
      <c r="AA1474" t="b">
        <v>1</v>
      </c>
      <c r="AB1474" s="2">
        <v>45836</v>
      </c>
      <c r="AC1474">
        <v>16</v>
      </c>
      <c r="AD1474">
        <v>53</v>
      </c>
      <c r="AE1474">
        <v>16</v>
      </c>
      <c r="AF1474">
        <v>1.2</v>
      </c>
      <c r="AG1474">
        <v>0</v>
      </c>
      <c r="AH1474" s="30">
        <v>0</v>
      </c>
      <c r="AI1474">
        <v>0</v>
      </c>
      <c r="AJ1474" t="s">
        <v>77</v>
      </c>
      <c r="AK1474" t="s">
        <v>42</v>
      </c>
      <c r="AL1474" s="29">
        <f>Table1[[#This Row],[membership_tenure_months]]*Table1[[#This Row],[final_price]]</f>
        <v>480</v>
      </c>
    </row>
    <row r="1475" spans="1:38" x14ac:dyDescent="0.35">
      <c r="A1475">
        <v>30</v>
      </c>
      <c r="B1475" t="s">
        <v>34</v>
      </c>
      <c r="C1475">
        <v>3</v>
      </c>
      <c r="D1475" t="s">
        <v>121</v>
      </c>
      <c r="E1475" t="b">
        <v>1</v>
      </c>
      <c r="F1475" s="1">
        <v>0.61388888888888893</v>
      </c>
      <c r="G1475" s="1">
        <v>0.66666666666666663</v>
      </c>
      <c r="H1475">
        <v>76</v>
      </c>
      <c r="I1475" t="b">
        <v>1</v>
      </c>
      <c r="J1475" t="b">
        <v>1</v>
      </c>
      <c r="K1475" t="b">
        <v>1</v>
      </c>
      <c r="L1475" t="s">
        <v>60</v>
      </c>
      <c r="M1475">
        <v>50</v>
      </c>
      <c r="N1475" t="s">
        <v>37</v>
      </c>
      <c r="O1475">
        <v>50</v>
      </c>
      <c r="P1475" t="s">
        <v>51</v>
      </c>
      <c r="Q1475">
        <v>0.1</v>
      </c>
      <c r="R1475" s="29">
        <v>45</v>
      </c>
      <c r="S1475" t="s">
        <v>39</v>
      </c>
      <c r="T1475" t="s">
        <v>64</v>
      </c>
      <c r="U1475">
        <v>34.052199999999999</v>
      </c>
      <c r="V1475">
        <v>-118.2437</v>
      </c>
      <c r="W1475">
        <f t="shared" si="46"/>
        <v>2024</v>
      </c>
      <c r="X1475" t="str">
        <f t="shared" si="47"/>
        <v>July</v>
      </c>
      <c r="Y1475" s="2">
        <v>45482</v>
      </c>
      <c r="Z1475">
        <v>8</v>
      </c>
      <c r="AA1475" t="b">
        <v>1</v>
      </c>
      <c r="AB1475" s="2">
        <v>45841</v>
      </c>
      <c r="AC1475">
        <v>13</v>
      </c>
      <c r="AD1475">
        <v>48</v>
      </c>
      <c r="AE1475">
        <v>12</v>
      </c>
      <c r="AF1475">
        <v>1.3</v>
      </c>
      <c r="AG1475">
        <v>5</v>
      </c>
      <c r="AH1475" s="30">
        <v>0</v>
      </c>
      <c r="AI1475">
        <v>0</v>
      </c>
      <c r="AJ1475" t="s">
        <v>65</v>
      </c>
      <c r="AK1475" t="s">
        <v>42</v>
      </c>
      <c r="AL1475" s="29">
        <f>Table1[[#This Row],[membership_tenure_months]]*Table1[[#This Row],[final_price]]</f>
        <v>585</v>
      </c>
    </row>
    <row r="1476" spans="1:38" x14ac:dyDescent="0.35">
      <c r="A1476">
        <v>24</v>
      </c>
      <c r="B1476" t="s">
        <v>34</v>
      </c>
      <c r="C1476">
        <v>5</v>
      </c>
      <c r="D1476" t="s">
        <v>134</v>
      </c>
      <c r="E1476" t="b">
        <v>0</v>
      </c>
      <c r="F1476" s="1">
        <v>0.87013888888888891</v>
      </c>
      <c r="G1476" s="1">
        <v>0.98124999999999996</v>
      </c>
      <c r="H1476">
        <v>160</v>
      </c>
      <c r="I1476" t="b">
        <v>1</v>
      </c>
      <c r="J1476" t="b">
        <v>0</v>
      </c>
      <c r="K1476" t="b">
        <v>0</v>
      </c>
      <c r="L1476" t="s">
        <v>36</v>
      </c>
      <c r="M1476">
        <v>50</v>
      </c>
      <c r="N1476" t="s">
        <v>37</v>
      </c>
      <c r="O1476">
        <v>50</v>
      </c>
      <c r="P1476" t="s">
        <v>51</v>
      </c>
      <c r="Q1476">
        <v>0.1</v>
      </c>
      <c r="R1476" s="29">
        <v>45</v>
      </c>
      <c r="S1476" t="s">
        <v>39</v>
      </c>
      <c r="T1476" t="s">
        <v>72</v>
      </c>
      <c r="U1476">
        <v>35.3733</v>
      </c>
      <c r="V1476">
        <v>-119.0187</v>
      </c>
      <c r="W1476">
        <f t="shared" si="46"/>
        <v>2023</v>
      </c>
      <c r="X1476" t="str">
        <f t="shared" si="47"/>
        <v>July</v>
      </c>
      <c r="Y1476" s="2">
        <v>45120</v>
      </c>
      <c r="Z1476">
        <v>0</v>
      </c>
      <c r="AA1476" t="b">
        <v>1</v>
      </c>
      <c r="AB1476" s="2">
        <v>45820</v>
      </c>
      <c r="AC1476">
        <v>25</v>
      </c>
      <c r="AD1476">
        <v>69</v>
      </c>
      <c r="AE1476">
        <v>20</v>
      </c>
      <c r="AF1476">
        <v>2.7</v>
      </c>
      <c r="AG1476">
        <v>5</v>
      </c>
      <c r="AH1476" s="30">
        <v>1</v>
      </c>
      <c r="AI1476">
        <v>0</v>
      </c>
      <c r="AJ1476" t="s">
        <v>73</v>
      </c>
      <c r="AK1476" t="s">
        <v>42</v>
      </c>
      <c r="AL1476" s="29">
        <f>Table1[[#This Row],[membership_tenure_months]]*Table1[[#This Row],[final_price]]</f>
        <v>1125</v>
      </c>
    </row>
    <row r="1477" spans="1:38" x14ac:dyDescent="0.35">
      <c r="A1477">
        <v>15</v>
      </c>
      <c r="B1477" t="s">
        <v>34</v>
      </c>
      <c r="C1477">
        <v>2</v>
      </c>
      <c r="D1477" t="s">
        <v>122</v>
      </c>
      <c r="E1477" t="b">
        <v>1</v>
      </c>
      <c r="F1477" s="1">
        <v>0.83819444444444446</v>
      </c>
      <c r="G1477" s="1">
        <v>0.90208333333333335</v>
      </c>
      <c r="H1477">
        <v>92</v>
      </c>
      <c r="I1477" t="b">
        <v>1</v>
      </c>
      <c r="J1477" t="b">
        <v>0</v>
      </c>
      <c r="K1477" t="b">
        <v>0</v>
      </c>
      <c r="L1477" t="s">
        <v>80</v>
      </c>
      <c r="M1477">
        <v>50</v>
      </c>
      <c r="N1477" t="s">
        <v>37</v>
      </c>
      <c r="O1477">
        <v>50</v>
      </c>
      <c r="P1477" t="s">
        <v>38</v>
      </c>
      <c r="Q1477">
        <v>0.05</v>
      </c>
      <c r="R1477" s="29">
        <v>47.5</v>
      </c>
      <c r="S1477" t="s">
        <v>39</v>
      </c>
      <c r="T1477" t="s">
        <v>52</v>
      </c>
      <c r="U1477">
        <v>37.804400000000001</v>
      </c>
      <c r="V1477">
        <v>-122.27119999999999</v>
      </c>
      <c r="W1477">
        <f t="shared" si="46"/>
        <v>2023</v>
      </c>
      <c r="X1477" t="str">
        <f t="shared" si="47"/>
        <v>February</v>
      </c>
      <c r="Y1477" s="2">
        <v>44970</v>
      </c>
      <c r="Z1477">
        <v>0</v>
      </c>
      <c r="AA1477" t="b">
        <v>1</v>
      </c>
      <c r="AB1477" s="2">
        <v>45812</v>
      </c>
      <c r="AC1477">
        <v>30</v>
      </c>
      <c r="AD1477">
        <v>77</v>
      </c>
      <c r="AE1477">
        <v>8</v>
      </c>
      <c r="AF1477">
        <v>1.5</v>
      </c>
      <c r="AG1477">
        <v>2.5</v>
      </c>
      <c r="AH1477" s="30">
        <v>1</v>
      </c>
      <c r="AI1477">
        <v>1</v>
      </c>
      <c r="AJ1477" t="s">
        <v>53</v>
      </c>
      <c r="AK1477" t="s">
        <v>42</v>
      </c>
      <c r="AL1477" s="29">
        <f>Table1[[#This Row],[membership_tenure_months]]*Table1[[#This Row],[final_price]]</f>
        <v>1425</v>
      </c>
    </row>
    <row r="1478" spans="1:38" x14ac:dyDescent="0.35">
      <c r="A1478">
        <v>17</v>
      </c>
      <c r="B1478" t="s">
        <v>43</v>
      </c>
      <c r="C1478">
        <v>2</v>
      </c>
      <c r="D1478" t="s">
        <v>55</v>
      </c>
      <c r="E1478" t="b">
        <v>0</v>
      </c>
      <c r="F1478" s="1">
        <v>0.66249999999999998</v>
      </c>
      <c r="G1478" s="1">
        <v>0.69861111111111107</v>
      </c>
      <c r="H1478">
        <v>52</v>
      </c>
      <c r="I1478" t="b">
        <v>0</v>
      </c>
      <c r="J1478" t="b">
        <v>1</v>
      </c>
      <c r="K1478" t="b">
        <v>0</v>
      </c>
      <c r="L1478" t="s">
        <v>45</v>
      </c>
      <c r="M1478">
        <v>30</v>
      </c>
      <c r="N1478" t="s">
        <v>37</v>
      </c>
      <c r="O1478">
        <v>30</v>
      </c>
      <c r="P1478" t="s">
        <v>38</v>
      </c>
      <c r="Q1478">
        <v>0.05</v>
      </c>
      <c r="R1478" s="29">
        <v>28.5</v>
      </c>
      <c r="S1478" t="s">
        <v>47</v>
      </c>
      <c r="T1478" t="s">
        <v>64</v>
      </c>
      <c r="U1478">
        <v>34.052199999999999</v>
      </c>
      <c r="V1478">
        <v>-118.2437</v>
      </c>
      <c r="W1478">
        <f t="shared" si="46"/>
        <v>2023</v>
      </c>
      <c r="X1478" t="str">
        <f t="shared" si="47"/>
        <v>April</v>
      </c>
      <c r="Y1478" s="2">
        <v>45019</v>
      </c>
      <c r="Z1478">
        <v>2</v>
      </c>
      <c r="AA1478" t="b">
        <v>0</v>
      </c>
      <c r="AB1478" s="2">
        <v>45815</v>
      </c>
      <c r="AC1478">
        <v>28</v>
      </c>
      <c r="AD1478">
        <v>74</v>
      </c>
      <c r="AE1478">
        <v>8</v>
      </c>
      <c r="AF1478">
        <v>0.9</v>
      </c>
      <c r="AG1478">
        <v>1.5</v>
      </c>
      <c r="AH1478" s="30">
        <v>1</v>
      </c>
      <c r="AI1478">
        <v>0</v>
      </c>
      <c r="AJ1478" t="s">
        <v>65</v>
      </c>
      <c r="AK1478" t="s">
        <v>42</v>
      </c>
      <c r="AL1478" s="29">
        <f>Table1[[#This Row],[membership_tenure_months]]*Table1[[#This Row],[final_price]]</f>
        <v>798</v>
      </c>
    </row>
    <row r="1479" spans="1:38" x14ac:dyDescent="0.35">
      <c r="A1479">
        <v>27</v>
      </c>
      <c r="B1479" t="s">
        <v>43</v>
      </c>
      <c r="C1479">
        <v>2</v>
      </c>
      <c r="D1479" t="s">
        <v>115</v>
      </c>
      <c r="E1479" t="b">
        <v>1</v>
      </c>
      <c r="F1479" s="1">
        <v>0.68680555555555556</v>
      </c>
      <c r="G1479" s="1">
        <v>0.79722222222222228</v>
      </c>
      <c r="H1479">
        <v>159</v>
      </c>
      <c r="I1479" t="b">
        <v>1</v>
      </c>
      <c r="J1479" t="b">
        <v>0</v>
      </c>
      <c r="K1479" t="b">
        <v>1</v>
      </c>
      <c r="L1479" t="s">
        <v>36</v>
      </c>
      <c r="M1479">
        <v>30</v>
      </c>
      <c r="N1479" t="s">
        <v>37</v>
      </c>
      <c r="O1479">
        <v>30</v>
      </c>
      <c r="P1479" t="s">
        <v>46</v>
      </c>
      <c r="Q1479">
        <v>0</v>
      </c>
      <c r="R1479" s="29">
        <v>30</v>
      </c>
      <c r="S1479" t="s">
        <v>47</v>
      </c>
      <c r="T1479" t="s">
        <v>64</v>
      </c>
      <c r="U1479">
        <v>34.052199999999999</v>
      </c>
      <c r="V1479">
        <v>-118.2437</v>
      </c>
      <c r="W1479">
        <f t="shared" si="46"/>
        <v>2023</v>
      </c>
      <c r="X1479" t="str">
        <f t="shared" si="47"/>
        <v>February</v>
      </c>
      <c r="Y1479" s="2">
        <v>44981</v>
      </c>
      <c r="Z1479">
        <v>0</v>
      </c>
      <c r="AA1479" t="b">
        <v>0</v>
      </c>
      <c r="AB1479" s="2">
        <v>45813</v>
      </c>
      <c r="AC1479">
        <v>30</v>
      </c>
      <c r="AD1479">
        <v>76</v>
      </c>
      <c r="AE1479">
        <v>8</v>
      </c>
      <c r="AF1479">
        <v>2.6</v>
      </c>
      <c r="AG1479">
        <v>0</v>
      </c>
      <c r="AH1479" s="30">
        <v>1</v>
      </c>
      <c r="AI1479">
        <v>0</v>
      </c>
      <c r="AJ1479" t="s">
        <v>65</v>
      </c>
      <c r="AK1479" t="s">
        <v>42</v>
      </c>
      <c r="AL1479" s="29">
        <f>Table1[[#This Row],[membership_tenure_months]]*Table1[[#This Row],[final_price]]</f>
        <v>900</v>
      </c>
    </row>
    <row r="1480" spans="1:38" x14ac:dyDescent="0.35">
      <c r="A1480">
        <v>18</v>
      </c>
      <c r="B1480" t="s">
        <v>34</v>
      </c>
      <c r="C1480">
        <v>2</v>
      </c>
      <c r="D1480" t="s">
        <v>115</v>
      </c>
      <c r="E1480" t="b">
        <v>1</v>
      </c>
      <c r="F1480" s="1">
        <v>0.33680555555555558</v>
      </c>
      <c r="G1480" s="1">
        <v>0.39097222222222222</v>
      </c>
      <c r="H1480">
        <v>78</v>
      </c>
      <c r="I1480" t="b">
        <v>1</v>
      </c>
      <c r="J1480" t="b">
        <v>0</v>
      </c>
      <c r="K1480" t="b">
        <v>0</v>
      </c>
      <c r="L1480" t="s">
        <v>36</v>
      </c>
      <c r="M1480">
        <v>50</v>
      </c>
      <c r="N1480" t="s">
        <v>37</v>
      </c>
      <c r="O1480">
        <v>50</v>
      </c>
      <c r="P1480" t="s">
        <v>51</v>
      </c>
      <c r="Q1480">
        <v>0.1</v>
      </c>
      <c r="R1480" s="29">
        <v>45</v>
      </c>
      <c r="S1480" t="s">
        <v>39</v>
      </c>
      <c r="T1480" t="s">
        <v>72</v>
      </c>
      <c r="U1480">
        <v>35.3733</v>
      </c>
      <c r="V1480">
        <v>-119.0187</v>
      </c>
      <c r="W1480">
        <f t="shared" si="46"/>
        <v>2024</v>
      </c>
      <c r="X1480" t="str">
        <f t="shared" si="47"/>
        <v>March</v>
      </c>
      <c r="Y1480" s="2">
        <v>45367</v>
      </c>
      <c r="Z1480">
        <v>0</v>
      </c>
      <c r="AA1480" t="b">
        <v>1</v>
      </c>
      <c r="AB1480" s="2">
        <v>45834</v>
      </c>
      <c r="AC1480">
        <v>17</v>
      </c>
      <c r="AD1480">
        <v>55</v>
      </c>
      <c r="AE1480">
        <v>8</v>
      </c>
      <c r="AF1480">
        <v>1.3</v>
      </c>
      <c r="AG1480">
        <v>5</v>
      </c>
      <c r="AH1480" s="30">
        <v>0</v>
      </c>
      <c r="AI1480">
        <v>0</v>
      </c>
      <c r="AJ1480" t="s">
        <v>73</v>
      </c>
      <c r="AK1480" t="s">
        <v>42</v>
      </c>
      <c r="AL1480" s="29">
        <f>Table1[[#This Row],[membership_tenure_months]]*Table1[[#This Row],[final_price]]</f>
        <v>765</v>
      </c>
    </row>
    <row r="1481" spans="1:38" x14ac:dyDescent="0.35">
      <c r="A1481">
        <v>40</v>
      </c>
      <c r="B1481" t="s">
        <v>34</v>
      </c>
      <c r="C1481">
        <v>4</v>
      </c>
      <c r="D1481" t="s">
        <v>104</v>
      </c>
      <c r="E1481" t="b">
        <v>1</v>
      </c>
      <c r="F1481" s="1">
        <v>0.81597222222222221</v>
      </c>
      <c r="G1481" s="1">
        <v>0.88055555555555554</v>
      </c>
      <c r="H1481">
        <v>93</v>
      </c>
      <c r="I1481" t="b">
        <v>0</v>
      </c>
      <c r="J1481" t="b">
        <v>0</v>
      </c>
      <c r="K1481" t="b">
        <v>0</v>
      </c>
      <c r="L1481" t="s">
        <v>60</v>
      </c>
      <c r="M1481">
        <v>50</v>
      </c>
      <c r="N1481" t="s">
        <v>82</v>
      </c>
      <c r="O1481">
        <v>37.5</v>
      </c>
      <c r="P1481" t="s">
        <v>51</v>
      </c>
      <c r="Q1481">
        <v>0.1</v>
      </c>
      <c r="R1481" s="29">
        <v>33.75</v>
      </c>
      <c r="S1481" t="s">
        <v>39</v>
      </c>
      <c r="T1481" t="s">
        <v>48</v>
      </c>
      <c r="U1481">
        <v>36.7378</v>
      </c>
      <c r="V1481">
        <v>-119.7871</v>
      </c>
      <c r="W1481">
        <f t="shared" si="46"/>
        <v>2023</v>
      </c>
      <c r="X1481" t="str">
        <f t="shared" si="47"/>
        <v>February</v>
      </c>
      <c r="Y1481" s="2">
        <v>44960</v>
      </c>
      <c r="Z1481">
        <v>0</v>
      </c>
      <c r="AA1481" t="b">
        <v>1</v>
      </c>
      <c r="AB1481" s="2">
        <v>45811</v>
      </c>
      <c r="AC1481">
        <v>30</v>
      </c>
      <c r="AD1481">
        <v>78</v>
      </c>
      <c r="AE1481">
        <v>16</v>
      </c>
      <c r="AF1481">
        <v>1.6</v>
      </c>
      <c r="AG1481">
        <v>3.75</v>
      </c>
      <c r="AH1481" s="30">
        <v>1</v>
      </c>
      <c r="AI1481">
        <v>0</v>
      </c>
      <c r="AJ1481" t="s">
        <v>49</v>
      </c>
      <c r="AK1481" t="s">
        <v>42</v>
      </c>
      <c r="AL1481" s="29">
        <f>Table1[[#This Row],[membership_tenure_months]]*Table1[[#This Row],[final_price]]</f>
        <v>1012.5</v>
      </c>
    </row>
    <row r="1482" spans="1:38" x14ac:dyDescent="0.35">
      <c r="A1482">
        <v>46</v>
      </c>
      <c r="B1482" t="s">
        <v>34</v>
      </c>
      <c r="C1482">
        <v>5</v>
      </c>
      <c r="D1482" t="s">
        <v>129</v>
      </c>
      <c r="E1482" t="b">
        <v>0</v>
      </c>
      <c r="F1482" s="1">
        <v>0.86527777777777781</v>
      </c>
      <c r="G1482" s="1">
        <v>0.92291666666666672</v>
      </c>
      <c r="H1482">
        <v>83</v>
      </c>
      <c r="I1482" t="b">
        <v>1</v>
      </c>
      <c r="J1482" t="b">
        <v>1</v>
      </c>
      <c r="K1482" t="b">
        <v>1</v>
      </c>
      <c r="L1482" t="s">
        <v>80</v>
      </c>
      <c r="M1482">
        <v>50</v>
      </c>
      <c r="N1482" t="s">
        <v>82</v>
      </c>
      <c r="O1482">
        <v>37.5</v>
      </c>
      <c r="P1482" t="s">
        <v>93</v>
      </c>
      <c r="Q1482">
        <v>0.15</v>
      </c>
      <c r="R1482" s="29">
        <v>31.875</v>
      </c>
      <c r="S1482" t="s">
        <v>39</v>
      </c>
      <c r="T1482" t="s">
        <v>72</v>
      </c>
      <c r="U1482">
        <v>35.3733</v>
      </c>
      <c r="V1482">
        <v>-119.0187</v>
      </c>
      <c r="W1482">
        <f t="shared" si="46"/>
        <v>2025</v>
      </c>
      <c r="X1482" t="str">
        <f t="shared" si="47"/>
        <v>February</v>
      </c>
      <c r="Y1482" s="2">
        <v>45702</v>
      </c>
      <c r="Z1482">
        <v>3</v>
      </c>
      <c r="AA1482" t="b">
        <v>1</v>
      </c>
      <c r="AB1482" s="2">
        <v>45853</v>
      </c>
      <c r="AC1482">
        <v>6</v>
      </c>
      <c r="AD1482">
        <v>36</v>
      </c>
      <c r="AE1482">
        <v>20</v>
      </c>
      <c r="AF1482">
        <v>1.4</v>
      </c>
      <c r="AG1482">
        <v>5.62</v>
      </c>
      <c r="AH1482" s="30">
        <v>0</v>
      </c>
      <c r="AI1482">
        <v>0</v>
      </c>
      <c r="AJ1482" t="s">
        <v>73</v>
      </c>
      <c r="AK1482" t="s">
        <v>42</v>
      </c>
      <c r="AL1482" s="29">
        <f>Table1[[#This Row],[membership_tenure_months]]*Table1[[#This Row],[final_price]]</f>
        <v>191.25</v>
      </c>
    </row>
    <row r="1483" spans="1:38" x14ac:dyDescent="0.35">
      <c r="A1483">
        <v>30</v>
      </c>
      <c r="B1483" t="s">
        <v>54</v>
      </c>
      <c r="C1483">
        <v>2</v>
      </c>
      <c r="D1483" t="s">
        <v>158</v>
      </c>
      <c r="E1483" t="b">
        <v>0</v>
      </c>
      <c r="F1483" s="1">
        <v>0.35972222222222222</v>
      </c>
      <c r="G1483" s="1">
        <v>0.45694444444444443</v>
      </c>
      <c r="H1483">
        <v>140</v>
      </c>
      <c r="I1483" t="b">
        <v>1</v>
      </c>
      <c r="J1483" t="b">
        <v>1</v>
      </c>
      <c r="K1483" t="b">
        <v>0</v>
      </c>
      <c r="L1483" t="s">
        <v>60</v>
      </c>
      <c r="M1483">
        <v>20</v>
      </c>
      <c r="N1483" t="s">
        <v>82</v>
      </c>
      <c r="O1483">
        <v>15</v>
      </c>
      <c r="P1483" t="s">
        <v>46</v>
      </c>
      <c r="Q1483">
        <v>0</v>
      </c>
      <c r="R1483" s="29">
        <v>15</v>
      </c>
      <c r="S1483" t="s">
        <v>56</v>
      </c>
      <c r="T1483" t="s">
        <v>61</v>
      </c>
      <c r="U1483">
        <v>38.581600000000002</v>
      </c>
      <c r="V1483">
        <v>-121.4944</v>
      </c>
      <c r="W1483">
        <f t="shared" si="46"/>
        <v>2023</v>
      </c>
      <c r="X1483" t="str">
        <f t="shared" si="47"/>
        <v>November</v>
      </c>
      <c r="Y1483" s="2">
        <v>45251</v>
      </c>
      <c r="Z1483">
        <v>1</v>
      </c>
      <c r="AA1483" t="b">
        <v>1</v>
      </c>
      <c r="AB1483" s="2">
        <v>45828</v>
      </c>
      <c r="AC1483">
        <v>21</v>
      </c>
      <c r="AD1483">
        <v>61</v>
      </c>
      <c r="AE1483">
        <v>8</v>
      </c>
      <c r="AF1483">
        <v>2.2999999999999998</v>
      </c>
      <c r="AG1483">
        <v>0</v>
      </c>
      <c r="AH1483" s="30">
        <v>1</v>
      </c>
      <c r="AI1483">
        <v>0</v>
      </c>
      <c r="AJ1483" t="s">
        <v>62</v>
      </c>
      <c r="AK1483" t="s">
        <v>42</v>
      </c>
      <c r="AL1483" s="29">
        <f>Table1[[#This Row],[membership_tenure_months]]*Table1[[#This Row],[final_price]]</f>
        <v>315</v>
      </c>
    </row>
    <row r="1484" spans="1:38" x14ac:dyDescent="0.35">
      <c r="A1484">
        <v>29</v>
      </c>
      <c r="B1484" t="s">
        <v>34</v>
      </c>
      <c r="C1484">
        <v>2</v>
      </c>
      <c r="D1484" t="s">
        <v>111</v>
      </c>
      <c r="E1484" t="b">
        <v>0</v>
      </c>
      <c r="F1484" s="1">
        <v>0.4597222222222222</v>
      </c>
      <c r="G1484" s="1">
        <v>0.51527777777777772</v>
      </c>
      <c r="H1484">
        <v>80</v>
      </c>
      <c r="I1484" t="b">
        <v>1</v>
      </c>
      <c r="J1484" t="b">
        <v>1</v>
      </c>
      <c r="K1484" t="b">
        <v>1</v>
      </c>
      <c r="L1484" t="s">
        <v>36</v>
      </c>
      <c r="M1484">
        <v>50</v>
      </c>
      <c r="N1484" t="s">
        <v>37</v>
      </c>
      <c r="O1484">
        <v>50</v>
      </c>
      <c r="P1484" t="s">
        <v>46</v>
      </c>
      <c r="Q1484">
        <v>0</v>
      </c>
      <c r="R1484" s="29">
        <v>50</v>
      </c>
      <c r="S1484" t="s">
        <v>39</v>
      </c>
      <c r="T1484" t="s">
        <v>64</v>
      </c>
      <c r="U1484">
        <v>34.052199999999999</v>
      </c>
      <c r="V1484">
        <v>-118.2437</v>
      </c>
      <c r="W1484">
        <f t="shared" si="46"/>
        <v>2025</v>
      </c>
      <c r="X1484" t="str">
        <f t="shared" si="47"/>
        <v>June</v>
      </c>
      <c r="Y1484" s="2">
        <v>45824</v>
      </c>
      <c r="Z1484">
        <v>6</v>
      </c>
      <c r="AA1484" t="b">
        <v>1</v>
      </c>
      <c r="AB1484" s="2">
        <v>45860</v>
      </c>
      <c r="AC1484">
        <v>2</v>
      </c>
      <c r="AD1484">
        <v>29</v>
      </c>
      <c r="AE1484">
        <v>8</v>
      </c>
      <c r="AF1484">
        <v>1.3</v>
      </c>
      <c r="AG1484">
        <v>0</v>
      </c>
      <c r="AH1484" s="30">
        <v>0</v>
      </c>
      <c r="AI1484">
        <v>1</v>
      </c>
      <c r="AJ1484" t="s">
        <v>65</v>
      </c>
      <c r="AK1484" t="s">
        <v>42</v>
      </c>
      <c r="AL1484" s="29">
        <f>Table1[[#This Row],[membership_tenure_months]]*Table1[[#This Row],[final_price]]</f>
        <v>100</v>
      </c>
    </row>
    <row r="1485" spans="1:38" x14ac:dyDescent="0.35">
      <c r="A1485">
        <v>45</v>
      </c>
      <c r="B1485" t="s">
        <v>43</v>
      </c>
      <c r="C1485">
        <v>1</v>
      </c>
      <c r="D1485" t="s">
        <v>116</v>
      </c>
      <c r="E1485" t="b">
        <v>1</v>
      </c>
      <c r="F1485" s="1">
        <v>0.75486111111111109</v>
      </c>
      <c r="G1485" s="1">
        <v>0.8208333333333333</v>
      </c>
      <c r="H1485">
        <v>95</v>
      </c>
      <c r="I1485" t="b">
        <v>0</v>
      </c>
      <c r="J1485" t="b">
        <v>0</v>
      </c>
      <c r="K1485" t="b">
        <v>0</v>
      </c>
      <c r="L1485" t="s">
        <v>80</v>
      </c>
      <c r="M1485">
        <v>30</v>
      </c>
      <c r="N1485" t="s">
        <v>37</v>
      </c>
      <c r="O1485">
        <v>30</v>
      </c>
      <c r="P1485" t="s">
        <v>51</v>
      </c>
      <c r="Q1485">
        <v>0.1</v>
      </c>
      <c r="R1485" s="29">
        <v>27</v>
      </c>
      <c r="S1485" t="s">
        <v>47</v>
      </c>
      <c r="T1485" t="s">
        <v>52</v>
      </c>
      <c r="U1485">
        <v>37.804400000000001</v>
      </c>
      <c r="V1485">
        <v>-122.27119999999999</v>
      </c>
      <c r="W1485">
        <f t="shared" si="46"/>
        <v>2024</v>
      </c>
      <c r="X1485" t="str">
        <f t="shared" si="47"/>
        <v>July</v>
      </c>
      <c r="Y1485" s="2">
        <v>45485</v>
      </c>
      <c r="Z1485">
        <v>0</v>
      </c>
      <c r="AA1485" t="b">
        <v>0</v>
      </c>
      <c r="AB1485" s="2">
        <v>45841</v>
      </c>
      <c r="AC1485">
        <v>13</v>
      </c>
      <c r="AD1485">
        <v>48</v>
      </c>
      <c r="AE1485">
        <v>4</v>
      </c>
      <c r="AF1485">
        <v>1.6</v>
      </c>
      <c r="AG1485">
        <v>3</v>
      </c>
      <c r="AH1485" s="30">
        <v>0</v>
      </c>
      <c r="AI1485">
        <v>0</v>
      </c>
      <c r="AJ1485" t="s">
        <v>53</v>
      </c>
      <c r="AK1485" t="s">
        <v>42</v>
      </c>
      <c r="AL1485" s="29">
        <f>Table1[[#This Row],[membership_tenure_months]]*Table1[[#This Row],[final_price]]</f>
        <v>351</v>
      </c>
    </row>
    <row r="1486" spans="1:38" x14ac:dyDescent="0.35">
      <c r="A1486">
        <v>27</v>
      </c>
      <c r="B1486" t="s">
        <v>66</v>
      </c>
      <c r="C1486">
        <v>5</v>
      </c>
      <c r="D1486" t="s">
        <v>87</v>
      </c>
      <c r="E1486" t="b">
        <v>0</v>
      </c>
      <c r="F1486" s="1">
        <v>0.41458333333333336</v>
      </c>
      <c r="G1486" s="1">
        <v>0.51527777777777772</v>
      </c>
      <c r="H1486">
        <v>145</v>
      </c>
      <c r="I1486" t="b">
        <v>0</v>
      </c>
      <c r="J1486" t="b">
        <v>0</v>
      </c>
      <c r="K1486" t="b">
        <v>0</v>
      </c>
      <c r="L1486" t="s">
        <v>45</v>
      </c>
      <c r="M1486">
        <v>70</v>
      </c>
      <c r="N1486" t="s">
        <v>82</v>
      </c>
      <c r="O1486">
        <v>52.5</v>
      </c>
      <c r="P1486" t="s">
        <v>51</v>
      </c>
      <c r="Q1486">
        <v>0.1</v>
      </c>
      <c r="R1486" s="29">
        <v>47.25</v>
      </c>
      <c r="S1486" t="s">
        <v>68</v>
      </c>
      <c r="T1486" t="s">
        <v>64</v>
      </c>
      <c r="U1486">
        <v>34.052199999999999</v>
      </c>
      <c r="V1486">
        <v>-118.2437</v>
      </c>
      <c r="W1486">
        <f t="shared" si="46"/>
        <v>2024</v>
      </c>
      <c r="X1486" t="str">
        <f t="shared" si="47"/>
        <v>May</v>
      </c>
      <c r="Y1486" s="2">
        <v>45440</v>
      </c>
      <c r="Z1486">
        <v>0</v>
      </c>
      <c r="AA1486" t="b">
        <v>1</v>
      </c>
      <c r="AB1486" s="2">
        <v>45839</v>
      </c>
      <c r="AC1486">
        <v>15</v>
      </c>
      <c r="AD1486">
        <v>50</v>
      </c>
      <c r="AE1486">
        <v>20</v>
      </c>
      <c r="AF1486">
        <v>2.4</v>
      </c>
      <c r="AG1486">
        <v>5.25</v>
      </c>
      <c r="AH1486" s="30">
        <v>0</v>
      </c>
      <c r="AI1486">
        <v>1</v>
      </c>
      <c r="AJ1486" t="s">
        <v>65</v>
      </c>
      <c r="AK1486" t="s">
        <v>42</v>
      </c>
      <c r="AL1486" s="29">
        <f>Table1[[#This Row],[membership_tenure_months]]*Table1[[#This Row],[final_price]]</f>
        <v>708.75</v>
      </c>
    </row>
    <row r="1487" spans="1:38" x14ac:dyDescent="0.35">
      <c r="A1487">
        <v>30</v>
      </c>
      <c r="B1487" t="s">
        <v>34</v>
      </c>
      <c r="C1487">
        <v>1</v>
      </c>
      <c r="D1487" t="s">
        <v>94</v>
      </c>
      <c r="E1487" t="b">
        <v>0</v>
      </c>
      <c r="F1487" s="1">
        <v>0.69027777777777777</v>
      </c>
      <c r="G1487" s="1">
        <v>0.79305555555555551</v>
      </c>
      <c r="H1487">
        <v>148</v>
      </c>
      <c r="I1487" t="b">
        <v>0</v>
      </c>
      <c r="J1487" t="b">
        <v>0</v>
      </c>
      <c r="K1487" t="b">
        <v>1</v>
      </c>
      <c r="L1487" t="s">
        <v>80</v>
      </c>
      <c r="M1487">
        <v>50</v>
      </c>
      <c r="N1487" t="s">
        <v>37</v>
      </c>
      <c r="O1487">
        <v>50</v>
      </c>
      <c r="P1487" t="s">
        <v>46</v>
      </c>
      <c r="Q1487">
        <v>0</v>
      </c>
      <c r="R1487" s="29">
        <v>50</v>
      </c>
      <c r="S1487" t="s">
        <v>39</v>
      </c>
      <c r="T1487" t="s">
        <v>72</v>
      </c>
      <c r="U1487">
        <v>35.3733</v>
      </c>
      <c r="V1487">
        <v>-119.0187</v>
      </c>
      <c r="W1487">
        <f t="shared" si="46"/>
        <v>2024</v>
      </c>
      <c r="X1487" t="str">
        <f t="shared" si="47"/>
        <v>April</v>
      </c>
      <c r="Y1487" s="2">
        <v>45409</v>
      </c>
      <c r="Z1487">
        <v>0</v>
      </c>
      <c r="AA1487" t="b">
        <v>1</v>
      </c>
      <c r="AB1487" s="2">
        <v>45837</v>
      </c>
      <c r="AC1487">
        <v>16</v>
      </c>
      <c r="AD1487">
        <v>52</v>
      </c>
      <c r="AE1487">
        <v>4</v>
      </c>
      <c r="AF1487">
        <v>2.5</v>
      </c>
      <c r="AG1487">
        <v>0</v>
      </c>
      <c r="AH1487" s="30">
        <v>0</v>
      </c>
      <c r="AI1487">
        <v>1</v>
      </c>
      <c r="AJ1487" t="s">
        <v>73</v>
      </c>
      <c r="AK1487" t="s">
        <v>42</v>
      </c>
      <c r="AL1487" s="29">
        <f>Table1[[#This Row],[membership_tenure_months]]*Table1[[#This Row],[final_price]]</f>
        <v>800</v>
      </c>
    </row>
    <row r="1488" spans="1:38" x14ac:dyDescent="0.35">
      <c r="A1488">
        <v>43</v>
      </c>
      <c r="B1488" t="s">
        <v>34</v>
      </c>
      <c r="C1488">
        <v>1</v>
      </c>
      <c r="D1488" t="s">
        <v>116</v>
      </c>
      <c r="E1488" t="b">
        <v>0</v>
      </c>
      <c r="F1488" s="1">
        <v>0.62777777777777777</v>
      </c>
      <c r="G1488" s="1">
        <v>0.71180555555555558</v>
      </c>
      <c r="H1488">
        <v>121</v>
      </c>
      <c r="I1488" t="b">
        <v>0</v>
      </c>
      <c r="J1488" t="b">
        <v>1</v>
      </c>
      <c r="K1488" t="b">
        <v>0</v>
      </c>
      <c r="L1488" t="s">
        <v>60</v>
      </c>
      <c r="M1488">
        <v>50</v>
      </c>
      <c r="N1488" t="s">
        <v>82</v>
      </c>
      <c r="O1488">
        <v>37.5</v>
      </c>
      <c r="P1488" t="s">
        <v>93</v>
      </c>
      <c r="Q1488">
        <v>0.15</v>
      </c>
      <c r="R1488" s="29">
        <v>31.875</v>
      </c>
      <c r="S1488" t="s">
        <v>39</v>
      </c>
      <c r="T1488" t="s">
        <v>52</v>
      </c>
      <c r="U1488">
        <v>37.804400000000001</v>
      </c>
      <c r="V1488">
        <v>-122.27119999999999</v>
      </c>
      <c r="W1488">
        <f t="shared" si="46"/>
        <v>2023</v>
      </c>
      <c r="X1488" t="str">
        <f t="shared" si="47"/>
        <v>June</v>
      </c>
      <c r="Y1488" s="2">
        <v>45090</v>
      </c>
      <c r="Z1488">
        <v>4</v>
      </c>
      <c r="AA1488" t="b">
        <v>1</v>
      </c>
      <c r="AB1488" s="2">
        <v>45819</v>
      </c>
      <c r="AC1488">
        <v>26</v>
      </c>
      <c r="AD1488">
        <v>70</v>
      </c>
      <c r="AE1488">
        <v>4</v>
      </c>
      <c r="AF1488">
        <v>2</v>
      </c>
      <c r="AG1488">
        <v>5.62</v>
      </c>
      <c r="AH1488" s="30">
        <v>1</v>
      </c>
      <c r="AI1488">
        <v>0</v>
      </c>
      <c r="AJ1488" t="s">
        <v>53</v>
      </c>
      <c r="AK1488" t="s">
        <v>42</v>
      </c>
      <c r="AL1488" s="29">
        <f>Table1[[#This Row],[membership_tenure_months]]*Table1[[#This Row],[final_price]]</f>
        <v>828.75</v>
      </c>
    </row>
    <row r="1489" spans="1:38" x14ac:dyDescent="0.35">
      <c r="A1489">
        <v>15</v>
      </c>
      <c r="B1489" t="s">
        <v>34</v>
      </c>
      <c r="C1489">
        <v>2</v>
      </c>
      <c r="D1489" t="s">
        <v>122</v>
      </c>
      <c r="E1489" t="b">
        <v>1</v>
      </c>
      <c r="F1489" s="1">
        <v>0.83819444444444446</v>
      </c>
      <c r="G1489" s="1">
        <v>0.90208333333333335</v>
      </c>
      <c r="H1489">
        <v>92</v>
      </c>
      <c r="I1489" t="b">
        <v>1</v>
      </c>
      <c r="J1489" t="b">
        <v>0</v>
      </c>
      <c r="K1489" t="b">
        <v>0</v>
      </c>
      <c r="L1489" t="s">
        <v>80</v>
      </c>
      <c r="M1489">
        <v>50</v>
      </c>
      <c r="N1489" t="s">
        <v>37</v>
      </c>
      <c r="O1489">
        <v>50</v>
      </c>
      <c r="P1489" t="s">
        <v>38</v>
      </c>
      <c r="Q1489">
        <v>0.05</v>
      </c>
      <c r="R1489" s="29">
        <v>47.5</v>
      </c>
      <c r="S1489" t="s">
        <v>39</v>
      </c>
      <c r="T1489" t="s">
        <v>52</v>
      </c>
      <c r="U1489">
        <v>37.804400000000001</v>
      </c>
      <c r="V1489">
        <v>-122.27119999999999</v>
      </c>
      <c r="W1489">
        <f t="shared" si="46"/>
        <v>2024</v>
      </c>
      <c r="X1489" t="str">
        <f t="shared" si="47"/>
        <v>May</v>
      </c>
      <c r="Y1489" s="2">
        <v>45417</v>
      </c>
      <c r="Z1489">
        <v>0</v>
      </c>
      <c r="AA1489" t="b">
        <v>1</v>
      </c>
      <c r="AB1489" s="2">
        <v>45837</v>
      </c>
      <c r="AC1489">
        <v>15</v>
      </c>
      <c r="AD1489">
        <v>52</v>
      </c>
      <c r="AE1489">
        <v>8</v>
      </c>
      <c r="AF1489">
        <v>1.5</v>
      </c>
      <c r="AG1489">
        <v>2.5</v>
      </c>
      <c r="AH1489" s="30">
        <v>0</v>
      </c>
      <c r="AI1489">
        <v>1</v>
      </c>
      <c r="AJ1489" t="s">
        <v>53</v>
      </c>
      <c r="AK1489" t="s">
        <v>42</v>
      </c>
      <c r="AL1489" s="29">
        <f>Table1[[#This Row],[membership_tenure_months]]*Table1[[#This Row],[final_price]]</f>
        <v>712.5</v>
      </c>
    </row>
    <row r="1490" spans="1:38" x14ac:dyDescent="0.35">
      <c r="A1490">
        <v>49</v>
      </c>
      <c r="B1490" t="s">
        <v>66</v>
      </c>
      <c r="C1490">
        <v>3</v>
      </c>
      <c r="D1490" t="s">
        <v>119</v>
      </c>
      <c r="E1490" t="b">
        <v>0</v>
      </c>
      <c r="F1490" s="1">
        <v>0.73750000000000004</v>
      </c>
      <c r="G1490" s="1">
        <v>0.79166666666666663</v>
      </c>
      <c r="H1490">
        <v>78</v>
      </c>
      <c r="I1490" t="b">
        <v>1</v>
      </c>
      <c r="J1490" t="b">
        <v>1</v>
      </c>
      <c r="K1490" t="b">
        <v>1</v>
      </c>
      <c r="L1490" t="s">
        <v>80</v>
      </c>
      <c r="M1490">
        <v>70</v>
      </c>
      <c r="N1490" t="s">
        <v>97</v>
      </c>
      <c r="O1490">
        <v>63</v>
      </c>
      <c r="P1490" t="s">
        <v>51</v>
      </c>
      <c r="Q1490">
        <v>0.1</v>
      </c>
      <c r="R1490" s="29">
        <v>56.7</v>
      </c>
      <c r="S1490" t="s">
        <v>68</v>
      </c>
      <c r="T1490" t="s">
        <v>64</v>
      </c>
      <c r="U1490">
        <v>34.052199999999999</v>
      </c>
      <c r="V1490">
        <v>-118.2437</v>
      </c>
      <c r="W1490">
        <f t="shared" si="46"/>
        <v>2024</v>
      </c>
      <c r="X1490" t="str">
        <f t="shared" si="47"/>
        <v>March</v>
      </c>
      <c r="Y1490" s="2">
        <v>45353</v>
      </c>
      <c r="Z1490">
        <v>4</v>
      </c>
      <c r="AA1490" t="b">
        <v>1</v>
      </c>
      <c r="AB1490" s="2">
        <v>45834</v>
      </c>
      <c r="AC1490">
        <v>17</v>
      </c>
      <c r="AD1490">
        <v>55</v>
      </c>
      <c r="AE1490">
        <v>12</v>
      </c>
      <c r="AF1490">
        <v>1.3</v>
      </c>
      <c r="AG1490">
        <v>6.3</v>
      </c>
      <c r="AH1490" s="30">
        <v>0</v>
      </c>
      <c r="AI1490">
        <v>1</v>
      </c>
      <c r="AJ1490" t="s">
        <v>65</v>
      </c>
      <c r="AK1490" t="s">
        <v>42</v>
      </c>
      <c r="AL1490" s="29">
        <f>Table1[[#This Row],[membership_tenure_months]]*Table1[[#This Row],[final_price]]</f>
        <v>963.90000000000009</v>
      </c>
    </row>
    <row r="1491" spans="1:38" x14ac:dyDescent="0.35">
      <c r="A1491">
        <v>29</v>
      </c>
      <c r="B1491" t="s">
        <v>54</v>
      </c>
      <c r="C1491">
        <v>4</v>
      </c>
      <c r="D1491" t="s">
        <v>117</v>
      </c>
      <c r="E1491" t="b">
        <v>1</v>
      </c>
      <c r="F1491" s="1">
        <v>0.38263888888888886</v>
      </c>
      <c r="G1491" s="1">
        <v>0.45</v>
      </c>
      <c r="H1491">
        <v>97</v>
      </c>
      <c r="I1491" t="b">
        <v>0</v>
      </c>
      <c r="J1491" t="b">
        <v>0</v>
      </c>
      <c r="K1491" t="b">
        <v>1</v>
      </c>
      <c r="L1491" t="s">
        <v>80</v>
      </c>
      <c r="M1491">
        <v>20</v>
      </c>
      <c r="N1491" t="s">
        <v>97</v>
      </c>
      <c r="O1491">
        <v>18</v>
      </c>
      <c r="P1491" t="s">
        <v>46</v>
      </c>
      <c r="Q1491">
        <v>0</v>
      </c>
      <c r="R1491" s="29">
        <v>18</v>
      </c>
      <c r="S1491" t="s">
        <v>56</v>
      </c>
      <c r="T1491" t="s">
        <v>48</v>
      </c>
      <c r="U1491">
        <v>36.7378</v>
      </c>
      <c r="V1491">
        <v>-119.7871</v>
      </c>
      <c r="W1491">
        <f t="shared" si="46"/>
        <v>2024</v>
      </c>
      <c r="X1491" t="str">
        <f t="shared" si="47"/>
        <v>October</v>
      </c>
      <c r="Y1491" s="2">
        <v>45578</v>
      </c>
      <c r="Z1491">
        <v>0</v>
      </c>
      <c r="AA1491" t="b">
        <v>0</v>
      </c>
      <c r="AB1491" s="2">
        <v>45846</v>
      </c>
      <c r="AC1491">
        <v>10</v>
      </c>
      <c r="AD1491">
        <v>43</v>
      </c>
      <c r="AE1491">
        <v>16</v>
      </c>
      <c r="AF1491">
        <v>1.6</v>
      </c>
      <c r="AG1491">
        <v>0</v>
      </c>
      <c r="AH1491" s="30">
        <v>0</v>
      </c>
      <c r="AI1491">
        <v>0</v>
      </c>
      <c r="AJ1491" t="s">
        <v>49</v>
      </c>
      <c r="AK1491" t="s">
        <v>42</v>
      </c>
      <c r="AL1491" s="29">
        <f>Table1[[#This Row],[membership_tenure_months]]*Table1[[#This Row],[final_price]]</f>
        <v>180</v>
      </c>
    </row>
    <row r="1492" spans="1:38" x14ac:dyDescent="0.35">
      <c r="A1492">
        <v>21</v>
      </c>
      <c r="B1492" t="s">
        <v>43</v>
      </c>
      <c r="C1492">
        <v>3</v>
      </c>
      <c r="D1492" t="s">
        <v>172</v>
      </c>
      <c r="E1492" t="b">
        <v>0</v>
      </c>
      <c r="F1492" s="1">
        <v>0.35694444444444445</v>
      </c>
      <c r="G1492" s="1">
        <v>0.41666666666666669</v>
      </c>
      <c r="H1492">
        <v>86</v>
      </c>
      <c r="I1492" t="b">
        <v>0</v>
      </c>
      <c r="J1492" t="b">
        <v>0</v>
      </c>
      <c r="K1492" t="b">
        <v>1</v>
      </c>
      <c r="L1492" t="s">
        <v>36</v>
      </c>
      <c r="M1492">
        <v>30</v>
      </c>
      <c r="N1492" t="s">
        <v>37</v>
      </c>
      <c r="O1492">
        <v>30</v>
      </c>
      <c r="P1492" t="s">
        <v>51</v>
      </c>
      <c r="Q1492">
        <v>0.1</v>
      </c>
      <c r="R1492" s="29">
        <v>27</v>
      </c>
      <c r="S1492" t="s">
        <v>47</v>
      </c>
      <c r="T1492" t="s">
        <v>72</v>
      </c>
      <c r="U1492">
        <v>35.3733</v>
      </c>
      <c r="V1492">
        <v>-119.0187</v>
      </c>
      <c r="W1492">
        <f t="shared" si="46"/>
        <v>2024</v>
      </c>
      <c r="X1492" t="str">
        <f t="shared" si="47"/>
        <v>May</v>
      </c>
      <c r="Y1492" s="2">
        <v>45433</v>
      </c>
      <c r="Z1492">
        <v>0</v>
      </c>
      <c r="AA1492" t="b">
        <v>0</v>
      </c>
      <c r="AB1492" s="2">
        <v>45838</v>
      </c>
      <c r="AC1492">
        <v>15</v>
      </c>
      <c r="AD1492">
        <v>51</v>
      </c>
      <c r="AE1492">
        <v>12</v>
      </c>
      <c r="AF1492">
        <v>1.4</v>
      </c>
      <c r="AG1492">
        <v>3</v>
      </c>
      <c r="AH1492" s="30">
        <v>0</v>
      </c>
      <c r="AI1492">
        <v>0</v>
      </c>
      <c r="AJ1492" t="s">
        <v>73</v>
      </c>
      <c r="AK1492" t="s">
        <v>42</v>
      </c>
      <c r="AL1492" s="29">
        <f>Table1[[#This Row],[membership_tenure_months]]*Table1[[#This Row],[final_price]]</f>
        <v>405</v>
      </c>
    </row>
    <row r="1493" spans="1:38" x14ac:dyDescent="0.35">
      <c r="A1493">
        <v>18</v>
      </c>
      <c r="B1493" t="s">
        <v>66</v>
      </c>
      <c r="C1493">
        <v>3</v>
      </c>
      <c r="D1493" t="s">
        <v>125</v>
      </c>
      <c r="E1493" t="b">
        <v>1</v>
      </c>
      <c r="F1493" s="1">
        <v>0.77986111111111112</v>
      </c>
      <c r="G1493" s="1">
        <v>0.87916666666666665</v>
      </c>
      <c r="H1493">
        <v>143</v>
      </c>
      <c r="I1493" t="b">
        <v>1</v>
      </c>
      <c r="J1493" t="b">
        <v>0</v>
      </c>
      <c r="K1493" t="b">
        <v>1</v>
      </c>
      <c r="L1493" t="s">
        <v>80</v>
      </c>
      <c r="M1493">
        <v>70</v>
      </c>
      <c r="N1493" t="s">
        <v>37</v>
      </c>
      <c r="O1493">
        <v>70</v>
      </c>
      <c r="P1493" t="s">
        <v>51</v>
      </c>
      <c r="Q1493">
        <v>0.1</v>
      </c>
      <c r="R1493" s="29">
        <v>63</v>
      </c>
      <c r="S1493" t="s">
        <v>68</v>
      </c>
      <c r="T1493" t="s">
        <v>83</v>
      </c>
      <c r="U1493">
        <v>33.770099999999999</v>
      </c>
      <c r="V1493">
        <v>-118.19370000000001</v>
      </c>
      <c r="W1493">
        <f t="shared" si="46"/>
        <v>2024</v>
      </c>
      <c r="X1493" t="str">
        <f t="shared" si="47"/>
        <v>October</v>
      </c>
      <c r="Y1493" s="2">
        <v>45588</v>
      </c>
      <c r="Z1493">
        <v>0</v>
      </c>
      <c r="AA1493" t="b">
        <v>1</v>
      </c>
      <c r="AB1493" s="2">
        <v>45847</v>
      </c>
      <c r="AC1493">
        <v>10</v>
      </c>
      <c r="AD1493">
        <v>42</v>
      </c>
      <c r="AE1493">
        <v>12</v>
      </c>
      <c r="AF1493">
        <v>2.4</v>
      </c>
      <c r="AG1493">
        <v>7</v>
      </c>
      <c r="AH1493" s="30">
        <v>0</v>
      </c>
      <c r="AI1493">
        <v>1</v>
      </c>
      <c r="AJ1493" t="s">
        <v>84</v>
      </c>
      <c r="AK1493" t="s">
        <v>42</v>
      </c>
      <c r="AL1493" s="29">
        <f>Table1[[#This Row],[membership_tenure_months]]*Table1[[#This Row],[final_price]]</f>
        <v>630</v>
      </c>
    </row>
    <row r="1494" spans="1:38" x14ac:dyDescent="0.35">
      <c r="A1494">
        <v>40</v>
      </c>
      <c r="B1494" t="s">
        <v>34</v>
      </c>
      <c r="C1494">
        <v>4</v>
      </c>
      <c r="D1494" t="s">
        <v>104</v>
      </c>
      <c r="E1494" t="b">
        <v>1</v>
      </c>
      <c r="F1494" s="1">
        <v>0.81597222222222221</v>
      </c>
      <c r="G1494" s="1">
        <v>0.88055555555555554</v>
      </c>
      <c r="H1494">
        <v>93</v>
      </c>
      <c r="I1494" t="b">
        <v>0</v>
      </c>
      <c r="J1494" t="b">
        <v>0</v>
      </c>
      <c r="K1494" t="b">
        <v>0</v>
      </c>
      <c r="L1494" t="s">
        <v>60</v>
      </c>
      <c r="M1494">
        <v>50</v>
      </c>
      <c r="N1494" t="s">
        <v>82</v>
      </c>
      <c r="O1494">
        <v>37.5</v>
      </c>
      <c r="P1494" t="s">
        <v>51</v>
      </c>
      <c r="Q1494">
        <v>0.1</v>
      </c>
      <c r="R1494" s="29">
        <v>33.75</v>
      </c>
      <c r="S1494" t="s">
        <v>39</v>
      </c>
      <c r="T1494" t="s">
        <v>48</v>
      </c>
      <c r="U1494">
        <v>36.7378</v>
      </c>
      <c r="V1494">
        <v>-119.7871</v>
      </c>
      <c r="W1494">
        <f t="shared" si="46"/>
        <v>2025</v>
      </c>
      <c r="X1494" t="str">
        <f t="shared" si="47"/>
        <v>April</v>
      </c>
      <c r="Y1494" s="2">
        <v>45753</v>
      </c>
      <c r="Z1494">
        <v>0</v>
      </c>
      <c r="AA1494" t="b">
        <v>1</v>
      </c>
      <c r="AB1494" s="2">
        <v>45856</v>
      </c>
      <c r="AC1494">
        <v>4</v>
      </c>
      <c r="AD1494">
        <v>33</v>
      </c>
      <c r="AE1494">
        <v>16</v>
      </c>
      <c r="AF1494">
        <v>1.6</v>
      </c>
      <c r="AG1494">
        <v>3.75</v>
      </c>
      <c r="AH1494" s="30">
        <v>0</v>
      </c>
      <c r="AI1494">
        <v>0</v>
      </c>
      <c r="AJ1494" t="s">
        <v>49</v>
      </c>
      <c r="AK1494" t="s">
        <v>42</v>
      </c>
      <c r="AL1494" s="29">
        <f>Table1[[#This Row],[membership_tenure_months]]*Table1[[#This Row],[final_price]]</f>
        <v>135</v>
      </c>
    </row>
    <row r="1495" spans="1:38" x14ac:dyDescent="0.35">
      <c r="A1495">
        <v>23</v>
      </c>
      <c r="B1495" t="s">
        <v>43</v>
      </c>
      <c r="C1495">
        <v>1</v>
      </c>
      <c r="D1495" t="s">
        <v>81</v>
      </c>
      <c r="E1495" t="b">
        <v>1</v>
      </c>
      <c r="F1495" s="1">
        <v>0.79166666666666663</v>
      </c>
      <c r="G1495" s="1">
        <v>0.8256944444444444</v>
      </c>
      <c r="H1495">
        <v>49</v>
      </c>
      <c r="I1495" t="b">
        <v>1</v>
      </c>
      <c r="J1495" t="b">
        <v>0</v>
      </c>
      <c r="K1495" t="b">
        <v>1</v>
      </c>
      <c r="L1495" t="s">
        <v>80</v>
      </c>
      <c r="M1495">
        <v>30</v>
      </c>
      <c r="N1495" t="s">
        <v>37</v>
      </c>
      <c r="O1495">
        <v>30</v>
      </c>
      <c r="P1495" t="s">
        <v>38</v>
      </c>
      <c r="Q1495">
        <v>0.05</v>
      </c>
      <c r="R1495" s="29">
        <v>28.5</v>
      </c>
      <c r="S1495" t="s">
        <v>47</v>
      </c>
      <c r="T1495" t="s">
        <v>72</v>
      </c>
      <c r="U1495">
        <v>35.3733</v>
      </c>
      <c r="V1495">
        <v>-119.0187</v>
      </c>
      <c r="W1495">
        <f t="shared" si="46"/>
        <v>2023</v>
      </c>
      <c r="X1495" t="str">
        <f t="shared" si="47"/>
        <v>September</v>
      </c>
      <c r="Y1495" s="2">
        <v>45188</v>
      </c>
      <c r="Z1495">
        <v>0</v>
      </c>
      <c r="AA1495" t="b">
        <v>0</v>
      </c>
      <c r="AB1495" s="2">
        <v>45824</v>
      </c>
      <c r="AC1495">
        <v>23</v>
      </c>
      <c r="AD1495">
        <v>65</v>
      </c>
      <c r="AE1495">
        <v>4</v>
      </c>
      <c r="AF1495">
        <v>0.8</v>
      </c>
      <c r="AG1495">
        <v>1.5</v>
      </c>
      <c r="AH1495" s="30">
        <v>1</v>
      </c>
      <c r="AI1495">
        <v>0</v>
      </c>
      <c r="AJ1495" t="s">
        <v>73</v>
      </c>
      <c r="AK1495" t="s">
        <v>42</v>
      </c>
      <c r="AL1495" s="29">
        <f>Table1[[#This Row],[membership_tenure_months]]*Table1[[#This Row],[final_price]]</f>
        <v>655.5</v>
      </c>
    </row>
    <row r="1496" spans="1:38" x14ac:dyDescent="0.35">
      <c r="A1496">
        <v>33</v>
      </c>
      <c r="B1496" t="s">
        <v>54</v>
      </c>
      <c r="C1496">
        <v>3</v>
      </c>
      <c r="D1496" t="s">
        <v>105</v>
      </c>
      <c r="E1496" t="b">
        <v>1</v>
      </c>
      <c r="F1496" s="1">
        <v>0.43333333333333335</v>
      </c>
      <c r="G1496" s="1">
        <v>0.53333333333333333</v>
      </c>
      <c r="H1496">
        <v>144</v>
      </c>
      <c r="I1496" t="b">
        <v>0</v>
      </c>
      <c r="J1496" t="b">
        <v>1</v>
      </c>
      <c r="K1496" t="b">
        <v>0</v>
      </c>
      <c r="L1496" t="s">
        <v>80</v>
      </c>
      <c r="M1496">
        <v>20</v>
      </c>
      <c r="N1496" t="s">
        <v>82</v>
      </c>
      <c r="O1496">
        <v>15</v>
      </c>
      <c r="P1496" t="s">
        <v>46</v>
      </c>
      <c r="Q1496">
        <v>0</v>
      </c>
      <c r="R1496" s="29">
        <v>15</v>
      </c>
      <c r="S1496" t="s">
        <v>56</v>
      </c>
      <c r="T1496" t="s">
        <v>83</v>
      </c>
      <c r="U1496">
        <v>33.770099999999999</v>
      </c>
      <c r="V1496">
        <v>-118.19370000000001</v>
      </c>
      <c r="W1496">
        <f t="shared" si="46"/>
        <v>2023</v>
      </c>
      <c r="X1496" t="str">
        <f t="shared" si="47"/>
        <v>July</v>
      </c>
      <c r="Y1496" s="2">
        <v>45119</v>
      </c>
      <c r="Z1496">
        <v>1</v>
      </c>
      <c r="AA1496" t="b">
        <v>0</v>
      </c>
      <c r="AB1496" s="2">
        <v>45820</v>
      </c>
      <c r="AC1496">
        <v>25</v>
      </c>
      <c r="AD1496">
        <v>69</v>
      </c>
      <c r="AE1496">
        <v>12</v>
      </c>
      <c r="AF1496">
        <v>2.4</v>
      </c>
      <c r="AG1496">
        <v>0</v>
      </c>
      <c r="AH1496" s="30">
        <v>1</v>
      </c>
      <c r="AI1496">
        <v>0</v>
      </c>
      <c r="AJ1496" t="s">
        <v>84</v>
      </c>
      <c r="AK1496" t="s">
        <v>42</v>
      </c>
      <c r="AL1496" s="29">
        <f>Table1[[#This Row],[membership_tenure_months]]*Table1[[#This Row],[final_price]]</f>
        <v>375</v>
      </c>
    </row>
    <row r="1497" spans="1:38" x14ac:dyDescent="0.35">
      <c r="A1497">
        <v>35</v>
      </c>
      <c r="B1497" t="s">
        <v>34</v>
      </c>
      <c r="C1497">
        <v>1</v>
      </c>
      <c r="D1497" t="s">
        <v>63</v>
      </c>
      <c r="E1497" t="b">
        <v>0</v>
      </c>
      <c r="F1497" s="1">
        <v>0.40138888888888891</v>
      </c>
      <c r="G1497" s="1">
        <v>0.44166666666666665</v>
      </c>
      <c r="H1497">
        <v>58</v>
      </c>
      <c r="I1497" t="b">
        <v>0</v>
      </c>
      <c r="J1497" t="b">
        <v>0</v>
      </c>
      <c r="K1497" t="b">
        <v>0</v>
      </c>
      <c r="L1497" t="s">
        <v>80</v>
      </c>
      <c r="M1497">
        <v>50</v>
      </c>
      <c r="N1497" t="s">
        <v>37</v>
      </c>
      <c r="O1497">
        <v>50</v>
      </c>
      <c r="P1497" t="s">
        <v>38</v>
      </c>
      <c r="Q1497">
        <v>0.05</v>
      </c>
      <c r="R1497" s="29">
        <v>47.5</v>
      </c>
      <c r="S1497" t="s">
        <v>39</v>
      </c>
      <c r="T1497" t="s">
        <v>48</v>
      </c>
      <c r="U1497">
        <v>36.7378</v>
      </c>
      <c r="V1497">
        <v>-119.7871</v>
      </c>
      <c r="W1497">
        <f t="shared" si="46"/>
        <v>2023</v>
      </c>
      <c r="X1497" t="str">
        <f t="shared" si="47"/>
        <v>September</v>
      </c>
      <c r="Y1497" s="2">
        <v>45171</v>
      </c>
      <c r="Z1497">
        <v>0</v>
      </c>
      <c r="AA1497" t="b">
        <v>1</v>
      </c>
      <c r="AB1497" s="2">
        <v>45823</v>
      </c>
      <c r="AC1497">
        <v>23</v>
      </c>
      <c r="AD1497">
        <v>66</v>
      </c>
      <c r="AE1497">
        <v>4</v>
      </c>
      <c r="AF1497">
        <v>1</v>
      </c>
      <c r="AG1497">
        <v>2.5</v>
      </c>
      <c r="AH1497" s="30">
        <v>1</v>
      </c>
      <c r="AI1497">
        <v>1</v>
      </c>
      <c r="AJ1497" t="s">
        <v>49</v>
      </c>
      <c r="AK1497" t="s">
        <v>42</v>
      </c>
      <c r="AL1497" s="29">
        <f>Table1[[#This Row],[membership_tenure_months]]*Table1[[#This Row],[final_price]]</f>
        <v>1092.5</v>
      </c>
    </row>
    <row r="1498" spans="1:38" x14ac:dyDescent="0.35">
      <c r="A1498">
        <v>29</v>
      </c>
      <c r="B1498" t="s">
        <v>43</v>
      </c>
      <c r="C1498">
        <v>3</v>
      </c>
      <c r="D1498" t="s">
        <v>110</v>
      </c>
      <c r="E1498" t="b">
        <v>1</v>
      </c>
      <c r="F1498" s="1">
        <v>0.86319444444444449</v>
      </c>
      <c r="G1498" s="1">
        <v>0.89097222222222228</v>
      </c>
      <c r="H1498">
        <v>40</v>
      </c>
      <c r="I1498" t="b">
        <v>1</v>
      </c>
      <c r="J1498" t="b">
        <v>0</v>
      </c>
      <c r="K1498" t="b">
        <v>0</v>
      </c>
      <c r="L1498" t="s">
        <v>75</v>
      </c>
      <c r="M1498">
        <v>30</v>
      </c>
      <c r="N1498" t="s">
        <v>97</v>
      </c>
      <c r="O1498">
        <v>27</v>
      </c>
      <c r="P1498" t="s">
        <v>46</v>
      </c>
      <c r="Q1498">
        <v>0</v>
      </c>
      <c r="R1498" s="29">
        <v>27</v>
      </c>
      <c r="S1498" t="s">
        <v>47</v>
      </c>
      <c r="T1498" t="s">
        <v>76</v>
      </c>
      <c r="U1498">
        <v>37.774900000000002</v>
      </c>
      <c r="V1498">
        <v>-122.4194</v>
      </c>
      <c r="W1498">
        <f t="shared" si="46"/>
        <v>2024</v>
      </c>
      <c r="X1498" t="str">
        <f t="shared" si="47"/>
        <v>February</v>
      </c>
      <c r="Y1498" s="2">
        <v>45337</v>
      </c>
      <c r="Z1498">
        <v>0</v>
      </c>
      <c r="AA1498" t="b">
        <v>0</v>
      </c>
      <c r="AB1498" s="2">
        <v>45833</v>
      </c>
      <c r="AC1498">
        <v>18</v>
      </c>
      <c r="AD1498">
        <v>56</v>
      </c>
      <c r="AE1498">
        <v>12</v>
      </c>
      <c r="AF1498">
        <v>0.7</v>
      </c>
      <c r="AG1498">
        <v>0</v>
      </c>
      <c r="AH1498" s="30">
        <v>0</v>
      </c>
      <c r="AI1498">
        <v>0</v>
      </c>
      <c r="AJ1498" t="s">
        <v>77</v>
      </c>
      <c r="AK1498" t="s">
        <v>42</v>
      </c>
      <c r="AL1498" s="29">
        <f>Table1[[#This Row],[membership_tenure_months]]*Table1[[#This Row],[final_price]]</f>
        <v>486</v>
      </c>
    </row>
    <row r="1499" spans="1:38" x14ac:dyDescent="0.35">
      <c r="A1499">
        <v>48</v>
      </c>
      <c r="B1499" t="s">
        <v>34</v>
      </c>
      <c r="C1499">
        <v>3</v>
      </c>
      <c r="D1499" t="s">
        <v>101</v>
      </c>
      <c r="E1499" t="b">
        <v>1</v>
      </c>
      <c r="F1499" s="1">
        <v>0.66736111111111107</v>
      </c>
      <c r="G1499" s="1">
        <v>0.76111111111111107</v>
      </c>
      <c r="H1499">
        <v>135</v>
      </c>
      <c r="I1499" t="b">
        <v>0</v>
      </c>
      <c r="J1499" t="b">
        <v>1</v>
      </c>
      <c r="K1499" t="b">
        <v>1</v>
      </c>
      <c r="L1499" t="s">
        <v>80</v>
      </c>
      <c r="M1499">
        <v>50</v>
      </c>
      <c r="N1499" t="s">
        <v>37</v>
      </c>
      <c r="O1499">
        <v>50</v>
      </c>
      <c r="P1499" t="s">
        <v>46</v>
      </c>
      <c r="Q1499">
        <v>0</v>
      </c>
      <c r="R1499" s="29">
        <v>50</v>
      </c>
      <c r="S1499" t="s">
        <v>39</v>
      </c>
      <c r="T1499" t="s">
        <v>40</v>
      </c>
      <c r="U1499">
        <v>37.338200000000001</v>
      </c>
      <c r="V1499">
        <v>-121.88630000000001</v>
      </c>
      <c r="W1499">
        <f t="shared" si="46"/>
        <v>2024</v>
      </c>
      <c r="X1499" t="str">
        <f t="shared" si="47"/>
        <v>May</v>
      </c>
      <c r="Y1499" s="2">
        <v>45426</v>
      </c>
      <c r="Z1499">
        <v>8</v>
      </c>
      <c r="AA1499" t="b">
        <v>1</v>
      </c>
      <c r="AB1499" s="2">
        <v>45838</v>
      </c>
      <c r="AC1499">
        <v>15</v>
      </c>
      <c r="AD1499">
        <v>51</v>
      </c>
      <c r="AE1499">
        <v>12</v>
      </c>
      <c r="AF1499">
        <v>2.2000000000000002</v>
      </c>
      <c r="AG1499">
        <v>0</v>
      </c>
      <c r="AH1499" s="30">
        <v>0</v>
      </c>
      <c r="AI1499">
        <v>1</v>
      </c>
      <c r="AJ1499" t="s">
        <v>41</v>
      </c>
      <c r="AK1499" t="s">
        <v>42</v>
      </c>
      <c r="AL1499" s="29">
        <f>Table1[[#This Row],[membership_tenure_months]]*Table1[[#This Row],[final_price]]</f>
        <v>750</v>
      </c>
    </row>
    <row r="1500" spans="1:38" x14ac:dyDescent="0.35">
      <c r="A1500">
        <v>32</v>
      </c>
      <c r="B1500" t="s">
        <v>34</v>
      </c>
      <c r="C1500">
        <v>1</v>
      </c>
      <c r="D1500" t="s">
        <v>114</v>
      </c>
      <c r="E1500" t="b">
        <v>0</v>
      </c>
      <c r="F1500" s="1">
        <v>0.74861111111111112</v>
      </c>
      <c r="G1500" s="1">
        <v>0.83194444444444449</v>
      </c>
      <c r="H1500">
        <v>120</v>
      </c>
      <c r="I1500" t="b">
        <v>1</v>
      </c>
      <c r="J1500" t="b">
        <v>0</v>
      </c>
      <c r="K1500" t="b">
        <v>1</v>
      </c>
      <c r="L1500" t="s">
        <v>60</v>
      </c>
      <c r="M1500">
        <v>50</v>
      </c>
      <c r="N1500" t="s">
        <v>82</v>
      </c>
      <c r="O1500">
        <v>37.5</v>
      </c>
      <c r="P1500" t="s">
        <v>46</v>
      </c>
      <c r="Q1500">
        <v>0</v>
      </c>
      <c r="R1500" s="29">
        <v>37.5</v>
      </c>
      <c r="S1500" t="s">
        <v>39</v>
      </c>
      <c r="T1500" t="s">
        <v>52</v>
      </c>
      <c r="U1500">
        <v>37.804400000000001</v>
      </c>
      <c r="V1500">
        <v>-122.27119999999999</v>
      </c>
      <c r="W1500">
        <f t="shared" si="46"/>
        <v>2022</v>
      </c>
      <c r="X1500" t="str">
        <f t="shared" si="47"/>
        <v>December</v>
      </c>
      <c r="Y1500" s="2">
        <v>44911</v>
      </c>
      <c r="Z1500">
        <v>0</v>
      </c>
      <c r="AA1500" t="b">
        <v>0</v>
      </c>
      <c r="AB1500" s="2">
        <v>45809</v>
      </c>
      <c r="AC1500">
        <v>32</v>
      </c>
      <c r="AD1500">
        <v>80</v>
      </c>
      <c r="AE1500">
        <v>4</v>
      </c>
      <c r="AF1500">
        <v>2</v>
      </c>
      <c r="AG1500">
        <v>0</v>
      </c>
      <c r="AH1500" s="30">
        <v>1</v>
      </c>
      <c r="AI1500">
        <v>0</v>
      </c>
      <c r="AJ1500" t="s">
        <v>53</v>
      </c>
      <c r="AK1500" t="s">
        <v>42</v>
      </c>
      <c r="AL1500" s="29">
        <f>Table1[[#This Row],[membership_tenure_months]]*Table1[[#This Row],[final_price]]</f>
        <v>1200</v>
      </c>
    </row>
    <row r="1501" spans="1:38" x14ac:dyDescent="0.35">
      <c r="A1501">
        <v>13</v>
      </c>
      <c r="B1501" t="s">
        <v>34</v>
      </c>
      <c r="C1501">
        <v>5</v>
      </c>
      <c r="D1501" t="s">
        <v>96</v>
      </c>
      <c r="E1501" t="b">
        <v>0</v>
      </c>
      <c r="F1501" s="1">
        <v>0.40763888888888888</v>
      </c>
      <c r="G1501" s="1">
        <v>0.51111111111111107</v>
      </c>
      <c r="H1501">
        <v>149</v>
      </c>
      <c r="I1501" t="b">
        <v>0</v>
      </c>
      <c r="J1501" t="b">
        <v>1</v>
      </c>
      <c r="K1501" t="b">
        <v>0</v>
      </c>
      <c r="L1501" t="s">
        <v>45</v>
      </c>
      <c r="M1501">
        <v>50</v>
      </c>
      <c r="N1501" t="s">
        <v>37</v>
      </c>
      <c r="O1501">
        <v>50</v>
      </c>
      <c r="P1501" t="s">
        <v>46</v>
      </c>
      <c r="Q1501">
        <v>0</v>
      </c>
      <c r="R1501" s="29">
        <v>50</v>
      </c>
      <c r="S1501" t="s">
        <v>39</v>
      </c>
      <c r="T1501" t="s">
        <v>57</v>
      </c>
      <c r="U1501">
        <v>33.836599999999997</v>
      </c>
      <c r="V1501">
        <v>-117.9143</v>
      </c>
      <c r="W1501">
        <f t="shared" si="46"/>
        <v>2023</v>
      </c>
      <c r="X1501" t="str">
        <f t="shared" si="47"/>
        <v>December</v>
      </c>
      <c r="Y1501" s="2">
        <v>45278</v>
      </c>
      <c r="Z1501">
        <v>7</v>
      </c>
      <c r="AA1501" t="b">
        <v>0</v>
      </c>
      <c r="AB1501" s="2">
        <v>45829</v>
      </c>
      <c r="AC1501">
        <v>20</v>
      </c>
      <c r="AD1501">
        <v>60</v>
      </c>
      <c r="AE1501">
        <v>20</v>
      </c>
      <c r="AF1501">
        <v>2.5</v>
      </c>
      <c r="AG1501">
        <v>0</v>
      </c>
      <c r="AH1501" s="30">
        <v>0</v>
      </c>
      <c r="AI1501">
        <v>1</v>
      </c>
      <c r="AJ1501" t="s">
        <v>58</v>
      </c>
      <c r="AK1501" t="s">
        <v>42</v>
      </c>
      <c r="AL1501" s="29">
        <f>Table1[[#This Row],[membership_tenure_months]]*Table1[[#This Row],[final_price]]</f>
        <v>1000</v>
      </c>
    </row>
    <row r="1502" spans="1:38" x14ac:dyDescent="0.35">
      <c r="A1502">
        <v>49</v>
      </c>
      <c r="B1502" t="s">
        <v>34</v>
      </c>
      <c r="C1502">
        <v>1</v>
      </c>
      <c r="D1502" t="s">
        <v>90</v>
      </c>
      <c r="E1502" t="b">
        <v>1</v>
      </c>
      <c r="F1502" s="1">
        <v>0.84930555555555554</v>
      </c>
      <c r="G1502" s="1">
        <v>0.88055555555555554</v>
      </c>
      <c r="H1502">
        <v>45</v>
      </c>
      <c r="I1502" t="b">
        <v>1</v>
      </c>
      <c r="J1502" t="b">
        <v>0</v>
      </c>
      <c r="K1502" t="b">
        <v>1</v>
      </c>
      <c r="L1502" t="s">
        <v>36</v>
      </c>
      <c r="M1502">
        <v>50</v>
      </c>
      <c r="N1502" t="s">
        <v>37</v>
      </c>
      <c r="O1502">
        <v>50</v>
      </c>
      <c r="P1502" t="s">
        <v>93</v>
      </c>
      <c r="Q1502">
        <v>0.15</v>
      </c>
      <c r="R1502" s="29">
        <v>42.5</v>
      </c>
      <c r="S1502" t="s">
        <v>39</v>
      </c>
      <c r="T1502" t="s">
        <v>40</v>
      </c>
      <c r="U1502">
        <v>37.338200000000001</v>
      </c>
      <c r="V1502">
        <v>-121.88630000000001</v>
      </c>
      <c r="W1502">
        <f t="shared" si="46"/>
        <v>2024</v>
      </c>
      <c r="X1502" t="str">
        <f t="shared" si="47"/>
        <v>January</v>
      </c>
      <c r="Y1502" s="2">
        <v>45320</v>
      </c>
      <c r="Z1502">
        <v>0</v>
      </c>
      <c r="AA1502" t="b">
        <v>1</v>
      </c>
      <c r="AB1502" s="2">
        <v>45832</v>
      </c>
      <c r="AC1502">
        <v>19</v>
      </c>
      <c r="AD1502">
        <v>57</v>
      </c>
      <c r="AE1502">
        <v>4</v>
      </c>
      <c r="AF1502">
        <v>0.8</v>
      </c>
      <c r="AG1502">
        <v>7.5</v>
      </c>
      <c r="AH1502" s="30">
        <v>0</v>
      </c>
      <c r="AI1502">
        <v>0</v>
      </c>
      <c r="AJ1502" t="s">
        <v>41</v>
      </c>
      <c r="AK1502" t="s">
        <v>42</v>
      </c>
      <c r="AL1502" s="29">
        <f>Table1[[#This Row],[membership_tenure_months]]*Table1[[#This Row],[final_price]]</f>
        <v>807.5</v>
      </c>
    </row>
    <row r="1503" spans="1:38" x14ac:dyDescent="0.35">
      <c r="A1503">
        <v>28</v>
      </c>
      <c r="B1503" t="s">
        <v>43</v>
      </c>
      <c r="C1503">
        <v>1</v>
      </c>
      <c r="D1503" t="s">
        <v>90</v>
      </c>
      <c r="E1503" t="b">
        <v>1</v>
      </c>
      <c r="F1503" s="1">
        <v>0.54722222222222228</v>
      </c>
      <c r="G1503" s="1">
        <v>0.60763888888888884</v>
      </c>
      <c r="H1503">
        <v>87</v>
      </c>
      <c r="I1503" t="b">
        <v>1</v>
      </c>
      <c r="J1503" t="b">
        <v>1</v>
      </c>
      <c r="K1503" t="b">
        <v>1</v>
      </c>
      <c r="L1503" t="s">
        <v>36</v>
      </c>
      <c r="M1503">
        <v>30</v>
      </c>
      <c r="N1503" t="s">
        <v>82</v>
      </c>
      <c r="O1503">
        <v>22.5</v>
      </c>
      <c r="P1503" t="s">
        <v>93</v>
      </c>
      <c r="Q1503">
        <v>0.15</v>
      </c>
      <c r="R1503" s="29">
        <v>19.125</v>
      </c>
      <c r="S1503" t="s">
        <v>47</v>
      </c>
      <c r="T1503" t="s">
        <v>61</v>
      </c>
      <c r="U1503">
        <v>38.581600000000002</v>
      </c>
      <c r="V1503">
        <v>-121.4944</v>
      </c>
      <c r="W1503">
        <f t="shared" si="46"/>
        <v>2025</v>
      </c>
      <c r="X1503" t="str">
        <f t="shared" si="47"/>
        <v>May</v>
      </c>
      <c r="Y1503" s="2">
        <v>45803</v>
      </c>
      <c r="Z1503">
        <v>2</v>
      </c>
      <c r="AA1503" t="b">
        <v>1</v>
      </c>
      <c r="AB1503" s="2">
        <v>45859</v>
      </c>
      <c r="AC1503">
        <v>3</v>
      </c>
      <c r="AD1503">
        <v>30</v>
      </c>
      <c r="AE1503">
        <v>4</v>
      </c>
      <c r="AF1503">
        <v>1.4</v>
      </c>
      <c r="AG1503">
        <v>3.38</v>
      </c>
      <c r="AH1503" s="30">
        <v>0</v>
      </c>
      <c r="AI1503">
        <v>0</v>
      </c>
      <c r="AJ1503" t="s">
        <v>62</v>
      </c>
      <c r="AK1503" t="s">
        <v>42</v>
      </c>
      <c r="AL1503" s="29">
        <f>Table1[[#This Row],[membership_tenure_months]]*Table1[[#This Row],[final_price]]</f>
        <v>57.375</v>
      </c>
    </row>
    <row r="1504" spans="1:38" x14ac:dyDescent="0.35">
      <c r="A1504">
        <v>49</v>
      </c>
      <c r="B1504" t="s">
        <v>34</v>
      </c>
      <c r="C1504">
        <v>1</v>
      </c>
      <c r="D1504" t="s">
        <v>63</v>
      </c>
      <c r="E1504" t="b">
        <v>0</v>
      </c>
      <c r="F1504" s="1">
        <v>0.58194444444444449</v>
      </c>
      <c r="G1504" s="1">
        <v>0.60763888888888884</v>
      </c>
      <c r="H1504">
        <v>37</v>
      </c>
      <c r="I1504" t="b">
        <v>1</v>
      </c>
      <c r="J1504" t="b">
        <v>1</v>
      </c>
      <c r="K1504" t="b">
        <v>0</v>
      </c>
      <c r="L1504" t="s">
        <v>60</v>
      </c>
      <c r="M1504">
        <v>50</v>
      </c>
      <c r="N1504" t="s">
        <v>37</v>
      </c>
      <c r="O1504">
        <v>50</v>
      </c>
      <c r="P1504" t="s">
        <v>51</v>
      </c>
      <c r="Q1504">
        <v>0.1</v>
      </c>
      <c r="R1504" s="29">
        <v>45</v>
      </c>
      <c r="S1504" t="s">
        <v>39</v>
      </c>
      <c r="T1504" t="s">
        <v>52</v>
      </c>
      <c r="U1504">
        <v>37.804400000000001</v>
      </c>
      <c r="V1504">
        <v>-122.27119999999999</v>
      </c>
      <c r="W1504">
        <f t="shared" si="46"/>
        <v>2024</v>
      </c>
      <c r="X1504" t="str">
        <f t="shared" si="47"/>
        <v>June</v>
      </c>
      <c r="Y1504" s="2">
        <v>45467</v>
      </c>
      <c r="Z1504">
        <v>8</v>
      </c>
      <c r="AA1504" t="b">
        <v>1</v>
      </c>
      <c r="AB1504" s="2">
        <v>45840</v>
      </c>
      <c r="AC1504">
        <v>14</v>
      </c>
      <c r="AD1504">
        <v>49</v>
      </c>
      <c r="AE1504">
        <v>4</v>
      </c>
      <c r="AF1504">
        <v>0.6</v>
      </c>
      <c r="AG1504">
        <v>5</v>
      </c>
      <c r="AH1504" s="30">
        <v>0</v>
      </c>
      <c r="AI1504">
        <v>0</v>
      </c>
      <c r="AJ1504" t="s">
        <v>53</v>
      </c>
      <c r="AK1504" t="s">
        <v>42</v>
      </c>
      <c r="AL1504" s="29">
        <f>Table1[[#This Row],[membership_tenure_months]]*Table1[[#This Row],[final_price]]</f>
        <v>630</v>
      </c>
    </row>
    <row r="1505" spans="1:38" x14ac:dyDescent="0.35">
      <c r="A1505">
        <v>34</v>
      </c>
      <c r="B1505" t="s">
        <v>43</v>
      </c>
      <c r="C1505">
        <v>2</v>
      </c>
      <c r="D1505" t="s">
        <v>120</v>
      </c>
      <c r="E1505" t="b">
        <v>0</v>
      </c>
      <c r="F1505" s="1">
        <v>0.70902777777777781</v>
      </c>
      <c r="G1505" s="1">
        <v>0.79791666666666672</v>
      </c>
      <c r="H1505">
        <v>128</v>
      </c>
      <c r="I1505" t="b">
        <v>0</v>
      </c>
      <c r="J1505" t="b">
        <v>1</v>
      </c>
      <c r="K1505" t="b">
        <v>0</v>
      </c>
      <c r="L1505" t="s">
        <v>60</v>
      </c>
      <c r="M1505">
        <v>30</v>
      </c>
      <c r="N1505" t="s">
        <v>37</v>
      </c>
      <c r="O1505">
        <v>30</v>
      </c>
      <c r="P1505" t="s">
        <v>46</v>
      </c>
      <c r="Q1505">
        <v>0</v>
      </c>
      <c r="R1505" s="29">
        <v>30</v>
      </c>
      <c r="S1505" t="s">
        <v>47</v>
      </c>
      <c r="T1505" t="s">
        <v>48</v>
      </c>
      <c r="U1505">
        <v>36.7378</v>
      </c>
      <c r="V1505">
        <v>-119.7871</v>
      </c>
      <c r="W1505">
        <f t="shared" si="46"/>
        <v>2024</v>
      </c>
      <c r="X1505" t="str">
        <f t="shared" si="47"/>
        <v>May</v>
      </c>
      <c r="Y1505" s="2">
        <v>45426</v>
      </c>
      <c r="Z1505">
        <v>4</v>
      </c>
      <c r="AA1505" t="b">
        <v>1</v>
      </c>
      <c r="AB1505" s="2">
        <v>45838</v>
      </c>
      <c r="AC1505">
        <v>15</v>
      </c>
      <c r="AD1505">
        <v>51</v>
      </c>
      <c r="AE1505">
        <v>8</v>
      </c>
      <c r="AF1505">
        <v>2.1</v>
      </c>
      <c r="AG1505">
        <v>0</v>
      </c>
      <c r="AH1505" s="30">
        <v>0</v>
      </c>
      <c r="AI1505">
        <v>0</v>
      </c>
      <c r="AJ1505" t="s">
        <v>49</v>
      </c>
      <c r="AK1505" t="s">
        <v>42</v>
      </c>
      <c r="AL1505" s="29">
        <f>Table1[[#This Row],[membership_tenure_months]]*Table1[[#This Row],[final_price]]</f>
        <v>450</v>
      </c>
    </row>
    <row r="1506" spans="1:38" x14ac:dyDescent="0.35">
      <c r="A1506">
        <v>32</v>
      </c>
      <c r="B1506" t="s">
        <v>66</v>
      </c>
      <c r="C1506">
        <v>3</v>
      </c>
      <c r="D1506" t="s">
        <v>144</v>
      </c>
      <c r="E1506" t="b">
        <v>0</v>
      </c>
      <c r="F1506" s="1">
        <v>0.58402777777777781</v>
      </c>
      <c r="G1506" s="1">
        <v>0.67847222222222225</v>
      </c>
      <c r="H1506">
        <v>136</v>
      </c>
      <c r="I1506" t="b">
        <v>0</v>
      </c>
      <c r="J1506" t="b">
        <v>0</v>
      </c>
      <c r="K1506" t="b">
        <v>0</v>
      </c>
      <c r="L1506" t="s">
        <v>80</v>
      </c>
      <c r="M1506">
        <v>70</v>
      </c>
      <c r="N1506" t="s">
        <v>37</v>
      </c>
      <c r="O1506">
        <v>70</v>
      </c>
      <c r="P1506" t="s">
        <v>46</v>
      </c>
      <c r="Q1506">
        <v>0</v>
      </c>
      <c r="R1506" s="29">
        <v>70</v>
      </c>
      <c r="S1506" t="s">
        <v>68</v>
      </c>
      <c r="T1506" t="s">
        <v>57</v>
      </c>
      <c r="U1506">
        <v>33.836599999999997</v>
      </c>
      <c r="V1506">
        <v>-117.9143</v>
      </c>
      <c r="W1506">
        <f t="shared" si="46"/>
        <v>2024</v>
      </c>
      <c r="X1506" t="str">
        <f t="shared" si="47"/>
        <v>April</v>
      </c>
      <c r="Y1506" s="2">
        <v>45406</v>
      </c>
      <c r="Z1506">
        <v>0</v>
      </c>
      <c r="AA1506" t="b">
        <v>1</v>
      </c>
      <c r="AB1506" s="2">
        <v>45837</v>
      </c>
      <c r="AC1506">
        <v>16</v>
      </c>
      <c r="AD1506">
        <v>52</v>
      </c>
      <c r="AE1506">
        <v>12</v>
      </c>
      <c r="AF1506">
        <v>2.2999999999999998</v>
      </c>
      <c r="AG1506">
        <v>0</v>
      </c>
      <c r="AH1506" s="30">
        <v>0</v>
      </c>
      <c r="AI1506">
        <v>1</v>
      </c>
      <c r="AJ1506" t="s">
        <v>58</v>
      </c>
      <c r="AK1506" t="s">
        <v>42</v>
      </c>
      <c r="AL1506" s="29">
        <f>Table1[[#This Row],[membership_tenure_months]]*Table1[[#This Row],[final_price]]</f>
        <v>1120</v>
      </c>
    </row>
    <row r="1507" spans="1:38" x14ac:dyDescent="0.35">
      <c r="A1507">
        <v>21</v>
      </c>
      <c r="B1507" t="s">
        <v>54</v>
      </c>
      <c r="C1507">
        <v>2</v>
      </c>
      <c r="D1507" t="s">
        <v>107</v>
      </c>
      <c r="E1507" t="b">
        <v>0</v>
      </c>
      <c r="F1507" s="1">
        <v>0.43472222222222223</v>
      </c>
      <c r="G1507" s="1">
        <v>0.51458333333333328</v>
      </c>
      <c r="H1507">
        <v>115</v>
      </c>
      <c r="I1507" t="b">
        <v>1</v>
      </c>
      <c r="J1507" t="b">
        <v>1</v>
      </c>
      <c r="K1507" t="b">
        <v>1</v>
      </c>
      <c r="L1507" t="s">
        <v>36</v>
      </c>
      <c r="M1507">
        <v>20</v>
      </c>
      <c r="N1507" t="s">
        <v>97</v>
      </c>
      <c r="O1507">
        <v>18</v>
      </c>
      <c r="P1507" t="s">
        <v>46</v>
      </c>
      <c r="Q1507">
        <v>0</v>
      </c>
      <c r="R1507" s="29">
        <v>18</v>
      </c>
      <c r="S1507" t="s">
        <v>56</v>
      </c>
      <c r="T1507" t="s">
        <v>83</v>
      </c>
      <c r="U1507">
        <v>33.770099999999999</v>
      </c>
      <c r="V1507">
        <v>-118.19370000000001</v>
      </c>
      <c r="W1507">
        <f t="shared" si="46"/>
        <v>2023</v>
      </c>
      <c r="X1507" t="str">
        <f t="shared" si="47"/>
        <v>October</v>
      </c>
      <c r="Y1507" s="2">
        <v>45213</v>
      </c>
      <c r="Z1507">
        <v>5</v>
      </c>
      <c r="AA1507" t="b">
        <v>0</v>
      </c>
      <c r="AB1507" s="2">
        <v>45826</v>
      </c>
      <c r="AC1507">
        <v>22</v>
      </c>
      <c r="AD1507">
        <v>63</v>
      </c>
      <c r="AE1507">
        <v>8</v>
      </c>
      <c r="AF1507">
        <v>1.9</v>
      </c>
      <c r="AG1507">
        <v>0</v>
      </c>
      <c r="AH1507" s="30">
        <v>1</v>
      </c>
      <c r="AI1507">
        <v>0</v>
      </c>
      <c r="AJ1507" t="s">
        <v>84</v>
      </c>
      <c r="AK1507" t="s">
        <v>42</v>
      </c>
      <c r="AL1507" s="29">
        <f>Table1[[#This Row],[membership_tenure_months]]*Table1[[#This Row],[final_price]]</f>
        <v>396</v>
      </c>
    </row>
    <row r="1508" spans="1:38" x14ac:dyDescent="0.35">
      <c r="A1508">
        <v>26</v>
      </c>
      <c r="B1508" t="s">
        <v>54</v>
      </c>
      <c r="C1508">
        <v>1</v>
      </c>
      <c r="D1508" t="s">
        <v>116</v>
      </c>
      <c r="E1508" t="b">
        <v>1</v>
      </c>
      <c r="F1508" s="1">
        <v>0.48749999999999999</v>
      </c>
      <c r="G1508" s="1">
        <v>0.56874999999999998</v>
      </c>
      <c r="H1508">
        <v>117</v>
      </c>
      <c r="I1508" t="b">
        <v>0</v>
      </c>
      <c r="J1508" t="b">
        <v>1</v>
      </c>
      <c r="K1508" t="b">
        <v>0</v>
      </c>
      <c r="L1508" t="s">
        <v>45</v>
      </c>
      <c r="M1508">
        <v>20</v>
      </c>
      <c r="N1508" t="s">
        <v>82</v>
      </c>
      <c r="O1508">
        <v>15</v>
      </c>
      <c r="P1508" t="s">
        <v>46</v>
      </c>
      <c r="Q1508">
        <v>0</v>
      </c>
      <c r="R1508" s="29">
        <v>15</v>
      </c>
      <c r="S1508" t="s">
        <v>56</v>
      </c>
      <c r="T1508" t="s">
        <v>48</v>
      </c>
      <c r="U1508">
        <v>36.7378</v>
      </c>
      <c r="V1508">
        <v>-119.7871</v>
      </c>
      <c r="W1508">
        <f t="shared" si="46"/>
        <v>2023</v>
      </c>
      <c r="X1508" t="str">
        <f t="shared" si="47"/>
        <v>December</v>
      </c>
      <c r="Y1508" s="2">
        <v>45262</v>
      </c>
      <c r="Z1508">
        <v>7</v>
      </c>
      <c r="AA1508" t="b">
        <v>0</v>
      </c>
      <c r="AB1508" s="2">
        <v>45828</v>
      </c>
      <c r="AC1508">
        <v>20</v>
      </c>
      <c r="AD1508">
        <v>61</v>
      </c>
      <c r="AE1508">
        <v>4</v>
      </c>
      <c r="AF1508">
        <v>2</v>
      </c>
      <c r="AG1508">
        <v>0</v>
      </c>
      <c r="AH1508" s="30">
        <v>1</v>
      </c>
      <c r="AI1508">
        <v>0</v>
      </c>
      <c r="AJ1508" t="s">
        <v>49</v>
      </c>
      <c r="AK1508" t="s">
        <v>42</v>
      </c>
      <c r="AL1508" s="29">
        <f>Table1[[#This Row],[membership_tenure_months]]*Table1[[#This Row],[final_price]]</f>
        <v>300</v>
      </c>
    </row>
    <row r="1509" spans="1:38" x14ac:dyDescent="0.35">
      <c r="A1509">
        <v>13</v>
      </c>
      <c r="B1509" t="s">
        <v>34</v>
      </c>
      <c r="C1509">
        <v>4</v>
      </c>
      <c r="D1509" t="s">
        <v>104</v>
      </c>
      <c r="E1509" t="b">
        <v>0</v>
      </c>
      <c r="F1509" s="1">
        <v>0.61597222222222225</v>
      </c>
      <c r="G1509" s="1">
        <v>0.63958333333333328</v>
      </c>
      <c r="H1509">
        <v>34</v>
      </c>
      <c r="I1509" t="b">
        <v>0</v>
      </c>
      <c r="J1509" t="b">
        <v>0</v>
      </c>
      <c r="K1509" t="b">
        <v>0</v>
      </c>
      <c r="L1509" t="s">
        <v>36</v>
      </c>
      <c r="M1509">
        <v>50</v>
      </c>
      <c r="N1509" t="s">
        <v>82</v>
      </c>
      <c r="O1509">
        <v>37.5</v>
      </c>
      <c r="P1509" t="s">
        <v>93</v>
      </c>
      <c r="Q1509">
        <v>0.15</v>
      </c>
      <c r="R1509" s="29">
        <v>31.875</v>
      </c>
      <c r="S1509" t="s">
        <v>39</v>
      </c>
      <c r="T1509" t="s">
        <v>52</v>
      </c>
      <c r="U1509">
        <v>37.804400000000001</v>
      </c>
      <c r="V1509">
        <v>-122.27119999999999</v>
      </c>
      <c r="W1509">
        <f t="shared" si="46"/>
        <v>2023</v>
      </c>
      <c r="X1509" t="str">
        <f t="shared" si="47"/>
        <v>September</v>
      </c>
      <c r="Y1509" s="2">
        <v>45183</v>
      </c>
      <c r="Z1509">
        <v>0</v>
      </c>
      <c r="AA1509" t="b">
        <v>0</v>
      </c>
      <c r="AB1509" s="2">
        <v>45824</v>
      </c>
      <c r="AC1509">
        <v>23</v>
      </c>
      <c r="AD1509">
        <v>65</v>
      </c>
      <c r="AE1509">
        <v>16</v>
      </c>
      <c r="AF1509">
        <v>0.6</v>
      </c>
      <c r="AG1509">
        <v>5.62</v>
      </c>
      <c r="AH1509" s="30">
        <v>1</v>
      </c>
      <c r="AI1509">
        <v>0</v>
      </c>
      <c r="AJ1509" t="s">
        <v>53</v>
      </c>
      <c r="AK1509" t="s">
        <v>42</v>
      </c>
      <c r="AL1509" s="29">
        <f>Table1[[#This Row],[membership_tenure_months]]*Table1[[#This Row],[final_price]]</f>
        <v>733.125</v>
      </c>
    </row>
    <row r="1510" spans="1:38" x14ac:dyDescent="0.35">
      <c r="A1510">
        <v>36</v>
      </c>
      <c r="B1510" t="s">
        <v>43</v>
      </c>
      <c r="C1510">
        <v>2</v>
      </c>
      <c r="D1510" t="s">
        <v>92</v>
      </c>
      <c r="E1510" t="b">
        <v>1</v>
      </c>
      <c r="F1510" s="1">
        <v>0.4777777777777778</v>
      </c>
      <c r="G1510" s="1">
        <v>0.59305555555555556</v>
      </c>
      <c r="H1510">
        <v>166</v>
      </c>
      <c r="I1510" t="b">
        <v>0</v>
      </c>
      <c r="J1510" t="b">
        <v>0</v>
      </c>
      <c r="K1510" t="b">
        <v>1</v>
      </c>
      <c r="L1510" t="s">
        <v>80</v>
      </c>
      <c r="M1510">
        <v>30</v>
      </c>
      <c r="N1510" t="s">
        <v>82</v>
      </c>
      <c r="O1510">
        <v>22.5</v>
      </c>
      <c r="P1510" t="s">
        <v>38</v>
      </c>
      <c r="Q1510">
        <v>0.05</v>
      </c>
      <c r="R1510" s="29">
        <v>21.375</v>
      </c>
      <c r="S1510" t="s">
        <v>47</v>
      </c>
      <c r="T1510" t="s">
        <v>83</v>
      </c>
      <c r="U1510">
        <v>33.770099999999999</v>
      </c>
      <c r="V1510">
        <v>-118.19370000000001</v>
      </c>
      <c r="W1510">
        <f t="shared" si="46"/>
        <v>2023</v>
      </c>
      <c r="X1510" t="str">
        <f t="shared" si="47"/>
        <v>March</v>
      </c>
      <c r="Y1510" s="2">
        <v>45016</v>
      </c>
      <c r="Z1510">
        <v>0</v>
      </c>
      <c r="AA1510" t="b">
        <v>0</v>
      </c>
      <c r="AB1510" s="2">
        <v>45815</v>
      </c>
      <c r="AC1510">
        <v>29</v>
      </c>
      <c r="AD1510">
        <v>74</v>
      </c>
      <c r="AE1510">
        <v>8</v>
      </c>
      <c r="AF1510">
        <v>2.8</v>
      </c>
      <c r="AG1510">
        <v>1.1200000000000001</v>
      </c>
      <c r="AH1510" s="30">
        <v>1</v>
      </c>
      <c r="AI1510">
        <v>0</v>
      </c>
      <c r="AJ1510" t="s">
        <v>84</v>
      </c>
      <c r="AK1510" t="s">
        <v>42</v>
      </c>
      <c r="AL1510" s="29">
        <f>Table1[[#This Row],[membership_tenure_months]]*Table1[[#This Row],[final_price]]</f>
        <v>619.875</v>
      </c>
    </row>
    <row r="1511" spans="1:38" x14ac:dyDescent="0.35">
      <c r="A1511">
        <v>44</v>
      </c>
      <c r="B1511" t="s">
        <v>54</v>
      </c>
      <c r="C1511">
        <v>3</v>
      </c>
      <c r="D1511" t="s">
        <v>159</v>
      </c>
      <c r="E1511" t="b">
        <v>0</v>
      </c>
      <c r="F1511" s="1">
        <v>0.43819444444444444</v>
      </c>
      <c r="G1511" s="1">
        <v>0.51944444444444449</v>
      </c>
      <c r="H1511">
        <v>117</v>
      </c>
      <c r="I1511" t="b">
        <v>1</v>
      </c>
      <c r="J1511" t="b">
        <v>1</v>
      </c>
      <c r="K1511" t="b">
        <v>0</v>
      </c>
      <c r="L1511" t="s">
        <v>80</v>
      </c>
      <c r="M1511">
        <v>20</v>
      </c>
      <c r="N1511" t="s">
        <v>37</v>
      </c>
      <c r="O1511">
        <v>20</v>
      </c>
      <c r="P1511" t="s">
        <v>93</v>
      </c>
      <c r="Q1511">
        <v>0.15</v>
      </c>
      <c r="R1511" s="29">
        <v>17</v>
      </c>
      <c r="S1511" t="s">
        <v>56</v>
      </c>
      <c r="T1511" t="s">
        <v>83</v>
      </c>
      <c r="U1511">
        <v>33.770099999999999</v>
      </c>
      <c r="V1511">
        <v>-118.19370000000001</v>
      </c>
      <c r="W1511">
        <f t="shared" si="46"/>
        <v>2023</v>
      </c>
      <c r="X1511" t="str">
        <f t="shared" si="47"/>
        <v>February</v>
      </c>
      <c r="Y1511" s="2">
        <v>44965</v>
      </c>
      <c r="Z1511">
        <v>4</v>
      </c>
      <c r="AA1511" t="b">
        <v>1</v>
      </c>
      <c r="AB1511" s="2">
        <v>45812</v>
      </c>
      <c r="AC1511">
        <v>30</v>
      </c>
      <c r="AD1511">
        <v>77</v>
      </c>
      <c r="AE1511">
        <v>12</v>
      </c>
      <c r="AF1511">
        <v>2</v>
      </c>
      <c r="AG1511">
        <v>3</v>
      </c>
      <c r="AH1511" s="30">
        <v>1</v>
      </c>
      <c r="AI1511">
        <v>0</v>
      </c>
      <c r="AJ1511" t="s">
        <v>84</v>
      </c>
      <c r="AK1511" t="s">
        <v>42</v>
      </c>
      <c r="AL1511" s="29">
        <f>Table1[[#This Row],[membership_tenure_months]]*Table1[[#This Row],[final_price]]</f>
        <v>510</v>
      </c>
    </row>
    <row r="1512" spans="1:38" x14ac:dyDescent="0.35">
      <c r="A1512">
        <v>29</v>
      </c>
      <c r="B1512" t="s">
        <v>43</v>
      </c>
      <c r="C1512">
        <v>3</v>
      </c>
      <c r="D1512" t="s">
        <v>119</v>
      </c>
      <c r="E1512" t="b">
        <v>0</v>
      </c>
      <c r="F1512" s="1">
        <v>0.59444444444444444</v>
      </c>
      <c r="G1512" s="1">
        <v>0.71388888888888891</v>
      </c>
      <c r="H1512">
        <v>172</v>
      </c>
      <c r="I1512" t="b">
        <v>0</v>
      </c>
      <c r="J1512" t="b">
        <v>0</v>
      </c>
      <c r="K1512" t="b">
        <v>0</v>
      </c>
      <c r="L1512" t="s">
        <v>80</v>
      </c>
      <c r="M1512">
        <v>30</v>
      </c>
      <c r="N1512" t="s">
        <v>37</v>
      </c>
      <c r="O1512">
        <v>30</v>
      </c>
      <c r="P1512" t="s">
        <v>38</v>
      </c>
      <c r="Q1512">
        <v>0.05</v>
      </c>
      <c r="R1512" s="29">
        <v>28.5</v>
      </c>
      <c r="S1512" t="s">
        <v>47</v>
      </c>
      <c r="T1512" t="s">
        <v>48</v>
      </c>
      <c r="U1512">
        <v>36.7378</v>
      </c>
      <c r="V1512">
        <v>-119.7871</v>
      </c>
      <c r="W1512">
        <f t="shared" si="46"/>
        <v>2023</v>
      </c>
      <c r="X1512" t="str">
        <f t="shared" si="47"/>
        <v>May</v>
      </c>
      <c r="Y1512" s="2">
        <v>45066</v>
      </c>
      <c r="Z1512">
        <v>0</v>
      </c>
      <c r="AA1512" t="b">
        <v>0</v>
      </c>
      <c r="AB1512" s="2">
        <v>45817</v>
      </c>
      <c r="AC1512">
        <v>27</v>
      </c>
      <c r="AD1512">
        <v>72</v>
      </c>
      <c r="AE1512">
        <v>12</v>
      </c>
      <c r="AF1512">
        <v>2.9</v>
      </c>
      <c r="AG1512">
        <v>1.5</v>
      </c>
      <c r="AH1512" s="30">
        <v>1</v>
      </c>
      <c r="AI1512">
        <v>0</v>
      </c>
      <c r="AJ1512" t="s">
        <v>49</v>
      </c>
      <c r="AK1512" t="s">
        <v>42</v>
      </c>
      <c r="AL1512" s="29">
        <f>Table1[[#This Row],[membership_tenure_months]]*Table1[[#This Row],[final_price]]</f>
        <v>769.5</v>
      </c>
    </row>
    <row r="1513" spans="1:38" x14ac:dyDescent="0.35">
      <c r="A1513">
        <v>20</v>
      </c>
      <c r="B1513" t="s">
        <v>34</v>
      </c>
      <c r="C1513">
        <v>2</v>
      </c>
      <c r="D1513" t="s">
        <v>98</v>
      </c>
      <c r="E1513" t="b">
        <v>0</v>
      </c>
      <c r="F1513" s="1">
        <v>0.78749999999999998</v>
      </c>
      <c r="G1513" s="1">
        <v>0.81736111111111109</v>
      </c>
      <c r="H1513">
        <v>43</v>
      </c>
      <c r="I1513" t="b">
        <v>1</v>
      </c>
      <c r="J1513" t="b">
        <v>1</v>
      </c>
      <c r="K1513" t="b">
        <v>1</v>
      </c>
      <c r="L1513" t="s">
        <v>36</v>
      </c>
      <c r="M1513">
        <v>50</v>
      </c>
      <c r="N1513" t="s">
        <v>37</v>
      </c>
      <c r="O1513">
        <v>50</v>
      </c>
      <c r="P1513" t="s">
        <v>93</v>
      </c>
      <c r="Q1513">
        <v>0.15</v>
      </c>
      <c r="R1513" s="29">
        <v>42.5</v>
      </c>
      <c r="S1513" t="s">
        <v>39</v>
      </c>
      <c r="T1513" t="s">
        <v>52</v>
      </c>
      <c r="U1513">
        <v>37.804400000000001</v>
      </c>
      <c r="V1513">
        <v>-122.27119999999999</v>
      </c>
      <c r="W1513">
        <f t="shared" si="46"/>
        <v>2022</v>
      </c>
      <c r="X1513" t="str">
        <f t="shared" si="47"/>
        <v>September</v>
      </c>
      <c r="Y1513" s="2">
        <v>44813</v>
      </c>
      <c r="Z1513">
        <v>5</v>
      </c>
      <c r="AA1513" t="b">
        <v>1</v>
      </c>
      <c r="AB1513" s="2">
        <v>45803</v>
      </c>
      <c r="AC1513">
        <v>35</v>
      </c>
      <c r="AD1513">
        <v>86</v>
      </c>
      <c r="AE1513">
        <v>8</v>
      </c>
      <c r="AF1513">
        <v>0.7</v>
      </c>
      <c r="AG1513">
        <v>7.5</v>
      </c>
      <c r="AH1513" s="30">
        <v>1</v>
      </c>
      <c r="AI1513">
        <v>0</v>
      </c>
      <c r="AJ1513" t="s">
        <v>53</v>
      </c>
      <c r="AK1513" t="s">
        <v>42</v>
      </c>
      <c r="AL1513" s="29">
        <f>Table1[[#This Row],[membership_tenure_months]]*Table1[[#This Row],[final_price]]</f>
        <v>1487.5</v>
      </c>
    </row>
    <row r="1514" spans="1:38" x14ac:dyDescent="0.35">
      <c r="A1514">
        <v>45</v>
      </c>
      <c r="B1514" t="s">
        <v>43</v>
      </c>
      <c r="C1514">
        <v>2</v>
      </c>
      <c r="D1514" t="s">
        <v>107</v>
      </c>
      <c r="E1514" t="b">
        <v>1</v>
      </c>
      <c r="F1514" s="1">
        <v>0.34166666666666667</v>
      </c>
      <c r="G1514" s="1">
        <v>0.42291666666666666</v>
      </c>
      <c r="H1514">
        <v>117</v>
      </c>
      <c r="I1514" t="b">
        <v>1</v>
      </c>
      <c r="J1514" t="b">
        <v>0</v>
      </c>
      <c r="K1514" t="b">
        <v>0</v>
      </c>
      <c r="L1514" t="s">
        <v>60</v>
      </c>
      <c r="M1514">
        <v>30</v>
      </c>
      <c r="N1514" t="s">
        <v>37</v>
      </c>
      <c r="O1514">
        <v>30</v>
      </c>
      <c r="P1514" t="s">
        <v>93</v>
      </c>
      <c r="Q1514">
        <v>0.15</v>
      </c>
      <c r="R1514" s="29">
        <v>25.5</v>
      </c>
      <c r="S1514" t="s">
        <v>47</v>
      </c>
      <c r="T1514" t="s">
        <v>83</v>
      </c>
      <c r="U1514">
        <v>33.770099999999999</v>
      </c>
      <c r="V1514">
        <v>-118.19370000000001</v>
      </c>
      <c r="W1514">
        <f t="shared" si="46"/>
        <v>2025</v>
      </c>
      <c r="X1514" t="str">
        <f t="shared" si="47"/>
        <v>June</v>
      </c>
      <c r="Y1514" s="2">
        <v>45811</v>
      </c>
      <c r="Z1514">
        <v>0</v>
      </c>
      <c r="AA1514" t="b">
        <v>0</v>
      </c>
      <c r="AB1514" s="2">
        <v>45859</v>
      </c>
      <c r="AC1514">
        <v>2</v>
      </c>
      <c r="AD1514">
        <v>30</v>
      </c>
      <c r="AE1514">
        <v>8</v>
      </c>
      <c r="AF1514">
        <v>2</v>
      </c>
      <c r="AG1514">
        <v>4.5</v>
      </c>
      <c r="AH1514" s="30">
        <v>0</v>
      </c>
      <c r="AI1514">
        <v>0</v>
      </c>
      <c r="AJ1514" t="s">
        <v>84</v>
      </c>
      <c r="AK1514" t="s">
        <v>42</v>
      </c>
      <c r="AL1514" s="29">
        <f>Table1[[#This Row],[membership_tenure_months]]*Table1[[#This Row],[final_price]]</f>
        <v>51</v>
      </c>
    </row>
    <row r="1515" spans="1:38" x14ac:dyDescent="0.35">
      <c r="A1515">
        <v>48</v>
      </c>
      <c r="B1515" t="s">
        <v>43</v>
      </c>
      <c r="C1515">
        <v>2</v>
      </c>
      <c r="D1515" t="s">
        <v>92</v>
      </c>
      <c r="E1515" t="b">
        <v>1</v>
      </c>
      <c r="F1515" s="1">
        <v>0.49027777777777776</v>
      </c>
      <c r="G1515" s="1">
        <v>0.55347222222222225</v>
      </c>
      <c r="H1515">
        <v>91</v>
      </c>
      <c r="I1515" t="b">
        <v>1</v>
      </c>
      <c r="J1515" t="b">
        <v>0</v>
      </c>
      <c r="K1515" t="b">
        <v>1</v>
      </c>
      <c r="L1515" t="s">
        <v>36</v>
      </c>
      <c r="M1515">
        <v>30</v>
      </c>
      <c r="N1515" t="s">
        <v>37</v>
      </c>
      <c r="O1515">
        <v>30</v>
      </c>
      <c r="P1515" t="s">
        <v>38</v>
      </c>
      <c r="Q1515">
        <v>0.05</v>
      </c>
      <c r="R1515" s="29">
        <v>28.5</v>
      </c>
      <c r="S1515" t="s">
        <v>47</v>
      </c>
      <c r="T1515" t="s">
        <v>76</v>
      </c>
      <c r="U1515">
        <v>37.774900000000002</v>
      </c>
      <c r="V1515">
        <v>-122.4194</v>
      </c>
      <c r="W1515">
        <f t="shared" si="46"/>
        <v>2024</v>
      </c>
      <c r="X1515" t="str">
        <f t="shared" si="47"/>
        <v>November</v>
      </c>
      <c r="Y1515" s="2">
        <v>45622</v>
      </c>
      <c r="Z1515">
        <v>0</v>
      </c>
      <c r="AA1515" t="b">
        <v>1</v>
      </c>
      <c r="AB1515" s="2">
        <v>45849</v>
      </c>
      <c r="AC1515">
        <v>9</v>
      </c>
      <c r="AD1515">
        <v>40</v>
      </c>
      <c r="AE1515">
        <v>8</v>
      </c>
      <c r="AF1515">
        <v>1.5</v>
      </c>
      <c r="AG1515">
        <v>1.5</v>
      </c>
      <c r="AH1515" s="30">
        <v>0</v>
      </c>
      <c r="AI1515">
        <v>0</v>
      </c>
      <c r="AJ1515" t="s">
        <v>77</v>
      </c>
      <c r="AK1515" t="s">
        <v>42</v>
      </c>
      <c r="AL1515" s="29">
        <f>Table1[[#This Row],[membership_tenure_months]]*Table1[[#This Row],[final_price]]</f>
        <v>256.5</v>
      </c>
    </row>
    <row r="1516" spans="1:38" x14ac:dyDescent="0.35">
      <c r="A1516">
        <v>20</v>
      </c>
      <c r="B1516" t="s">
        <v>34</v>
      </c>
      <c r="C1516">
        <v>3</v>
      </c>
      <c r="D1516" t="s">
        <v>128</v>
      </c>
      <c r="E1516" t="b">
        <v>0</v>
      </c>
      <c r="F1516" s="1">
        <v>0.34930555555555554</v>
      </c>
      <c r="G1516" s="1">
        <v>0.47361111111111109</v>
      </c>
      <c r="H1516">
        <v>179</v>
      </c>
      <c r="I1516" t="b">
        <v>0</v>
      </c>
      <c r="J1516" t="b">
        <v>0</v>
      </c>
      <c r="K1516" t="b">
        <v>0</v>
      </c>
      <c r="L1516" t="s">
        <v>36</v>
      </c>
      <c r="M1516">
        <v>50</v>
      </c>
      <c r="N1516" t="s">
        <v>37</v>
      </c>
      <c r="O1516">
        <v>50</v>
      </c>
      <c r="P1516" t="s">
        <v>38</v>
      </c>
      <c r="Q1516">
        <v>0.05</v>
      </c>
      <c r="R1516" s="29">
        <v>47.5</v>
      </c>
      <c r="S1516" t="s">
        <v>39</v>
      </c>
      <c r="T1516" t="s">
        <v>69</v>
      </c>
      <c r="U1516">
        <v>32.715699999999998</v>
      </c>
      <c r="V1516">
        <v>-117.1611</v>
      </c>
      <c r="W1516">
        <f t="shared" si="46"/>
        <v>2025</v>
      </c>
      <c r="X1516" t="str">
        <f t="shared" si="47"/>
        <v>June</v>
      </c>
      <c r="Y1516" s="2">
        <v>45822</v>
      </c>
      <c r="Z1516">
        <v>0</v>
      </c>
      <c r="AA1516" t="b">
        <v>1</v>
      </c>
      <c r="AB1516" s="2">
        <v>45860</v>
      </c>
      <c r="AC1516">
        <v>2</v>
      </c>
      <c r="AD1516">
        <v>29</v>
      </c>
      <c r="AE1516">
        <v>12</v>
      </c>
      <c r="AF1516">
        <v>3</v>
      </c>
      <c r="AG1516">
        <v>2.5</v>
      </c>
      <c r="AH1516" s="30">
        <v>0</v>
      </c>
      <c r="AI1516">
        <v>1</v>
      </c>
      <c r="AJ1516" t="s">
        <v>70</v>
      </c>
      <c r="AK1516" t="s">
        <v>42</v>
      </c>
      <c r="AL1516" s="29">
        <f>Table1[[#This Row],[membership_tenure_months]]*Table1[[#This Row],[final_price]]</f>
        <v>95</v>
      </c>
    </row>
    <row r="1517" spans="1:38" x14ac:dyDescent="0.35">
      <c r="A1517">
        <v>25</v>
      </c>
      <c r="B1517" t="s">
        <v>43</v>
      </c>
      <c r="C1517">
        <v>2</v>
      </c>
      <c r="D1517" t="s">
        <v>89</v>
      </c>
      <c r="E1517" t="b">
        <v>0</v>
      </c>
      <c r="F1517" s="1">
        <v>0.44305555555555554</v>
      </c>
      <c r="G1517" s="1">
        <v>0.52222222222222225</v>
      </c>
      <c r="H1517">
        <v>114</v>
      </c>
      <c r="I1517" t="b">
        <v>1</v>
      </c>
      <c r="J1517" t="b">
        <v>1</v>
      </c>
      <c r="K1517" t="b">
        <v>0</v>
      </c>
      <c r="L1517" t="s">
        <v>45</v>
      </c>
      <c r="M1517">
        <v>30</v>
      </c>
      <c r="N1517" t="s">
        <v>82</v>
      </c>
      <c r="O1517">
        <v>22.5</v>
      </c>
      <c r="P1517" t="s">
        <v>38</v>
      </c>
      <c r="Q1517">
        <v>0.05</v>
      </c>
      <c r="R1517" s="29">
        <v>21.375</v>
      </c>
      <c r="S1517" t="s">
        <v>47</v>
      </c>
      <c r="T1517" t="s">
        <v>61</v>
      </c>
      <c r="U1517">
        <v>38.581600000000002</v>
      </c>
      <c r="V1517">
        <v>-121.4944</v>
      </c>
      <c r="W1517">
        <f t="shared" si="46"/>
        <v>2023</v>
      </c>
      <c r="X1517" t="str">
        <f t="shared" si="47"/>
        <v>August</v>
      </c>
      <c r="Y1517" s="2">
        <v>45141</v>
      </c>
      <c r="Z1517">
        <v>8</v>
      </c>
      <c r="AA1517" t="b">
        <v>0</v>
      </c>
      <c r="AB1517" s="2">
        <v>45822</v>
      </c>
      <c r="AC1517">
        <v>24</v>
      </c>
      <c r="AD1517">
        <v>67</v>
      </c>
      <c r="AE1517">
        <v>8</v>
      </c>
      <c r="AF1517">
        <v>1.9</v>
      </c>
      <c r="AG1517">
        <v>1.1200000000000001</v>
      </c>
      <c r="AH1517" s="30">
        <v>1</v>
      </c>
      <c r="AI1517">
        <v>0</v>
      </c>
      <c r="AJ1517" t="s">
        <v>62</v>
      </c>
      <c r="AK1517" t="s">
        <v>42</v>
      </c>
      <c r="AL1517" s="29">
        <f>Table1[[#This Row],[membership_tenure_months]]*Table1[[#This Row],[final_price]]</f>
        <v>513</v>
      </c>
    </row>
    <row r="1518" spans="1:38" x14ac:dyDescent="0.35">
      <c r="A1518">
        <v>45</v>
      </c>
      <c r="B1518" t="s">
        <v>54</v>
      </c>
      <c r="C1518">
        <v>3</v>
      </c>
      <c r="D1518" t="s">
        <v>100</v>
      </c>
      <c r="E1518" t="b">
        <v>1</v>
      </c>
      <c r="F1518" s="1">
        <v>0.65208333333333335</v>
      </c>
      <c r="G1518" s="1">
        <v>0.7319444444444444</v>
      </c>
      <c r="H1518">
        <v>115</v>
      </c>
      <c r="I1518" t="b">
        <v>1</v>
      </c>
      <c r="J1518" t="b">
        <v>1</v>
      </c>
      <c r="K1518" t="b">
        <v>1</v>
      </c>
      <c r="L1518" t="s">
        <v>36</v>
      </c>
      <c r="M1518">
        <v>20</v>
      </c>
      <c r="N1518" t="s">
        <v>82</v>
      </c>
      <c r="O1518">
        <v>15</v>
      </c>
      <c r="P1518" t="s">
        <v>51</v>
      </c>
      <c r="Q1518">
        <v>0.1</v>
      </c>
      <c r="R1518" s="29">
        <v>13.5</v>
      </c>
      <c r="S1518" t="s">
        <v>56</v>
      </c>
      <c r="T1518" t="s">
        <v>57</v>
      </c>
      <c r="U1518">
        <v>33.836599999999997</v>
      </c>
      <c r="V1518">
        <v>-117.9143</v>
      </c>
      <c r="W1518">
        <f t="shared" si="46"/>
        <v>2022</v>
      </c>
      <c r="X1518" t="str">
        <f t="shared" si="47"/>
        <v>November</v>
      </c>
      <c r="Y1518" s="2">
        <v>44874</v>
      </c>
      <c r="Z1518">
        <v>1</v>
      </c>
      <c r="AA1518" t="b">
        <v>1</v>
      </c>
      <c r="AB1518" s="2">
        <v>45807</v>
      </c>
      <c r="AC1518">
        <v>33</v>
      </c>
      <c r="AD1518">
        <v>82</v>
      </c>
      <c r="AE1518">
        <v>12</v>
      </c>
      <c r="AF1518">
        <v>1.9</v>
      </c>
      <c r="AG1518">
        <v>1.5</v>
      </c>
      <c r="AH1518" s="30">
        <v>1</v>
      </c>
      <c r="AI1518">
        <v>0</v>
      </c>
      <c r="AJ1518" t="s">
        <v>58</v>
      </c>
      <c r="AK1518" t="s">
        <v>42</v>
      </c>
      <c r="AL1518" s="29">
        <f>Table1[[#This Row],[membership_tenure_months]]*Table1[[#This Row],[final_price]]</f>
        <v>445.5</v>
      </c>
    </row>
    <row r="1519" spans="1:38" x14ac:dyDescent="0.35">
      <c r="A1519">
        <v>19</v>
      </c>
      <c r="B1519" t="s">
        <v>34</v>
      </c>
      <c r="C1519">
        <v>3</v>
      </c>
      <c r="D1519" t="s">
        <v>119</v>
      </c>
      <c r="E1519" t="b">
        <v>1</v>
      </c>
      <c r="F1519" s="1">
        <v>0.62569444444444444</v>
      </c>
      <c r="G1519" s="1">
        <v>0.70763888888888893</v>
      </c>
      <c r="H1519">
        <v>118</v>
      </c>
      <c r="I1519" t="b">
        <v>1</v>
      </c>
      <c r="J1519" t="b">
        <v>0</v>
      </c>
      <c r="K1519" t="b">
        <v>0</v>
      </c>
      <c r="L1519" t="s">
        <v>36</v>
      </c>
      <c r="M1519">
        <v>50</v>
      </c>
      <c r="N1519" t="s">
        <v>82</v>
      </c>
      <c r="O1519">
        <v>37.5</v>
      </c>
      <c r="P1519" t="s">
        <v>38</v>
      </c>
      <c r="Q1519">
        <v>0.05</v>
      </c>
      <c r="R1519" s="29">
        <v>35.625</v>
      </c>
      <c r="S1519" t="s">
        <v>39</v>
      </c>
      <c r="T1519" t="s">
        <v>69</v>
      </c>
      <c r="U1519">
        <v>32.715699999999998</v>
      </c>
      <c r="V1519">
        <v>-117.1611</v>
      </c>
      <c r="W1519">
        <f t="shared" si="46"/>
        <v>2024</v>
      </c>
      <c r="X1519" t="str">
        <f t="shared" si="47"/>
        <v>October</v>
      </c>
      <c r="Y1519" s="2">
        <v>45571</v>
      </c>
      <c r="Z1519">
        <v>0</v>
      </c>
      <c r="AA1519" t="b">
        <v>0</v>
      </c>
      <c r="AB1519" s="2">
        <v>45846</v>
      </c>
      <c r="AC1519">
        <v>10</v>
      </c>
      <c r="AD1519">
        <v>43</v>
      </c>
      <c r="AE1519">
        <v>12</v>
      </c>
      <c r="AF1519">
        <v>2</v>
      </c>
      <c r="AG1519">
        <v>1.88</v>
      </c>
      <c r="AH1519" s="30">
        <v>0</v>
      </c>
      <c r="AI1519">
        <v>0</v>
      </c>
      <c r="AJ1519" t="s">
        <v>70</v>
      </c>
      <c r="AK1519" t="s">
        <v>42</v>
      </c>
      <c r="AL1519" s="29">
        <f>Table1[[#This Row],[membership_tenure_months]]*Table1[[#This Row],[final_price]]</f>
        <v>356.25</v>
      </c>
    </row>
    <row r="1520" spans="1:38" x14ac:dyDescent="0.35">
      <c r="A1520">
        <v>28</v>
      </c>
      <c r="B1520" t="s">
        <v>43</v>
      </c>
      <c r="C1520">
        <v>3</v>
      </c>
      <c r="D1520" t="s">
        <v>101</v>
      </c>
      <c r="E1520" t="b">
        <v>0</v>
      </c>
      <c r="F1520" s="1">
        <v>0.56111111111111112</v>
      </c>
      <c r="G1520" s="1">
        <v>0.65555555555555556</v>
      </c>
      <c r="H1520">
        <v>136</v>
      </c>
      <c r="I1520" t="b">
        <v>1</v>
      </c>
      <c r="J1520" t="b">
        <v>1</v>
      </c>
      <c r="K1520" t="b">
        <v>1</v>
      </c>
      <c r="L1520" t="s">
        <v>80</v>
      </c>
      <c r="M1520">
        <v>30</v>
      </c>
      <c r="N1520" t="s">
        <v>37</v>
      </c>
      <c r="O1520">
        <v>30</v>
      </c>
      <c r="P1520" t="s">
        <v>46</v>
      </c>
      <c r="Q1520">
        <v>0</v>
      </c>
      <c r="R1520" s="29">
        <v>30</v>
      </c>
      <c r="S1520" t="s">
        <v>47</v>
      </c>
      <c r="T1520" t="s">
        <v>52</v>
      </c>
      <c r="U1520">
        <v>37.804400000000001</v>
      </c>
      <c r="V1520">
        <v>-122.27119999999999</v>
      </c>
      <c r="W1520">
        <f t="shared" si="46"/>
        <v>2022</v>
      </c>
      <c r="X1520" t="str">
        <f t="shared" si="47"/>
        <v>October</v>
      </c>
      <c r="Y1520" s="2">
        <v>44843</v>
      </c>
      <c r="Z1520">
        <v>1</v>
      </c>
      <c r="AA1520" t="b">
        <v>0</v>
      </c>
      <c r="AB1520" s="2">
        <v>45805</v>
      </c>
      <c r="AC1520">
        <v>34</v>
      </c>
      <c r="AD1520">
        <v>84</v>
      </c>
      <c r="AE1520">
        <v>12</v>
      </c>
      <c r="AF1520">
        <v>2.2999999999999998</v>
      </c>
      <c r="AG1520">
        <v>0</v>
      </c>
      <c r="AH1520" s="30">
        <v>1</v>
      </c>
      <c r="AI1520">
        <v>0</v>
      </c>
      <c r="AJ1520" t="s">
        <v>53</v>
      </c>
      <c r="AK1520" t="s">
        <v>42</v>
      </c>
      <c r="AL1520" s="29">
        <f>Table1[[#This Row],[membership_tenure_months]]*Table1[[#This Row],[final_price]]</f>
        <v>1020</v>
      </c>
    </row>
    <row r="1521" spans="1:38" x14ac:dyDescent="0.35">
      <c r="A1521">
        <v>37</v>
      </c>
      <c r="B1521" t="s">
        <v>43</v>
      </c>
      <c r="C1521">
        <v>1</v>
      </c>
      <c r="D1521" t="s">
        <v>90</v>
      </c>
      <c r="E1521" t="b">
        <v>1</v>
      </c>
      <c r="F1521" s="1">
        <v>0.75416666666666665</v>
      </c>
      <c r="G1521" s="1">
        <v>0.83263888888888893</v>
      </c>
      <c r="H1521">
        <v>113</v>
      </c>
      <c r="I1521" t="b">
        <v>0</v>
      </c>
      <c r="J1521" t="b">
        <v>0</v>
      </c>
      <c r="K1521" t="b">
        <v>0</v>
      </c>
      <c r="L1521" t="s">
        <v>80</v>
      </c>
      <c r="M1521">
        <v>30</v>
      </c>
      <c r="N1521" t="s">
        <v>37</v>
      </c>
      <c r="O1521">
        <v>30</v>
      </c>
      <c r="P1521" t="s">
        <v>46</v>
      </c>
      <c r="Q1521">
        <v>0</v>
      </c>
      <c r="R1521" s="29">
        <v>30</v>
      </c>
      <c r="S1521" t="s">
        <v>47</v>
      </c>
      <c r="T1521" t="s">
        <v>76</v>
      </c>
      <c r="U1521">
        <v>37.774900000000002</v>
      </c>
      <c r="V1521">
        <v>-122.4194</v>
      </c>
      <c r="W1521">
        <f t="shared" si="46"/>
        <v>2025</v>
      </c>
      <c r="X1521" t="str">
        <f t="shared" si="47"/>
        <v>April</v>
      </c>
      <c r="Y1521" s="2">
        <v>45766</v>
      </c>
      <c r="Z1521">
        <v>0</v>
      </c>
      <c r="AA1521" t="b">
        <v>0</v>
      </c>
      <c r="AB1521" s="2">
        <v>45857</v>
      </c>
      <c r="AC1521">
        <v>4</v>
      </c>
      <c r="AD1521">
        <v>32</v>
      </c>
      <c r="AE1521">
        <v>4</v>
      </c>
      <c r="AF1521">
        <v>1.9</v>
      </c>
      <c r="AG1521">
        <v>0</v>
      </c>
      <c r="AH1521" s="30">
        <v>0</v>
      </c>
      <c r="AI1521">
        <v>0</v>
      </c>
      <c r="AJ1521" t="s">
        <v>77</v>
      </c>
      <c r="AK1521" t="s">
        <v>42</v>
      </c>
      <c r="AL1521" s="29">
        <f>Table1[[#This Row],[membership_tenure_months]]*Table1[[#This Row],[final_price]]</f>
        <v>120</v>
      </c>
    </row>
    <row r="1522" spans="1:38" x14ac:dyDescent="0.35">
      <c r="A1522">
        <v>28</v>
      </c>
      <c r="B1522" t="s">
        <v>34</v>
      </c>
      <c r="C1522">
        <v>4</v>
      </c>
      <c r="D1522" t="s">
        <v>162</v>
      </c>
      <c r="E1522" t="b">
        <v>1</v>
      </c>
      <c r="F1522" s="1">
        <v>0.46527777777777779</v>
      </c>
      <c r="G1522" s="1">
        <v>0.5805555555555556</v>
      </c>
      <c r="H1522">
        <v>166</v>
      </c>
      <c r="I1522" t="b">
        <v>0</v>
      </c>
      <c r="J1522" t="b">
        <v>1</v>
      </c>
      <c r="K1522" t="b">
        <v>1</v>
      </c>
      <c r="L1522" t="s">
        <v>36</v>
      </c>
      <c r="M1522">
        <v>50</v>
      </c>
      <c r="N1522" t="s">
        <v>82</v>
      </c>
      <c r="O1522">
        <v>37.5</v>
      </c>
      <c r="P1522" t="s">
        <v>93</v>
      </c>
      <c r="Q1522">
        <v>0.15</v>
      </c>
      <c r="R1522" s="29">
        <v>31.875</v>
      </c>
      <c r="S1522" t="s">
        <v>39</v>
      </c>
      <c r="T1522" t="s">
        <v>83</v>
      </c>
      <c r="U1522">
        <v>33.770099999999999</v>
      </c>
      <c r="V1522">
        <v>-118.19370000000001</v>
      </c>
      <c r="W1522">
        <f t="shared" si="46"/>
        <v>2022</v>
      </c>
      <c r="X1522" t="str">
        <f t="shared" si="47"/>
        <v>October</v>
      </c>
      <c r="Y1522" s="2">
        <v>44835</v>
      </c>
      <c r="Z1522">
        <v>7</v>
      </c>
      <c r="AA1522" t="b">
        <v>1</v>
      </c>
      <c r="AB1522" s="2">
        <v>45804</v>
      </c>
      <c r="AC1522">
        <v>34</v>
      </c>
      <c r="AD1522">
        <v>85</v>
      </c>
      <c r="AE1522">
        <v>16</v>
      </c>
      <c r="AF1522">
        <v>2.8</v>
      </c>
      <c r="AG1522">
        <v>5.62</v>
      </c>
      <c r="AH1522" s="30">
        <v>1</v>
      </c>
      <c r="AI1522">
        <v>0</v>
      </c>
      <c r="AJ1522" t="s">
        <v>84</v>
      </c>
      <c r="AK1522" t="s">
        <v>42</v>
      </c>
      <c r="AL1522" s="29">
        <f>Table1[[#This Row],[membership_tenure_months]]*Table1[[#This Row],[final_price]]</f>
        <v>1083.75</v>
      </c>
    </row>
    <row r="1523" spans="1:38" x14ac:dyDescent="0.35">
      <c r="A1523">
        <v>33</v>
      </c>
      <c r="B1523" t="s">
        <v>43</v>
      </c>
      <c r="C1523">
        <v>2</v>
      </c>
      <c r="D1523" t="s">
        <v>103</v>
      </c>
      <c r="E1523" t="b">
        <v>0</v>
      </c>
      <c r="F1523" s="1">
        <v>0.52916666666666667</v>
      </c>
      <c r="G1523" s="1">
        <v>0.62569444444444444</v>
      </c>
      <c r="H1523">
        <v>139</v>
      </c>
      <c r="I1523" t="b">
        <v>1</v>
      </c>
      <c r="J1523" t="b">
        <v>1</v>
      </c>
      <c r="K1523" t="b">
        <v>0</v>
      </c>
      <c r="L1523" t="s">
        <v>75</v>
      </c>
      <c r="M1523">
        <v>30</v>
      </c>
      <c r="N1523" t="s">
        <v>37</v>
      </c>
      <c r="O1523">
        <v>30</v>
      </c>
      <c r="P1523" t="s">
        <v>46</v>
      </c>
      <c r="Q1523">
        <v>0</v>
      </c>
      <c r="R1523" s="29">
        <v>30</v>
      </c>
      <c r="S1523" t="s">
        <v>47</v>
      </c>
      <c r="T1523" t="s">
        <v>72</v>
      </c>
      <c r="U1523">
        <v>35.3733</v>
      </c>
      <c r="V1523">
        <v>-119.0187</v>
      </c>
      <c r="W1523">
        <f t="shared" si="46"/>
        <v>2024</v>
      </c>
      <c r="X1523" t="str">
        <f t="shared" si="47"/>
        <v>June</v>
      </c>
      <c r="Y1523" s="2">
        <v>45456</v>
      </c>
      <c r="Z1523">
        <v>4</v>
      </c>
      <c r="AA1523" t="b">
        <v>0</v>
      </c>
      <c r="AB1523" s="2">
        <v>45839</v>
      </c>
      <c r="AC1523">
        <v>14</v>
      </c>
      <c r="AD1523">
        <v>50</v>
      </c>
      <c r="AE1523">
        <v>8</v>
      </c>
      <c r="AF1523">
        <v>2.2999999999999998</v>
      </c>
      <c r="AG1523">
        <v>0</v>
      </c>
      <c r="AH1523" s="30">
        <v>0</v>
      </c>
      <c r="AI1523">
        <v>0</v>
      </c>
      <c r="AJ1523" t="s">
        <v>73</v>
      </c>
      <c r="AK1523" t="s">
        <v>42</v>
      </c>
      <c r="AL1523" s="29">
        <f>Table1[[#This Row],[membership_tenure_months]]*Table1[[#This Row],[final_price]]</f>
        <v>420</v>
      </c>
    </row>
    <row r="1524" spans="1:38" x14ac:dyDescent="0.35">
      <c r="A1524">
        <v>20</v>
      </c>
      <c r="B1524" t="s">
        <v>34</v>
      </c>
      <c r="C1524">
        <v>1</v>
      </c>
      <c r="D1524" t="s">
        <v>94</v>
      </c>
      <c r="E1524" t="b">
        <v>0</v>
      </c>
      <c r="F1524" s="1">
        <v>0.4826388888888889</v>
      </c>
      <c r="G1524" s="1">
        <v>0.5625</v>
      </c>
      <c r="H1524">
        <v>115</v>
      </c>
      <c r="I1524" t="b">
        <v>0</v>
      </c>
      <c r="J1524" t="b">
        <v>0</v>
      </c>
      <c r="K1524" t="b">
        <v>1</v>
      </c>
      <c r="L1524" t="s">
        <v>80</v>
      </c>
      <c r="M1524">
        <v>50</v>
      </c>
      <c r="N1524" t="s">
        <v>97</v>
      </c>
      <c r="O1524">
        <v>45</v>
      </c>
      <c r="P1524" t="s">
        <v>51</v>
      </c>
      <c r="Q1524">
        <v>0.1</v>
      </c>
      <c r="R1524" s="29">
        <v>40.5</v>
      </c>
      <c r="S1524" t="s">
        <v>39</v>
      </c>
      <c r="T1524" t="s">
        <v>48</v>
      </c>
      <c r="U1524">
        <v>36.7378</v>
      </c>
      <c r="V1524">
        <v>-119.7871</v>
      </c>
      <c r="W1524">
        <f t="shared" si="46"/>
        <v>2025</v>
      </c>
      <c r="X1524" t="str">
        <f t="shared" si="47"/>
        <v>March</v>
      </c>
      <c r="Y1524" s="2">
        <v>45722</v>
      </c>
      <c r="Z1524">
        <v>0</v>
      </c>
      <c r="AA1524" t="b">
        <v>0</v>
      </c>
      <c r="AB1524" s="2">
        <v>45854</v>
      </c>
      <c r="AC1524">
        <v>5</v>
      </c>
      <c r="AD1524">
        <v>35</v>
      </c>
      <c r="AE1524">
        <v>4</v>
      </c>
      <c r="AF1524">
        <v>1.9</v>
      </c>
      <c r="AG1524">
        <v>4.5</v>
      </c>
      <c r="AH1524" s="30">
        <v>0</v>
      </c>
      <c r="AI1524">
        <v>0</v>
      </c>
      <c r="AJ1524" t="s">
        <v>49</v>
      </c>
      <c r="AK1524" t="s">
        <v>42</v>
      </c>
      <c r="AL1524" s="29">
        <f>Table1[[#This Row],[membership_tenure_months]]*Table1[[#This Row],[final_price]]</f>
        <v>202.5</v>
      </c>
    </row>
    <row r="1525" spans="1:38" x14ac:dyDescent="0.35">
      <c r="A1525">
        <v>19</v>
      </c>
      <c r="B1525" t="s">
        <v>34</v>
      </c>
      <c r="C1525">
        <v>3</v>
      </c>
      <c r="D1525" t="s">
        <v>144</v>
      </c>
      <c r="E1525" t="b">
        <v>0</v>
      </c>
      <c r="F1525" s="1">
        <v>0.73819444444444449</v>
      </c>
      <c r="G1525" s="1">
        <v>0.77361111111111114</v>
      </c>
      <c r="H1525">
        <v>51</v>
      </c>
      <c r="I1525" t="b">
        <v>0</v>
      </c>
      <c r="J1525" t="b">
        <v>1</v>
      </c>
      <c r="K1525" t="b">
        <v>1</v>
      </c>
      <c r="L1525" t="s">
        <v>80</v>
      </c>
      <c r="M1525">
        <v>50</v>
      </c>
      <c r="N1525" t="s">
        <v>82</v>
      </c>
      <c r="O1525">
        <v>37.5</v>
      </c>
      <c r="P1525" t="s">
        <v>38</v>
      </c>
      <c r="Q1525">
        <v>0.05</v>
      </c>
      <c r="R1525" s="29">
        <v>35.625</v>
      </c>
      <c r="S1525" t="s">
        <v>39</v>
      </c>
      <c r="T1525" t="s">
        <v>40</v>
      </c>
      <c r="U1525">
        <v>37.338200000000001</v>
      </c>
      <c r="V1525">
        <v>-121.88630000000001</v>
      </c>
      <c r="W1525">
        <f t="shared" si="46"/>
        <v>2024</v>
      </c>
      <c r="X1525" t="str">
        <f t="shared" si="47"/>
        <v>January</v>
      </c>
      <c r="Y1525" s="2">
        <v>45313</v>
      </c>
      <c r="Z1525">
        <v>3</v>
      </c>
      <c r="AA1525" t="b">
        <v>1</v>
      </c>
      <c r="AB1525" s="2">
        <v>45831</v>
      </c>
      <c r="AC1525">
        <v>19</v>
      </c>
      <c r="AD1525">
        <v>58</v>
      </c>
      <c r="AE1525">
        <v>12</v>
      </c>
      <c r="AF1525">
        <v>0.8</v>
      </c>
      <c r="AG1525">
        <v>1.88</v>
      </c>
      <c r="AH1525" s="30">
        <v>0</v>
      </c>
      <c r="AI1525">
        <v>0</v>
      </c>
      <c r="AJ1525" t="s">
        <v>41</v>
      </c>
      <c r="AK1525" t="s">
        <v>42</v>
      </c>
      <c r="AL1525" s="29">
        <f>Table1[[#This Row],[membership_tenure_months]]*Table1[[#This Row],[final_price]]</f>
        <v>676.875</v>
      </c>
    </row>
    <row r="1526" spans="1:38" x14ac:dyDescent="0.35">
      <c r="A1526">
        <v>20</v>
      </c>
      <c r="B1526" t="s">
        <v>54</v>
      </c>
      <c r="C1526">
        <v>4</v>
      </c>
      <c r="D1526" t="s">
        <v>138</v>
      </c>
      <c r="E1526" t="b">
        <v>0</v>
      </c>
      <c r="F1526" s="1">
        <v>0.71666666666666667</v>
      </c>
      <c r="G1526" s="1">
        <v>0.7631944444444444</v>
      </c>
      <c r="H1526">
        <v>67</v>
      </c>
      <c r="I1526" t="b">
        <v>0</v>
      </c>
      <c r="J1526" t="b">
        <v>0</v>
      </c>
      <c r="K1526" t="b">
        <v>1</v>
      </c>
      <c r="L1526" t="s">
        <v>36</v>
      </c>
      <c r="M1526">
        <v>20</v>
      </c>
      <c r="N1526" t="s">
        <v>82</v>
      </c>
      <c r="O1526">
        <v>15</v>
      </c>
      <c r="P1526" t="s">
        <v>46</v>
      </c>
      <c r="Q1526">
        <v>0</v>
      </c>
      <c r="R1526" s="29">
        <v>15</v>
      </c>
      <c r="S1526" t="s">
        <v>56</v>
      </c>
      <c r="T1526" t="s">
        <v>69</v>
      </c>
      <c r="U1526">
        <v>32.715699999999998</v>
      </c>
      <c r="V1526">
        <v>-117.1611</v>
      </c>
      <c r="W1526">
        <f t="shared" si="46"/>
        <v>2024</v>
      </c>
      <c r="X1526" t="str">
        <f t="shared" si="47"/>
        <v>September</v>
      </c>
      <c r="Y1526" s="2">
        <v>45557</v>
      </c>
      <c r="Z1526">
        <v>0</v>
      </c>
      <c r="AA1526" t="b">
        <v>0</v>
      </c>
      <c r="AB1526" s="2">
        <v>45845</v>
      </c>
      <c r="AC1526">
        <v>11</v>
      </c>
      <c r="AD1526">
        <v>44</v>
      </c>
      <c r="AE1526">
        <v>16</v>
      </c>
      <c r="AF1526">
        <v>1.1000000000000001</v>
      </c>
      <c r="AG1526">
        <v>0</v>
      </c>
      <c r="AH1526" s="30">
        <v>0</v>
      </c>
      <c r="AI1526">
        <v>0</v>
      </c>
      <c r="AJ1526" t="s">
        <v>70</v>
      </c>
      <c r="AK1526" t="s">
        <v>42</v>
      </c>
      <c r="AL1526" s="29">
        <f>Table1[[#This Row],[membership_tenure_months]]*Table1[[#This Row],[final_price]]</f>
        <v>165</v>
      </c>
    </row>
    <row r="1527" spans="1:38" x14ac:dyDescent="0.35">
      <c r="A1527">
        <v>14</v>
      </c>
      <c r="B1527" t="s">
        <v>66</v>
      </c>
      <c r="C1527">
        <v>5</v>
      </c>
      <c r="D1527" t="s">
        <v>123</v>
      </c>
      <c r="E1527" t="b">
        <v>1</v>
      </c>
      <c r="F1527" s="1">
        <v>0.35069444444444442</v>
      </c>
      <c r="G1527" s="1">
        <v>0.42222222222222222</v>
      </c>
      <c r="H1527">
        <v>103</v>
      </c>
      <c r="I1527" t="b">
        <v>0</v>
      </c>
      <c r="J1527" t="b">
        <v>1</v>
      </c>
      <c r="K1527" t="b">
        <v>1</v>
      </c>
      <c r="L1527" t="s">
        <v>36</v>
      </c>
      <c r="M1527">
        <v>70</v>
      </c>
      <c r="N1527" t="s">
        <v>37</v>
      </c>
      <c r="O1527">
        <v>70</v>
      </c>
      <c r="P1527" t="s">
        <v>51</v>
      </c>
      <c r="Q1527">
        <v>0.1</v>
      </c>
      <c r="R1527" s="29">
        <v>63</v>
      </c>
      <c r="S1527" t="s">
        <v>68</v>
      </c>
      <c r="T1527" t="s">
        <v>52</v>
      </c>
      <c r="U1527">
        <v>37.804400000000001</v>
      </c>
      <c r="V1527">
        <v>-122.27119999999999</v>
      </c>
      <c r="W1527">
        <f t="shared" si="46"/>
        <v>2024</v>
      </c>
      <c r="X1527" t="str">
        <f t="shared" si="47"/>
        <v>August</v>
      </c>
      <c r="Y1527" s="2">
        <v>45527</v>
      </c>
      <c r="Z1527">
        <v>5</v>
      </c>
      <c r="AA1527" t="b">
        <v>1</v>
      </c>
      <c r="AB1527" s="2">
        <v>45843</v>
      </c>
      <c r="AC1527">
        <v>12</v>
      </c>
      <c r="AD1527">
        <v>46</v>
      </c>
      <c r="AE1527">
        <v>20</v>
      </c>
      <c r="AF1527">
        <v>1.7</v>
      </c>
      <c r="AG1527">
        <v>7</v>
      </c>
      <c r="AH1527" s="30">
        <v>0</v>
      </c>
      <c r="AI1527">
        <v>1</v>
      </c>
      <c r="AJ1527" t="s">
        <v>53</v>
      </c>
      <c r="AK1527" t="s">
        <v>42</v>
      </c>
      <c r="AL1527" s="29">
        <f>Table1[[#This Row],[membership_tenure_months]]*Table1[[#This Row],[final_price]]</f>
        <v>756</v>
      </c>
    </row>
    <row r="1528" spans="1:38" x14ac:dyDescent="0.35">
      <c r="A1528">
        <v>31</v>
      </c>
      <c r="B1528" t="s">
        <v>34</v>
      </c>
      <c r="C1528">
        <v>2</v>
      </c>
      <c r="D1528" t="s">
        <v>135</v>
      </c>
      <c r="E1528" t="b">
        <v>1</v>
      </c>
      <c r="F1528" s="1">
        <v>0.85277777777777775</v>
      </c>
      <c r="G1528" s="1">
        <v>0.8930555555555556</v>
      </c>
      <c r="H1528">
        <v>58</v>
      </c>
      <c r="I1528" t="b">
        <v>0</v>
      </c>
      <c r="J1528" t="b">
        <v>1</v>
      </c>
      <c r="K1528" t="b">
        <v>0</v>
      </c>
      <c r="L1528" t="s">
        <v>45</v>
      </c>
      <c r="M1528">
        <v>50</v>
      </c>
      <c r="N1528" t="s">
        <v>37</v>
      </c>
      <c r="O1528">
        <v>50</v>
      </c>
      <c r="P1528" t="s">
        <v>93</v>
      </c>
      <c r="Q1528">
        <v>0.15</v>
      </c>
      <c r="R1528" s="29">
        <v>42.5</v>
      </c>
      <c r="S1528" t="s">
        <v>39</v>
      </c>
      <c r="T1528" t="s">
        <v>61</v>
      </c>
      <c r="U1528">
        <v>38.581600000000002</v>
      </c>
      <c r="V1528">
        <v>-121.4944</v>
      </c>
      <c r="W1528">
        <f t="shared" si="46"/>
        <v>2024</v>
      </c>
      <c r="X1528" t="str">
        <f t="shared" si="47"/>
        <v>July</v>
      </c>
      <c r="Y1528" s="2">
        <v>45503</v>
      </c>
      <c r="Z1528">
        <v>2</v>
      </c>
      <c r="AA1528" t="b">
        <v>1</v>
      </c>
      <c r="AB1528" s="2">
        <v>45842</v>
      </c>
      <c r="AC1528">
        <v>13</v>
      </c>
      <c r="AD1528">
        <v>47</v>
      </c>
      <c r="AE1528">
        <v>8</v>
      </c>
      <c r="AF1528">
        <v>1</v>
      </c>
      <c r="AG1528">
        <v>7.5</v>
      </c>
      <c r="AH1528" s="30">
        <v>0</v>
      </c>
      <c r="AI1528">
        <v>0</v>
      </c>
      <c r="AJ1528" t="s">
        <v>62</v>
      </c>
      <c r="AK1528" t="s">
        <v>42</v>
      </c>
      <c r="AL1528" s="29">
        <f>Table1[[#This Row],[membership_tenure_months]]*Table1[[#This Row],[final_price]]</f>
        <v>552.5</v>
      </c>
    </row>
    <row r="1529" spans="1:38" x14ac:dyDescent="0.35">
      <c r="A1529">
        <v>14</v>
      </c>
      <c r="B1529" t="s">
        <v>34</v>
      </c>
      <c r="C1529">
        <v>3</v>
      </c>
      <c r="D1529" t="s">
        <v>152</v>
      </c>
      <c r="E1529" t="b">
        <v>0</v>
      </c>
      <c r="F1529" s="1">
        <v>0.86944444444444446</v>
      </c>
      <c r="G1529" s="1">
        <v>0.91805555555555551</v>
      </c>
      <c r="H1529">
        <v>70</v>
      </c>
      <c r="I1529" t="b">
        <v>1</v>
      </c>
      <c r="J1529" t="b">
        <v>1</v>
      </c>
      <c r="K1529" t="b">
        <v>1</v>
      </c>
      <c r="L1529" t="s">
        <v>80</v>
      </c>
      <c r="M1529">
        <v>50</v>
      </c>
      <c r="N1529" t="s">
        <v>37</v>
      </c>
      <c r="O1529">
        <v>50</v>
      </c>
      <c r="P1529" t="s">
        <v>93</v>
      </c>
      <c r="Q1529">
        <v>0.15</v>
      </c>
      <c r="R1529" s="29">
        <v>42.5</v>
      </c>
      <c r="S1529" t="s">
        <v>39</v>
      </c>
      <c r="T1529" t="s">
        <v>48</v>
      </c>
      <c r="U1529">
        <v>36.7378</v>
      </c>
      <c r="V1529">
        <v>-119.7871</v>
      </c>
      <c r="W1529">
        <f t="shared" si="46"/>
        <v>2023</v>
      </c>
      <c r="X1529" t="str">
        <f t="shared" si="47"/>
        <v>February</v>
      </c>
      <c r="Y1529" s="2">
        <v>44975</v>
      </c>
      <c r="Z1529">
        <v>4</v>
      </c>
      <c r="AA1529" t="b">
        <v>1</v>
      </c>
      <c r="AB1529" s="2">
        <v>45812</v>
      </c>
      <c r="AC1529">
        <v>30</v>
      </c>
      <c r="AD1529">
        <v>77</v>
      </c>
      <c r="AE1529">
        <v>12</v>
      </c>
      <c r="AF1529">
        <v>1.2</v>
      </c>
      <c r="AG1529">
        <v>7.5</v>
      </c>
      <c r="AH1529" s="30">
        <v>1</v>
      </c>
      <c r="AI1529">
        <v>0</v>
      </c>
      <c r="AJ1529" t="s">
        <v>49</v>
      </c>
      <c r="AK1529" t="s">
        <v>42</v>
      </c>
      <c r="AL1529" s="29">
        <f>Table1[[#This Row],[membership_tenure_months]]*Table1[[#This Row],[final_price]]</f>
        <v>1275</v>
      </c>
    </row>
    <row r="1530" spans="1:38" x14ac:dyDescent="0.35">
      <c r="A1530">
        <v>21</v>
      </c>
      <c r="B1530" t="s">
        <v>43</v>
      </c>
      <c r="C1530">
        <v>5</v>
      </c>
      <c r="D1530" t="s">
        <v>146</v>
      </c>
      <c r="E1530" t="b">
        <v>0</v>
      </c>
      <c r="F1530" s="1">
        <v>0.60347222222222219</v>
      </c>
      <c r="G1530" s="1">
        <v>0.66736111111111107</v>
      </c>
      <c r="H1530">
        <v>92</v>
      </c>
      <c r="I1530" t="b">
        <v>1</v>
      </c>
      <c r="J1530" t="b">
        <v>1</v>
      </c>
      <c r="K1530" t="b">
        <v>1</v>
      </c>
      <c r="L1530" t="s">
        <v>36</v>
      </c>
      <c r="M1530">
        <v>30</v>
      </c>
      <c r="N1530" t="s">
        <v>37</v>
      </c>
      <c r="O1530">
        <v>30</v>
      </c>
      <c r="P1530" t="s">
        <v>93</v>
      </c>
      <c r="Q1530">
        <v>0.15</v>
      </c>
      <c r="R1530" s="29">
        <v>25.5</v>
      </c>
      <c r="S1530" t="s">
        <v>47</v>
      </c>
      <c r="T1530" t="s">
        <v>61</v>
      </c>
      <c r="U1530">
        <v>38.581600000000002</v>
      </c>
      <c r="V1530">
        <v>-121.4944</v>
      </c>
      <c r="W1530">
        <f t="shared" si="46"/>
        <v>2023</v>
      </c>
      <c r="X1530" t="str">
        <f t="shared" si="47"/>
        <v>November</v>
      </c>
      <c r="Y1530" s="2">
        <v>45256</v>
      </c>
      <c r="Z1530">
        <v>2</v>
      </c>
      <c r="AA1530" t="b">
        <v>0</v>
      </c>
      <c r="AB1530" s="2">
        <v>45828</v>
      </c>
      <c r="AC1530">
        <v>21</v>
      </c>
      <c r="AD1530">
        <v>61</v>
      </c>
      <c r="AE1530">
        <v>20</v>
      </c>
      <c r="AF1530">
        <v>1.5</v>
      </c>
      <c r="AG1530">
        <v>4.5</v>
      </c>
      <c r="AH1530" s="30">
        <v>1</v>
      </c>
      <c r="AI1530">
        <v>0</v>
      </c>
      <c r="AJ1530" t="s">
        <v>62</v>
      </c>
      <c r="AK1530" t="s">
        <v>42</v>
      </c>
      <c r="AL1530" s="29">
        <f>Table1[[#This Row],[membership_tenure_months]]*Table1[[#This Row],[final_price]]</f>
        <v>535.5</v>
      </c>
    </row>
    <row r="1531" spans="1:38" x14ac:dyDescent="0.35">
      <c r="A1531">
        <v>28</v>
      </c>
      <c r="B1531" t="s">
        <v>43</v>
      </c>
      <c r="C1531">
        <v>1</v>
      </c>
      <c r="D1531" t="s">
        <v>90</v>
      </c>
      <c r="E1531" t="b">
        <v>1</v>
      </c>
      <c r="F1531" s="1">
        <v>0.54722222222222228</v>
      </c>
      <c r="G1531" s="1">
        <v>0.60763888888888884</v>
      </c>
      <c r="H1531">
        <v>87</v>
      </c>
      <c r="I1531" t="b">
        <v>1</v>
      </c>
      <c r="J1531" t="b">
        <v>1</v>
      </c>
      <c r="K1531" t="b">
        <v>1</v>
      </c>
      <c r="L1531" t="s">
        <v>36</v>
      </c>
      <c r="M1531">
        <v>30</v>
      </c>
      <c r="N1531" t="s">
        <v>82</v>
      </c>
      <c r="O1531">
        <v>22.5</v>
      </c>
      <c r="P1531" t="s">
        <v>93</v>
      </c>
      <c r="Q1531">
        <v>0.15</v>
      </c>
      <c r="R1531" s="29">
        <v>19.125</v>
      </c>
      <c r="S1531" t="s">
        <v>47</v>
      </c>
      <c r="T1531" t="s">
        <v>61</v>
      </c>
      <c r="U1531">
        <v>38.581600000000002</v>
      </c>
      <c r="V1531">
        <v>-121.4944</v>
      </c>
      <c r="W1531">
        <f t="shared" si="46"/>
        <v>2024</v>
      </c>
      <c r="X1531" t="str">
        <f t="shared" si="47"/>
        <v>July</v>
      </c>
      <c r="Y1531" s="2">
        <v>45499</v>
      </c>
      <c r="Z1531">
        <v>4</v>
      </c>
      <c r="AA1531" t="b">
        <v>0</v>
      </c>
      <c r="AB1531" s="2">
        <v>45842</v>
      </c>
      <c r="AC1531">
        <v>13</v>
      </c>
      <c r="AD1531">
        <v>47</v>
      </c>
      <c r="AE1531">
        <v>4</v>
      </c>
      <c r="AF1531">
        <v>1.4</v>
      </c>
      <c r="AG1531">
        <v>3.38</v>
      </c>
      <c r="AH1531" s="30">
        <v>0</v>
      </c>
      <c r="AI1531">
        <v>0</v>
      </c>
      <c r="AJ1531" t="s">
        <v>62</v>
      </c>
      <c r="AK1531" t="s">
        <v>42</v>
      </c>
      <c r="AL1531" s="29">
        <f>Table1[[#This Row],[membership_tenure_months]]*Table1[[#This Row],[final_price]]</f>
        <v>248.625</v>
      </c>
    </row>
    <row r="1532" spans="1:38" x14ac:dyDescent="0.35">
      <c r="A1532">
        <v>33</v>
      </c>
      <c r="B1532" t="s">
        <v>43</v>
      </c>
      <c r="C1532">
        <v>1</v>
      </c>
      <c r="D1532" t="s">
        <v>63</v>
      </c>
      <c r="E1532" t="b">
        <v>0</v>
      </c>
      <c r="F1532" s="1">
        <v>0.68680555555555556</v>
      </c>
      <c r="G1532" s="1">
        <v>0.71319444444444446</v>
      </c>
      <c r="H1532">
        <v>38</v>
      </c>
      <c r="I1532" t="b">
        <v>0</v>
      </c>
      <c r="J1532" t="b">
        <v>1</v>
      </c>
      <c r="K1532" t="b">
        <v>0</v>
      </c>
      <c r="L1532" t="s">
        <v>60</v>
      </c>
      <c r="M1532">
        <v>30</v>
      </c>
      <c r="N1532" t="s">
        <v>37</v>
      </c>
      <c r="O1532">
        <v>30</v>
      </c>
      <c r="P1532" t="s">
        <v>38</v>
      </c>
      <c r="Q1532">
        <v>0.05</v>
      </c>
      <c r="R1532" s="29">
        <v>28.5</v>
      </c>
      <c r="S1532" t="s">
        <v>47</v>
      </c>
      <c r="T1532" t="s">
        <v>83</v>
      </c>
      <c r="U1532">
        <v>33.770099999999999</v>
      </c>
      <c r="V1532">
        <v>-118.19370000000001</v>
      </c>
      <c r="W1532">
        <f t="shared" si="46"/>
        <v>2023</v>
      </c>
      <c r="X1532" t="str">
        <f t="shared" si="47"/>
        <v>September</v>
      </c>
      <c r="Y1532" s="2">
        <v>45180</v>
      </c>
      <c r="Z1532">
        <v>3</v>
      </c>
      <c r="AA1532" t="b">
        <v>0</v>
      </c>
      <c r="AB1532" s="2">
        <v>45824</v>
      </c>
      <c r="AC1532">
        <v>23</v>
      </c>
      <c r="AD1532">
        <v>65</v>
      </c>
      <c r="AE1532">
        <v>4</v>
      </c>
      <c r="AF1532">
        <v>0.6</v>
      </c>
      <c r="AG1532">
        <v>1.5</v>
      </c>
      <c r="AH1532" s="30">
        <v>1</v>
      </c>
      <c r="AI1532">
        <v>0</v>
      </c>
      <c r="AJ1532" t="s">
        <v>84</v>
      </c>
      <c r="AK1532" t="s">
        <v>42</v>
      </c>
      <c r="AL1532" s="29">
        <f>Table1[[#This Row],[membership_tenure_months]]*Table1[[#This Row],[final_price]]</f>
        <v>655.5</v>
      </c>
    </row>
    <row r="1533" spans="1:38" x14ac:dyDescent="0.35">
      <c r="A1533">
        <v>29</v>
      </c>
      <c r="B1533" t="s">
        <v>43</v>
      </c>
      <c r="C1533">
        <v>3</v>
      </c>
      <c r="D1533" t="s">
        <v>110</v>
      </c>
      <c r="E1533" t="b">
        <v>1</v>
      </c>
      <c r="F1533" s="1">
        <v>0.86319444444444449</v>
      </c>
      <c r="G1533" s="1">
        <v>0.89097222222222228</v>
      </c>
      <c r="H1533">
        <v>40</v>
      </c>
      <c r="I1533" t="b">
        <v>1</v>
      </c>
      <c r="J1533" t="b">
        <v>0</v>
      </c>
      <c r="K1533" t="b">
        <v>0</v>
      </c>
      <c r="L1533" t="s">
        <v>75</v>
      </c>
      <c r="M1533">
        <v>30</v>
      </c>
      <c r="N1533" t="s">
        <v>97</v>
      </c>
      <c r="O1533">
        <v>27</v>
      </c>
      <c r="P1533" t="s">
        <v>46</v>
      </c>
      <c r="Q1533">
        <v>0</v>
      </c>
      <c r="R1533" s="29">
        <v>27</v>
      </c>
      <c r="S1533" t="s">
        <v>47</v>
      </c>
      <c r="T1533" t="s">
        <v>76</v>
      </c>
      <c r="U1533">
        <v>37.774900000000002</v>
      </c>
      <c r="V1533">
        <v>-122.4194</v>
      </c>
      <c r="W1533">
        <f t="shared" si="46"/>
        <v>2023</v>
      </c>
      <c r="X1533" t="str">
        <f t="shared" si="47"/>
        <v>May</v>
      </c>
      <c r="Y1533" s="2">
        <v>45068</v>
      </c>
      <c r="Z1533">
        <v>0</v>
      </c>
      <c r="AA1533" t="b">
        <v>1</v>
      </c>
      <c r="AB1533" s="2">
        <v>45818</v>
      </c>
      <c r="AC1533">
        <v>27</v>
      </c>
      <c r="AD1533">
        <v>71</v>
      </c>
      <c r="AE1533">
        <v>12</v>
      </c>
      <c r="AF1533">
        <v>0.7</v>
      </c>
      <c r="AG1533">
        <v>0</v>
      </c>
      <c r="AH1533" s="30">
        <v>1</v>
      </c>
      <c r="AI1533">
        <v>0</v>
      </c>
      <c r="AJ1533" t="s">
        <v>77</v>
      </c>
      <c r="AK1533" t="s">
        <v>42</v>
      </c>
      <c r="AL1533" s="29">
        <f>Table1[[#This Row],[membership_tenure_months]]*Table1[[#This Row],[final_price]]</f>
        <v>729</v>
      </c>
    </row>
    <row r="1534" spans="1:38" x14ac:dyDescent="0.35">
      <c r="A1534">
        <v>37</v>
      </c>
      <c r="B1534" t="s">
        <v>54</v>
      </c>
      <c r="C1534">
        <v>1</v>
      </c>
      <c r="D1534" t="s">
        <v>81</v>
      </c>
      <c r="E1534" t="b">
        <v>1</v>
      </c>
      <c r="F1534" s="1">
        <v>0.38194444444444442</v>
      </c>
      <c r="G1534" s="1">
        <v>0.4375</v>
      </c>
      <c r="H1534">
        <v>80</v>
      </c>
      <c r="I1534" t="b">
        <v>1</v>
      </c>
      <c r="J1534" t="b">
        <v>0</v>
      </c>
      <c r="K1534" t="b">
        <v>0</v>
      </c>
      <c r="L1534" t="s">
        <v>75</v>
      </c>
      <c r="M1534">
        <v>20</v>
      </c>
      <c r="N1534" t="s">
        <v>37</v>
      </c>
      <c r="O1534">
        <v>20</v>
      </c>
      <c r="P1534" t="s">
        <v>38</v>
      </c>
      <c r="Q1534">
        <v>0.05</v>
      </c>
      <c r="R1534" s="29">
        <v>19</v>
      </c>
      <c r="S1534" t="s">
        <v>56</v>
      </c>
      <c r="T1534" t="s">
        <v>72</v>
      </c>
      <c r="U1534">
        <v>35.3733</v>
      </c>
      <c r="V1534">
        <v>-119.0187</v>
      </c>
      <c r="W1534">
        <f t="shared" si="46"/>
        <v>2024</v>
      </c>
      <c r="X1534" t="str">
        <f t="shared" si="47"/>
        <v>September</v>
      </c>
      <c r="Y1534" s="2">
        <v>45540</v>
      </c>
      <c r="Z1534">
        <v>0</v>
      </c>
      <c r="AA1534" t="b">
        <v>0</v>
      </c>
      <c r="AB1534" s="2">
        <v>45844</v>
      </c>
      <c r="AC1534">
        <v>11</v>
      </c>
      <c r="AD1534">
        <v>45</v>
      </c>
      <c r="AE1534">
        <v>4</v>
      </c>
      <c r="AF1534">
        <v>1.3</v>
      </c>
      <c r="AG1534">
        <v>1</v>
      </c>
      <c r="AH1534" s="30">
        <v>0</v>
      </c>
      <c r="AI1534">
        <v>0</v>
      </c>
      <c r="AJ1534" t="s">
        <v>73</v>
      </c>
      <c r="AK1534" t="s">
        <v>42</v>
      </c>
      <c r="AL1534" s="29">
        <f>Table1[[#This Row],[membership_tenure_months]]*Table1[[#This Row],[final_price]]</f>
        <v>209</v>
      </c>
    </row>
    <row r="1535" spans="1:38" x14ac:dyDescent="0.35">
      <c r="A1535">
        <v>13</v>
      </c>
      <c r="B1535" t="s">
        <v>43</v>
      </c>
      <c r="C1535">
        <v>1</v>
      </c>
      <c r="D1535" t="s">
        <v>86</v>
      </c>
      <c r="E1535" t="b">
        <v>0</v>
      </c>
      <c r="F1535" s="1">
        <v>0.43055555555555558</v>
      </c>
      <c r="G1535" s="1">
        <v>0.45624999999999999</v>
      </c>
      <c r="H1535">
        <v>37</v>
      </c>
      <c r="I1535" t="b">
        <v>1</v>
      </c>
      <c r="J1535" t="b">
        <v>0</v>
      </c>
      <c r="K1535" t="b">
        <v>1</v>
      </c>
      <c r="L1535" t="s">
        <v>36</v>
      </c>
      <c r="M1535">
        <v>30</v>
      </c>
      <c r="N1535" t="s">
        <v>82</v>
      </c>
      <c r="O1535">
        <v>22.5</v>
      </c>
      <c r="P1535" t="s">
        <v>46</v>
      </c>
      <c r="Q1535">
        <v>0</v>
      </c>
      <c r="R1535" s="29">
        <v>22.5</v>
      </c>
      <c r="S1535" t="s">
        <v>47</v>
      </c>
      <c r="T1535" t="s">
        <v>57</v>
      </c>
      <c r="U1535">
        <v>33.836599999999997</v>
      </c>
      <c r="V1535">
        <v>-117.9143</v>
      </c>
      <c r="W1535">
        <f t="shared" si="46"/>
        <v>2024</v>
      </c>
      <c r="X1535" t="str">
        <f t="shared" si="47"/>
        <v>April</v>
      </c>
      <c r="Y1535" s="2">
        <v>45390</v>
      </c>
      <c r="Z1535">
        <v>0</v>
      </c>
      <c r="AA1535" t="b">
        <v>0</v>
      </c>
      <c r="AB1535" s="2">
        <v>45836</v>
      </c>
      <c r="AC1535">
        <v>16</v>
      </c>
      <c r="AD1535">
        <v>53</v>
      </c>
      <c r="AE1535">
        <v>4</v>
      </c>
      <c r="AF1535">
        <v>0.6</v>
      </c>
      <c r="AG1535">
        <v>0</v>
      </c>
      <c r="AH1535" s="30">
        <v>0</v>
      </c>
      <c r="AI1535">
        <v>0</v>
      </c>
      <c r="AJ1535" t="s">
        <v>58</v>
      </c>
      <c r="AK1535" t="s">
        <v>42</v>
      </c>
      <c r="AL1535" s="29">
        <f>Table1[[#This Row],[membership_tenure_months]]*Table1[[#This Row],[final_price]]</f>
        <v>360</v>
      </c>
    </row>
    <row r="1536" spans="1:38" x14ac:dyDescent="0.35">
      <c r="A1536">
        <v>49</v>
      </c>
      <c r="B1536" t="s">
        <v>43</v>
      </c>
      <c r="C1536">
        <v>3</v>
      </c>
      <c r="D1536" t="s">
        <v>99</v>
      </c>
      <c r="E1536" t="b">
        <v>0</v>
      </c>
      <c r="F1536" s="1">
        <v>0.64236111111111116</v>
      </c>
      <c r="G1536" s="1">
        <v>0.75347222222222221</v>
      </c>
      <c r="H1536">
        <v>160</v>
      </c>
      <c r="I1536" t="b">
        <v>1</v>
      </c>
      <c r="J1536" t="b">
        <v>0</v>
      </c>
      <c r="K1536" t="b">
        <v>1</v>
      </c>
      <c r="L1536" t="s">
        <v>80</v>
      </c>
      <c r="M1536">
        <v>30</v>
      </c>
      <c r="N1536" t="s">
        <v>37</v>
      </c>
      <c r="O1536">
        <v>30</v>
      </c>
      <c r="P1536" t="s">
        <v>51</v>
      </c>
      <c r="Q1536">
        <v>0.1</v>
      </c>
      <c r="R1536" s="29">
        <v>27</v>
      </c>
      <c r="S1536" t="s">
        <v>47</v>
      </c>
      <c r="T1536" t="s">
        <v>64</v>
      </c>
      <c r="U1536">
        <v>34.052199999999999</v>
      </c>
      <c r="V1536">
        <v>-118.2437</v>
      </c>
      <c r="W1536">
        <f t="shared" si="46"/>
        <v>2025</v>
      </c>
      <c r="X1536" t="str">
        <f t="shared" si="47"/>
        <v>February</v>
      </c>
      <c r="Y1536" s="2">
        <v>45701</v>
      </c>
      <c r="Z1536">
        <v>0</v>
      </c>
      <c r="AA1536" t="b">
        <v>0</v>
      </c>
      <c r="AB1536" s="2">
        <v>45853</v>
      </c>
      <c r="AC1536">
        <v>6</v>
      </c>
      <c r="AD1536">
        <v>36</v>
      </c>
      <c r="AE1536">
        <v>12</v>
      </c>
      <c r="AF1536">
        <v>2.7</v>
      </c>
      <c r="AG1536">
        <v>3</v>
      </c>
      <c r="AH1536" s="30">
        <v>0</v>
      </c>
      <c r="AI1536">
        <v>0</v>
      </c>
      <c r="AJ1536" t="s">
        <v>65</v>
      </c>
      <c r="AK1536" t="s">
        <v>42</v>
      </c>
      <c r="AL1536" s="29">
        <f>Table1[[#This Row],[membership_tenure_months]]*Table1[[#This Row],[final_price]]</f>
        <v>162</v>
      </c>
    </row>
    <row r="1537" spans="1:38" x14ac:dyDescent="0.35">
      <c r="A1537">
        <v>19</v>
      </c>
      <c r="B1537" t="s">
        <v>34</v>
      </c>
      <c r="C1537">
        <v>5</v>
      </c>
      <c r="D1537" t="s">
        <v>137</v>
      </c>
      <c r="E1537" t="b">
        <v>1</v>
      </c>
      <c r="F1537" s="1">
        <v>0.45416666666666666</v>
      </c>
      <c r="G1537" s="1">
        <v>0.55347222222222225</v>
      </c>
      <c r="H1537">
        <v>143</v>
      </c>
      <c r="I1537" t="b">
        <v>1</v>
      </c>
      <c r="J1537" t="b">
        <v>1</v>
      </c>
      <c r="K1537" t="b">
        <v>0</v>
      </c>
      <c r="L1537" t="s">
        <v>80</v>
      </c>
      <c r="M1537">
        <v>50</v>
      </c>
      <c r="N1537" t="s">
        <v>37</v>
      </c>
      <c r="O1537">
        <v>50</v>
      </c>
      <c r="P1537" t="s">
        <v>38</v>
      </c>
      <c r="Q1537">
        <v>0.05</v>
      </c>
      <c r="R1537" s="29">
        <v>47.5</v>
      </c>
      <c r="S1537" t="s">
        <v>39</v>
      </c>
      <c r="T1537" t="s">
        <v>83</v>
      </c>
      <c r="U1537">
        <v>33.770099999999999</v>
      </c>
      <c r="V1537">
        <v>-118.19370000000001</v>
      </c>
      <c r="W1537">
        <f t="shared" si="46"/>
        <v>2024</v>
      </c>
      <c r="X1537" t="str">
        <f t="shared" si="47"/>
        <v>December</v>
      </c>
      <c r="Y1537" s="2">
        <v>45638</v>
      </c>
      <c r="Z1537">
        <v>3</v>
      </c>
      <c r="AA1537" t="b">
        <v>1</v>
      </c>
      <c r="AB1537" s="2">
        <v>45850</v>
      </c>
      <c r="AC1537">
        <v>8</v>
      </c>
      <c r="AD1537">
        <v>39</v>
      </c>
      <c r="AE1537">
        <v>20</v>
      </c>
      <c r="AF1537">
        <v>2.4</v>
      </c>
      <c r="AG1537">
        <v>2.5</v>
      </c>
      <c r="AH1537" s="30">
        <v>0</v>
      </c>
      <c r="AI1537">
        <v>1</v>
      </c>
      <c r="AJ1537" t="s">
        <v>84</v>
      </c>
      <c r="AK1537" t="s">
        <v>42</v>
      </c>
      <c r="AL1537" s="29">
        <f>Table1[[#This Row],[membership_tenure_months]]*Table1[[#This Row],[final_price]]</f>
        <v>380</v>
      </c>
    </row>
    <row r="1538" spans="1:38" x14ac:dyDescent="0.35">
      <c r="A1538">
        <v>13</v>
      </c>
      <c r="B1538" t="s">
        <v>34</v>
      </c>
      <c r="C1538">
        <v>4</v>
      </c>
      <c r="D1538" t="s">
        <v>104</v>
      </c>
      <c r="E1538" t="b">
        <v>0</v>
      </c>
      <c r="F1538" s="1">
        <v>0.61597222222222225</v>
      </c>
      <c r="G1538" s="1">
        <v>0.63958333333333328</v>
      </c>
      <c r="H1538">
        <v>34</v>
      </c>
      <c r="I1538" t="b">
        <v>0</v>
      </c>
      <c r="J1538" t="b">
        <v>0</v>
      </c>
      <c r="K1538" t="b">
        <v>0</v>
      </c>
      <c r="L1538" t="s">
        <v>36</v>
      </c>
      <c r="M1538">
        <v>50</v>
      </c>
      <c r="N1538" t="s">
        <v>82</v>
      </c>
      <c r="O1538">
        <v>37.5</v>
      </c>
      <c r="P1538" t="s">
        <v>93</v>
      </c>
      <c r="Q1538">
        <v>0.15</v>
      </c>
      <c r="R1538" s="29">
        <v>31.875</v>
      </c>
      <c r="S1538" t="s">
        <v>39</v>
      </c>
      <c r="T1538" t="s">
        <v>52</v>
      </c>
      <c r="U1538">
        <v>37.804400000000001</v>
      </c>
      <c r="V1538">
        <v>-122.27119999999999</v>
      </c>
      <c r="W1538">
        <f t="shared" ref="W1538:W1601" si="48">YEAR(Y:Y)</f>
        <v>2023</v>
      </c>
      <c r="X1538" t="str">
        <f t="shared" ref="X1538:X1601" si="49">TEXT(Y:Y,"MMMM")</f>
        <v>June</v>
      </c>
      <c r="Y1538" s="2">
        <v>45105</v>
      </c>
      <c r="Z1538">
        <v>0</v>
      </c>
      <c r="AA1538" t="b">
        <v>1</v>
      </c>
      <c r="AB1538" s="2">
        <v>45820</v>
      </c>
      <c r="AC1538">
        <v>26</v>
      </c>
      <c r="AD1538">
        <v>69</v>
      </c>
      <c r="AE1538">
        <v>16</v>
      </c>
      <c r="AF1538">
        <v>0.6</v>
      </c>
      <c r="AG1538">
        <v>5.62</v>
      </c>
      <c r="AH1538" s="30">
        <v>1</v>
      </c>
      <c r="AI1538">
        <v>0</v>
      </c>
      <c r="AJ1538" t="s">
        <v>53</v>
      </c>
      <c r="AK1538" t="s">
        <v>42</v>
      </c>
      <c r="AL1538" s="29">
        <f>Table1[[#This Row],[membership_tenure_months]]*Table1[[#This Row],[final_price]]</f>
        <v>828.75</v>
      </c>
    </row>
    <row r="1539" spans="1:38" x14ac:dyDescent="0.35">
      <c r="A1539">
        <v>38</v>
      </c>
      <c r="B1539" t="s">
        <v>34</v>
      </c>
      <c r="C1539">
        <v>4</v>
      </c>
      <c r="D1539" t="s">
        <v>67</v>
      </c>
      <c r="E1539" t="b">
        <v>1</v>
      </c>
      <c r="F1539" s="1">
        <v>0.53472222222222221</v>
      </c>
      <c r="G1539" s="1">
        <v>0.59652777777777777</v>
      </c>
      <c r="H1539">
        <v>89</v>
      </c>
      <c r="I1539" t="b">
        <v>0</v>
      </c>
      <c r="J1539" t="b">
        <v>0</v>
      </c>
      <c r="K1539" t="b">
        <v>1</v>
      </c>
      <c r="L1539" t="s">
        <v>80</v>
      </c>
      <c r="M1539">
        <v>50</v>
      </c>
      <c r="N1539" t="s">
        <v>37</v>
      </c>
      <c r="O1539">
        <v>50</v>
      </c>
      <c r="P1539" t="s">
        <v>46</v>
      </c>
      <c r="Q1539">
        <v>0</v>
      </c>
      <c r="R1539" s="29">
        <v>50</v>
      </c>
      <c r="S1539" t="s">
        <v>39</v>
      </c>
      <c r="T1539" t="s">
        <v>64</v>
      </c>
      <c r="U1539">
        <v>34.052199999999999</v>
      </c>
      <c r="V1539">
        <v>-118.2437</v>
      </c>
      <c r="W1539">
        <f t="shared" si="48"/>
        <v>2024</v>
      </c>
      <c r="X1539" t="str">
        <f t="shared" si="49"/>
        <v>December</v>
      </c>
      <c r="Y1539" s="2">
        <v>45637</v>
      </c>
      <c r="Z1539">
        <v>0</v>
      </c>
      <c r="AA1539" t="b">
        <v>1</v>
      </c>
      <c r="AB1539" s="2">
        <v>45850</v>
      </c>
      <c r="AC1539">
        <v>8</v>
      </c>
      <c r="AD1539">
        <v>39</v>
      </c>
      <c r="AE1539">
        <v>16</v>
      </c>
      <c r="AF1539">
        <v>1.5</v>
      </c>
      <c r="AG1539">
        <v>0</v>
      </c>
      <c r="AH1539" s="30">
        <v>0</v>
      </c>
      <c r="AI1539">
        <v>1</v>
      </c>
      <c r="AJ1539" t="s">
        <v>65</v>
      </c>
      <c r="AK1539" t="s">
        <v>42</v>
      </c>
      <c r="AL1539" s="29">
        <f>Table1[[#This Row],[membership_tenure_months]]*Table1[[#This Row],[final_price]]</f>
        <v>400</v>
      </c>
    </row>
    <row r="1540" spans="1:38" x14ac:dyDescent="0.35">
      <c r="A1540">
        <v>30</v>
      </c>
      <c r="B1540" t="s">
        <v>43</v>
      </c>
      <c r="C1540">
        <v>4</v>
      </c>
      <c r="D1540" t="s">
        <v>118</v>
      </c>
      <c r="E1540" t="b">
        <v>1</v>
      </c>
      <c r="F1540" s="1">
        <v>0.6020833333333333</v>
      </c>
      <c r="G1540" s="1">
        <v>0.67291666666666672</v>
      </c>
      <c r="H1540">
        <v>102</v>
      </c>
      <c r="I1540" t="b">
        <v>0</v>
      </c>
      <c r="J1540" t="b">
        <v>1</v>
      </c>
      <c r="K1540" t="b">
        <v>0</v>
      </c>
      <c r="L1540" t="s">
        <v>45</v>
      </c>
      <c r="M1540">
        <v>30</v>
      </c>
      <c r="N1540" t="s">
        <v>37</v>
      </c>
      <c r="O1540">
        <v>30</v>
      </c>
      <c r="P1540" t="s">
        <v>51</v>
      </c>
      <c r="Q1540">
        <v>0.1</v>
      </c>
      <c r="R1540" s="29">
        <v>27</v>
      </c>
      <c r="S1540" t="s">
        <v>47</v>
      </c>
      <c r="T1540" t="s">
        <v>69</v>
      </c>
      <c r="U1540">
        <v>32.715699999999998</v>
      </c>
      <c r="V1540">
        <v>-117.1611</v>
      </c>
      <c r="W1540">
        <f t="shared" si="48"/>
        <v>2023</v>
      </c>
      <c r="X1540" t="str">
        <f t="shared" si="49"/>
        <v>December</v>
      </c>
      <c r="Y1540" s="2">
        <v>45271</v>
      </c>
      <c r="Z1540">
        <v>7</v>
      </c>
      <c r="AA1540" t="b">
        <v>0</v>
      </c>
      <c r="AB1540" s="2">
        <v>45829</v>
      </c>
      <c r="AC1540">
        <v>20</v>
      </c>
      <c r="AD1540">
        <v>60</v>
      </c>
      <c r="AE1540">
        <v>16</v>
      </c>
      <c r="AF1540">
        <v>1.7</v>
      </c>
      <c r="AG1540">
        <v>3</v>
      </c>
      <c r="AH1540" s="30">
        <v>0</v>
      </c>
      <c r="AI1540">
        <v>0</v>
      </c>
      <c r="AJ1540" t="s">
        <v>70</v>
      </c>
      <c r="AK1540" t="s">
        <v>42</v>
      </c>
      <c r="AL1540" s="29">
        <f>Table1[[#This Row],[membership_tenure_months]]*Table1[[#This Row],[final_price]]</f>
        <v>540</v>
      </c>
    </row>
    <row r="1541" spans="1:38" x14ac:dyDescent="0.35">
      <c r="A1541">
        <v>48</v>
      </c>
      <c r="B1541" t="s">
        <v>34</v>
      </c>
      <c r="C1541">
        <v>3</v>
      </c>
      <c r="D1541" t="s">
        <v>108</v>
      </c>
      <c r="E1541" t="b">
        <v>0</v>
      </c>
      <c r="F1541" s="1">
        <v>0.82222222222222219</v>
      </c>
      <c r="G1541" s="1">
        <v>0.86875000000000002</v>
      </c>
      <c r="H1541">
        <v>67</v>
      </c>
      <c r="I1541" t="b">
        <v>1</v>
      </c>
      <c r="J1541" t="b">
        <v>0</v>
      </c>
      <c r="K1541" t="b">
        <v>0</v>
      </c>
      <c r="L1541" t="s">
        <v>80</v>
      </c>
      <c r="M1541">
        <v>50</v>
      </c>
      <c r="N1541" t="s">
        <v>37</v>
      </c>
      <c r="O1541">
        <v>50</v>
      </c>
      <c r="P1541" t="s">
        <v>51</v>
      </c>
      <c r="Q1541">
        <v>0.1</v>
      </c>
      <c r="R1541" s="29">
        <v>45</v>
      </c>
      <c r="S1541" t="s">
        <v>39</v>
      </c>
      <c r="T1541" t="s">
        <v>52</v>
      </c>
      <c r="U1541">
        <v>37.804400000000001</v>
      </c>
      <c r="V1541">
        <v>-122.27119999999999</v>
      </c>
      <c r="W1541">
        <f t="shared" si="48"/>
        <v>2023</v>
      </c>
      <c r="X1541" t="str">
        <f t="shared" si="49"/>
        <v>May</v>
      </c>
      <c r="Y1541" s="2">
        <v>45075</v>
      </c>
      <c r="Z1541">
        <v>0</v>
      </c>
      <c r="AA1541" t="b">
        <v>1</v>
      </c>
      <c r="AB1541" s="2">
        <v>45818</v>
      </c>
      <c r="AC1541">
        <v>27</v>
      </c>
      <c r="AD1541">
        <v>71</v>
      </c>
      <c r="AE1541">
        <v>12</v>
      </c>
      <c r="AF1541">
        <v>1.1000000000000001</v>
      </c>
      <c r="AG1541">
        <v>5</v>
      </c>
      <c r="AH1541" s="30">
        <v>1</v>
      </c>
      <c r="AI1541">
        <v>0</v>
      </c>
      <c r="AJ1541" t="s">
        <v>53</v>
      </c>
      <c r="AK1541" t="s">
        <v>42</v>
      </c>
      <c r="AL1541" s="29">
        <f>Table1[[#This Row],[membership_tenure_months]]*Table1[[#This Row],[final_price]]</f>
        <v>1215</v>
      </c>
    </row>
    <row r="1542" spans="1:38" x14ac:dyDescent="0.35">
      <c r="A1542">
        <v>43</v>
      </c>
      <c r="B1542" t="s">
        <v>34</v>
      </c>
      <c r="C1542">
        <v>5</v>
      </c>
      <c r="D1542" t="s">
        <v>137</v>
      </c>
      <c r="E1542" t="b">
        <v>1</v>
      </c>
      <c r="F1542" s="1">
        <v>0.39513888888888887</v>
      </c>
      <c r="G1542" s="1">
        <v>0.50347222222222221</v>
      </c>
      <c r="H1542">
        <v>156</v>
      </c>
      <c r="I1542" t="b">
        <v>0</v>
      </c>
      <c r="J1542" t="b">
        <v>1</v>
      </c>
      <c r="K1542" t="b">
        <v>1</v>
      </c>
      <c r="L1542" t="s">
        <v>45</v>
      </c>
      <c r="M1542">
        <v>50</v>
      </c>
      <c r="N1542" t="s">
        <v>37</v>
      </c>
      <c r="O1542">
        <v>50</v>
      </c>
      <c r="P1542" t="s">
        <v>38</v>
      </c>
      <c r="Q1542">
        <v>0.05</v>
      </c>
      <c r="R1542" s="29">
        <v>47.5</v>
      </c>
      <c r="S1542" t="s">
        <v>39</v>
      </c>
      <c r="T1542" t="s">
        <v>76</v>
      </c>
      <c r="U1542">
        <v>37.774900000000002</v>
      </c>
      <c r="V1542">
        <v>-122.4194</v>
      </c>
      <c r="W1542">
        <f t="shared" si="48"/>
        <v>2025</v>
      </c>
      <c r="X1542" t="str">
        <f t="shared" si="49"/>
        <v>March</v>
      </c>
      <c r="Y1542" s="2">
        <v>45717</v>
      </c>
      <c r="Z1542">
        <v>7</v>
      </c>
      <c r="AA1542" t="b">
        <v>0</v>
      </c>
      <c r="AB1542" s="2">
        <v>45854</v>
      </c>
      <c r="AC1542">
        <v>5</v>
      </c>
      <c r="AD1542">
        <v>35</v>
      </c>
      <c r="AE1542">
        <v>20</v>
      </c>
      <c r="AF1542">
        <v>2.6</v>
      </c>
      <c r="AG1542">
        <v>2.5</v>
      </c>
      <c r="AH1542" s="30">
        <v>0</v>
      </c>
      <c r="AI1542">
        <v>1</v>
      </c>
      <c r="AJ1542" t="s">
        <v>77</v>
      </c>
      <c r="AK1542" t="s">
        <v>42</v>
      </c>
      <c r="AL1542" s="29">
        <f>Table1[[#This Row],[membership_tenure_months]]*Table1[[#This Row],[final_price]]</f>
        <v>237.5</v>
      </c>
    </row>
    <row r="1543" spans="1:38" x14ac:dyDescent="0.35">
      <c r="A1543">
        <v>24</v>
      </c>
      <c r="B1543" t="s">
        <v>54</v>
      </c>
      <c r="C1543">
        <v>5</v>
      </c>
      <c r="D1543" t="s">
        <v>167</v>
      </c>
      <c r="E1543" t="b">
        <v>1</v>
      </c>
      <c r="F1543" s="1">
        <v>0.37916666666666665</v>
      </c>
      <c r="G1543" s="1">
        <v>0.42986111111111114</v>
      </c>
      <c r="H1543">
        <v>73</v>
      </c>
      <c r="I1543" t="b">
        <v>1</v>
      </c>
      <c r="J1543" t="b">
        <v>0</v>
      </c>
      <c r="K1543" t="b">
        <v>1</v>
      </c>
      <c r="L1543" t="s">
        <v>36</v>
      </c>
      <c r="M1543">
        <v>20</v>
      </c>
      <c r="N1543" t="s">
        <v>37</v>
      </c>
      <c r="O1543">
        <v>20</v>
      </c>
      <c r="P1543" t="s">
        <v>46</v>
      </c>
      <c r="Q1543">
        <v>0</v>
      </c>
      <c r="R1543" s="29">
        <v>20</v>
      </c>
      <c r="S1543" t="s">
        <v>56</v>
      </c>
      <c r="T1543" t="s">
        <v>64</v>
      </c>
      <c r="U1543">
        <v>34.052199999999999</v>
      </c>
      <c r="V1543">
        <v>-118.2437</v>
      </c>
      <c r="W1543">
        <f t="shared" si="48"/>
        <v>2023</v>
      </c>
      <c r="X1543" t="str">
        <f t="shared" si="49"/>
        <v>October</v>
      </c>
      <c r="Y1543" s="2">
        <v>45226</v>
      </c>
      <c r="Z1543">
        <v>0</v>
      </c>
      <c r="AA1543" t="b">
        <v>0</v>
      </c>
      <c r="AB1543" s="2">
        <v>45826</v>
      </c>
      <c r="AC1543">
        <v>22</v>
      </c>
      <c r="AD1543">
        <v>63</v>
      </c>
      <c r="AE1543">
        <v>20</v>
      </c>
      <c r="AF1543">
        <v>1.2</v>
      </c>
      <c r="AG1543">
        <v>0</v>
      </c>
      <c r="AH1543" s="30">
        <v>1</v>
      </c>
      <c r="AI1543">
        <v>0</v>
      </c>
      <c r="AJ1543" t="s">
        <v>65</v>
      </c>
      <c r="AK1543" t="s">
        <v>42</v>
      </c>
      <c r="AL1543" s="29">
        <f>Table1[[#This Row],[membership_tenure_months]]*Table1[[#This Row],[final_price]]</f>
        <v>440</v>
      </c>
    </row>
    <row r="1544" spans="1:38" x14ac:dyDescent="0.35">
      <c r="A1544">
        <v>45</v>
      </c>
      <c r="B1544" t="s">
        <v>34</v>
      </c>
      <c r="C1544">
        <v>4</v>
      </c>
      <c r="D1544" t="s">
        <v>170</v>
      </c>
      <c r="E1544" t="b">
        <v>0</v>
      </c>
      <c r="F1544" s="1">
        <v>0.81388888888888888</v>
      </c>
      <c r="G1544" s="1">
        <v>0.84583333333333333</v>
      </c>
      <c r="H1544">
        <v>46</v>
      </c>
      <c r="I1544" t="b">
        <v>1</v>
      </c>
      <c r="J1544" t="b">
        <v>0</v>
      </c>
      <c r="K1544" t="b">
        <v>0</v>
      </c>
      <c r="L1544" t="s">
        <v>60</v>
      </c>
      <c r="M1544">
        <v>50</v>
      </c>
      <c r="N1544" t="s">
        <v>37</v>
      </c>
      <c r="O1544">
        <v>50</v>
      </c>
      <c r="P1544" t="s">
        <v>46</v>
      </c>
      <c r="Q1544">
        <v>0</v>
      </c>
      <c r="R1544" s="29">
        <v>50</v>
      </c>
      <c r="S1544" t="s">
        <v>39</v>
      </c>
      <c r="T1544" t="s">
        <v>40</v>
      </c>
      <c r="U1544">
        <v>37.338200000000001</v>
      </c>
      <c r="V1544">
        <v>-121.88630000000001</v>
      </c>
      <c r="W1544">
        <f t="shared" si="48"/>
        <v>2024</v>
      </c>
      <c r="X1544" t="str">
        <f t="shared" si="49"/>
        <v>September</v>
      </c>
      <c r="Y1544" s="2">
        <v>45557</v>
      </c>
      <c r="Z1544">
        <v>0</v>
      </c>
      <c r="AA1544" t="b">
        <v>1</v>
      </c>
      <c r="AB1544" s="2">
        <v>45845</v>
      </c>
      <c r="AC1544">
        <v>11</v>
      </c>
      <c r="AD1544">
        <v>44</v>
      </c>
      <c r="AE1544">
        <v>16</v>
      </c>
      <c r="AF1544">
        <v>0.8</v>
      </c>
      <c r="AG1544">
        <v>0</v>
      </c>
      <c r="AH1544" s="30">
        <v>0</v>
      </c>
      <c r="AI1544">
        <v>1</v>
      </c>
      <c r="AJ1544" t="s">
        <v>41</v>
      </c>
      <c r="AK1544" t="s">
        <v>42</v>
      </c>
      <c r="AL1544" s="29">
        <f>Table1[[#This Row],[membership_tenure_months]]*Table1[[#This Row],[final_price]]</f>
        <v>550</v>
      </c>
    </row>
    <row r="1545" spans="1:38" x14ac:dyDescent="0.35">
      <c r="A1545">
        <v>19</v>
      </c>
      <c r="B1545" t="s">
        <v>34</v>
      </c>
      <c r="C1545">
        <v>1</v>
      </c>
      <c r="D1545" t="s">
        <v>114</v>
      </c>
      <c r="E1545" t="b">
        <v>0</v>
      </c>
      <c r="F1545" s="1">
        <v>0.67361111111111116</v>
      </c>
      <c r="G1545" s="1">
        <v>0.72222222222222221</v>
      </c>
      <c r="H1545">
        <v>70</v>
      </c>
      <c r="I1545" t="b">
        <v>0</v>
      </c>
      <c r="J1545" t="b">
        <v>1</v>
      </c>
      <c r="K1545" t="b">
        <v>1</v>
      </c>
      <c r="L1545" t="s">
        <v>36</v>
      </c>
      <c r="M1545">
        <v>50</v>
      </c>
      <c r="N1545" t="s">
        <v>82</v>
      </c>
      <c r="O1545">
        <v>37.5</v>
      </c>
      <c r="P1545" t="s">
        <v>51</v>
      </c>
      <c r="Q1545">
        <v>0.1</v>
      </c>
      <c r="R1545" s="29">
        <v>33.75</v>
      </c>
      <c r="S1545" t="s">
        <v>39</v>
      </c>
      <c r="T1545" t="s">
        <v>52</v>
      </c>
      <c r="U1545">
        <v>37.804400000000001</v>
      </c>
      <c r="V1545">
        <v>-122.27119999999999</v>
      </c>
      <c r="W1545">
        <f t="shared" si="48"/>
        <v>2022</v>
      </c>
      <c r="X1545" t="str">
        <f t="shared" si="49"/>
        <v>September</v>
      </c>
      <c r="Y1545" s="2">
        <v>44805</v>
      </c>
      <c r="Z1545">
        <v>3</v>
      </c>
      <c r="AA1545" t="b">
        <v>1</v>
      </c>
      <c r="AB1545" s="2">
        <v>45803</v>
      </c>
      <c r="AC1545">
        <v>35</v>
      </c>
      <c r="AD1545">
        <v>86</v>
      </c>
      <c r="AE1545">
        <v>4</v>
      </c>
      <c r="AF1545">
        <v>1.2</v>
      </c>
      <c r="AG1545">
        <v>3.75</v>
      </c>
      <c r="AH1545" s="30">
        <v>1</v>
      </c>
      <c r="AI1545">
        <v>0</v>
      </c>
      <c r="AJ1545" t="s">
        <v>53</v>
      </c>
      <c r="AK1545" t="s">
        <v>42</v>
      </c>
      <c r="AL1545" s="29">
        <f>Table1[[#This Row],[membership_tenure_months]]*Table1[[#This Row],[final_price]]</f>
        <v>1181.25</v>
      </c>
    </row>
    <row r="1546" spans="1:38" x14ac:dyDescent="0.35">
      <c r="A1546">
        <v>46</v>
      </c>
      <c r="B1546" t="s">
        <v>34</v>
      </c>
      <c r="C1546">
        <v>1</v>
      </c>
      <c r="D1546" t="s">
        <v>63</v>
      </c>
      <c r="E1546" t="b">
        <v>1</v>
      </c>
      <c r="F1546" s="1">
        <v>0.75416666666666665</v>
      </c>
      <c r="G1546" s="1">
        <v>0.86736111111111114</v>
      </c>
      <c r="H1546">
        <v>163</v>
      </c>
      <c r="I1546" t="b">
        <v>1</v>
      </c>
      <c r="J1546" t="b">
        <v>0</v>
      </c>
      <c r="K1546" t="b">
        <v>0</v>
      </c>
      <c r="L1546" t="s">
        <v>36</v>
      </c>
      <c r="M1546">
        <v>50</v>
      </c>
      <c r="N1546" t="s">
        <v>97</v>
      </c>
      <c r="O1546">
        <v>45</v>
      </c>
      <c r="P1546" t="s">
        <v>38</v>
      </c>
      <c r="Q1546">
        <v>0.05</v>
      </c>
      <c r="R1546" s="29">
        <v>42.75</v>
      </c>
      <c r="S1546" t="s">
        <v>39</v>
      </c>
      <c r="T1546" t="s">
        <v>83</v>
      </c>
      <c r="U1546">
        <v>33.770099999999999</v>
      </c>
      <c r="V1546">
        <v>-118.19370000000001</v>
      </c>
      <c r="W1546">
        <f t="shared" si="48"/>
        <v>2024</v>
      </c>
      <c r="X1546" t="str">
        <f t="shared" si="49"/>
        <v>January</v>
      </c>
      <c r="Y1546" s="2">
        <v>45316</v>
      </c>
      <c r="Z1546">
        <v>0</v>
      </c>
      <c r="AA1546" t="b">
        <v>1</v>
      </c>
      <c r="AB1546" s="2">
        <v>45831</v>
      </c>
      <c r="AC1546">
        <v>19</v>
      </c>
      <c r="AD1546">
        <v>58</v>
      </c>
      <c r="AE1546">
        <v>4</v>
      </c>
      <c r="AF1546">
        <v>2.7</v>
      </c>
      <c r="AG1546">
        <v>2.25</v>
      </c>
      <c r="AH1546" s="30">
        <v>0</v>
      </c>
      <c r="AI1546">
        <v>0</v>
      </c>
      <c r="AJ1546" t="s">
        <v>84</v>
      </c>
      <c r="AK1546" t="s">
        <v>42</v>
      </c>
      <c r="AL1546" s="29">
        <f>Table1[[#This Row],[membership_tenure_months]]*Table1[[#This Row],[final_price]]</f>
        <v>812.25</v>
      </c>
    </row>
    <row r="1547" spans="1:38" x14ac:dyDescent="0.35">
      <c r="A1547">
        <v>17</v>
      </c>
      <c r="B1547" t="s">
        <v>34</v>
      </c>
      <c r="C1547">
        <v>1</v>
      </c>
      <c r="D1547" t="s">
        <v>90</v>
      </c>
      <c r="E1547" t="b">
        <v>1</v>
      </c>
      <c r="F1547" s="1">
        <v>0.51180555555555551</v>
      </c>
      <c r="G1547" s="1">
        <v>0.63472222222222219</v>
      </c>
      <c r="H1547">
        <v>177</v>
      </c>
      <c r="I1547" t="b">
        <v>1</v>
      </c>
      <c r="J1547" t="b">
        <v>1</v>
      </c>
      <c r="K1547" t="b">
        <v>0</v>
      </c>
      <c r="L1547" t="s">
        <v>80</v>
      </c>
      <c r="M1547">
        <v>50</v>
      </c>
      <c r="N1547" t="s">
        <v>37</v>
      </c>
      <c r="O1547">
        <v>50</v>
      </c>
      <c r="P1547" t="s">
        <v>93</v>
      </c>
      <c r="Q1547">
        <v>0.15</v>
      </c>
      <c r="R1547" s="29">
        <v>42.5</v>
      </c>
      <c r="S1547" t="s">
        <v>39</v>
      </c>
      <c r="T1547" t="s">
        <v>61</v>
      </c>
      <c r="U1547">
        <v>38.581600000000002</v>
      </c>
      <c r="V1547">
        <v>-121.4944</v>
      </c>
      <c r="W1547">
        <f t="shared" si="48"/>
        <v>2023</v>
      </c>
      <c r="X1547" t="str">
        <f t="shared" si="49"/>
        <v>February</v>
      </c>
      <c r="Y1547" s="2">
        <v>44972</v>
      </c>
      <c r="Z1547">
        <v>6</v>
      </c>
      <c r="AA1547" t="b">
        <v>1</v>
      </c>
      <c r="AB1547" s="2">
        <v>45812</v>
      </c>
      <c r="AC1547">
        <v>30</v>
      </c>
      <c r="AD1547">
        <v>77</v>
      </c>
      <c r="AE1547">
        <v>4</v>
      </c>
      <c r="AF1547">
        <v>3</v>
      </c>
      <c r="AG1547">
        <v>7.5</v>
      </c>
      <c r="AH1547" s="30">
        <v>1</v>
      </c>
      <c r="AI1547">
        <v>0</v>
      </c>
      <c r="AJ1547" t="s">
        <v>62</v>
      </c>
      <c r="AK1547" t="s">
        <v>42</v>
      </c>
      <c r="AL1547" s="29">
        <f>Table1[[#This Row],[membership_tenure_months]]*Table1[[#This Row],[final_price]]</f>
        <v>1275</v>
      </c>
    </row>
    <row r="1548" spans="1:38" x14ac:dyDescent="0.35">
      <c r="A1548">
        <v>18</v>
      </c>
      <c r="B1548" t="s">
        <v>34</v>
      </c>
      <c r="C1548">
        <v>3</v>
      </c>
      <c r="D1548" t="s">
        <v>143</v>
      </c>
      <c r="E1548" t="b">
        <v>1</v>
      </c>
      <c r="F1548" s="1">
        <v>0.48680555555555555</v>
      </c>
      <c r="G1548" s="1">
        <v>0.54722222222222228</v>
      </c>
      <c r="H1548">
        <v>87</v>
      </c>
      <c r="I1548" t="b">
        <v>0</v>
      </c>
      <c r="J1548" t="b">
        <v>0</v>
      </c>
      <c r="K1548" t="b">
        <v>0</v>
      </c>
      <c r="L1548" t="s">
        <v>36</v>
      </c>
      <c r="M1548">
        <v>50</v>
      </c>
      <c r="N1548" t="s">
        <v>82</v>
      </c>
      <c r="O1548">
        <v>37.5</v>
      </c>
      <c r="P1548" t="s">
        <v>93</v>
      </c>
      <c r="Q1548">
        <v>0.15</v>
      </c>
      <c r="R1548" s="29">
        <v>31.875</v>
      </c>
      <c r="S1548" t="s">
        <v>39</v>
      </c>
      <c r="T1548" t="s">
        <v>52</v>
      </c>
      <c r="U1548">
        <v>37.804400000000001</v>
      </c>
      <c r="V1548">
        <v>-122.27119999999999</v>
      </c>
      <c r="W1548">
        <f t="shared" si="48"/>
        <v>2023</v>
      </c>
      <c r="X1548" t="str">
        <f t="shared" si="49"/>
        <v>November</v>
      </c>
      <c r="Y1548" s="2">
        <v>45245</v>
      </c>
      <c r="Z1548">
        <v>0</v>
      </c>
      <c r="AA1548" t="b">
        <v>0</v>
      </c>
      <c r="AB1548" s="2">
        <v>45827</v>
      </c>
      <c r="AC1548">
        <v>21</v>
      </c>
      <c r="AD1548">
        <v>62</v>
      </c>
      <c r="AE1548">
        <v>12</v>
      </c>
      <c r="AF1548">
        <v>1.4</v>
      </c>
      <c r="AG1548">
        <v>5.62</v>
      </c>
      <c r="AH1548" s="30">
        <v>1</v>
      </c>
      <c r="AI1548">
        <v>0</v>
      </c>
      <c r="AJ1548" t="s">
        <v>53</v>
      </c>
      <c r="AK1548" t="s">
        <v>42</v>
      </c>
      <c r="AL1548" s="29">
        <f>Table1[[#This Row],[membership_tenure_months]]*Table1[[#This Row],[final_price]]</f>
        <v>669.375</v>
      </c>
    </row>
    <row r="1549" spans="1:38" x14ac:dyDescent="0.35">
      <c r="A1549">
        <v>41</v>
      </c>
      <c r="B1549" t="s">
        <v>34</v>
      </c>
      <c r="C1549">
        <v>1</v>
      </c>
      <c r="D1549" t="s">
        <v>81</v>
      </c>
      <c r="E1549" t="b">
        <v>1</v>
      </c>
      <c r="F1549" s="1">
        <v>0.80763888888888891</v>
      </c>
      <c r="G1549" s="1">
        <v>0.8520833333333333</v>
      </c>
      <c r="H1549">
        <v>64</v>
      </c>
      <c r="I1549" t="b">
        <v>0</v>
      </c>
      <c r="J1549" t="b">
        <v>0</v>
      </c>
      <c r="K1549" t="b">
        <v>0</v>
      </c>
      <c r="L1549" t="s">
        <v>45</v>
      </c>
      <c r="M1549">
        <v>50</v>
      </c>
      <c r="N1549" t="s">
        <v>37</v>
      </c>
      <c r="O1549">
        <v>50</v>
      </c>
      <c r="P1549" t="s">
        <v>46</v>
      </c>
      <c r="Q1549">
        <v>0</v>
      </c>
      <c r="R1549" s="29">
        <v>50</v>
      </c>
      <c r="S1549" t="s">
        <v>39</v>
      </c>
      <c r="T1549" t="s">
        <v>48</v>
      </c>
      <c r="U1549">
        <v>36.7378</v>
      </c>
      <c r="V1549">
        <v>-119.7871</v>
      </c>
      <c r="W1549">
        <f t="shared" si="48"/>
        <v>2025</v>
      </c>
      <c r="X1549" t="str">
        <f t="shared" si="49"/>
        <v>May</v>
      </c>
      <c r="Y1549" s="2">
        <v>45784</v>
      </c>
      <c r="Z1549">
        <v>0</v>
      </c>
      <c r="AA1549" t="b">
        <v>1</v>
      </c>
      <c r="AB1549" s="2">
        <v>45858</v>
      </c>
      <c r="AC1549">
        <v>3</v>
      </c>
      <c r="AD1549">
        <v>31</v>
      </c>
      <c r="AE1549">
        <v>4</v>
      </c>
      <c r="AF1549">
        <v>1.1000000000000001</v>
      </c>
      <c r="AG1549">
        <v>0</v>
      </c>
      <c r="AH1549" s="30">
        <v>0</v>
      </c>
      <c r="AI1549">
        <v>1</v>
      </c>
      <c r="AJ1549" t="s">
        <v>49</v>
      </c>
      <c r="AK1549" t="s">
        <v>42</v>
      </c>
      <c r="AL1549" s="29">
        <f>Table1[[#This Row],[membership_tenure_months]]*Table1[[#This Row],[final_price]]</f>
        <v>150</v>
      </c>
    </row>
    <row r="1550" spans="1:38" x14ac:dyDescent="0.35">
      <c r="A1550">
        <v>48</v>
      </c>
      <c r="B1550" t="s">
        <v>43</v>
      </c>
      <c r="C1550">
        <v>2</v>
      </c>
      <c r="D1550" t="s">
        <v>92</v>
      </c>
      <c r="E1550" t="b">
        <v>1</v>
      </c>
      <c r="F1550" s="1">
        <v>0.49027777777777776</v>
      </c>
      <c r="G1550" s="1">
        <v>0.55347222222222225</v>
      </c>
      <c r="H1550">
        <v>91</v>
      </c>
      <c r="I1550" t="b">
        <v>1</v>
      </c>
      <c r="J1550" t="b">
        <v>0</v>
      </c>
      <c r="K1550" t="b">
        <v>1</v>
      </c>
      <c r="L1550" t="s">
        <v>36</v>
      </c>
      <c r="M1550">
        <v>30</v>
      </c>
      <c r="N1550" t="s">
        <v>37</v>
      </c>
      <c r="O1550">
        <v>30</v>
      </c>
      <c r="P1550" t="s">
        <v>38</v>
      </c>
      <c r="Q1550">
        <v>0.05</v>
      </c>
      <c r="R1550" s="29">
        <v>28.5</v>
      </c>
      <c r="S1550" t="s">
        <v>47</v>
      </c>
      <c r="T1550" t="s">
        <v>76</v>
      </c>
      <c r="U1550">
        <v>37.774900000000002</v>
      </c>
      <c r="V1550">
        <v>-122.4194</v>
      </c>
      <c r="W1550">
        <f t="shared" si="48"/>
        <v>2023</v>
      </c>
      <c r="X1550" t="str">
        <f t="shared" si="49"/>
        <v>August</v>
      </c>
      <c r="Y1550" s="2">
        <v>45156</v>
      </c>
      <c r="Z1550">
        <v>0</v>
      </c>
      <c r="AA1550" t="b">
        <v>1</v>
      </c>
      <c r="AB1550" s="2">
        <v>45823</v>
      </c>
      <c r="AC1550">
        <v>24</v>
      </c>
      <c r="AD1550">
        <v>66</v>
      </c>
      <c r="AE1550">
        <v>8</v>
      </c>
      <c r="AF1550">
        <v>1.5</v>
      </c>
      <c r="AG1550">
        <v>1.5</v>
      </c>
      <c r="AH1550" s="30">
        <v>1</v>
      </c>
      <c r="AI1550">
        <v>0</v>
      </c>
      <c r="AJ1550" t="s">
        <v>77</v>
      </c>
      <c r="AK1550" t="s">
        <v>42</v>
      </c>
      <c r="AL1550" s="29">
        <f>Table1[[#This Row],[membership_tenure_months]]*Table1[[#This Row],[final_price]]</f>
        <v>684</v>
      </c>
    </row>
    <row r="1551" spans="1:38" x14ac:dyDescent="0.35">
      <c r="A1551">
        <v>33</v>
      </c>
      <c r="B1551" t="s">
        <v>43</v>
      </c>
      <c r="C1551">
        <v>3</v>
      </c>
      <c r="D1551" t="s">
        <v>101</v>
      </c>
      <c r="E1551" t="b">
        <v>0</v>
      </c>
      <c r="F1551" s="1">
        <v>0.63402777777777775</v>
      </c>
      <c r="G1551" s="1">
        <v>0.69861111111111107</v>
      </c>
      <c r="H1551">
        <v>93</v>
      </c>
      <c r="I1551" t="b">
        <v>0</v>
      </c>
      <c r="J1551" t="b">
        <v>1</v>
      </c>
      <c r="K1551" t="b">
        <v>1</v>
      </c>
      <c r="L1551" t="s">
        <v>36</v>
      </c>
      <c r="M1551">
        <v>30</v>
      </c>
      <c r="N1551" t="s">
        <v>37</v>
      </c>
      <c r="O1551">
        <v>30</v>
      </c>
      <c r="P1551" t="s">
        <v>93</v>
      </c>
      <c r="Q1551">
        <v>0.15</v>
      </c>
      <c r="R1551" s="29">
        <v>25.5</v>
      </c>
      <c r="S1551" t="s">
        <v>47</v>
      </c>
      <c r="T1551" t="s">
        <v>64</v>
      </c>
      <c r="U1551">
        <v>34.052199999999999</v>
      </c>
      <c r="V1551">
        <v>-118.2437</v>
      </c>
      <c r="W1551">
        <f t="shared" si="48"/>
        <v>2022</v>
      </c>
      <c r="X1551" t="str">
        <f t="shared" si="49"/>
        <v>September</v>
      </c>
      <c r="Y1551" s="2">
        <v>44817</v>
      </c>
      <c r="Z1551">
        <v>3</v>
      </c>
      <c r="AA1551" t="b">
        <v>0</v>
      </c>
      <c r="AB1551" s="2">
        <v>45803</v>
      </c>
      <c r="AC1551">
        <v>35</v>
      </c>
      <c r="AD1551">
        <v>86</v>
      </c>
      <c r="AE1551">
        <v>12</v>
      </c>
      <c r="AF1551">
        <v>1.6</v>
      </c>
      <c r="AG1551">
        <v>4.5</v>
      </c>
      <c r="AH1551" s="30">
        <v>1</v>
      </c>
      <c r="AI1551">
        <v>0</v>
      </c>
      <c r="AJ1551" t="s">
        <v>65</v>
      </c>
      <c r="AK1551" t="s">
        <v>42</v>
      </c>
      <c r="AL1551" s="29">
        <f>Table1[[#This Row],[membership_tenure_months]]*Table1[[#This Row],[final_price]]</f>
        <v>892.5</v>
      </c>
    </row>
    <row r="1552" spans="1:38" x14ac:dyDescent="0.35">
      <c r="A1552">
        <v>16</v>
      </c>
      <c r="B1552" t="s">
        <v>54</v>
      </c>
      <c r="C1552">
        <v>3</v>
      </c>
      <c r="D1552" t="s">
        <v>119</v>
      </c>
      <c r="E1552" t="b">
        <v>1</v>
      </c>
      <c r="F1552" s="1">
        <v>0.62013888888888891</v>
      </c>
      <c r="G1552" s="1">
        <v>0.70972222222222225</v>
      </c>
      <c r="H1552">
        <v>129</v>
      </c>
      <c r="I1552" t="b">
        <v>1</v>
      </c>
      <c r="J1552" t="b">
        <v>0</v>
      </c>
      <c r="K1552" t="b">
        <v>1</v>
      </c>
      <c r="L1552" t="s">
        <v>36</v>
      </c>
      <c r="M1552">
        <v>20</v>
      </c>
      <c r="N1552" t="s">
        <v>37</v>
      </c>
      <c r="O1552">
        <v>20</v>
      </c>
      <c r="P1552" t="s">
        <v>46</v>
      </c>
      <c r="Q1552">
        <v>0</v>
      </c>
      <c r="R1552" s="29">
        <v>20</v>
      </c>
      <c r="S1552" t="s">
        <v>56</v>
      </c>
      <c r="T1552" t="s">
        <v>64</v>
      </c>
      <c r="U1552">
        <v>34.052199999999999</v>
      </c>
      <c r="V1552">
        <v>-118.2437</v>
      </c>
      <c r="W1552">
        <f t="shared" si="48"/>
        <v>2023</v>
      </c>
      <c r="X1552" t="str">
        <f t="shared" si="49"/>
        <v>September</v>
      </c>
      <c r="Y1552" s="2">
        <v>45190</v>
      </c>
      <c r="Z1552">
        <v>0</v>
      </c>
      <c r="AA1552" t="b">
        <v>0</v>
      </c>
      <c r="AB1552" s="2">
        <v>45824</v>
      </c>
      <c r="AC1552">
        <v>23</v>
      </c>
      <c r="AD1552">
        <v>65</v>
      </c>
      <c r="AE1552">
        <v>12</v>
      </c>
      <c r="AF1552">
        <v>2.2000000000000002</v>
      </c>
      <c r="AG1552">
        <v>0</v>
      </c>
      <c r="AH1552" s="30">
        <v>1</v>
      </c>
      <c r="AI1552">
        <v>0</v>
      </c>
      <c r="AJ1552" t="s">
        <v>65</v>
      </c>
      <c r="AK1552" t="s">
        <v>42</v>
      </c>
      <c r="AL1552" s="29">
        <f>Table1[[#This Row],[membership_tenure_months]]*Table1[[#This Row],[final_price]]</f>
        <v>460</v>
      </c>
    </row>
    <row r="1553" spans="1:38" x14ac:dyDescent="0.35">
      <c r="A1553">
        <v>31</v>
      </c>
      <c r="B1553" t="s">
        <v>54</v>
      </c>
      <c r="C1553">
        <v>4</v>
      </c>
      <c r="D1553" t="s">
        <v>162</v>
      </c>
      <c r="E1553" t="b">
        <v>0</v>
      </c>
      <c r="F1553" s="1">
        <v>0.85624999999999996</v>
      </c>
      <c r="G1553" s="1">
        <v>0.9555555555555556</v>
      </c>
      <c r="H1553">
        <v>143</v>
      </c>
      <c r="I1553" t="b">
        <v>1</v>
      </c>
      <c r="J1553" t="b">
        <v>0</v>
      </c>
      <c r="K1553" t="b">
        <v>0</v>
      </c>
      <c r="L1553" t="s">
        <v>80</v>
      </c>
      <c r="M1553">
        <v>20</v>
      </c>
      <c r="N1553" t="s">
        <v>82</v>
      </c>
      <c r="O1553">
        <v>15</v>
      </c>
      <c r="P1553" t="s">
        <v>46</v>
      </c>
      <c r="Q1553">
        <v>0</v>
      </c>
      <c r="R1553" s="29">
        <v>15</v>
      </c>
      <c r="S1553" t="s">
        <v>56</v>
      </c>
      <c r="T1553" t="s">
        <v>76</v>
      </c>
      <c r="U1553">
        <v>37.774900000000002</v>
      </c>
      <c r="V1553">
        <v>-122.4194</v>
      </c>
      <c r="W1553">
        <f t="shared" si="48"/>
        <v>2023</v>
      </c>
      <c r="X1553" t="str">
        <f t="shared" si="49"/>
        <v>February</v>
      </c>
      <c r="Y1553" s="2">
        <v>44958</v>
      </c>
      <c r="Z1553">
        <v>0</v>
      </c>
      <c r="AA1553" t="b">
        <v>0</v>
      </c>
      <c r="AB1553" s="2">
        <v>45811</v>
      </c>
      <c r="AC1553">
        <v>30</v>
      </c>
      <c r="AD1553">
        <v>78</v>
      </c>
      <c r="AE1553">
        <v>16</v>
      </c>
      <c r="AF1553">
        <v>2.4</v>
      </c>
      <c r="AG1553">
        <v>0</v>
      </c>
      <c r="AH1553" s="30">
        <v>1</v>
      </c>
      <c r="AI1553">
        <v>0</v>
      </c>
      <c r="AJ1553" t="s">
        <v>77</v>
      </c>
      <c r="AK1553" t="s">
        <v>42</v>
      </c>
      <c r="AL1553" s="29">
        <f>Table1[[#This Row],[membership_tenure_months]]*Table1[[#This Row],[final_price]]</f>
        <v>450</v>
      </c>
    </row>
    <row r="1554" spans="1:38" x14ac:dyDescent="0.35">
      <c r="A1554">
        <v>33</v>
      </c>
      <c r="B1554" t="s">
        <v>34</v>
      </c>
      <c r="C1554">
        <v>1</v>
      </c>
      <c r="D1554" t="s">
        <v>81</v>
      </c>
      <c r="E1554" t="b">
        <v>0</v>
      </c>
      <c r="F1554" s="1">
        <v>0.58958333333333335</v>
      </c>
      <c r="G1554" s="1">
        <v>0.69861111111111107</v>
      </c>
      <c r="H1554">
        <v>157</v>
      </c>
      <c r="I1554" t="b">
        <v>0</v>
      </c>
      <c r="J1554" t="b">
        <v>0</v>
      </c>
      <c r="K1554" t="b">
        <v>0</v>
      </c>
      <c r="L1554" t="s">
        <v>80</v>
      </c>
      <c r="M1554">
        <v>50</v>
      </c>
      <c r="N1554" t="s">
        <v>37</v>
      </c>
      <c r="O1554">
        <v>50</v>
      </c>
      <c r="P1554" t="s">
        <v>38</v>
      </c>
      <c r="Q1554">
        <v>0.05</v>
      </c>
      <c r="R1554" s="29">
        <v>47.5</v>
      </c>
      <c r="S1554" t="s">
        <v>39</v>
      </c>
      <c r="T1554" t="s">
        <v>83</v>
      </c>
      <c r="U1554">
        <v>33.770099999999999</v>
      </c>
      <c r="V1554">
        <v>-118.19370000000001</v>
      </c>
      <c r="W1554">
        <f t="shared" si="48"/>
        <v>2022</v>
      </c>
      <c r="X1554" t="str">
        <f t="shared" si="49"/>
        <v>November</v>
      </c>
      <c r="Y1554" s="2">
        <v>44889</v>
      </c>
      <c r="Z1554">
        <v>0</v>
      </c>
      <c r="AA1554" t="b">
        <v>1</v>
      </c>
      <c r="AB1554" s="2">
        <v>45807</v>
      </c>
      <c r="AC1554">
        <v>33</v>
      </c>
      <c r="AD1554">
        <v>82</v>
      </c>
      <c r="AE1554">
        <v>4</v>
      </c>
      <c r="AF1554">
        <v>2.6</v>
      </c>
      <c r="AG1554">
        <v>2.5</v>
      </c>
      <c r="AH1554" s="30">
        <v>1</v>
      </c>
      <c r="AI1554">
        <v>1</v>
      </c>
      <c r="AJ1554" t="s">
        <v>84</v>
      </c>
      <c r="AK1554" t="s">
        <v>42</v>
      </c>
      <c r="AL1554" s="29">
        <f>Table1[[#This Row],[membership_tenure_months]]*Table1[[#This Row],[final_price]]</f>
        <v>1567.5</v>
      </c>
    </row>
    <row r="1555" spans="1:38" x14ac:dyDescent="0.35">
      <c r="A1555">
        <v>13</v>
      </c>
      <c r="B1555" t="s">
        <v>34</v>
      </c>
      <c r="C1555">
        <v>2</v>
      </c>
      <c r="D1555" t="s">
        <v>89</v>
      </c>
      <c r="E1555" t="b">
        <v>0</v>
      </c>
      <c r="F1555" s="1">
        <v>0.81180555555555556</v>
      </c>
      <c r="G1555" s="1">
        <v>0.87638888888888888</v>
      </c>
      <c r="H1555">
        <v>93</v>
      </c>
      <c r="I1555" t="b">
        <v>1</v>
      </c>
      <c r="J1555" t="b">
        <v>0</v>
      </c>
      <c r="K1555" t="b">
        <v>1</v>
      </c>
      <c r="L1555" t="s">
        <v>36</v>
      </c>
      <c r="M1555">
        <v>50</v>
      </c>
      <c r="N1555" t="s">
        <v>82</v>
      </c>
      <c r="O1555">
        <v>37.5</v>
      </c>
      <c r="P1555" t="s">
        <v>93</v>
      </c>
      <c r="Q1555">
        <v>0.15</v>
      </c>
      <c r="R1555" s="29">
        <v>31.875</v>
      </c>
      <c r="S1555" t="s">
        <v>39</v>
      </c>
      <c r="T1555" t="s">
        <v>61</v>
      </c>
      <c r="U1555">
        <v>38.581600000000002</v>
      </c>
      <c r="V1555">
        <v>-121.4944</v>
      </c>
      <c r="W1555">
        <f t="shared" si="48"/>
        <v>2024</v>
      </c>
      <c r="X1555" t="str">
        <f t="shared" si="49"/>
        <v>October</v>
      </c>
      <c r="Y1555" s="2">
        <v>45588</v>
      </c>
      <c r="Z1555">
        <v>0</v>
      </c>
      <c r="AA1555" t="b">
        <v>1</v>
      </c>
      <c r="AB1555" s="2">
        <v>45847</v>
      </c>
      <c r="AC1555">
        <v>10</v>
      </c>
      <c r="AD1555">
        <v>42</v>
      </c>
      <c r="AE1555">
        <v>8</v>
      </c>
      <c r="AF1555">
        <v>1.6</v>
      </c>
      <c r="AG1555">
        <v>5.62</v>
      </c>
      <c r="AH1555" s="30">
        <v>0</v>
      </c>
      <c r="AI1555">
        <v>0</v>
      </c>
      <c r="AJ1555" t="s">
        <v>62</v>
      </c>
      <c r="AK1555" t="s">
        <v>42</v>
      </c>
      <c r="AL1555" s="29">
        <f>Table1[[#This Row],[membership_tenure_months]]*Table1[[#This Row],[final_price]]</f>
        <v>318.75</v>
      </c>
    </row>
    <row r="1556" spans="1:38" x14ac:dyDescent="0.35">
      <c r="A1556">
        <v>33</v>
      </c>
      <c r="B1556" t="s">
        <v>43</v>
      </c>
      <c r="C1556">
        <v>1</v>
      </c>
      <c r="D1556" t="s">
        <v>81</v>
      </c>
      <c r="E1556" t="b">
        <v>1</v>
      </c>
      <c r="F1556" s="1">
        <v>0.37777777777777777</v>
      </c>
      <c r="G1556" s="1">
        <v>0.40763888888888888</v>
      </c>
      <c r="H1556">
        <v>43</v>
      </c>
      <c r="I1556" t="b">
        <v>1</v>
      </c>
      <c r="J1556" t="b">
        <v>0</v>
      </c>
      <c r="K1556" t="b">
        <v>0</v>
      </c>
      <c r="L1556" t="s">
        <v>36</v>
      </c>
      <c r="M1556">
        <v>30</v>
      </c>
      <c r="N1556" t="s">
        <v>37</v>
      </c>
      <c r="O1556">
        <v>30</v>
      </c>
      <c r="P1556" t="s">
        <v>46</v>
      </c>
      <c r="Q1556">
        <v>0</v>
      </c>
      <c r="R1556" s="29">
        <v>30</v>
      </c>
      <c r="S1556" t="s">
        <v>47</v>
      </c>
      <c r="T1556" t="s">
        <v>83</v>
      </c>
      <c r="U1556">
        <v>33.770099999999999</v>
      </c>
      <c r="V1556">
        <v>-118.19370000000001</v>
      </c>
      <c r="W1556">
        <f t="shared" si="48"/>
        <v>2024</v>
      </c>
      <c r="X1556" t="str">
        <f t="shared" si="49"/>
        <v>November</v>
      </c>
      <c r="Y1556" s="2">
        <v>45605</v>
      </c>
      <c r="Z1556">
        <v>0</v>
      </c>
      <c r="AA1556" t="b">
        <v>0</v>
      </c>
      <c r="AB1556" s="2">
        <v>45848</v>
      </c>
      <c r="AC1556">
        <v>9</v>
      </c>
      <c r="AD1556">
        <v>41</v>
      </c>
      <c r="AE1556">
        <v>4</v>
      </c>
      <c r="AF1556">
        <v>0.7</v>
      </c>
      <c r="AG1556">
        <v>0</v>
      </c>
      <c r="AH1556" s="30">
        <v>0</v>
      </c>
      <c r="AI1556">
        <v>0</v>
      </c>
      <c r="AJ1556" t="s">
        <v>84</v>
      </c>
      <c r="AK1556" t="s">
        <v>42</v>
      </c>
      <c r="AL1556" s="29">
        <f>Table1[[#This Row],[membership_tenure_months]]*Table1[[#This Row],[final_price]]</f>
        <v>270</v>
      </c>
    </row>
    <row r="1557" spans="1:38" x14ac:dyDescent="0.35">
      <c r="A1557">
        <v>33</v>
      </c>
      <c r="B1557" t="s">
        <v>34</v>
      </c>
      <c r="C1557">
        <v>2</v>
      </c>
      <c r="D1557" t="s">
        <v>158</v>
      </c>
      <c r="E1557" t="b">
        <v>1</v>
      </c>
      <c r="F1557" s="1">
        <v>0.71250000000000002</v>
      </c>
      <c r="G1557" s="1">
        <v>0.79791666666666672</v>
      </c>
      <c r="H1557">
        <v>123</v>
      </c>
      <c r="I1557" t="b">
        <v>1</v>
      </c>
      <c r="J1557" t="b">
        <v>1</v>
      </c>
      <c r="K1557" t="b">
        <v>0</v>
      </c>
      <c r="L1557" t="s">
        <v>60</v>
      </c>
      <c r="M1557">
        <v>50</v>
      </c>
      <c r="N1557" t="s">
        <v>37</v>
      </c>
      <c r="O1557">
        <v>50</v>
      </c>
      <c r="P1557" t="s">
        <v>51</v>
      </c>
      <c r="Q1557">
        <v>0.1</v>
      </c>
      <c r="R1557" s="29">
        <v>45</v>
      </c>
      <c r="S1557" t="s">
        <v>39</v>
      </c>
      <c r="T1557" t="s">
        <v>48</v>
      </c>
      <c r="U1557">
        <v>36.7378</v>
      </c>
      <c r="V1557">
        <v>-119.7871</v>
      </c>
      <c r="W1557">
        <f t="shared" si="48"/>
        <v>2023</v>
      </c>
      <c r="X1557" t="str">
        <f t="shared" si="49"/>
        <v>September</v>
      </c>
      <c r="Y1557" s="2">
        <v>45180</v>
      </c>
      <c r="Z1557">
        <v>1</v>
      </c>
      <c r="AA1557" t="b">
        <v>1</v>
      </c>
      <c r="AB1557" s="2">
        <v>45824</v>
      </c>
      <c r="AC1557">
        <v>23</v>
      </c>
      <c r="AD1557">
        <v>65</v>
      </c>
      <c r="AE1557">
        <v>8</v>
      </c>
      <c r="AF1557">
        <v>2</v>
      </c>
      <c r="AG1557">
        <v>5</v>
      </c>
      <c r="AH1557" s="30">
        <v>1</v>
      </c>
      <c r="AI1557">
        <v>0</v>
      </c>
      <c r="AJ1557" t="s">
        <v>49</v>
      </c>
      <c r="AK1557" t="s">
        <v>42</v>
      </c>
      <c r="AL1557" s="29">
        <f>Table1[[#This Row],[membership_tenure_months]]*Table1[[#This Row],[final_price]]</f>
        <v>1035</v>
      </c>
    </row>
    <row r="1558" spans="1:38" x14ac:dyDescent="0.35">
      <c r="A1558">
        <v>44</v>
      </c>
      <c r="B1558" t="s">
        <v>54</v>
      </c>
      <c r="C1558">
        <v>1</v>
      </c>
      <c r="D1558" t="s">
        <v>116</v>
      </c>
      <c r="E1558" t="b">
        <v>0</v>
      </c>
      <c r="F1558" s="1">
        <v>0.7368055555555556</v>
      </c>
      <c r="G1558" s="1">
        <v>0.76041666666666663</v>
      </c>
      <c r="H1558">
        <v>34</v>
      </c>
      <c r="I1558" t="b">
        <v>1</v>
      </c>
      <c r="J1558" t="b">
        <v>1</v>
      </c>
      <c r="K1558" t="b">
        <v>0</v>
      </c>
      <c r="L1558" t="s">
        <v>80</v>
      </c>
      <c r="M1558">
        <v>20</v>
      </c>
      <c r="N1558" t="s">
        <v>37</v>
      </c>
      <c r="O1558">
        <v>20</v>
      </c>
      <c r="P1558" t="s">
        <v>93</v>
      </c>
      <c r="Q1558">
        <v>0.15</v>
      </c>
      <c r="R1558" s="29">
        <v>17</v>
      </c>
      <c r="S1558" t="s">
        <v>56</v>
      </c>
      <c r="T1558" t="s">
        <v>69</v>
      </c>
      <c r="U1558">
        <v>32.715699999999998</v>
      </c>
      <c r="V1558">
        <v>-117.1611</v>
      </c>
      <c r="W1558">
        <f t="shared" si="48"/>
        <v>2024</v>
      </c>
      <c r="X1558" t="str">
        <f t="shared" si="49"/>
        <v>April</v>
      </c>
      <c r="Y1558" s="2">
        <v>45393</v>
      </c>
      <c r="Z1558">
        <v>1</v>
      </c>
      <c r="AA1558" t="b">
        <v>0</v>
      </c>
      <c r="AB1558" s="2">
        <v>45836</v>
      </c>
      <c r="AC1558">
        <v>16</v>
      </c>
      <c r="AD1558">
        <v>53</v>
      </c>
      <c r="AE1558">
        <v>4</v>
      </c>
      <c r="AF1558">
        <v>0.6</v>
      </c>
      <c r="AG1558">
        <v>3</v>
      </c>
      <c r="AH1558" s="30">
        <v>0</v>
      </c>
      <c r="AI1558">
        <v>0</v>
      </c>
      <c r="AJ1558" t="s">
        <v>70</v>
      </c>
      <c r="AK1558" t="s">
        <v>42</v>
      </c>
      <c r="AL1558" s="29">
        <f>Table1[[#This Row],[membership_tenure_months]]*Table1[[#This Row],[final_price]]</f>
        <v>272</v>
      </c>
    </row>
    <row r="1559" spans="1:38" x14ac:dyDescent="0.35">
      <c r="A1559">
        <v>34</v>
      </c>
      <c r="B1559" t="s">
        <v>54</v>
      </c>
      <c r="C1559">
        <v>3</v>
      </c>
      <c r="D1559" t="s">
        <v>140</v>
      </c>
      <c r="E1559" t="b">
        <v>0</v>
      </c>
      <c r="F1559" s="1">
        <v>0.45416666666666666</v>
      </c>
      <c r="G1559" s="1">
        <v>0.48055555555555557</v>
      </c>
      <c r="H1559">
        <v>38</v>
      </c>
      <c r="I1559" t="b">
        <v>0</v>
      </c>
      <c r="J1559" t="b">
        <v>0</v>
      </c>
      <c r="K1559" t="b">
        <v>0</v>
      </c>
      <c r="L1559" t="s">
        <v>45</v>
      </c>
      <c r="M1559">
        <v>20</v>
      </c>
      <c r="N1559" t="s">
        <v>37</v>
      </c>
      <c r="O1559">
        <v>20</v>
      </c>
      <c r="P1559" t="s">
        <v>38</v>
      </c>
      <c r="Q1559">
        <v>0.05</v>
      </c>
      <c r="R1559" s="29">
        <v>19</v>
      </c>
      <c r="S1559" t="s">
        <v>56</v>
      </c>
      <c r="T1559" t="s">
        <v>57</v>
      </c>
      <c r="U1559">
        <v>33.836599999999997</v>
      </c>
      <c r="V1559">
        <v>-117.9143</v>
      </c>
      <c r="W1559">
        <f t="shared" si="48"/>
        <v>2023</v>
      </c>
      <c r="X1559" t="str">
        <f t="shared" si="49"/>
        <v>January</v>
      </c>
      <c r="Y1559" s="2">
        <v>44936</v>
      </c>
      <c r="Z1559">
        <v>0</v>
      </c>
      <c r="AA1559" t="b">
        <v>0</v>
      </c>
      <c r="AB1559" s="2">
        <v>45810</v>
      </c>
      <c r="AC1559">
        <v>31</v>
      </c>
      <c r="AD1559">
        <v>79</v>
      </c>
      <c r="AE1559">
        <v>12</v>
      </c>
      <c r="AF1559">
        <v>0.6</v>
      </c>
      <c r="AG1559">
        <v>1</v>
      </c>
      <c r="AH1559" s="30">
        <v>1</v>
      </c>
      <c r="AI1559">
        <v>0</v>
      </c>
      <c r="AJ1559" t="s">
        <v>58</v>
      </c>
      <c r="AK1559" t="s">
        <v>42</v>
      </c>
      <c r="AL1559" s="29">
        <f>Table1[[#This Row],[membership_tenure_months]]*Table1[[#This Row],[final_price]]</f>
        <v>589</v>
      </c>
    </row>
    <row r="1560" spans="1:38" x14ac:dyDescent="0.35">
      <c r="A1560">
        <v>26</v>
      </c>
      <c r="B1560" t="s">
        <v>43</v>
      </c>
      <c r="C1560">
        <v>3</v>
      </c>
      <c r="D1560" t="s">
        <v>153</v>
      </c>
      <c r="E1560" t="b">
        <v>1</v>
      </c>
      <c r="F1560" s="1">
        <v>0.73263888888888884</v>
      </c>
      <c r="G1560" s="1">
        <v>0.77152777777777781</v>
      </c>
      <c r="H1560">
        <v>56</v>
      </c>
      <c r="I1560" t="b">
        <v>1</v>
      </c>
      <c r="J1560" t="b">
        <v>0</v>
      </c>
      <c r="K1560" t="b">
        <v>1</v>
      </c>
      <c r="L1560" t="s">
        <v>60</v>
      </c>
      <c r="M1560">
        <v>30</v>
      </c>
      <c r="N1560" t="s">
        <v>37</v>
      </c>
      <c r="O1560">
        <v>30</v>
      </c>
      <c r="P1560" t="s">
        <v>46</v>
      </c>
      <c r="Q1560">
        <v>0</v>
      </c>
      <c r="R1560" s="29">
        <v>30</v>
      </c>
      <c r="S1560" t="s">
        <v>47</v>
      </c>
      <c r="T1560" t="s">
        <v>48</v>
      </c>
      <c r="U1560">
        <v>36.7378</v>
      </c>
      <c r="V1560">
        <v>-119.7871</v>
      </c>
      <c r="W1560">
        <f t="shared" si="48"/>
        <v>2022</v>
      </c>
      <c r="X1560" t="str">
        <f t="shared" si="49"/>
        <v>November</v>
      </c>
      <c r="Y1560" s="2">
        <v>44872</v>
      </c>
      <c r="Z1560">
        <v>0</v>
      </c>
      <c r="AA1560" t="b">
        <v>0</v>
      </c>
      <c r="AB1560" s="2">
        <v>45806</v>
      </c>
      <c r="AC1560">
        <v>33</v>
      </c>
      <c r="AD1560">
        <v>83</v>
      </c>
      <c r="AE1560">
        <v>12</v>
      </c>
      <c r="AF1560">
        <v>0.9</v>
      </c>
      <c r="AG1560">
        <v>0</v>
      </c>
      <c r="AH1560" s="30">
        <v>1</v>
      </c>
      <c r="AI1560">
        <v>0</v>
      </c>
      <c r="AJ1560" t="s">
        <v>49</v>
      </c>
      <c r="AK1560" t="s">
        <v>42</v>
      </c>
      <c r="AL1560" s="29">
        <f>Table1[[#This Row],[membership_tenure_months]]*Table1[[#This Row],[final_price]]</f>
        <v>990</v>
      </c>
    </row>
    <row r="1561" spans="1:38" x14ac:dyDescent="0.35">
      <c r="A1561">
        <v>18</v>
      </c>
      <c r="B1561" t="s">
        <v>43</v>
      </c>
      <c r="C1561">
        <v>2</v>
      </c>
      <c r="D1561" t="s">
        <v>127</v>
      </c>
      <c r="E1561" t="b">
        <v>0</v>
      </c>
      <c r="F1561" s="1">
        <v>0.69513888888888886</v>
      </c>
      <c r="G1561" s="1">
        <v>0.79166666666666663</v>
      </c>
      <c r="H1561">
        <v>139</v>
      </c>
      <c r="I1561" t="b">
        <v>1</v>
      </c>
      <c r="J1561" t="b">
        <v>0</v>
      </c>
      <c r="K1561" t="b">
        <v>0</v>
      </c>
      <c r="L1561" t="s">
        <v>80</v>
      </c>
      <c r="M1561">
        <v>30</v>
      </c>
      <c r="N1561" t="s">
        <v>82</v>
      </c>
      <c r="O1561">
        <v>22.5</v>
      </c>
      <c r="P1561" t="s">
        <v>46</v>
      </c>
      <c r="Q1561">
        <v>0</v>
      </c>
      <c r="R1561" s="29">
        <v>22.5</v>
      </c>
      <c r="S1561" t="s">
        <v>47</v>
      </c>
      <c r="T1561" t="s">
        <v>72</v>
      </c>
      <c r="U1561">
        <v>35.3733</v>
      </c>
      <c r="V1561">
        <v>-119.0187</v>
      </c>
      <c r="W1561">
        <f t="shared" si="48"/>
        <v>2024</v>
      </c>
      <c r="X1561" t="str">
        <f t="shared" si="49"/>
        <v>June</v>
      </c>
      <c r="Y1561" s="2">
        <v>45454</v>
      </c>
      <c r="Z1561">
        <v>0</v>
      </c>
      <c r="AA1561" t="b">
        <v>1</v>
      </c>
      <c r="AB1561" s="2">
        <v>45839</v>
      </c>
      <c r="AC1561">
        <v>14</v>
      </c>
      <c r="AD1561">
        <v>50</v>
      </c>
      <c r="AE1561">
        <v>8</v>
      </c>
      <c r="AF1561">
        <v>2.2999999999999998</v>
      </c>
      <c r="AG1561">
        <v>0</v>
      </c>
      <c r="AH1561" s="30">
        <v>0</v>
      </c>
      <c r="AI1561">
        <v>0</v>
      </c>
      <c r="AJ1561" t="s">
        <v>73</v>
      </c>
      <c r="AK1561" t="s">
        <v>42</v>
      </c>
      <c r="AL1561" s="29">
        <f>Table1[[#This Row],[membership_tenure_months]]*Table1[[#This Row],[final_price]]</f>
        <v>315</v>
      </c>
    </row>
    <row r="1562" spans="1:38" x14ac:dyDescent="0.35">
      <c r="A1562">
        <v>24</v>
      </c>
      <c r="B1562" t="s">
        <v>43</v>
      </c>
      <c r="C1562">
        <v>3</v>
      </c>
      <c r="D1562" t="s">
        <v>174</v>
      </c>
      <c r="E1562" t="b">
        <v>0</v>
      </c>
      <c r="F1562" s="1">
        <v>0.3840277777777778</v>
      </c>
      <c r="G1562" s="1">
        <v>0.48402777777777778</v>
      </c>
      <c r="H1562">
        <v>144</v>
      </c>
      <c r="I1562" t="b">
        <v>0</v>
      </c>
      <c r="J1562" t="b">
        <v>0</v>
      </c>
      <c r="K1562" t="b">
        <v>0</v>
      </c>
      <c r="L1562" t="s">
        <v>80</v>
      </c>
      <c r="M1562">
        <v>30</v>
      </c>
      <c r="N1562" t="s">
        <v>97</v>
      </c>
      <c r="O1562">
        <v>27</v>
      </c>
      <c r="P1562" t="s">
        <v>51</v>
      </c>
      <c r="Q1562">
        <v>0.1</v>
      </c>
      <c r="R1562" s="29">
        <v>24.3</v>
      </c>
      <c r="S1562" t="s">
        <v>47</v>
      </c>
      <c r="T1562" t="s">
        <v>76</v>
      </c>
      <c r="U1562">
        <v>37.774900000000002</v>
      </c>
      <c r="V1562">
        <v>-122.4194</v>
      </c>
      <c r="W1562">
        <f t="shared" si="48"/>
        <v>2024</v>
      </c>
      <c r="X1562" t="str">
        <f t="shared" si="49"/>
        <v>October</v>
      </c>
      <c r="Y1562" s="2">
        <v>45578</v>
      </c>
      <c r="Z1562">
        <v>0</v>
      </c>
      <c r="AA1562" t="b">
        <v>0</v>
      </c>
      <c r="AB1562" s="2">
        <v>45846</v>
      </c>
      <c r="AC1562">
        <v>10</v>
      </c>
      <c r="AD1562">
        <v>43</v>
      </c>
      <c r="AE1562">
        <v>12</v>
      </c>
      <c r="AF1562">
        <v>2.4</v>
      </c>
      <c r="AG1562">
        <v>2.7</v>
      </c>
      <c r="AH1562" s="30">
        <v>0</v>
      </c>
      <c r="AI1562">
        <v>0</v>
      </c>
      <c r="AJ1562" t="s">
        <v>77</v>
      </c>
      <c r="AK1562" t="s">
        <v>42</v>
      </c>
      <c r="AL1562" s="29">
        <f>Table1[[#This Row],[membership_tenure_months]]*Table1[[#This Row],[final_price]]</f>
        <v>243</v>
      </c>
    </row>
    <row r="1563" spans="1:38" x14ac:dyDescent="0.35">
      <c r="A1563">
        <v>23</v>
      </c>
      <c r="B1563" t="s">
        <v>43</v>
      </c>
      <c r="C1563">
        <v>3</v>
      </c>
      <c r="D1563" t="s">
        <v>102</v>
      </c>
      <c r="E1563" t="b">
        <v>1</v>
      </c>
      <c r="F1563" s="1">
        <v>0.5229166666666667</v>
      </c>
      <c r="G1563" s="1">
        <v>0.6118055555555556</v>
      </c>
      <c r="H1563">
        <v>128</v>
      </c>
      <c r="I1563" t="b">
        <v>0</v>
      </c>
      <c r="J1563" t="b">
        <v>0</v>
      </c>
      <c r="K1563" t="b">
        <v>0</v>
      </c>
      <c r="L1563" t="s">
        <v>45</v>
      </c>
      <c r="M1563">
        <v>30</v>
      </c>
      <c r="N1563" t="s">
        <v>97</v>
      </c>
      <c r="O1563">
        <v>27</v>
      </c>
      <c r="P1563" t="s">
        <v>46</v>
      </c>
      <c r="Q1563">
        <v>0</v>
      </c>
      <c r="R1563" s="29">
        <v>27</v>
      </c>
      <c r="S1563" t="s">
        <v>47</v>
      </c>
      <c r="T1563" t="s">
        <v>72</v>
      </c>
      <c r="U1563">
        <v>35.3733</v>
      </c>
      <c r="V1563">
        <v>-119.0187</v>
      </c>
      <c r="W1563">
        <f t="shared" si="48"/>
        <v>2023</v>
      </c>
      <c r="X1563" t="str">
        <f t="shared" si="49"/>
        <v>March</v>
      </c>
      <c r="Y1563" s="2">
        <v>44999</v>
      </c>
      <c r="Z1563">
        <v>0</v>
      </c>
      <c r="AA1563" t="b">
        <v>1</v>
      </c>
      <c r="AB1563" s="2">
        <v>45814</v>
      </c>
      <c r="AC1563">
        <v>29</v>
      </c>
      <c r="AD1563">
        <v>75</v>
      </c>
      <c r="AE1563">
        <v>12</v>
      </c>
      <c r="AF1563">
        <v>2.1</v>
      </c>
      <c r="AG1563">
        <v>0</v>
      </c>
      <c r="AH1563" s="30">
        <v>1</v>
      </c>
      <c r="AI1563">
        <v>0</v>
      </c>
      <c r="AJ1563" t="s">
        <v>73</v>
      </c>
      <c r="AK1563" t="s">
        <v>42</v>
      </c>
      <c r="AL1563" s="29">
        <f>Table1[[#This Row],[membership_tenure_months]]*Table1[[#This Row],[final_price]]</f>
        <v>783</v>
      </c>
    </row>
    <row r="1564" spans="1:38" x14ac:dyDescent="0.35">
      <c r="A1564">
        <v>43</v>
      </c>
      <c r="B1564" t="s">
        <v>54</v>
      </c>
      <c r="C1564">
        <v>3</v>
      </c>
      <c r="D1564" t="s">
        <v>141</v>
      </c>
      <c r="E1564" t="b">
        <v>0</v>
      </c>
      <c r="F1564" s="1">
        <v>0.50138888888888888</v>
      </c>
      <c r="G1564" s="1">
        <v>0.58819444444444446</v>
      </c>
      <c r="H1564">
        <v>125</v>
      </c>
      <c r="I1564" t="b">
        <v>1</v>
      </c>
      <c r="J1564" t="b">
        <v>1</v>
      </c>
      <c r="K1564" t="b">
        <v>1</v>
      </c>
      <c r="L1564" t="s">
        <v>36</v>
      </c>
      <c r="M1564">
        <v>20</v>
      </c>
      <c r="N1564" t="s">
        <v>37</v>
      </c>
      <c r="O1564">
        <v>20</v>
      </c>
      <c r="P1564" t="s">
        <v>38</v>
      </c>
      <c r="Q1564">
        <v>0.05</v>
      </c>
      <c r="R1564" s="29">
        <v>19</v>
      </c>
      <c r="S1564" t="s">
        <v>56</v>
      </c>
      <c r="T1564" t="s">
        <v>57</v>
      </c>
      <c r="U1564">
        <v>33.836599999999997</v>
      </c>
      <c r="V1564">
        <v>-117.9143</v>
      </c>
      <c r="W1564">
        <f t="shared" si="48"/>
        <v>2024</v>
      </c>
      <c r="X1564" t="str">
        <f t="shared" si="49"/>
        <v>September</v>
      </c>
      <c r="Y1564" s="2">
        <v>45538</v>
      </c>
      <c r="Z1564">
        <v>6</v>
      </c>
      <c r="AA1564" t="b">
        <v>0</v>
      </c>
      <c r="AB1564" s="2">
        <v>45844</v>
      </c>
      <c r="AC1564">
        <v>11</v>
      </c>
      <c r="AD1564">
        <v>45</v>
      </c>
      <c r="AE1564">
        <v>12</v>
      </c>
      <c r="AF1564">
        <v>2.1</v>
      </c>
      <c r="AG1564">
        <v>1</v>
      </c>
      <c r="AH1564" s="30">
        <v>0</v>
      </c>
      <c r="AI1564">
        <v>0</v>
      </c>
      <c r="AJ1564" t="s">
        <v>58</v>
      </c>
      <c r="AK1564" t="s">
        <v>42</v>
      </c>
      <c r="AL1564" s="29">
        <f>Table1[[#This Row],[membership_tenure_months]]*Table1[[#This Row],[final_price]]</f>
        <v>209</v>
      </c>
    </row>
    <row r="1565" spans="1:38" x14ac:dyDescent="0.35">
      <c r="A1565">
        <v>46</v>
      </c>
      <c r="B1565" t="s">
        <v>43</v>
      </c>
      <c r="C1565">
        <v>1</v>
      </c>
      <c r="D1565" t="s">
        <v>114</v>
      </c>
      <c r="E1565" t="b">
        <v>0</v>
      </c>
      <c r="F1565" s="1">
        <v>0.46736111111111112</v>
      </c>
      <c r="G1565" s="1">
        <v>0.55486111111111114</v>
      </c>
      <c r="H1565">
        <v>126</v>
      </c>
      <c r="I1565" t="b">
        <v>1</v>
      </c>
      <c r="J1565" t="b">
        <v>0</v>
      </c>
      <c r="K1565" t="b">
        <v>1</v>
      </c>
      <c r="L1565" t="s">
        <v>80</v>
      </c>
      <c r="M1565">
        <v>30</v>
      </c>
      <c r="N1565" t="s">
        <v>37</v>
      </c>
      <c r="O1565">
        <v>30</v>
      </c>
      <c r="P1565" t="s">
        <v>46</v>
      </c>
      <c r="Q1565">
        <v>0</v>
      </c>
      <c r="R1565" s="29">
        <v>30</v>
      </c>
      <c r="S1565" t="s">
        <v>47</v>
      </c>
      <c r="T1565" t="s">
        <v>69</v>
      </c>
      <c r="U1565">
        <v>32.715699999999998</v>
      </c>
      <c r="V1565">
        <v>-117.1611</v>
      </c>
      <c r="W1565">
        <f t="shared" si="48"/>
        <v>2023</v>
      </c>
      <c r="X1565" t="str">
        <f t="shared" si="49"/>
        <v>January</v>
      </c>
      <c r="Y1565" s="2">
        <v>44954</v>
      </c>
      <c r="Z1565">
        <v>0</v>
      </c>
      <c r="AA1565" t="b">
        <v>1</v>
      </c>
      <c r="AB1565" s="2">
        <v>45811</v>
      </c>
      <c r="AC1565">
        <v>31</v>
      </c>
      <c r="AD1565">
        <v>78</v>
      </c>
      <c r="AE1565">
        <v>4</v>
      </c>
      <c r="AF1565">
        <v>2.1</v>
      </c>
      <c r="AG1565">
        <v>0</v>
      </c>
      <c r="AH1565" s="30">
        <v>1</v>
      </c>
      <c r="AI1565">
        <v>0</v>
      </c>
      <c r="AJ1565" t="s">
        <v>70</v>
      </c>
      <c r="AK1565" t="s">
        <v>42</v>
      </c>
      <c r="AL1565" s="29">
        <f>Table1[[#This Row],[membership_tenure_months]]*Table1[[#This Row],[final_price]]</f>
        <v>930</v>
      </c>
    </row>
    <row r="1566" spans="1:38" x14ac:dyDescent="0.35">
      <c r="A1566">
        <v>42</v>
      </c>
      <c r="B1566" t="s">
        <v>34</v>
      </c>
      <c r="C1566">
        <v>3</v>
      </c>
      <c r="D1566" t="s">
        <v>147</v>
      </c>
      <c r="E1566" t="b">
        <v>1</v>
      </c>
      <c r="F1566" s="1">
        <v>0.48888888888888887</v>
      </c>
      <c r="G1566" s="1">
        <v>0.55486111111111114</v>
      </c>
      <c r="H1566">
        <v>95</v>
      </c>
      <c r="I1566" t="b">
        <v>0</v>
      </c>
      <c r="J1566" t="b">
        <v>1</v>
      </c>
      <c r="K1566" t="b">
        <v>1</v>
      </c>
      <c r="L1566" t="s">
        <v>80</v>
      </c>
      <c r="M1566">
        <v>50</v>
      </c>
      <c r="N1566" t="s">
        <v>97</v>
      </c>
      <c r="O1566">
        <v>45</v>
      </c>
      <c r="P1566" t="s">
        <v>46</v>
      </c>
      <c r="Q1566">
        <v>0</v>
      </c>
      <c r="R1566" s="29">
        <v>45</v>
      </c>
      <c r="S1566" t="s">
        <v>39</v>
      </c>
      <c r="T1566" t="s">
        <v>61</v>
      </c>
      <c r="U1566">
        <v>38.581600000000002</v>
      </c>
      <c r="V1566">
        <v>-121.4944</v>
      </c>
      <c r="W1566">
        <f t="shared" si="48"/>
        <v>2024</v>
      </c>
      <c r="X1566" t="str">
        <f t="shared" si="49"/>
        <v>March</v>
      </c>
      <c r="Y1566" s="2">
        <v>45379</v>
      </c>
      <c r="Z1566">
        <v>8</v>
      </c>
      <c r="AA1566" t="b">
        <v>1</v>
      </c>
      <c r="AB1566" s="2">
        <v>45835</v>
      </c>
      <c r="AC1566">
        <v>17</v>
      </c>
      <c r="AD1566">
        <v>54</v>
      </c>
      <c r="AE1566">
        <v>12</v>
      </c>
      <c r="AF1566">
        <v>1.6</v>
      </c>
      <c r="AG1566">
        <v>0</v>
      </c>
      <c r="AH1566" s="30">
        <v>0</v>
      </c>
      <c r="AI1566">
        <v>0</v>
      </c>
      <c r="AJ1566" t="s">
        <v>62</v>
      </c>
      <c r="AK1566" t="s">
        <v>42</v>
      </c>
      <c r="AL1566" s="29">
        <f>Table1[[#This Row],[membership_tenure_months]]*Table1[[#This Row],[final_price]]</f>
        <v>765</v>
      </c>
    </row>
    <row r="1567" spans="1:38" x14ac:dyDescent="0.35">
      <c r="A1567">
        <v>32</v>
      </c>
      <c r="B1567" t="s">
        <v>54</v>
      </c>
      <c r="C1567">
        <v>5</v>
      </c>
      <c r="D1567" t="s">
        <v>123</v>
      </c>
      <c r="E1567" t="b">
        <v>0</v>
      </c>
      <c r="F1567" s="1">
        <v>0.46388888888888891</v>
      </c>
      <c r="G1567" s="1">
        <v>0.55555555555555558</v>
      </c>
      <c r="H1567">
        <v>132</v>
      </c>
      <c r="I1567" t="b">
        <v>1</v>
      </c>
      <c r="J1567" t="b">
        <v>0</v>
      </c>
      <c r="K1567" t="b">
        <v>1</v>
      </c>
      <c r="L1567" t="s">
        <v>80</v>
      </c>
      <c r="M1567">
        <v>20</v>
      </c>
      <c r="N1567" t="s">
        <v>97</v>
      </c>
      <c r="O1567">
        <v>18</v>
      </c>
      <c r="P1567" t="s">
        <v>46</v>
      </c>
      <c r="Q1567">
        <v>0</v>
      </c>
      <c r="R1567" s="29">
        <v>18</v>
      </c>
      <c r="S1567" t="s">
        <v>56</v>
      </c>
      <c r="T1567" t="s">
        <v>40</v>
      </c>
      <c r="U1567">
        <v>37.338200000000001</v>
      </c>
      <c r="V1567">
        <v>-121.88630000000001</v>
      </c>
      <c r="W1567">
        <f t="shared" si="48"/>
        <v>2023</v>
      </c>
      <c r="X1567" t="str">
        <f t="shared" si="49"/>
        <v>July</v>
      </c>
      <c r="Y1567" s="2">
        <v>45120</v>
      </c>
      <c r="Z1567">
        <v>0</v>
      </c>
      <c r="AA1567" t="b">
        <v>0</v>
      </c>
      <c r="AB1567" s="2">
        <v>45820</v>
      </c>
      <c r="AC1567">
        <v>25</v>
      </c>
      <c r="AD1567">
        <v>69</v>
      </c>
      <c r="AE1567">
        <v>20</v>
      </c>
      <c r="AF1567">
        <v>2.2000000000000002</v>
      </c>
      <c r="AG1567">
        <v>0</v>
      </c>
      <c r="AH1567" s="30">
        <v>1</v>
      </c>
      <c r="AI1567">
        <v>0</v>
      </c>
      <c r="AJ1567" t="s">
        <v>41</v>
      </c>
      <c r="AK1567" t="s">
        <v>42</v>
      </c>
      <c r="AL1567" s="29">
        <f>Table1[[#This Row],[membership_tenure_months]]*Table1[[#This Row],[final_price]]</f>
        <v>450</v>
      </c>
    </row>
    <row r="1568" spans="1:38" x14ac:dyDescent="0.35">
      <c r="A1568">
        <v>45</v>
      </c>
      <c r="B1568" t="s">
        <v>34</v>
      </c>
      <c r="C1568">
        <v>5</v>
      </c>
      <c r="D1568" t="s">
        <v>91</v>
      </c>
      <c r="E1568" t="b">
        <v>0</v>
      </c>
      <c r="F1568" s="1">
        <v>0.7944444444444444</v>
      </c>
      <c r="G1568" s="1">
        <v>0.86388888888888893</v>
      </c>
      <c r="H1568">
        <v>100</v>
      </c>
      <c r="I1568" t="b">
        <v>1</v>
      </c>
      <c r="J1568" t="b">
        <v>1</v>
      </c>
      <c r="K1568" t="b">
        <v>1</v>
      </c>
      <c r="L1568" t="s">
        <v>80</v>
      </c>
      <c r="M1568">
        <v>50</v>
      </c>
      <c r="N1568" t="s">
        <v>37</v>
      </c>
      <c r="O1568">
        <v>50</v>
      </c>
      <c r="P1568" t="s">
        <v>46</v>
      </c>
      <c r="Q1568">
        <v>0</v>
      </c>
      <c r="R1568" s="29">
        <v>50</v>
      </c>
      <c r="S1568" t="s">
        <v>39</v>
      </c>
      <c r="T1568" t="s">
        <v>76</v>
      </c>
      <c r="U1568">
        <v>37.774900000000002</v>
      </c>
      <c r="V1568">
        <v>-122.4194</v>
      </c>
      <c r="W1568">
        <f t="shared" si="48"/>
        <v>2025</v>
      </c>
      <c r="X1568" t="str">
        <f t="shared" si="49"/>
        <v>March</v>
      </c>
      <c r="Y1568" s="2">
        <v>45729</v>
      </c>
      <c r="Z1568">
        <v>5</v>
      </c>
      <c r="AA1568" t="b">
        <v>1</v>
      </c>
      <c r="AB1568" s="2">
        <v>45855</v>
      </c>
      <c r="AC1568">
        <v>5</v>
      </c>
      <c r="AD1568">
        <v>34</v>
      </c>
      <c r="AE1568">
        <v>20</v>
      </c>
      <c r="AF1568">
        <v>1.7</v>
      </c>
      <c r="AG1568">
        <v>0</v>
      </c>
      <c r="AH1568" s="30">
        <v>0</v>
      </c>
      <c r="AI1568">
        <v>1</v>
      </c>
      <c r="AJ1568" t="s">
        <v>77</v>
      </c>
      <c r="AK1568" t="s">
        <v>42</v>
      </c>
      <c r="AL1568" s="29">
        <f>Table1[[#This Row],[membership_tenure_months]]*Table1[[#This Row],[final_price]]</f>
        <v>250</v>
      </c>
    </row>
    <row r="1569" spans="1:38" x14ac:dyDescent="0.35">
      <c r="A1569">
        <v>20</v>
      </c>
      <c r="B1569" t="s">
        <v>66</v>
      </c>
      <c r="C1569">
        <v>2</v>
      </c>
      <c r="D1569" t="s">
        <v>103</v>
      </c>
      <c r="E1569" t="b">
        <v>0</v>
      </c>
      <c r="F1569" s="1">
        <v>0.5854166666666667</v>
      </c>
      <c r="G1569" s="1">
        <v>0.7</v>
      </c>
      <c r="H1569">
        <v>165</v>
      </c>
      <c r="I1569" t="b">
        <v>1</v>
      </c>
      <c r="J1569" t="b">
        <v>1</v>
      </c>
      <c r="K1569" t="b">
        <v>1</v>
      </c>
      <c r="L1569" t="s">
        <v>80</v>
      </c>
      <c r="M1569">
        <v>70</v>
      </c>
      <c r="N1569" t="s">
        <v>82</v>
      </c>
      <c r="O1569">
        <v>52.5</v>
      </c>
      <c r="P1569" t="s">
        <v>46</v>
      </c>
      <c r="Q1569">
        <v>0</v>
      </c>
      <c r="R1569" s="29">
        <v>52.5</v>
      </c>
      <c r="S1569" t="s">
        <v>68</v>
      </c>
      <c r="T1569" t="s">
        <v>69</v>
      </c>
      <c r="U1569">
        <v>32.715699999999998</v>
      </c>
      <c r="V1569">
        <v>-117.1611</v>
      </c>
      <c r="W1569">
        <f t="shared" si="48"/>
        <v>2023</v>
      </c>
      <c r="X1569" t="str">
        <f t="shared" si="49"/>
        <v>August</v>
      </c>
      <c r="Y1569" s="2">
        <v>45166</v>
      </c>
      <c r="Z1569">
        <v>8</v>
      </c>
      <c r="AA1569" t="b">
        <v>1</v>
      </c>
      <c r="AB1569" s="2">
        <v>45823</v>
      </c>
      <c r="AC1569">
        <v>24</v>
      </c>
      <c r="AD1569">
        <v>66</v>
      </c>
      <c r="AE1569">
        <v>8</v>
      </c>
      <c r="AF1569">
        <v>2.8</v>
      </c>
      <c r="AG1569">
        <v>0</v>
      </c>
      <c r="AH1569" s="30">
        <v>1</v>
      </c>
      <c r="AI1569">
        <v>1</v>
      </c>
      <c r="AJ1569" t="s">
        <v>70</v>
      </c>
      <c r="AK1569" t="s">
        <v>42</v>
      </c>
      <c r="AL1569" s="29">
        <f>Table1[[#This Row],[membership_tenure_months]]*Table1[[#This Row],[final_price]]</f>
        <v>1260</v>
      </c>
    </row>
    <row r="1570" spans="1:38" x14ac:dyDescent="0.35">
      <c r="A1570">
        <v>37</v>
      </c>
      <c r="B1570" t="s">
        <v>34</v>
      </c>
      <c r="C1570">
        <v>3</v>
      </c>
      <c r="D1570" t="s">
        <v>78</v>
      </c>
      <c r="E1570" t="b">
        <v>0</v>
      </c>
      <c r="F1570" s="1">
        <v>0.54722222222222228</v>
      </c>
      <c r="G1570" s="1">
        <v>0.5805555555555556</v>
      </c>
      <c r="H1570">
        <v>48</v>
      </c>
      <c r="I1570" t="b">
        <v>0</v>
      </c>
      <c r="J1570" t="b">
        <v>0</v>
      </c>
      <c r="K1570" t="b">
        <v>1</v>
      </c>
      <c r="L1570" t="s">
        <v>60</v>
      </c>
      <c r="M1570">
        <v>50</v>
      </c>
      <c r="N1570" t="s">
        <v>37</v>
      </c>
      <c r="O1570">
        <v>50</v>
      </c>
      <c r="P1570" t="s">
        <v>38</v>
      </c>
      <c r="Q1570">
        <v>0.05</v>
      </c>
      <c r="R1570" s="29">
        <v>47.5</v>
      </c>
      <c r="S1570" t="s">
        <v>39</v>
      </c>
      <c r="T1570" t="s">
        <v>40</v>
      </c>
      <c r="U1570">
        <v>37.338200000000001</v>
      </c>
      <c r="V1570">
        <v>-121.88630000000001</v>
      </c>
      <c r="W1570">
        <f t="shared" si="48"/>
        <v>2024</v>
      </c>
      <c r="X1570" t="str">
        <f t="shared" si="49"/>
        <v>February</v>
      </c>
      <c r="Y1570" s="2">
        <v>45349</v>
      </c>
      <c r="Z1570">
        <v>0</v>
      </c>
      <c r="AA1570" t="b">
        <v>1</v>
      </c>
      <c r="AB1570" s="2">
        <v>45833</v>
      </c>
      <c r="AC1570">
        <v>18</v>
      </c>
      <c r="AD1570">
        <v>56</v>
      </c>
      <c r="AE1570">
        <v>12</v>
      </c>
      <c r="AF1570">
        <v>0.8</v>
      </c>
      <c r="AG1570">
        <v>2.5</v>
      </c>
      <c r="AH1570" s="30">
        <v>0</v>
      </c>
      <c r="AI1570">
        <v>1</v>
      </c>
      <c r="AJ1570" t="s">
        <v>41</v>
      </c>
      <c r="AK1570" t="s">
        <v>42</v>
      </c>
      <c r="AL1570" s="29">
        <f>Table1[[#This Row],[membership_tenure_months]]*Table1[[#This Row],[final_price]]</f>
        <v>855</v>
      </c>
    </row>
    <row r="1571" spans="1:38" x14ac:dyDescent="0.35">
      <c r="A1571">
        <v>43</v>
      </c>
      <c r="B1571" t="s">
        <v>43</v>
      </c>
      <c r="C1571">
        <v>5</v>
      </c>
      <c r="D1571" t="s">
        <v>156</v>
      </c>
      <c r="E1571" t="b">
        <v>0</v>
      </c>
      <c r="F1571" s="1">
        <v>0.53472222222222221</v>
      </c>
      <c r="G1571" s="1">
        <v>0.63888888888888884</v>
      </c>
      <c r="H1571">
        <v>150</v>
      </c>
      <c r="I1571" t="b">
        <v>1</v>
      </c>
      <c r="J1571" t="b">
        <v>1</v>
      </c>
      <c r="K1571" t="b">
        <v>1</v>
      </c>
      <c r="L1571" t="s">
        <v>36</v>
      </c>
      <c r="M1571">
        <v>30</v>
      </c>
      <c r="N1571" t="s">
        <v>97</v>
      </c>
      <c r="O1571">
        <v>27</v>
      </c>
      <c r="P1571" t="s">
        <v>46</v>
      </c>
      <c r="Q1571">
        <v>0</v>
      </c>
      <c r="R1571" s="29">
        <v>27</v>
      </c>
      <c r="S1571" t="s">
        <v>47</v>
      </c>
      <c r="T1571" t="s">
        <v>76</v>
      </c>
      <c r="U1571">
        <v>37.774900000000002</v>
      </c>
      <c r="V1571">
        <v>-122.4194</v>
      </c>
      <c r="W1571">
        <f t="shared" si="48"/>
        <v>2023</v>
      </c>
      <c r="X1571" t="str">
        <f t="shared" si="49"/>
        <v>October</v>
      </c>
      <c r="Y1571" s="2">
        <v>45206</v>
      </c>
      <c r="Z1571">
        <v>2</v>
      </c>
      <c r="AA1571" t="b">
        <v>0</v>
      </c>
      <c r="AB1571" s="2">
        <v>45825</v>
      </c>
      <c r="AC1571">
        <v>22</v>
      </c>
      <c r="AD1571">
        <v>64</v>
      </c>
      <c r="AE1571">
        <v>20</v>
      </c>
      <c r="AF1571">
        <v>2.5</v>
      </c>
      <c r="AG1571">
        <v>0</v>
      </c>
      <c r="AH1571" s="30">
        <v>1</v>
      </c>
      <c r="AI1571">
        <v>0</v>
      </c>
      <c r="AJ1571" t="s">
        <v>77</v>
      </c>
      <c r="AK1571" t="s">
        <v>42</v>
      </c>
      <c r="AL1571" s="29">
        <f>Table1[[#This Row],[membership_tenure_months]]*Table1[[#This Row],[final_price]]</f>
        <v>594</v>
      </c>
    </row>
    <row r="1572" spans="1:38" x14ac:dyDescent="0.35">
      <c r="A1572">
        <v>28</v>
      </c>
      <c r="B1572" t="s">
        <v>43</v>
      </c>
      <c r="C1572">
        <v>3</v>
      </c>
      <c r="D1572" t="s">
        <v>74</v>
      </c>
      <c r="E1572" t="b">
        <v>0</v>
      </c>
      <c r="F1572" s="1">
        <v>0.83263888888888893</v>
      </c>
      <c r="G1572" s="1">
        <v>0.86111111111111116</v>
      </c>
      <c r="H1572">
        <v>41</v>
      </c>
      <c r="I1572" t="b">
        <v>0</v>
      </c>
      <c r="J1572" t="b">
        <v>1</v>
      </c>
      <c r="K1572" t="b">
        <v>0</v>
      </c>
      <c r="L1572" t="s">
        <v>36</v>
      </c>
      <c r="M1572">
        <v>30</v>
      </c>
      <c r="N1572" t="s">
        <v>82</v>
      </c>
      <c r="O1572">
        <v>22.5</v>
      </c>
      <c r="P1572" t="s">
        <v>38</v>
      </c>
      <c r="Q1572">
        <v>0.05</v>
      </c>
      <c r="R1572" s="29">
        <v>21.375</v>
      </c>
      <c r="S1572" t="s">
        <v>47</v>
      </c>
      <c r="T1572" t="s">
        <v>57</v>
      </c>
      <c r="U1572">
        <v>33.836599999999997</v>
      </c>
      <c r="V1572">
        <v>-117.9143</v>
      </c>
      <c r="W1572">
        <f t="shared" si="48"/>
        <v>2024</v>
      </c>
      <c r="X1572" t="str">
        <f t="shared" si="49"/>
        <v>December</v>
      </c>
      <c r="Y1572" s="2">
        <v>45652</v>
      </c>
      <c r="Z1572">
        <v>8</v>
      </c>
      <c r="AA1572" t="b">
        <v>0</v>
      </c>
      <c r="AB1572" s="2">
        <v>45850</v>
      </c>
      <c r="AC1572">
        <v>8</v>
      </c>
      <c r="AD1572">
        <v>39</v>
      </c>
      <c r="AE1572">
        <v>12</v>
      </c>
      <c r="AF1572">
        <v>0.7</v>
      </c>
      <c r="AG1572">
        <v>1.1200000000000001</v>
      </c>
      <c r="AH1572" s="30">
        <v>0</v>
      </c>
      <c r="AI1572">
        <v>0</v>
      </c>
      <c r="AJ1572" t="s">
        <v>58</v>
      </c>
      <c r="AK1572" t="s">
        <v>42</v>
      </c>
      <c r="AL1572" s="29">
        <f>Table1[[#This Row],[membership_tenure_months]]*Table1[[#This Row],[final_price]]</f>
        <v>171</v>
      </c>
    </row>
    <row r="1573" spans="1:38" x14ac:dyDescent="0.35">
      <c r="A1573">
        <v>34</v>
      </c>
      <c r="B1573" t="s">
        <v>54</v>
      </c>
      <c r="C1573">
        <v>1</v>
      </c>
      <c r="D1573" t="s">
        <v>63</v>
      </c>
      <c r="E1573" t="b">
        <v>0</v>
      </c>
      <c r="F1573" s="1">
        <v>0.52916666666666667</v>
      </c>
      <c r="G1573" s="1">
        <v>0.55625000000000002</v>
      </c>
      <c r="H1573">
        <v>39</v>
      </c>
      <c r="I1573" t="b">
        <v>1</v>
      </c>
      <c r="J1573" t="b">
        <v>1</v>
      </c>
      <c r="K1573" t="b">
        <v>1</v>
      </c>
      <c r="L1573" t="s">
        <v>36</v>
      </c>
      <c r="M1573">
        <v>20</v>
      </c>
      <c r="N1573" t="s">
        <v>82</v>
      </c>
      <c r="O1573">
        <v>15</v>
      </c>
      <c r="P1573" t="s">
        <v>46</v>
      </c>
      <c r="Q1573">
        <v>0</v>
      </c>
      <c r="R1573" s="29">
        <v>15</v>
      </c>
      <c r="S1573" t="s">
        <v>56</v>
      </c>
      <c r="T1573" t="s">
        <v>64</v>
      </c>
      <c r="U1573">
        <v>34.052199999999999</v>
      </c>
      <c r="V1573">
        <v>-118.2437</v>
      </c>
      <c r="W1573">
        <f t="shared" si="48"/>
        <v>2023</v>
      </c>
      <c r="X1573" t="str">
        <f t="shared" si="49"/>
        <v>April</v>
      </c>
      <c r="Y1573" s="2">
        <v>45046</v>
      </c>
      <c r="Z1573">
        <v>4</v>
      </c>
      <c r="AA1573" t="b">
        <v>1</v>
      </c>
      <c r="AB1573" s="2">
        <v>45816</v>
      </c>
      <c r="AC1573">
        <v>28</v>
      </c>
      <c r="AD1573">
        <v>73</v>
      </c>
      <c r="AE1573">
        <v>4</v>
      </c>
      <c r="AF1573">
        <v>0.6</v>
      </c>
      <c r="AG1573">
        <v>0</v>
      </c>
      <c r="AH1573" s="30">
        <v>1</v>
      </c>
      <c r="AI1573">
        <v>0</v>
      </c>
      <c r="AJ1573" t="s">
        <v>65</v>
      </c>
      <c r="AK1573" t="s">
        <v>42</v>
      </c>
      <c r="AL1573" s="29">
        <f>Table1[[#This Row],[membership_tenure_months]]*Table1[[#This Row],[final_price]]</f>
        <v>420</v>
      </c>
    </row>
    <row r="1574" spans="1:38" x14ac:dyDescent="0.35">
      <c r="A1574">
        <v>16</v>
      </c>
      <c r="B1574" t="s">
        <v>66</v>
      </c>
      <c r="C1574">
        <v>1</v>
      </c>
      <c r="D1574" t="s">
        <v>94</v>
      </c>
      <c r="E1574" t="b">
        <v>0</v>
      </c>
      <c r="F1574" s="1">
        <v>0.36249999999999999</v>
      </c>
      <c r="G1574" s="1">
        <v>0.44027777777777777</v>
      </c>
      <c r="H1574">
        <v>112</v>
      </c>
      <c r="I1574" t="b">
        <v>0</v>
      </c>
      <c r="J1574" t="b">
        <v>0</v>
      </c>
      <c r="K1574" t="b">
        <v>0</v>
      </c>
      <c r="L1574" t="s">
        <v>80</v>
      </c>
      <c r="M1574">
        <v>70</v>
      </c>
      <c r="N1574" t="s">
        <v>37</v>
      </c>
      <c r="O1574">
        <v>70</v>
      </c>
      <c r="P1574" t="s">
        <v>46</v>
      </c>
      <c r="Q1574">
        <v>0</v>
      </c>
      <c r="R1574" s="29">
        <v>70</v>
      </c>
      <c r="S1574" t="s">
        <v>68</v>
      </c>
      <c r="T1574" t="s">
        <v>72</v>
      </c>
      <c r="U1574">
        <v>35.3733</v>
      </c>
      <c r="V1574">
        <v>-119.0187</v>
      </c>
      <c r="W1574">
        <f t="shared" si="48"/>
        <v>2022</v>
      </c>
      <c r="X1574" t="str">
        <f t="shared" si="49"/>
        <v>December</v>
      </c>
      <c r="Y1574" s="2">
        <v>44912</v>
      </c>
      <c r="Z1574">
        <v>0</v>
      </c>
      <c r="AA1574" t="b">
        <v>1</v>
      </c>
      <c r="AB1574" s="2">
        <v>45809</v>
      </c>
      <c r="AC1574">
        <v>32</v>
      </c>
      <c r="AD1574">
        <v>80</v>
      </c>
      <c r="AE1574">
        <v>4</v>
      </c>
      <c r="AF1574">
        <v>1.9</v>
      </c>
      <c r="AG1574">
        <v>0</v>
      </c>
      <c r="AH1574" s="30">
        <v>1</v>
      </c>
      <c r="AI1574">
        <v>1</v>
      </c>
      <c r="AJ1574" t="s">
        <v>73</v>
      </c>
      <c r="AK1574" t="s">
        <v>42</v>
      </c>
      <c r="AL1574" s="29">
        <f>Table1[[#This Row],[membership_tenure_months]]*Table1[[#This Row],[final_price]]</f>
        <v>2240</v>
      </c>
    </row>
    <row r="1575" spans="1:38" x14ac:dyDescent="0.35">
      <c r="A1575">
        <v>47</v>
      </c>
      <c r="B1575" t="s">
        <v>66</v>
      </c>
      <c r="C1575">
        <v>2</v>
      </c>
      <c r="D1575" t="s">
        <v>35</v>
      </c>
      <c r="E1575" t="b">
        <v>0</v>
      </c>
      <c r="F1575" s="1">
        <v>0.51249999999999996</v>
      </c>
      <c r="G1575" s="1">
        <v>0.56458333333333333</v>
      </c>
      <c r="H1575">
        <v>75</v>
      </c>
      <c r="I1575" t="b">
        <v>1</v>
      </c>
      <c r="J1575" t="b">
        <v>1</v>
      </c>
      <c r="K1575" t="b">
        <v>0</v>
      </c>
      <c r="L1575" t="s">
        <v>80</v>
      </c>
      <c r="M1575">
        <v>70</v>
      </c>
      <c r="N1575" t="s">
        <v>82</v>
      </c>
      <c r="O1575">
        <v>52.5</v>
      </c>
      <c r="P1575" t="s">
        <v>51</v>
      </c>
      <c r="Q1575">
        <v>0.1</v>
      </c>
      <c r="R1575" s="29">
        <v>47.25</v>
      </c>
      <c r="S1575" t="s">
        <v>68</v>
      </c>
      <c r="T1575" t="s">
        <v>40</v>
      </c>
      <c r="U1575">
        <v>37.338200000000001</v>
      </c>
      <c r="V1575">
        <v>-121.88630000000001</v>
      </c>
      <c r="W1575">
        <f t="shared" si="48"/>
        <v>2024</v>
      </c>
      <c r="X1575" t="str">
        <f t="shared" si="49"/>
        <v>November</v>
      </c>
      <c r="Y1575" s="2">
        <v>45600</v>
      </c>
      <c r="Z1575">
        <v>8</v>
      </c>
      <c r="AA1575" t="b">
        <v>1</v>
      </c>
      <c r="AB1575" s="2">
        <v>45847</v>
      </c>
      <c r="AC1575">
        <v>9</v>
      </c>
      <c r="AD1575">
        <v>42</v>
      </c>
      <c r="AE1575">
        <v>8</v>
      </c>
      <c r="AF1575">
        <v>1.2</v>
      </c>
      <c r="AG1575">
        <v>5.25</v>
      </c>
      <c r="AH1575" s="30">
        <v>0</v>
      </c>
      <c r="AI1575">
        <v>1</v>
      </c>
      <c r="AJ1575" t="s">
        <v>41</v>
      </c>
      <c r="AK1575" t="s">
        <v>42</v>
      </c>
      <c r="AL1575" s="29">
        <f>Table1[[#This Row],[membership_tenure_months]]*Table1[[#This Row],[final_price]]</f>
        <v>425.25</v>
      </c>
    </row>
    <row r="1576" spans="1:38" x14ac:dyDescent="0.35">
      <c r="A1576">
        <v>18</v>
      </c>
      <c r="B1576" t="s">
        <v>34</v>
      </c>
      <c r="C1576">
        <v>3</v>
      </c>
      <c r="D1576" t="s">
        <v>150</v>
      </c>
      <c r="E1576" t="b">
        <v>0</v>
      </c>
      <c r="F1576" s="1">
        <v>0.55972222222222223</v>
      </c>
      <c r="G1576" s="1">
        <v>0.67708333333333337</v>
      </c>
      <c r="H1576">
        <v>169</v>
      </c>
      <c r="I1576" t="b">
        <v>0</v>
      </c>
      <c r="J1576" t="b">
        <v>0</v>
      </c>
      <c r="K1576" t="b">
        <v>0</v>
      </c>
      <c r="L1576" t="s">
        <v>60</v>
      </c>
      <c r="M1576">
        <v>50</v>
      </c>
      <c r="N1576" t="s">
        <v>37</v>
      </c>
      <c r="O1576">
        <v>50</v>
      </c>
      <c r="P1576" t="s">
        <v>93</v>
      </c>
      <c r="Q1576">
        <v>0.15</v>
      </c>
      <c r="R1576" s="29">
        <v>42.5</v>
      </c>
      <c r="S1576" t="s">
        <v>39</v>
      </c>
      <c r="T1576" t="s">
        <v>83</v>
      </c>
      <c r="U1576">
        <v>33.770099999999999</v>
      </c>
      <c r="V1576">
        <v>-118.19370000000001</v>
      </c>
      <c r="W1576">
        <f t="shared" si="48"/>
        <v>2025</v>
      </c>
      <c r="X1576" t="str">
        <f t="shared" si="49"/>
        <v>March</v>
      </c>
      <c r="Y1576" s="2">
        <v>45729</v>
      </c>
      <c r="Z1576">
        <v>0</v>
      </c>
      <c r="AA1576" t="b">
        <v>1</v>
      </c>
      <c r="AB1576" s="2">
        <v>45855</v>
      </c>
      <c r="AC1576">
        <v>5</v>
      </c>
      <c r="AD1576">
        <v>34</v>
      </c>
      <c r="AE1576">
        <v>12</v>
      </c>
      <c r="AF1576">
        <v>2.8</v>
      </c>
      <c r="AG1576">
        <v>7.5</v>
      </c>
      <c r="AH1576" s="30">
        <v>0</v>
      </c>
      <c r="AI1576">
        <v>0</v>
      </c>
      <c r="AJ1576" t="s">
        <v>84</v>
      </c>
      <c r="AK1576" t="s">
        <v>42</v>
      </c>
      <c r="AL1576" s="29">
        <f>Table1[[#This Row],[membership_tenure_months]]*Table1[[#This Row],[final_price]]</f>
        <v>212.5</v>
      </c>
    </row>
    <row r="1577" spans="1:38" x14ac:dyDescent="0.35">
      <c r="A1577">
        <v>30</v>
      </c>
      <c r="B1577" t="s">
        <v>34</v>
      </c>
      <c r="C1577">
        <v>3</v>
      </c>
      <c r="D1577" t="s">
        <v>78</v>
      </c>
      <c r="E1577" t="b">
        <v>1</v>
      </c>
      <c r="F1577" s="1">
        <v>0.77500000000000002</v>
      </c>
      <c r="G1577" s="1">
        <v>0.85624999999999996</v>
      </c>
      <c r="H1577">
        <v>117</v>
      </c>
      <c r="I1577" t="b">
        <v>1</v>
      </c>
      <c r="J1577" t="b">
        <v>1</v>
      </c>
      <c r="K1577" t="b">
        <v>0</v>
      </c>
      <c r="L1577" t="s">
        <v>80</v>
      </c>
      <c r="M1577">
        <v>50</v>
      </c>
      <c r="N1577" t="s">
        <v>37</v>
      </c>
      <c r="O1577">
        <v>50</v>
      </c>
      <c r="P1577" t="s">
        <v>93</v>
      </c>
      <c r="Q1577">
        <v>0.15</v>
      </c>
      <c r="R1577" s="29">
        <v>42.5</v>
      </c>
      <c r="S1577" t="s">
        <v>39</v>
      </c>
      <c r="T1577" t="s">
        <v>69</v>
      </c>
      <c r="U1577">
        <v>32.715699999999998</v>
      </c>
      <c r="V1577">
        <v>-117.1611</v>
      </c>
      <c r="W1577">
        <f t="shared" si="48"/>
        <v>2025</v>
      </c>
      <c r="X1577" t="str">
        <f t="shared" si="49"/>
        <v>May</v>
      </c>
      <c r="Y1577" s="2">
        <v>45805</v>
      </c>
      <c r="Z1577">
        <v>4</v>
      </c>
      <c r="AA1577" t="b">
        <v>0</v>
      </c>
      <c r="AB1577" s="2">
        <v>45859</v>
      </c>
      <c r="AC1577">
        <v>3</v>
      </c>
      <c r="AD1577">
        <v>30</v>
      </c>
      <c r="AE1577">
        <v>12</v>
      </c>
      <c r="AF1577">
        <v>2</v>
      </c>
      <c r="AG1577">
        <v>7.5</v>
      </c>
      <c r="AH1577" s="30">
        <v>0</v>
      </c>
      <c r="AI1577">
        <v>0</v>
      </c>
      <c r="AJ1577" t="s">
        <v>70</v>
      </c>
      <c r="AK1577" t="s">
        <v>42</v>
      </c>
      <c r="AL1577" s="29">
        <f>Table1[[#This Row],[membership_tenure_months]]*Table1[[#This Row],[final_price]]</f>
        <v>127.5</v>
      </c>
    </row>
    <row r="1578" spans="1:38" x14ac:dyDescent="0.35">
      <c r="A1578">
        <v>33</v>
      </c>
      <c r="B1578" t="s">
        <v>54</v>
      </c>
      <c r="C1578">
        <v>2</v>
      </c>
      <c r="D1578" t="s">
        <v>107</v>
      </c>
      <c r="E1578" t="b">
        <v>1</v>
      </c>
      <c r="F1578" s="1">
        <v>0.85069444444444442</v>
      </c>
      <c r="G1578" s="1">
        <v>0.96944444444444444</v>
      </c>
      <c r="H1578">
        <v>171</v>
      </c>
      <c r="I1578" t="b">
        <v>1</v>
      </c>
      <c r="J1578" t="b">
        <v>0</v>
      </c>
      <c r="K1578" t="b">
        <v>0</v>
      </c>
      <c r="L1578" t="s">
        <v>80</v>
      </c>
      <c r="M1578">
        <v>20</v>
      </c>
      <c r="N1578" t="s">
        <v>37</v>
      </c>
      <c r="O1578">
        <v>20</v>
      </c>
      <c r="P1578" t="s">
        <v>51</v>
      </c>
      <c r="Q1578">
        <v>0.1</v>
      </c>
      <c r="R1578" s="29">
        <v>18</v>
      </c>
      <c r="S1578" t="s">
        <v>56</v>
      </c>
      <c r="T1578" t="s">
        <v>57</v>
      </c>
      <c r="U1578">
        <v>33.836599999999997</v>
      </c>
      <c r="V1578">
        <v>-117.9143</v>
      </c>
      <c r="W1578">
        <f t="shared" si="48"/>
        <v>2023</v>
      </c>
      <c r="X1578" t="str">
        <f t="shared" si="49"/>
        <v>August</v>
      </c>
      <c r="Y1578" s="2">
        <v>45147</v>
      </c>
      <c r="Z1578">
        <v>0</v>
      </c>
      <c r="AA1578" t="b">
        <v>0</v>
      </c>
      <c r="AB1578" s="2">
        <v>45822</v>
      </c>
      <c r="AC1578">
        <v>24</v>
      </c>
      <c r="AD1578">
        <v>67</v>
      </c>
      <c r="AE1578">
        <v>8</v>
      </c>
      <c r="AF1578">
        <v>2.8</v>
      </c>
      <c r="AG1578">
        <v>2</v>
      </c>
      <c r="AH1578" s="30">
        <v>1</v>
      </c>
      <c r="AI1578">
        <v>0</v>
      </c>
      <c r="AJ1578" t="s">
        <v>58</v>
      </c>
      <c r="AK1578" t="s">
        <v>42</v>
      </c>
      <c r="AL1578" s="29">
        <f>Table1[[#This Row],[membership_tenure_months]]*Table1[[#This Row],[final_price]]</f>
        <v>432</v>
      </c>
    </row>
    <row r="1579" spans="1:38" x14ac:dyDescent="0.35">
      <c r="A1579">
        <v>33</v>
      </c>
      <c r="B1579" t="s">
        <v>34</v>
      </c>
      <c r="C1579">
        <v>4</v>
      </c>
      <c r="D1579" t="s">
        <v>183</v>
      </c>
      <c r="E1579" t="b">
        <v>0</v>
      </c>
      <c r="F1579" s="1">
        <v>0.5625</v>
      </c>
      <c r="G1579" s="1">
        <v>0.59513888888888888</v>
      </c>
      <c r="H1579">
        <v>47</v>
      </c>
      <c r="I1579" t="b">
        <v>1</v>
      </c>
      <c r="J1579" t="b">
        <v>1</v>
      </c>
      <c r="K1579" t="b">
        <v>1</v>
      </c>
      <c r="L1579" t="s">
        <v>45</v>
      </c>
      <c r="M1579">
        <v>50</v>
      </c>
      <c r="N1579" t="s">
        <v>37</v>
      </c>
      <c r="O1579">
        <v>50</v>
      </c>
      <c r="P1579" t="s">
        <v>38</v>
      </c>
      <c r="Q1579">
        <v>0.05</v>
      </c>
      <c r="R1579" s="29">
        <v>47.5</v>
      </c>
      <c r="S1579" t="s">
        <v>39</v>
      </c>
      <c r="T1579" t="s">
        <v>57</v>
      </c>
      <c r="U1579">
        <v>33.836599999999997</v>
      </c>
      <c r="V1579">
        <v>-117.9143</v>
      </c>
      <c r="W1579">
        <f t="shared" si="48"/>
        <v>2023</v>
      </c>
      <c r="X1579" t="str">
        <f t="shared" si="49"/>
        <v>September</v>
      </c>
      <c r="Y1579" s="2">
        <v>45184</v>
      </c>
      <c r="Z1579">
        <v>6</v>
      </c>
      <c r="AA1579" t="b">
        <v>1</v>
      </c>
      <c r="AB1579" s="2">
        <v>45824</v>
      </c>
      <c r="AC1579">
        <v>23</v>
      </c>
      <c r="AD1579">
        <v>65</v>
      </c>
      <c r="AE1579">
        <v>16</v>
      </c>
      <c r="AF1579">
        <v>0.8</v>
      </c>
      <c r="AG1579">
        <v>2.5</v>
      </c>
      <c r="AH1579" s="30">
        <v>1</v>
      </c>
      <c r="AI1579">
        <v>1</v>
      </c>
      <c r="AJ1579" t="s">
        <v>58</v>
      </c>
      <c r="AK1579" t="s">
        <v>42</v>
      </c>
      <c r="AL1579" s="29">
        <f>Table1[[#This Row],[membership_tenure_months]]*Table1[[#This Row],[final_price]]</f>
        <v>1092.5</v>
      </c>
    </row>
    <row r="1580" spans="1:38" x14ac:dyDescent="0.35">
      <c r="A1580">
        <v>24</v>
      </c>
      <c r="B1580" t="s">
        <v>34</v>
      </c>
      <c r="C1580">
        <v>1</v>
      </c>
      <c r="D1580" t="s">
        <v>114</v>
      </c>
      <c r="E1580" t="b">
        <v>0</v>
      </c>
      <c r="F1580" s="1">
        <v>0.70208333333333328</v>
      </c>
      <c r="G1580" s="1">
        <v>0.77152777777777781</v>
      </c>
      <c r="H1580">
        <v>100</v>
      </c>
      <c r="I1580" t="b">
        <v>0</v>
      </c>
      <c r="J1580" t="b">
        <v>1</v>
      </c>
      <c r="K1580" t="b">
        <v>1</v>
      </c>
      <c r="L1580" t="s">
        <v>80</v>
      </c>
      <c r="M1580">
        <v>50</v>
      </c>
      <c r="N1580" t="s">
        <v>37</v>
      </c>
      <c r="O1580">
        <v>50</v>
      </c>
      <c r="P1580" t="s">
        <v>46</v>
      </c>
      <c r="Q1580">
        <v>0</v>
      </c>
      <c r="R1580" s="29">
        <v>50</v>
      </c>
      <c r="S1580" t="s">
        <v>39</v>
      </c>
      <c r="T1580" t="s">
        <v>61</v>
      </c>
      <c r="U1580">
        <v>38.581600000000002</v>
      </c>
      <c r="V1580">
        <v>-121.4944</v>
      </c>
      <c r="W1580">
        <f t="shared" si="48"/>
        <v>2023</v>
      </c>
      <c r="X1580" t="str">
        <f t="shared" si="49"/>
        <v>November</v>
      </c>
      <c r="Y1580" s="2">
        <v>45248</v>
      </c>
      <c r="Z1580">
        <v>1</v>
      </c>
      <c r="AA1580" t="b">
        <v>1</v>
      </c>
      <c r="AB1580" s="2">
        <v>45828</v>
      </c>
      <c r="AC1580">
        <v>21</v>
      </c>
      <c r="AD1580">
        <v>61</v>
      </c>
      <c r="AE1580">
        <v>4</v>
      </c>
      <c r="AF1580">
        <v>1.7</v>
      </c>
      <c r="AG1580">
        <v>0</v>
      </c>
      <c r="AH1580" s="30">
        <v>1</v>
      </c>
      <c r="AI1580">
        <v>1</v>
      </c>
      <c r="AJ1580" t="s">
        <v>62</v>
      </c>
      <c r="AK1580" t="s">
        <v>42</v>
      </c>
      <c r="AL1580" s="29">
        <f>Table1[[#This Row],[membership_tenure_months]]*Table1[[#This Row],[final_price]]</f>
        <v>1050</v>
      </c>
    </row>
    <row r="1581" spans="1:38" x14ac:dyDescent="0.35">
      <c r="A1581">
        <v>22</v>
      </c>
      <c r="B1581" t="s">
        <v>43</v>
      </c>
      <c r="C1581">
        <v>5</v>
      </c>
      <c r="D1581" t="s">
        <v>106</v>
      </c>
      <c r="E1581" t="b">
        <v>1</v>
      </c>
      <c r="F1581" s="1">
        <v>0.34236111111111112</v>
      </c>
      <c r="G1581" s="1">
        <v>0.40694444444444444</v>
      </c>
      <c r="H1581">
        <v>93</v>
      </c>
      <c r="I1581" t="b">
        <v>0</v>
      </c>
      <c r="J1581" t="b">
        <v>0</v>
      </c>
      <c r="K1581" t="b">
        <v>1</v>
      </c>
      <c r="L1581" t="s">
        <v>36</v>
      </c>
      <c r="M1581">
        <v>30</v>
      </c>
      <c r="N1581" t="s">
        <v>37</v>
      </c>
      <c r="O1581">
        <v>30</v>
      </c>
      <c r="P1581" t="s">
        <v>38</v>
      </c>
      <c r="Q1581">
        <v>0.05</v>
      </c>
      <c r="R1581" s="29">
        <v>28.5</v>
      </c>
      <c r="S1581" t="s">
        <v>47</v>
      </c>
      <c r="T1581" t="s">
        <v>40</v>
      </c>
      <c r="U1581">
        <v>37.338200000000001</v>
      </c>
      <c r="V1581">
        <v>-121.88630000000001</v>
      </c>
      <c r="W1581">
        <f t="shared" si="48"/>
        <v>2024</v>
      </c>
      <c r="X1581" t="str">
        <f t="shared" si="49"/>
        <v>October</v>
      </c>
      <c r="Y1581" s="2">
        <v>45583</v>
      </c>
      <c r="Z1581">
        <v>0</v>
      </c>
      <c r="AA1581" t="b">
        <v>1</v>
      </c>
      <c r="AB1581" s="2">
        <v>45847</v>
      </c>
      <c r="AC1581">
        <v>10</v>
      </c>
      <c r="AD1581">
        <v>42</v>
      </c>
      <c r="AE1581">
        <v>20</v>
      </c>
      <c r="AF1581">
        <v>1.6</v>
      </c>
      <c r="AG1581">
        <v>1.5</v>
      </c>
      <c r="AH1581" s="30">
        <v>0</v>
      </c>
      <c r="AI1581">
        <v>0</v>
      </c>
      <c r="AJ1581" t="s">
        <v>41</v>
      </c>
      <c r="AK1581" t="s">
        <v>42</v>
      </c>
      <c r="AL1581" s="29">
        <f>Table1[[#This Row],[membership_tenure_months]]*Table1[[#This Row],[final_price]]</f>
        <v>285</v>
      </c>
    </row>
    <row r="1582" spans="1:38" x14ac:dyDescent="0.35">
      <c r="A1582">
        <v>30</v>
      </c>
      <c r="B1582" t="s">
        <v>34</v>
      </c>
      <c r="C1582">
        <v>3</v>
      </c>
      <c r="D1582" t="s">
        <v>74</v>
      </c>
      <c r="E1582" t="b">
        <v>1</v>
      </c>
      <c r="F1582" s="1">
        <v>0.82361111111111107</v>
      </c>
      <c r="G1582" s="1">
        <v>0.8666666666666667</v>
      </c>
      <c r="H1582">
        <v>62</v>
      </c>
      <c r="I1582" t="b">
        <v>0</v>
      </c>
      <c r="J1582" t="b">
        <v>0</v>
      </c>
      <c r="K1582" t="b">
        <v>0</v>
      </c>
      <c r="L1582" t="s">
        <v>36</v>
      </c>
      <c r="M1582">
        <v>50</v>
      </c>
      <c r="N1582" t="s">
        <v>37</v>
      </c>
      <c r="O1582">
        <v>50</v>
      </c>
      <c r="P1582" t="s">
        <v>38</v>
      </c>
      <c r="Q1582">
        <v>0.05</v>
      </c>
      <c r="R1582" s="29">
        <v>47.5</v>
      </c>
      <c r="S1582" t="s">
        <v>39</v>
      </c>
      <c r="T1582" t="s">
        <v>72</v>
      </c>
      <c r="U1582">
        <v>35.3733</v>
      </c>
      <c r="V1582">
        <v>-119.0187</v>
      </c>
      <c r="W1582">
        <f t="shared" si="48"/>
        <v>2024</v>
      </c>
      <c r="X1582" t="str">
        <f t="shared" si="49"/>
        <v>May</v>
      </c>
      <c r="Y1582" s="2">
        <v>45414</v>
      </c>
      <c r="Z1582">
        <v>0</v>
      </c>
      <c r="AA1582" t="b">
        <v>1</v>
      </c>
      <c r="AB1582" s="2">
        <v>45837</v>
      </c>
      <c r="AC1582">
        <v>15</v>
      </c>
      <c r="AD1582">
        <v>52</v>
      </c>
      <c r="AE1582">
        <v>12</v>
      </c>
      <c r="AF1582">
        <v>1</v>
      </c>
      <c r="AG1582">
        <v>2.5</v>
      </c>
      <c r="AH1582" s="30">
        <v>0</v>
      </c>
      <c r="AI1582">
        <v>1</v>
      </c>
      <c r="AJ1582" t="s">
        <v>73</v>
      </c>
      <c r="AK1582" t="s">
        <v>42</v>
      </c>
      <c r="AL1582" s="29">
        <f>Table1[[#This Row],[membership_tenure_months]]*Table1[[#This Row],[final_price]]</f>
        <v>712.5</v>
      </c>
    </row>
    <row r="1583" spans="1:38" x14ac:dyDescent="0.35">
      <c r="A1583">
        <v>41</v>
      </c>
      <c r="B1583" t="s">
        <v>34</v>
      </c>
      <c r="C1583">
        <v>1</v>
      </c>
      <c r="D1583" t="s">
        <v>114</v>
      </c>
      <c r="E1583" t="b">
        <v>1</v>
      </c>
      <c r="F1583" s="1">
        <v>0.35347222222222224</v>
      </c>
      <c r="G1583" s="1">
        <v>0.43888888888888888</v>
      </c>
      <c r="H1583">
        <v>123</v>
      </c>
      <c r="I1583" t="b">
        <v>1</v>
      </c>
      <c r="J1583" t="b">
        <v>1</v>
      </c>
      <c r="K1583" t="b">
        <v>0</v>
      </c>
      <c r="L1583" t="s">
        <v>45</v>
      </c>
      <c r="M1583">
        <v>50</v>
      </c>
      <c r="N1583" t="s">
        <v>97</v>
      </c>
      <c r="O1583">
        <v>45</v>
      </c>
      <c r="P1583" t="s">
        <v>46</v>
      </c>
      <c r="Q1583">
        <v>0</v>
      </c>
      <c r="R1583" s="29">
        <v>45</v>
      </c>
      <c r="S1583" t="s">
        <v>39</v>
      </c>
      <c r="T1583" t="s">
        <v>40</v>
      </c>
      <c r="U1583">
        <v>37.338200000000001</v>
      </c>
      <c r="V1583">
        <v>-121.88630000000001</v>
      </c>
      <c r="W1583">
        <f t="shared" si="48"/>
        <v>2023</v>
      </c>
      <c r="X1583" t="str">
        <f t="shared" si="49"/>
        <v>September</v>
      </c>
      <c r="Y1583" s="2">
        <v>45197</v>
      </c>
      <c r="Z1583">
        <v>7</v>
      </c>
      <c r="AA1583" t="b">
        <v>1</v>
      </c>
      <c r="AB1583" s="2">
        <v>45825</v>
      </c>
      <c r="AC1583">
        <v>23</v>
      </c>
      <c r="AD1583">
        <v>64</v>
      </c>
      <c r="AE1583">
        <v>4</v>
      </c>
      <c r="AF1583">
        <v>2</v>
      </c>
      <c r="AG1583">
        <v>0</v>
      </c>
      <c r="AH1583" s="30">
        <v>1</v>
      </c>
      <c r="AI1583">
        <v>0</v>
      </c>
      <c r="AJ1583" t="s">
        <v>41</v>
      </c>
      <c r="AK1583" t="s">
        <v>42</v>
      </c>
      <c r="AL1583" s="29">
        <f>Table1[[#This Row],[membership_tenure_months]]*Table1[[#This Row],[final_price]]</f>
        <v>1035</v>
      </c>
    </row>
    <row r="1584" spans="1:38" x14ac:dyDescent="0.35">
      <c r="A1584">
        <v>30</v>
      </c>
      <c r="B1584" t="s">
        <v>43</v>
      </c>
      <c r="C1584">
        <v>3</v>
      </c>
      <c r="D1584" t="s">
        <v>125</v>
      </c>
      <c r="E1584" t="b">
        <v>1</v>
      </c>
      <c r="F1584" s="1">
        <v>0.80277777777777781</v>
      </c>
      <c r="G1584" s="1">
        <v>0.84375</v>
      </c>
      <c r="H1584">
        <v>59</v>
      </c>
      <c r="I1584" t="b">
        <v>0</v>
      </c>
      <c r="J1584" t="b">
        <v>1</v>
      </c>
      <c r="K1584" t="b">
        <v>1</v>
      </c>
      <c r="L1584" t="s">
        <v>36</v>
      </c>
      <c r="M1584">
        <v>30</v>
      </c>
      <c r="N1584" t="s">
        <v>37</v>
      </c>
      <c r="O1584">
        <v>30</v>
      </c>
      <c r="P1584" t="s">
        <v>51</v>
      </c>
      <c r="Q1584">
        <v>0.1</v>
      </c>
      <c r="R1584" s="29">
        <v>27</v>
      </c>
      <c r="S1584" t="s">
        <v>47</v>
      </c>
      <c r="T1584" t="s">
        <v>72</v>
      </c>
      <c r="U1584">
        <v>35.3733</v>
      </c>
      <c r="V1584">
        <v>-119.0187</v>
      </c>
      <c r="W1584">
        <f t="shared" si="48"/>
        <v>2024</v>
      </c>
      <c r="X1584" t="str">
        <f t="shared" si="49"/>
        <v>January</v>
      </c>
      <c r="Y1584" s="2">
        <v>45301</v>
      </c>
      <c r="Z1584">
        <v>4</v>
      </c>
      <c r="AA1584" t="b">
        <v>0</v>
      </c>
      <c r="AB1584" s="2">
        <v>45831</v>
      </c>
      <c r="AC1584">
        <v>19</v>
      </c>
      <c r="AD1584">
        <v>58</v>
      </c>
      <c r="AE1584">
        <v>12</v>
      </c>
      <c r="AF1584">
        <v>1</v>
      </c>
      <c r="AG1584">
        <v>3</v>
      </c>
      <c r="AH1584" s="30">
        <v>0</v>
      </c>
      <c r="AI1584">
        <v>0</v>
      </c>
      <c r="AJ1584" t="s">
        <v>73</v>
      </c>
      <c r="AK1584" t="s">
        <v>42</v>
      </c>
      <c r="AL1584" s="29">
        <f>Table1[[#This Row],[membership_tenure_months]]*Table1[[#This Row],[final_price]]</f>
        <v>513</v>
      </c>
    </row>
    <row r="1585" spans="1:38" x14ac:dyDescent="0.35">
      <c r="A1585">
        <v>35</v>
      </c>
      <c r="B1585" t="s">
        <v>54</v>
      </c>
      <c r="C1585">
        <v>2</v>
      </c>
      <c r="D1585" t="s">
        <v>120</v>
      </c>
      <c r="E1585" t="b">
        <v>1</v>
      </c>
      <c r="F1585" s="1">
        <v>0.68055555555555558</v>
      </c>
      <c r="G1585" s="1">
        <v>0.72291666666666665</v>
      </c>
      <c r="H1585">
        <v>61</v>
      </c>
      <c r="I1585" t="b">
        <v>1</v>
      </c>
      <c r="J1585" t="b">
        <v>1</v>
      </c>
      <c r="K1585" t="b">
        <v>0</v>
      </c>
      <c r="L1585" t="s">
        <v>80</v>
      </c>
      <c r="M1585">
        <v>20</v>
      </c>
      <c r="N1585" t="s">
        <v>37</v>
      </c>
      <c r="O1585">
        <v>20</v>
      </c>
      <c r="P1585" t="s">
        <v>46</v>
      </c>
      <c r="Q1585">
        <v>0</v>
      </c>
      <c r="R1585" s="29">
        <v>20</v>
      </c>
      <c r="S1585" t="s">
        <v>56</v>
      </c>
      <c r="T1585" t="s">
        <v>83</v>
      </c>
      <c r="U1585">
        <v>33.770099999999999</v>
      </c>
      <c r="V1585">
        <v>-118.19370000000001</v>
      </c>
      <c r="W1585">
        <f t="shared" si="48"/>
        <v>2022</v>
      </c>
      <c r="X1585" t="str">
        <f t="shared" si="49"/>
        <v>August</v>
      </c>
      <c r="Y1585" s="2">
        <v>44779</v>
      </c>
      <c r="Z1585">
        <v>1</v>
      </c>
      <c r="AA1585" t="b">
        <v>0</v>
      </c>
      <c r="AB1585" s="2">
        <v>45801</v>
      </c>
      <c r="AC1585">
        <v>36</v>
      </c>
      <c r="AD1585">
        <v>88</v>
      </c>
      <c r="AE1585">
        <v>8</v>
      </c>
      <c r="AF1585">
        <v>1</v>
      </c>
      <c r="AG1585">
        <v>0</v>
      </c>
      <c r="AH1585" s="30">
        <v>1</v>
      </c>
      <c r="AI1585">
        <v>0</v>
      </c>
      <c r="AJ1585" t="s">
        <v>84</v>
      </c>
      <c r="AK1585" t="s">
        <v>42</v>
      </c>
      <c r="AL1585" s="29">
        <f>Table1[[#This Row],[membership_tenure_months]]*Table1[[#This Row],[final_price]]</f>
        <v>720</v>
      </c>
    </row>
    <row r="1586" spans="1:38" x14ac:dyDescent="0.35">
      <c r="A1586">
        <v>27</v>
      </c>
      <c r="B1586" t="s">
        <v>34</v>
      </c>
      <c r="C1586">
        <v>4</v>
      </c>
      <c r="D1586" t="s">
        <v>50</v>
      </c>
      <c r="E1586" t="b">
        <v>0</v>
      </c>
      <c r="F1586" s="1">
        <v>0.49236111111111114</v>
      </c>
      <c r="G1586" s="1">
        <v>0.60069444444444442</v>
      </c>
      <c r="H1586">
        <v>156</v>
      </c>
      <c r="I1586" t="b">
        <v>1</v>
      </c>
      <c r="J1586" t="b">
        <v>1</v>
      </c>
      <c r="K1586" t="b">
        <v>0</v>
      </c>
      <c r="L1586" t="s">
        <v>36</v>
      </c>
      <c r="M1586">
        <v>50</v>
      </c>
      <c r="N1586" t="s">
        <v>82</v>
      </c>
      <c r="O1586">
        <v>37.5</v>
      </c>
      <c r="P1586" t="s">
        <v>46</v>
      </c>
      <c r="Q1586">
        <v>0</v>
      </c>
      <c r="R1586" s="29">
        <v>37.5</v>
      </c>
      <c r="S1586" t="s">
        <v>39</v>
      </c>
      <c r="T1586" t="s">
        <v>69</v>
      </c>
      <c r="U1586">
        <v>32.715699999999998</v>
      </c>
      <c r="V1586">
        <v>-117.1611</v>
      </c>
      <c r="W1586">
        <f t="shared" si="48"/>
        <v>2025</v>
      </c>
      <c r="X1586" t="str">
        <f t="shared" si="49"/>
        <v>January</v>
      </c>
      <c r="Y1586" s="2">
        <v>45685</v>
      </c>
      <c r="Z1586">
        <v>5</v>
      </c>
      <c r="AA1586" t="b">
        <v>1</v>
      </c>
      <c r="AB1586" s="2">
        <v>45852</v>
      </c>
      <c r="AC1586">
        <v>7</v>
      </c>
      <c r="AD1586">
        <v>37</v>
      </c>
      <c r="AE1586">
        <v>16</v>
      </c>
      <c r="AF1586">
        <v>2.6</v>
      </c>
      <c r="AG1586">
        <v>0</v>
      </c>
      <c r="AH1586" s="30">
        <v>0</v>
      </c>
      <c r="AI1586">
        <v>0</v>
      </c>
      <c r="AJ1586" t="s">
        <v>70</v>
      </c>
      <c r="AK1586" t="s">
        <v>42</v>
      </c>
      <c r="AL1586" s="29">
        <f>Table1[[#This Row],[membership_tenure_months]]*Table1[[#This Row],[final_price]]</f>
        <v>262.5</v>
      </c>
    </row>
    <row r="1587" spans="1:38" x14ac:dyDescent="0.35">
      <c r="A1587">
        <v>34</v>
      </c>
      <c r="B1587" t="s">
        <v>66</v>
      </c>
      <c r="C1587">
        <v>1</v>
      </c>
      <c r="D1587" t="s">
        <v>86</v>
      </c>
      <c r="E1587" t="b">
        <v>1</v>
      </c>
      <c r="F1587" s="1">
        <v>0.74791666666666667</v>
      </c>
      <c r="G1587" s="1">
        <v>0.82361111111111107</v>
      </c>
      <c r="H1587">
        <v>109</v>
      </c>
      <c r="I1587" t="b">
        <v>0</v>
      </c>
      <c r="J1587" t="b">
        <v>1</v>
      </c>
      <c r="K1587" t="b">
        <v>1</v>
      </c>
      <c r="L1587" t="s">
        <v>45</v>
      </c>
      <c r="M1587">
        <v>70</v>
      </c>
      <c r="N1587" t="s">
        <v>82</v>
      </c>
      <c r="O1587">
        <v>52.5</v>
      </c>
      <c r="P1587" t="s">
        <v>46</v>
      </c>
      <c r="Q1587">
        <v>0</v>
      </c>
      <c r="R1587" s="29">
        <v>52.5</v>
      </c>
      <c r="S1587" t="s">
        <v>68</v>
      </c>
      <c r="T1587" t="s">
        <v>40</v>
      </c>
      <c r="U1587">
        <v>37.338200000000001</v>
      </c>
      <c r="V1587">
        <v>-121.88630000000001</v>
      </c>
      <c r="W1587">
        <f t="shared" si="48"/>
        <v>2023</v>
      </c>
      <c r="X1587" t="str">
        <f t="shared" si="49"/>
        <v>June</v>
      </c>
      <c r="Y1587" s="2">
        <v>45090</v>
      </c>
      <c r="Z1587">
        <v>2</v>
      </c>
      <c r="AA1587" t="b">
        <v>1</v>
      </c>
      <c r="AB1587" s="2">
        <v>45819</v>
      </c>
      <c r="AC1587">
        <v>26</v>
      </c>
      <c r="AD1587">
        <v>70</v>
      </c>
      <c r="AE1587">
        <v>4</v>
      </c>
      <c r="AF1587">
        <v>1.8</v>
      </c>
      <c r="AG1587">
        <v>0</v>
      </c>
      <c r="AH1587" s="30">
        <v>1</v>
      </c>
      <c r="AI1587">
        <v>1</v>
      </c>
      <c r="AJ1587" t="s">
        <v>41</v>
      </c>
      <c r="AK1587" t="s">
        <v>42</v>
      </c>
      <c r="AL1587" s="29">
        <f>Table1[[#This Row],[membership_tenure_months]]*Table1[[#This Row],[final_price]]</f>
        <v>1365</v>
      </c>
    </row>
    <row r="1588" spans="1:38" x14ac:dyDescent="0.35">
      <c r="A1588">
        <v>20</v>
      </c>
      <c r="B1588" t="s">
        <v>54</v>
      </c>
      <c r="C1588">
        <v>4</v>
      </c>
      <c r="D1588" t="s">
        <v>170</v>
      </c>
      <c r="E1588" t="b">
        <v>0</v>
      </c>
      <c r="F1588" s="1">
        <v>0.49375000000000002</v>
      </c>
      <c r="G1588" s="1">
        <v>0.59791666666666665</v>
      </c>
      <c r="H1588">
        <v>150</v>
      </c>
      <c r="I1588" t="b">
        <v>1</v>
      </c>
      <c r="J1588" t="b">
        <v>1</v>
      </c>
      <c r="K1588" t="b">
        <v>0</v>
      </c>
      <c r="L1588" t="s">
        <v>80</v>
      </c>
      <c r="M1588">
        <v>20</v>
      </c>
      <c r="N1588" t="s">
        <v>37</v>
      </c>
      <c r="O1588">
        <v>20</v>
      </c>
      <c r="P1588" t="s">
        <v>38</v>
      </c>
      <c r="Q1588">
        <v>0.05</v>
      </c>
      <c r="R1588" s="29">
        <v>19</v>
      </c>
      <c r="S1588" t="s">
        <v>56</v>
      </c>
      <c r="T1588" t="s">
        <v>72</v>
      </c>
      <c r="U1588">
        <v>35.3733</v>
      </c>
      <c r="V1588">
        <v>-119.0187</v>
      </c>
      <c r="W1588">
        <f t="shared" si="48"/>
        <v>2024</v>
      </c>
      <c r="X1588" t="str">
        <f t="shared" si="49"/>
        <v>April</v>
      </c>
      <c r="Y1588" s="2">
        <v>45400</v>
      </c>
      <c r="Z1588">
        <v>5</v>
      </c>
      <c r="AA1588" t="b">
        <v>1</v>
      </c>
      <c r="AB1588" s="2">
        <v>45836</v>
      </c>
      <c r="AC1588">
        <v>16</v>
      </c>
      <c r="AD1588">
        <v>53</v>
      </c>
      <c r="AE1588">
        <v>16</v>
      </c>
      <c r="AF1588">
        <v>2.5</v>
      </c>
      <c r="AG1588">
        <v>1</v>
      </c>
      <c r="AH1588" s="30">
        <v>0</v>
      </c>
      <c r="AI1588">
        <v>0</v>
      </c>
      <c r="AJ1588" t="s">
        <v>73</v>
      </c>
      <c r="AK1588" t="s">
        <v>42</v>
      </c>
      <c r="AL1588" s="29">
        <f>Table1[[#This Row],[membership_tenure_months]]*Table1[[#This Row],[final_price]]</f>
        <v>304</v>
      </c>
    </row>
    <row r="1589" spans="1:38" x14ac:dyDescent="0.35">
      <c r="A1589">
        <v>34</v>
      </c>
      <c r="B1589" t="s">
        <v>34</v>
      </c>
      <c r="C1589">
        <v>3</v>
      </c>
      <c r="D1589" t="s">
        <v>109</v>
      </c>
      <c r="E1589" t="b">
        <v>1</v>
      </c>
      <c r="F1589" s="1">
        <v>0.56874999999999998</v>
      </c>
      <c r="G1589" s="1">
        <v>0.68055555555555558</v>
      </c>
      <c r="H1589">
        <v>161</v>
      </c>
      <c r="I1589" t="b">
        <v>1</v>
      </c>
      <c r="J1589" t="b">
        <v>0</v>
      </c>
      <c r="K1589" t="b">
        <v>1</v>
      </c>
      <c r="L1589" t="s">
        <v>45</v>
      </c>
      <c r="M1589">
        <v>50</v>
      </c>
      <c r="N1589" t="s">
        <v>37</v>
      </c>
      <c r="O1589">
        <v>50</v>
      </c>
      <c r="P1589" t="s">
        <v>46</v>
      </c>
      <c r="Q1589">
        <v>0</v>
      </c>
      <c r="R1589" s="29">
        <v>50</v>
      </c>
      <c r="S1589" t="s">
        <v>39</v>
      </c>
      <c r="T1589" t="s">
        <v>76</v>
      </c>
      <c r="U1589">
        <v>37.774900000000002</v>
      </c>
      <c r="V1589">
        <v>-122.4194</v>
      </c>
      <c r="W1589">
        <f t="shared" si="48"/>
        <v>2024</v>
      </c>
      <c r="X1589" t="str">
        <f t="shared" si="49"/>
        <v>March</v>
      </c>
      <c r="Y1589" s="2">
        <v>45374</v>
      </c>
      <c r="Z1589">
        <v>0</v>
      </c>
      <c r="AA1589" t="b">
        <v>1</v>
      </c>
      <c r="AB1589" s="2">
        <v>45835</v>
      </c>
      <c r="AC1589">
        <v>17</v>
      </c>
      <c r="AD1589">
        <v>54</v>
      </c>
      <c r="AE1589">
        <v>12</v>
      </c>
      <c r="AF1589">
        <v>2.7</v>
      </c>
      <c r="AG1589">
        <v>0</v>
      </c>
      <c r="AH1589" s="30">
        <v>0</v>
      </c>
      <c r="AI1589">
        <v>1</v>
      </c>
      <c r="AJ1589" t="s">
        <v>77</v>
      </c>
      <c r="AK1589" t="s">
        <v>42</v>
      </c>
      <c r="AL1589" s="29">
        <f>Table1[[#This Row],[membership_tenure_months]]*Table1[[#This Row],[final_price]]</f>
        <v>850</v>
      </c>
    </row>
    <row r="1590" spans="1:38" x14ac:dyDescent="0.35">
      <c r="A1590">
        <v>40</v>
      </c>
      <c r="B1590" t="s">
        <v>54</v>
      </c>
      <c r="C1590">
        <v>2</v>
      </c>
      <c r="D1590" t="s">
        <v>92</v>
      </c>
      <c r="E1590" t="b">
        <v>0</v>
      </c>
      <c r="F1590" s="1">
        <v>0.72291666666666665</v>
      </c>
      <c r="G1590" s="1">
        <v>0.82847222222222228</v>
      </c>
      <c r="H1590">
        <v>152</v>
      </c>
      <c r="I1590" t="b">
        <v>1</v>
      </c>
      <c r="J1590" t="b">
        <v>1</v>
      </c>
      <c r="K1590" t="b">
        <v>1</v>
      </c>
      <c r="L1590" t="s">
        <v>36</v>
      </c>
      <c r="M1590">
        <v>20</v>
      </c>
      <c r="N1590" t="s">
        <v>37</v>
      </c>
      <c r="O1590">
        <v>20</v>
      </c>
      <c r="P1590" t="s">
        <v>46</v>
      </c>
      <c r="Q1590">
        <v>0</v>
      </c>
      <c r="R1590" s="29">
        <v>20</v>
      </c>
      <c r="S1590" t="s">
        <v>56</v>
      </c>
      <c r="T1590" t="s">
        <v>83</v>
      </c>
      <c r="U1590">
        <v>33.770099999999999</v>
      </c>
      <c r="V1590">
        <v>-118.19370000000001</v>
      </c>
      <c r="W1590">
        <f t="shared" si="48"/>
        <v>2023</v>
      </c>
      <c r="X1590" t="str">
        <f t="shared" si="49"/>
        <v>May</v>
      </c>
      <c r="Y1590" s="2">
        <v>45066</v>
      </c>
      <c r="Z1590">
        <v>6</v>
      </c>
      <c r="AA1590" t="b">
        <v>0</v>
      </c>
      <c r="AB1590" s="2">
        <v>45817</v>
      </c>
      <c r="AC1590">
        <v>27</v>
      </c>
      <c r="AD1590">
        <v>72</v>
      </c>
      <c r="AE1590">
        <v>8</v>
      </c>
      <c r="AF1590">
        <v>2.5</v>
      </c>
      <c r="AG1590">
        <v>0</v>
      </c>
      <c r="AH1590" s="30">
        <v>1</v>
      </c>
      <c r="AI1590">
        <v>0</v>
      </c>
      <c r="AJ1590" t="s">
        <v>84</v>
      </c>
      <c r="AK1590" t="s">
        <v>42</v>
      </c>
      <c r="AL1590" s="29">
        <f>Table1[[#This Row],[membership_tenure_months]]*Table1[[#This Row],[final_price]]</f>
        <v>540</v>
      </c>
    </row>
    <row r="1591" spans="1:38" x14ac:dyDescent="0.35">
      <c r="A1591">
        <v>16</v>
      </c>
      <c r="B1591" t="s">
        <v>34</v>
      </c>
      <c r="C1591">
        <v>3</v>
      </c>
      <c r="D1591" t="s">
        <v>78</v>
      </c>
      <c r="E1591" t="b">
        <v>1</v>
      </c>
      <c r="F1591" s="1">
        <v>0.5625</v>
      </c>
      <c r="G1591" s="1">
        <v>0.59722222222222221</v>
      </c>
      <c r="H1591">
        <v>50</v>
      </c>
      <c r="I1591" t="b">
        <v>1</v>
      </c>
      <c r="J1591" t="b">
        <v>0</v>
      </c>
      <c r="K1591" t="b">
        <v>1</v>
      </c>
      <c r="L1591" t="s">
        <v>80</v>
      </c>
      <c r="M1591">
        <v>50</v>
      </c>
      <c r="N1591" t="s">
        <v>82</v>
      </c>
      <c r="O1591">
        <v>37.5</v>
      </c>
      <c r="P1591" t="s">
        <v>46</v>
      </c>
      <c r="Q1591">
        <v>0</v>
      </c>
      <c r="R1591" s="29">
        <v>37.5</v>
      </c>
      <c r="S1591" t="s">
        <v>39</v>
      </c>
      <c r="T1591" t="s">
        <v>69</v>
      </c>
      <c r="U1591">
        <v>32.715699999999998</v>
      </c>
      <c r="V1591">
        <v>-117.1611</v>
      </c>
      <c r="W1591">
        <f t="shared" si="48"/>
        <v>2023</v>
      </c>
      <c r="X1591" t="str">
        <f t="shared" si="49"/>
        <v>June</v>
      </c>
      <c r="Y1591" s="2">
        <v>45093</v>
      </c>
      <c r="Z1591">
        <v>0</v>
      </c>
      <c r="AA1591" t="b">
        <v>1</v>
      </c>
      <c r="AB1591" s="2">
        <v>45819</v>
      </c>
      <c r="AC1591">
        <v>26</v>
      </c>
      <c r="AD1591">
        <v>70</v>
      </c>
      <c r="AE1591">
        <v>12</v>
      </c>
      <c r="AF1591">
        <v>0.8</v>
      </c>
      <c r="AG1591">
        <v>0</v>
      </c>
      <c r="AH1591" s="30">
        <v>1</v>
      </c>
      <c r="AI1591">
        <v>0</v>
      </c>
      <c r="AJ1591" t="s">
        <v>70</v>
      </c>
      <c r="AK1591" t="s">
        <v>42</v>
      </c>
      <c r="AL1591" s="29">
        <f>Table1[[#This Row],[membership_tenure_months]]*Table1[[#This Row],[final_price]]</f>
        <v>975</v>
      </c>
    </row>
    <row r="1592" spans="1:38" x14ac:dyDescent="0.35">
      <c r="A1592">
        <v>25</v>
      </c>
      <c r="B1592" t="s">
        <v>43</v>
      </c>
      <c r="C1592">
        <v>3</v>
      </c>
      <c r="D1592" t="s">
        <v>141</v>
      </c>
      <c r="E1592" t="b">
        <v>0</v>
      </c>
      <c r="F1592" s="1">
        <v>0.63958333333333328</v>
      </c>
      <c r="G1592" s="1">
        <v>0.68472222222222223</v>
      </c>
      <c r="H1592">
        <v>65</v>
      </c>
      <c r="I1592" t="b">
        <v>0</v>
      </c>
      <c r="J1592" t="b">
        <v>1</v>
      </c>
      <c r="K1592" t="b">
        <v>0</v>
      </c>
      <c r="L1592" t="s">
        <v>60</v>
      </c>
      <c r="M1592">
        <v>30</v>
      </c>
      <c r="N1592" t="s">
        <v>37</v>
      </c>
      <c r="O1592">
        <v>30</v>
      </c>
      <c r="P1592" t="s">
        <v>38</v>
      </c>
      <c r="Q1592">
        <v>0.05</v>
      </c>
      <c r="R1592" s="29">
        <v>28.5</v>
      </c>
      <c r="S1592" t="s">
        <v>47</v>
      </c>
      <c r="T1592" t="s">
        <v>61</v>
      </c>
      <c r="U1592">
        <v>38.581600000000002</v>
      </c>
      <c r="V1592">
        <v>-121.4944</v>
      </c>
      <c r="W1592">
        <f t="shared" si="48"/>
        <v>2022</v>
      </c>
      <c r="X1592" t="str">
        <f t="shared" si="49"/>
        <v>August</v>
      </c>
      <c r="Y1592" s="2">
        <v>44775</v>
      </c>
      <c r="Z1592">
        <v>8</v>
      </c>
      <c r="AA1592" t="b">
        <v>0</v>
      </c>
      <c r="AB1592" s="2">
        <v>45801</v>
      </c>
      <c r="AC1592">
        <v>36</v>
      </c>
      <c r="AD1592">
        <v>88</v>
      </c>
      <c r="AE1592">
        <v>12</v>
      </c>
      <c r="AF1592">
        <v>1.1000000000000001</v>
      </c>
      <c r="AG1592">
        <v>1.5</v>
      </c>
      <c r="AH1592" s="30">
        <v>1</v>
      </c>
      <c r="AI1592">
        <v>0</v>
      </c>
      <c r="AJ1592" t="s">
        <v>62</v>
      </c>
      <c r="AK1592" t="s">
        <v>42</v>
      </c>
      <c r="AL1592" s="29">
        <f>Table1[[#This Row],[membership_tenure_months]]*Table1[[#This Row],[final_price]]</f>
        <v>1026</v>
      </c>
    </row>
    <row r="1593" spans="1:38" x14ac:dyDescent="0.35">
      <c r="A1593">
        <v>46</v>
      </c>
      <c r="B1593" t="s">
        <v>34</v>
      </c>
      <c r="C1593">
        <v>1</v>
      </c>
      <c r="D1593" t="s">
        <v>63</v>
      </c>
      <c r="E1593" t="b">
        <v>1</v>
      </c>
      <c r="F1593" s="1">
        <v>0.75416666666666665</v>
      </c>
      <c r="G1593" s="1">
        <v>0.86736111111111114</v>
      </c>
      <c r="H1593">
        <v>163</v>
      </c>
      <c r="I1593" t="b">
        <v>1</v>
      </c>
      <c r="J1593" t="b">
        <v>0</v>
      </c>
      <c r="K1593" t="b">
        <v>0</v>
      </c>
      <c r="L1593" t="s">
        <v>36</v>
      </c>
      <c r="M1593">
        <v>50</v>
      </c>
      <c r="N1593" t="s">
        <v>97</v>
      </c>
      <c r="O1593">
        <v>45</v>
      </c>
      <c r="P1593" t="s">
        <v>38</v>
      </c>
      <c r="Q1593">
        <v>0.05</v>
      </c>
      <c r="R1593" s="29">
        <v>42.75</v>
      </c>
      <c r="S1593" t="s">
        <v>39</v>
      </c>
      <c r="T1593" t="s">
        <v>83</v>
      </c>
      <c r="U1593">
        <v>33.770099999999999</v>
      </c>
      <c r="V1593">
        <v>-118.19370000000001</v>
      </c>
      <c r="W1593">
        <f t="shared" si="48"/>
        <v>2025</v>
      </c>
      <c r="X1593" t="str">
        <f t="shared" si="49"/>
        <v>February</v>
      </c>
      <c r="Y1593" s="2">
        <v>45694</v>
      </c>
      <c r="Z1593">
        <v>0</v>
      </c>
      <c r="AA1593" t="b">
        <v>1</v>
      </c>
      <c r="AB1593" s="2">
        <v>45853</v>
      </c>
      <c r="AC1593">
        <v>6</v>
      </c>
      <c r="AD1593">
        <v>36</v>
      </c>
      <c r="AE1593">
        <v>4</v>
      </c>
      <c r="AF1593">
        <v>2.7</v>
      </c>
      <c r="AG1593">
        <v>2.25</v>
      </c>
      <c r="AH1593" s="30">
        <v>0</v>
      </c>
      <c r="AI1593">
        <v>0</v>
      </c>
      <c r="AJ1593" t="s">
        <v>84</v>
      </c>
      <c r="AK1593" t="s">
        <v>42</v>
      </c>
      <c r="AL1593" s="29">
        <f>Table1[[#This Row],[membership_tenure_months]]*Table1[[#This Row],[final_price]]</f>
        <v>256.5</v>
      </c>
    </row>
    <row r="1594" spans="1:38" x14ac:dyDescent="0.35">
      <c r="A1594">
        <v>19</v>
      </c>
      <c r="B1594" t="s">
        <v>34</v>
      </c>
      <c r="C1594">
        <v>2</v>
      </c>
      <c r="D1594" t="s">
        <v>55</v>
      </c>
      <c r="E1594" t="b">
        <v>1</v>
      </c>
      <c r="F1594" s="1">
        <v>0.58402777777777781</v>
      </c>
      <c r="G1594" s="1">
        <v>0.66388888888888886</v>
      </c>
      <c r="H1594">
        <v>115</v>
      </c>
      <c r="I1594" t="b">
        <v>0</v>
      </c>
      <c r="J1594" t="b">
        <v>0</v>
      </c>
      <c r="K1594" t="b">
        <v>0</v>
      </c>
      <c r="L1594" t="s">
        <v>80</v>
      </c>
      <c r="M1594">
        <v>50</v>
      </c>
      <c r="N1594" t="s">
        <v>37</v>
      </c>
      <c r="O1594">
        <v>50</v>
      </c>
      <c r="P1594" t="s">
        <v>46</v>
      </c>
      <c r="Q1594">
        <v>0</v>
      </c>
      <c r="R1594" s="29">
        <v>50</v>
      </c>
      <c r="S1594" t="s">
        <v>39</v>
      </c>
      <c r="T1594" t="s">
        <v>64</v>
      </c>
      <c r="U1594">
        <v>34.052199999999999</v>
      </c>
      <c r="V1594">
        <v>-118.2437</v>
      </c>
      <c r="W1594">
        <f t="shared" si="48"/>
        <v>2025</v>
      </c>
      <c r="X1594" t="str">
        <f t="shared" si="49"/>
        <v>March</v>
      </c>
      <c r="Y1594" s="2">
        <v>45720</v>
      </c>
      <c r="Z1594">
        <v>0</v>
      </c>
      <c r="AA1594" t="b">
        <v>1</v>
      </c>
      <c r="AB1594" s="2">
        <v>45854</v>
      </c>
      <c r="AC1594">
        <v>5</v>
      </c>
      <c r="AD1594">
        <v>35</v>
      </c>
      <c r="AE1594">
        <v>8</v>
      </c>
      <c r="AF1594">
        <v>1.9</v>
      </c>
      <c r="AG1594">
        <v>0</v>
      </c>
      <c r="AH1594" s="30">
        <v>0</v>
      </c>
      <c r="AI1594">
        <v>1</v>
      </c>
      <c r="AJ1594" t="s">
        <v>65</v>
      </c>
      <c r="AK1594" t="s">
        <v>42</v>
      </c>
      <c r="AL1594" s="29">
        <f>Table1[[#This Row],[membership_tenure_months]]*Table1[[#This Row],[final_price]]</f>
        <v>250</v>
      </c>
    </row>
    <row r="1595" spans="1:38" x14ac:dyDescent="0.35">
      <c r="A1595">
        <v>43</v>
      </c>
      <c r="B1595" t="s">
        <v>43</v>
      </c>
      <c r="C1595">
        <v>5</v>
      </c>
      <c r="D1595" t="s">
        <v>44</v>
      </c>
      <c r="E1595" t="b">
        <v>1</v>
      </c>
      <c r="F1595" s="1">
        <v>0.53055555555555556</v>
      </c>
      <c r="G1595" s="1">
        <v>0.65555555555555556</v>
      </c>
      <c r="H1595">
        <v>180</v>
      </c>
      <c r="I1595" t="b">
        <v>0</v>
      </c>
      <c r="J1595" t="b">
        <v>0</v>
      </c>
      <c r="K1595" t="b">
        <v>0</v>
      </c>
      <c r="L1595" t="s">
        <v>80</v>
      </c>
      <c r="M1595">
        <v>30</v>
      </c>
      <c r="N1595" t="s">
        <v>97</v>
      </c>
      <c r="O1595">
        <v>27</v>
      </c>
      <c r="P1595" t="s">
        <v>46</v>
      </c>
      <c r="Q1595">
        <v>0</v>
      </c>
      <c r="R1595" s="29">
        <v>27</v>
      </c>
      <c r="S1595" t="s">
        <v>47</v>
      </c>
      <c r="T1595" t="s">
        <v>57</v>
      </c>
      <c r="U1595">
        <v>33.836599999999997</v>
      </c>
      <c r="V1595">
        <v>-117.9143</v>
      </c>
      <c r="W1595">
        <f t="shared" si="48"/>
        <v>2023</v>
      </c>
      <c r="X1595" t="str">
        <f t="shared" si="49"/>
        <v>May</v>
      </c>
      <c r="Y1595" s="2">
        <v>45059</v>
      </c>
      <c r="Z1595">
        <v>0</v>
      </c>
      <c r="AA1595" t="b">
        <v>0</v>
      </c>
      <c r="AB1595" s="2">
        <v>45817</v>
      </c>
      <c r="AC1595">
        <v>27</v>
      </c>
      <c r="AD1595">
        <v>72</v>
      </c>
      <c r="AE1595">
        <v>20</v>
      </c>
      <c r="AF1595">
        <v>3</v>
      </c>
      <c r="AG1595">
        <v>0</v>
      </c>
      <c r="AH1595" s="30">
        <v>1</v>
      </c>
      <c r="AI1595">
        <v>0</v>
      </c>
      <c r="AJ1595" t="s">
        <v>58</v>
      </c>
      <c r="AK1595" t="s">
        <v>42</v>
      </c>
      <c r="AL1595" s="29">
        <f>Table1[[#This Row],[membership_tenure_months]]*Table1[[#This Row],[final_price]]</f>
        <v>729</v>
      </c>
    </row>
    <row r="1596" spans="1:38" x14ac:dyDescent="0.35">
      <c r="A1596">
        <v>37</v>
      </c>
      <c r="B1596" t="s">
        <v>34</v>
      </c>
      <c r="C1596">
        <v>3</v>
      </c>
      <c r="D1596" t="s">
        <v>133</v>
      </c>
      <c r="E1596" t="b">
        <v>0</v>
      </c>
      <c r="F1596" s="1">
        <v>0.85763888888888884</v>
      </c>
      <c r="G1596" s="1">
        <v>0.95694444444444449</v>
      </c>
      <c r="H1596">
        <v>143</v>
      </c>
      <c r="I1596" t="b">
        <v>0</v>
      </c>
      <c r="J1596" t="b">
        <v>1</v>
      </c>
      <c r="K1596" t="b">
        <v>0</v>
      </c>
      <c r="L1596" t="s">
        <v>36</v>
      </c>
      <c r="M1596">
        <v>50</v>
      </c>
      <c r="N1596" t="s">
        <v>37</v>
      </c>
      <c r="O1596">
        <v>50</v>
      </c>
      <c r="P1596" t="s">
        <v>38</v>
      </c>
      <c r="Q1596">
        <v>0.05</v>
      </c>
      <c r="R1596" s="29">
        <v>47.5</v>
      </c>
      <c r="S1596" t="s">
        <v>39</v>
      </c>
      <c r="T1596" t="s">
        <v>48</v>
      </c>
      <c r="U1596">
        <v>36.7378</v>
      </c>
      <c r="V1596">
        <v>-119.7871</v>
      </c>
      <c r="W1596">
        <f t="shared" si="48"/>
        <v>2023</v>
      </c>
      <c r="X1596" t="str">
        <f t="shared" si="49"/>
        <v>October</v>
      </c>
      <c r="Y1596" s="2">
        <v>45215</v>
      </c>
      <c r="Z1596">
        <v>8</v>
      </c>
      <c r="AA1596" t="b">
        <v>1</v>
      </c>
      <c r="AB1596" s="2">
        <v>45826</v>
      </c>
      <c r="AC1596">
        <v>22</v>
      </c>
      <c r="AD1596">
        <v>63</v>
      </c>
      <c r="AE1596">
        <v>12</v>
      </c>
      <c r="AF1596">
        <v>2.4</v>
      </c>
      <c r="AG1596">
        <v>2.5</v>
      </c>
      <c r="AH1596" s="30">
        <v>1</v>
      </c>
      <c r="AI1596">
        <v>1</v>
      </c>
      <c r="AJ1596" t="s">
        <v>49</v>
      </c>
      <c r="AK1596" t="s">
        <v>42</v>
      </c>
      <c r="AL1596" s="29">
        <f>Table1[[#This Row],[membership_tenure_months]]*Table1[[#This Row],[final_price]]</f>
        <v>1045</v>
      </c>
    </row>
    <row r="1597" spans="1:38" x14ac:dyDescent="0.35">
      <c r="A1597">
        <v>26</v>
      </c>
      <c r="B1597" t="s">
        <v>43</v>
      </c>
      <c r="C1597">
        <v>5</v>
      </c>
      <c r="D1597" t="s">
        <v>87</v>
      </c>
      <c r="E1597" t="b">
        <v>0</v>
      </c>
      <c r="F1597" s="1">
        <v>0.56527777777777777</v>
      </c>
      <c r="G1597" s="1">
        <v>0.6381944444444444</v>
      </c>
      <c r="H1597">
        <v>105</v>
      </c>
      <c r="I1597" t="b">
        <v>1</v>
      </c>
      <c r="J1597" t="b">
        <v>0</v>
      </c>
      <c r="K1597" t="b">
        <v>1</v>
      </c>
      <c r="L1597" t="s">
        <v>75</v>
      </c>
      <c r="M1597">
        <v>30</v>
      </c>
      <c r="N1597" t="s">
        <v>37</v>
      </c>
      <c r="O1597">
        <v>30</v>
      </c>
      <c r="P1597" t="s">
        <v>46</v>
      </c>
      <c r="Q1597">
        <v>0</v>
      </c>
      <c r="R1597" s="29">
        <v>30</v>
      </c>
      <c r="S1597" t="s">
        <v>47</v>
      </c>
      <c r="T1597" t="s">
        <v>40</v>
      </c>
      <c r="U1597">
        <v>37.338200000000001</v>
      </c>
      <c r="V1597">
        <v>-121.88630000000001</v>
      </c>
      <c r="W1597">
        <f t="shared" si="48"/>
        <v>2024</v>
      </c>
      <c r="X1597" t="str">
        <f t="shared" si="49"/>
        <v>September</v>
      </c>
      <c r="Y1597" s="2">
        <v>45539</v>
      </c>
      <c r="Z1597">
        <v>0</v>
      </c>
      <c r="AA1597" t="b">
        <v>1</v>
      </c>
      <c r="AB1597" s="2">
        <v>45844</v>
      </c>
      <c r="AC1597">
        <v>11</v>
      </c>
      <c r="AD1597">
        <v>45</v>
      </c>
      <c r="AE1597">
        <v>20</v>
      </c>
      <c r="AF1597">
        <v>1.8</v>
      </c>
      <c r="AG1597">
        <v>0</v>
      </c>
      <c r="AH1597" s="30">
        <v>0</v>
      </c>
      <c r="AI1597">
        <v>0</v>
      </c>
      <c r="AJ1597" t="s">
        <v>41</v>
      </c>
      <c r="AK1597" t="s">
        <v>42</v>
      </c>
      <c r="AL1597" s="29">
        <f>Table1[[#This Row],[membership_tenure_months]]*Table1[[#This Row],[final_price]]</f>
        <v>330</v>
      </c>
    </row>
    <row r="1598" spans="1:38" x14ac:dyDescent="0.35">
      <c r="A1598">
        <v>36</v>
      </c>
      <c r="B1598" t="s">
        <v>43</v>
      </c>
      <c r="C1598">
        <v>5</v>
      </c>
      <c r="D1598" t="s">
        <v>139</v>
      </c>
      <c r="E1598" t="b">
        <v>0</v>
      </c>
      <c r="F1598" s="1">
        <v>0.87291666666666667</v>
      </c>
      <c r="G1598" s="1">
        <v>0.92708333333333337</v>
      </c>
      <c r="H1598">
        <v>78</v>
      </c>
      <c r="I1598" t="b">
        <v>1</v>
      </c>
      <c r="J1598" t="b">
        <v>1</v>
      </c>
      <c r="K1598" t="b">
        <v>0</v>
      </c>
      <c r="L1598" t="s">
        <v>45</v>
      </c>
      <c r="M1598">
        <v>30</v>
      </c>
      <c r="N1598" t="s">
        <v>37</v>
      </c>
      <c r="O1598">
        <v>30</v>
      </c>
      <c r="P1598" t="s">
        <v>93</v>
      </c>
      <c r="Q1598">
        <v>0.15</v>
      </c>
      <c r="R1598" s="29">
        <v>25.5</v>
      </c>
      <c r="S1598" t="s">
        <v>47</v>
      </c>
      <c r="T1598" t="s">
        <v>61</v>
      </c>
      <c r="U1598">
        <v>38.581600000000002</v>
      </c>
      <c r="V1598">
        <v>-121.4944</v>
      </c>
      <c r="W1598">
        <f t="shared" si="48"/>
        <v>2025</v>
      </c>
      <c r="X1598" t="str">
        <f t="shared" si="49"/>
        <v>March</v>
      </c>
      <c r="Y1598" s="2">
        <v>45746</v>
      </c>
      <c r="Z1598">
        <v>3</v>
      </c>
      <c r="AA1598" t="b">
        <v>0</v>
      </c>
      <c r="AB1598" s="2">
        <v>45856</v>
      </c>
      <c r="AC1598">
        <v>5</v>
      </c>
      <c r="AD1598">
        <v>33</v>
      </c>
      <c r="AE1598">
        <v>20</v>
      </c>
      <c r="AF1598">
        <v>1.3</v>
      </c>
      <c r="AG1598">
        <v>4.5</v>
      </c>
      <c r="AH1598" s="30">
        <v>0</v>
      </c>
      <c r="AI1598">
        <v>0</v>
      </c>
      <c r="AJ1598" t="s">
        <v>62</v>
      </c>
      <c r="AK1598" t="s">
        <v>42</v>
      </c>
      <c r="AL1598" s="29">
        <f>Table1[[#This Row],[membership_tenure_months]]*Table1[[#This Row],[final_price]]</f>
        <v>127.5</v>
      </c>
    </row>
    <row r="1599" spans="1:38" x14ac:dyDescent="0.35">
      <c r="A1599">
        <v>39</v>
      </c>
      <c r="B1599" t="s">
        <v>34</v>
      </c>
      <c r="C1599">
        <v>3</v>
      </c>
      <c r="D1599" t="s">
        <v>102</v>
      </c>
      <c r="E1599" t="b">
        <v>1</v>
      </c>
      <c r="F1599" s="1">
        <v>0.69236111111111109</v>
      </c>
      <c r="G1599" s="1">
        <v>0.73958333333333337</v>
      </c>
      <c r="H1599">
        <v>68</v>
      </c>
      <c r="I1599" t="b">
        <v>0</v>
      </c>
      <c r="J1599" t="b">
        <v>1</v>
      </c>
      <c r="K1599" t="b">
        <v>0</v>
      </c>
      <c r="L1599" t="s">
        <v>80</v>
      </c>
      <c r="M1599">
        <v>50</v>
      </c>
      <c r="N1599" t="s">
        <v>37</v>
      </c>
      <c r="O1599">
        <v>50</v>
      </c>
      <c r="P1599" t="s">
        <v>93</v>
      </c>
      <c r="Q1599">
        <v>0.15</v>
      </c>
      <c r="R1599" s="29">
        <v>42.5</v>
      </c>
      <c r="S1599" t="s">
        <v>39</v>
      </c>
      <c r="T1599" t="s">
        <v>76</v>
      </c>
      <c r="U1599">
        <v>37.774900000000002</v>
      </c>
      <c r="V1599">
        <v>-122.4194</v>
      </c>
      <c r="W1599">
        <f t="shared" si="48"/>
        <v>2025</v>
      </c>
      <c r="X1599" t="str">
        <f t="shared" si="49"/>
        <v>March</v>
      </c>
      <c r="Y1599" s="2">
        <v>45739</v>
      </c>
      <c r="Z1599">
        <v>3</v>
      </c>
      <c r="AA1599" t="b">
        <v>1</v>
      </c>
      <c r="AB1599" s="2">
        <v>45855</v>
      </c>
      <c r="AC1599">
        <v>5</v>
      </c>
      <c r="AD1599">
        <v>34</v>
      </c>
      <c r="AE1599">
        <v>12</v>
      </c>
      <c r="AF1599">
        <v>1.1000000000000001</v>
      </c>
      <c r="AG1599">
        <v>7.5</v>
      </c>
      <c r="AH1599" s="30">
        <v>0</v>
      </c>
      <c r="AI1599">
        <v>0</v>
      </c>
      <c r="AJ1599" t="s">
        <v>77</v>
      </c>
      <c r="AK1599" t="s">
        <v>42</v>
      </c>
      <c r="AL1599" s="29">
        <f>Table1[[#This Row],[membership_tenure_months]]*Table1[[#This Row],[final_price]]</f>
        <v>212.5</v>
      </c>
    </row>
    <row r="1600" spans="1:38" x14ac:dyDescent="0.35">
      <c r="A1600">
        <v>26</v>
      </c>
      <c r="B1600" t="s">
        <v>34</v>
      </c>
      <c r="C1600">
        <v>2</v>
      </c>
      <c r="D1600" t="s">
        <v>35</v>
      </c>
      <c r="E1600" t="b">
        <v>0</v>
      </c>
      <c r="F1600" s="1">
        <v>0.74791666666666667</v>
      </c>
      <c r="G1600" s="1">
        <v>0.83888888888888891</v>
      </c>
      <c r="H1600">
        <v>131</v>
      </c>
      <c r="I1600" t="b">
        <v>0</v>
      </c>
      <c r="J1600" t="b">
        <v>0</v>
      </c>
      <c r="K1600" t="b">
        <v>0</v>
      </c>
      <c r="L1600" t="s">
        <v>36</v>
      </c>
      <c r="M1600">
        <v>50</v>
      </c>
      <c r="N1600" t="s">
        <v>37</v>
      </c>
      <c r="O1600">
        <v>50</v>
      </c>
      <c r="P1600" t="s">
        <v>93</v>
      </c>
      <c r="Q1600">
        <v>0.15</v>
      </c>
      <c r="R1600" s="29">
        <v>42.5</v>
      </c>
      <c r="S1600" t="s">
        <v>39</v>
      </c>
      <c r="T1600" t="s">
        <v>48</v>
      </c>
      <c r="U1600">
        <v>36.7378</v>
      </c>
      <c r="V1600">
        <v>-119.7871</v>
      </c>
      <c r="W1600">
        <f t="shared" si="48"/>
        <v>2022</v>
      </c>
      <c r="X1600" t="str">
        <f t="shared" si="49"/>
        <v>November</v>
      </c>
      <c r="Y1600" s="2">
        <v>44878</v>
      </c>
      <c r="Z1600">
        <v>0</v>
      </c>
      <c r="AA1600" t="b">
        <v>0</v>
      </c>
      <c r="AB1600" s="2">
        <v>45807</v>
      </c>
      <c r="AC1600">
        <v>33</v>
      </c>
      <c r="AD1600">
        <v>82</v>
      </c>
      <c r="AE1600">
        <v>8</v>
      </c>
      <c r="AF1600">
        <v>2.2000000000000002</v>
      </c>
      <c r="AG1600">
        <v>7.5</v>
      </c>
      <c r="AH1600" s="30">
        <v>1</v>
      </c>
      <c r="AI1600">
        <v>0</v>
      </c>
      <c r="AJ1600" t="s">
        <v>49</v>
      </c>
      <c r="AK1600" t="s">
        <v>42</v>
      </c>
      <c r="AL1600" s="29">
        <f>Table1[[#This Row],[membership_tenure_months]]*Table1[[#This Row],[final_price]]</f>
        <v>1402.5</v>
      </c>
    </row>
    <row r="1601" spans="1:38" x14ac:dyDescent="0.35">
      <c r="A1601">
        <v>27</v>
      </c>
      <c r="B1601" t="s">
        <v>34</v>
      </c>
      <c r="C1601">
        <v>2</v>
      </c>
      <c r="D1601" t="s">
        <v>89</v>
      </c>
      <c r="E1601" t="b">
        <v>0</v>
      </c>
      <c r="F1601" s="1">
        <v>0.86388888888888893</v>
      </c>
      <c r="G1601" s="1">
        <v>0.9145833333333333</v>
      </c>
      <c r="H1601">
        <v>73</v>
      </c>
      <c r="I1601" t="b">
        <v>0</v>
      </c>
      <c r="J1601" t="b">
        <v>1</v>
      </c>
      <c r="K1601" t="b">
        <v>1</v>
      </c>
      <c r="L1601" t="s">
        <v>36</v>
      </c>
      <c r="M1601">
        <v>50</v>
      </c>
      <c r="N1601" t="s">
        <v>37</v>
      </c>
      <c r="O1601">
        <v>50</v>
      </c>
      <c r="P1601" t="s">
        <v>46</v>
      </c>
      <c r="Q1601">
        <v>0</v>
      </c>
      <c r="R1601" s="29">
        <v>50</v>
      </c>
      <c r="S1601" t="s">
        <v>39</v>
      </c>
      <c r="T1601" t="s">
        <v>61</v>
      </c>
      <c r="U1601">
        <v>38.581600000000002</v>
      </c>
      <c r="V1601">
        <v>-121.4944</v>
      </c>
      <c r="W1601">
        <f t="shared" si="48"/>
        <v>2024</v>
      </c>
      <c r="X1601" t="str">
        <f t="shared" si="49"/>
        <v>November</v>
      </c>
      <c r="Y1601" s="2">
        <v>45626</v>
      </c>
      <c r="Z1601">
        <v>3</v>
      </c>
      <c r="AA1601" t="b">
        <v>1</v>
      </c>
      <c r="AB1601" s="2">
        <v>45849</v>
      </c>
      <c r="AC1601">
        <v>9</v>
      </c>
      <c r="AD1601">
        <v>40</v>
      </c>
      <c r="AE1601">
        <v>8</v>
      </c>
      <c r="AF1601">
        <v>1.2</v>
      </c>
      <c r="AG1601">
        <v>0</v>
      </c>
      <c r="AH1601" s="30">
        <v>0</v>
      </c>
      <c r="AI1601">
        <v>1</v>
      </c>
      <c r="AJ1601" t="s">
        <v>62</v>
      </c>
      <c r="AK1601" t="s">
        <v>42</v>
      </c>
      <c r="AL1601" s="29">
        <f>Table1[[#This Row],[membership_tenure_months]]*Table1[[#This Row],[final_price]]</f>
        <v>450</v>
      </c>
    </row>
    <row r="1602" spans="1:38" x14ac:dyDescent="0.35">
      <c r="A1602">
        <v>16</v>
      </c>
      <c r="B1602" t="s">
        <v>34</v>
      </c>
      <c r="C1602">
        <v>1</v>
      </c>
      <c r="D1602" t="s">
        <v>81</v>
      </c>
      <c r="E1602" t="b">
        <v>0</v>
      </c>
      <c r="F1602" s="1">
        <v>0.36180555555555555</v>
      </c>
      <c r="G1602" s="1">
        <v>0.48125000000000001</v>
      </c>
      <c r="H1602">
        <v>172</v>
      </c>
      <c r="I1602" t="b">
        <v>0</v>
      </c>
      <c r="J1602" t="b">
        <v>0</v>
      </c>
      <c r="K1602" t="b">
        <v>1</v>
      </c>
      <c r="L1602" t="s">
        <v>80</v>
      </c>
      <c r="M1602">
        <v>50</v>
      </c>
      <c r="N1602" t="s">
        <v>82</v>
      </c>
      <c r="O1602">
        <v>37.5</v>
      </c>
      <c r="P1602" t="s">
        <v>38</v>
      </c>
      <c r="Q1602">
        <v>0.05</v>
      </c>
      <c r="R1602" s="29">
        <v>35.625</v>
      </c>
      <c r="S1602" t="s">
        <v>39</v>
      </c>
      <c r="T1602" t="s">
        <v>76</v>
      </c>
      <c r="U1602">
        <v>37.774900000000002</v>
      </c>
      <c r="V1602">
        <v>-122.4194</v>
      </c>
      <c r="W1602">
        <f t="shared" ref="W1602:W1665" si="50">YEAR(Y:Y)</f>
        <v>2024</v>
      </c>
      <c r="X1602" t="str">
        <f t="shared" ref="X1602:X1665" si="51">TEXT(Y:Y,"MMMM")</f>
        <v>July</v>
      </c>
      <c r="Y1602" s="2">
        <v>45486</v>
      </c>
      <c r="Z1602">
        <v>0</v>
      </c>
      <c r="AA1602" t="b">
        <v>1</v>
      </c>
      <c r="AB1602" s="2">
        <v>45841</v>
      </c>
      <c r="AC1602">
        <v>13</v>
      </c>
      <c r="AD1602">
        <v>48</v>
      </c>
      <c r="AE1602">
        <v>4</v>
      </c>
      <c r="AF1602">
        <v>2.9</v>
      </c>
      <c r="AG1602">
        <v>1.88</v>
      </c>
      <c r="AH1602" s="30">
        <v>0</v>
      </c>
      <c r="AI1602">
        <v>0</v>
      </c>
      <c r="AJ1602" t="s">
        <v>77</v>
      </c>
      <c r="AK1602" t="s">
        <v>42</v>
      </c>
      <c r="AL1602" s="29">
        <f>Table1[[#This Row],[membership_tenure_months]]*Table1[[#This Row],[final_price]]</f>
        <v>463.125</v>
      </c>
    </row>
    <row r="1603" spans="1:38" x14ac:dyDescent="0.35">
      <c r="A1603">
        <v>28</v>
      </c>
      <c r="B1603" t="s">
        <v>54</v>
      </c>
      <c r="C1603">
        <v>2</v>
      </c>
      <c r="D1603" t="s">
        <v>92</v>
      </c>
      <c r="E1603" t="b">
        <v>0</v>
      </c>
      <c r="F1603" s="1">
        <v>0.59166666666666667</v>
      </c>
      <c r="G1603" s="1">
        <v>0.6430555555555556</v>
      </c>
      <c r="H1603">
        <v>74</v>
      </c>
      <c r="I1603" t="b">
        <v>1</v>
      </c>
      <c r="J1603" t="b">
        <v>0</v>
      </c>
      <c r="K1603" t="b">
        <v>0</v>
      </c>
      <c r="L1603" t="s">
        <v>80</v>
      </c>
      <c r="M1603">
        <v>20</v>
      </c>
      <c r="N1603" t="s">
        <v>37</v>
      </c>
      <c r="O1603">
        <v>20</v>
      </c>
      <c r="P1603" t="s">
        <v>38</v>
      </c>
      <c r="Q1603">
        <v>0.05</v>
      </c>
      <c r="R1603" s="29">
        <v>19</v>
      </c>
      <c r="S1603" t="s">
        <v>56</v>
      </c>
      <c r="T1603" t="s">
        <v>52</v>
      </c>
      <c r="U1603">
        <v>37.804400000000001</v>
      </c>
      <c r="V1603">
        <v>-122.27119999999999</v>
      </c>
      <c r="W1603">
        <f t="shared" si="50"/>
        <v>2024</v>
      </c>
      <c r="X1603" t="str">
        <f t="shared" si="51"/>
        <v>October</v>
      </c>
      <c r="Y1603" s="2">
        <v>45589</v>
      </c>
      <c r="Z1603">
        <v>0</v>
      </c>
      <c r="AA1603" t="b">
        <v>0</v>
      </c>
      <c r="AB1603" s="2">
        <v>45847</v>
      </c>
      <c r="AC1603">
        <v>10</v>
      </c>
      <c r="AD1603">
        <v>42</v>
      </c>
      <c r="AE1603">
        <v>8</v>
      </c>
      <c r="AF1603">
        <v>1.2</v>
      </c>
      <c r="AG1603">
        <v>1</v>
      </c>
      <c r="AH1603" s="30">
        <v>0</v>
      </c>
      <c r="AI1603">
        <v>0</v>
      </c>
      <c r="AJ1603" t="s">
        <v>53</v>
      </c>
      <c r="AK1603" t="s">
        <v>42</v>
      </c>
      <c r="AL1603" s="29">
        <f>Table1[[#This Row],[membership_tenure_months]]*Table1[[#This Row],[final_price]]</f>
        <v>190</v>
      </c>
    </row>
    <row r="1604" spans="1:38" x14ac:dyDescent="0.35">
      <c r="A1604">
        <v>24</v>
      </c>
      <c r="B1604" t="s">
        <v>54</v>
      </c>
      <c r="C1604">
        <v>4</v>
      </c>
      <c r="D1604" t="s">
        <v>118</v>
      </c>
      <c r="E1604" t="b">
        <v>1</v>
      </c>
      <c r="F1604" s="1">
        <v>0.55000000000000004</v>
      </c>
      <c r="G1604" s="1">
        <v>0.61736111111111114</v>
      </c>
      <c r="H1604">
        <v>97</v>
      </c>
      <c r="I1604" t="b">
        <v>0</v>
      </c>
      <c r="J1604" t="b">
        <v>1</v>
      </c>
      <c r="K1604" t="b">
        <v>0</v>
      </c>
      <c r="L1604" t="s">
        <v>80</v>
      </c>
      <c r="M1604">
        <v>20</v>
      </c>
      <c r="N1604" t="s">
        <v>37</v>
      </c>
      <c r="O1604">
        <v>20</v>
      </c>
      <c r="P1604" t="s">
        <v>93</v>
      </c>
      <c r="Q1604">
        <v>0.15</v>
      </c>
      <c r="R1604" s="29">
        <v>17</v>
      </c>
      <c r="S1604" t="s">
        <v>56</v>
      </c>
      <c r="T1604" t="s">
        <v>83</v>
      </c>
      <c r="U1604">
        <v>33.770099999999999</v>
      </c>
      <c r="V1604">
        <v>-118.19370000000001</v>
      </c>
      <c r="W1604">
        <f t="shared" si="50"/>
        <v>2024</v>
      </c>
      <c r="X1604" t="str">
        <f t="shared" si="51"/>
        <v>June</v>
      </c>
      <c r="Y1604" s="2">
        <v>45452</v>
      </c>
      <c r="Z1604">
        <v>5</v>
      </c>
      <c r="AA1604" t="b">
        <v>1</v>
      </c>
      <c r="AB1604" s="2">
        <v>45839</v>
      </c>
      <c r="AC1604">
        <v>14</v>
      </c>
      <c r="AD1604">
        <v>50</v>
      </c>
      <c r="AE1604">
        <v>16</v>
      </c>
      <c r="AF1604">
        <v>1.6</v>
      </c>
      <c r="AG1604">
        <v>3</v>
      </c>
      <c r="AH1604" s="30">
        <v>0</v>
      </c>
      <c r="AI1604">
        <v>0</v>
      </c>
      <c r="AJ1604" t="s">
        <v>84</v>
      </c>
      <c r="AK1604" t="s">
        <v>42</v>
      </c>
      <c r="AL1604" s="29">
        <f>Table1[[#This Row],[membership_tenure_months]]*Table1[[#This Row],[final_price]]</f>
        <v>238</v>
      </c>
    </row>
    <row r="1605" spans="1:38" x14ac:dyDescent="0.35">
      <c r="A1605">
        <v>43</v>
      </c>
      <c r="B1605" t="s">
        <v>43</v>
      </c>
      <c r="C1605">
        <v>1</v>
      </c>
      <c r="D1605" t="s">
        <v>86</v>
      </c>
      <c r="E1605" t="b">
        <v>0</v>
      </c>
      <c r="F1605" s="1">
        <v>0.34513888888888888</v>
      </c>
      <c r="G1605" s="1">
        <v>0.38055555555555554</v>
      </c>
      <c r="H1605">
        <v>51</v>
      </c>
      <c r="I1605" t="b">
        <v>0</v>
      </c>
      <c r="J1605" t="b">
        <v>1</v>
      </c>
      <c r="K1605" t="b">
        <v>1</v>
      </c>
      <c r="L1605" t="s">
        <v>36</v>
      </c>
      <c r="M1605">
        <v>30</v>
      </c>
      <c r="N1605" t="s">
        <v>82</v>
      </c>
      <c r="O1605">
        <v>22.5</v>
      </c>
      <c r="P1605" t="s">
        <v>51</v>
      </c>
      <c r="Q1605">
        <v>0.1</v>
      </c>
      <c r="R1605" s="29">
        <v>20.25</v>
      </c>
      <c r="S1605" t="s">
        <v>47</v>
      </c>
      <c r="T1605" t="s">
        <v>48</v>
      </c>
      <c r="U1605">
        <v>36.7378</v>
      </c>
      <c r="V1605">
        <v>-119.7871</v>
      </c>
      <c r="W1605">
        <f t="shared" si="50"/>
        <v>2025</v>
      </c>
      <c r="X1605" t="str">
        <f t="shared" si="51"/>
        <v>April</v>
      </c>
      <c r="Y1605" s="2">
        <v>45757</v>
      </c>
      <c r="Z1605">
        <v>4</v>
      </c>
      <c r="AA1605" t="b">
        <v>0</v>
      </c>
      <c r="AB1605" s="2">
        <v>45856</v>
      </c>
      <c r="AC1605">
        <v>4</v>
      </c>
      <c r="AD1605">
        <v>33</v>
      </c>
      <c r="AE1605">
        <v>4</v>
      </c>
      <c r="AF1605">
        <v>0.8</v>
      </c>
      <c r="AG1605">
        <v>2.25</v>
      </c>
      <c r="AH1605" s="30">
        <v>0</v>
      </c>
      <c r="AI1605">
        <v>0</v>
      </c>
      <c r="AJ1605" t="s">
        <v>49</v>
      </c>
      <c r="AK1605" t="s">
        <v>42</v>
      </c>
      <c r="AL1605" s="29">
        <f>Table1[[#This Row],[membership_tenure_months]]*Table1[[#This Row],[final_price]]</f>
        <v>81</v>
      </c>
    </row>
    <row r="1606" spans="1:38" x14ac:dyDescent="0.35">
      <c r="A1606">
        <v>24</v>
      </c>
      <c r="B1606" t="s">
        <v>34</v>
      </c>
      <c r="C1606">
        <v>2</v>
      </c>
      <c r="D1606" t="s">
        <v>135</v>
      </c>
      <c r="E1606" t="b">
        <v>0</v>
      </c>
      <c r="F1606" s="1">
        <v>0.55694444444444446</v>
      </c>
      <c r="G1606" s="1">
        <v>0.60902777777777772</v>
      </c>
      <c r="H1606">
        <v>75</v>
      </c>
      <c r="I1606" t="b">
        <v>1</v>
      </c>
      <c r="J1606" t="b">
        <v>1</v>
      </c>
      <c r="K1606" t="b">
        <v>0</v>
      </c>
      <c r="L1606" t="s">
        <v>60</v>
      </c>
      <c r="M1606">
        <v>50</v>
      </c>
      <c r="N1606" t="s">
        <v>97</v>
      </c>
      <c r="O1606">
        <v>45</v>
      </c>
      <c r="P1606" t="s">
        <v>38</v>
      </c>
      <c r="Q1606">
        <v>0.05</v>
      </c>
      <c r="R1606" s="29">
        <v>42.75</v>
      </c>
      <c r="S1606" t="s">
        <v>39</v>
      </c>
      <c r="T1606" t="s">
        <v>52</v>
      </c>
      <c r="U1606">
        <v>37.804400000000001</v>
      </c>
      <c r="V1606">
        <v>-122.27119999999999</v>
      </c>
      <c r="W1606">
        <f t="shared" si="50"/>
        <v>2023</v>
      </c>
      <c r="X1606" t="str">
        <f t="shared" si="51"/>
        <v>December</v>
      </c>
      <c r="Y1606" s="2">
        <v>45278</v>
      </c>
      <c r="Z1606">
        <v>2</v>
      </c>
      <c r="AA1606" t="b">
        <v>1</v>
      </c>
      <c r="AB1606" s="2">
        <v>45829</v>
      </c>
      <c r="AC1606">
        <v>20</v>
      </c>
      <c r="AD1606">
        <v>60</v>
      </c>
      <c r="AE1606">
        <v>8</v>
      </c>
      <c r="AF1606">
        <v>1.2</v>
      </c>
      <c r="AG1606">
        <v>2.25</v>
      </c>
      <c r="AH1606" s="30">
        <v>0</v>
      </c>
      <c r="AI1606">
        <v>0</v>
      </c>
      <c r="AJ1606" t="s">
        <v>53</v>
      </c>
      <c r="AK1606" t="s">
        <v>42</v>
      </c>
      <c r="AL1606" s="29">
        <f>Table1[[#This Row],[membership_tenure_months]]*Table1[[#This Row],[final_price]]</f>
        <v>855</v>
      </c>
    </row>
    <row r="1607" spans="1:38" x14ac:dyDescent="0.35">
      <c r="A1607">
        <v>33</v>
      </c>
      <c r="B1607" t="s">
        <v>54</v>
      </c>
      <c r="C1607">
        <v>4</v>
      </c>
      <c r="D1607" t="s">
        <v>67</v>
      </c>
      <c r="E1607" t="b">
        <v>0</v>
      </c>
      <c r="F1607" s="1">
        <v>0.43333333333333335</v>
      </c>
      <c r="G1607" s="1">
        <v>0.49166666666666664</v>
      </c>
      <c r="H1607">
        <v>84</v>
      </c>
      <c r="I1607" t="b">
        <v>1</v>
      </c>
      <c r="J1607" t="b">
        <v>0</v>
      </c>
      <c r="K1607" t="b">
        <v>0</v>
      </c>
      <c r="L1607" t="s">
        <v>36</v>
      </c>
      <c r="M1607">
        <v>20</v>
      </c>
      <c r="N1607" t="s">
        <v>37</v>
      </c>
      <c r="O1607">
        <v>20</v>
      </c>
      <c r="P1607" t="s">
        <v>51</v>
      </c>
      <c r="Q1607">
        <v>0.1</v>
      </c>
      <c r="R1607" s="29">
        <v>18</v>
      </c>
      <c r="S1607" t="s">
        <v>56</v>
      </c>
      <c r="T1607" t="s">
        <v>69</v>
      </c>
      <c r="U1607">
        <v>32.715699999999998</v>
      </c>
      <c r="V1607">
        <v>-117.1611</v>
      </c>
      <c r="W1607">
        <f t="shared" si="50"/>
        <v>2025</v>
      </c>
      <c r="X1607" t="str">
        <f t="shared" si="51"/>
        <v>April</v>
      </c>
      <c r="Y1607" s="2">
        <v>45758</v>
      </c>
      <c r="Z1607">
        <v>0</v>
      </c>
      <c r="AA1607" t="b">
        <v>0</v>
      </c>
      <c r="AB1607" s="2">
        <v>45856</v>
      </c>
      <c r="AC1607">
        <v>4</v>
      </c>
      <c r="AD1607">
        <v>33</v>
      </c>
      <c r="AE1607">
        <v>16</v>
      </c>
      <c r="AF1607">
        <v>1.4</v>
      </c>
      <c r="AG1607">
        <v>2</v>
      </c>
      <c r="AH1607" s="30">
        <v>0</v>
      </c>
      <c r="AI1607">
        <v>0</v>
      </c>
      <c r="AJ1607" t="s">
        <v>70</v>
      </c>
      <c r="AK1607" t="s">
        <v>42</v>
      </c>
      <c r="AL1607" s="29">
        <f>Table1[[#This Row],[membership_tenure_months]]*Table1[[#This Row],[final_price]]</f>
        <v>72</v>
      </c>
    </row>
    <row r="1608" spans="1:38" x14ac:dyDescent="0.35">
      <c r="A1608">
        <v>45</v>
      </c>
      <c r="B1608" t="s">
        <v>34</v>
      </c>
      <c r="C1608">
        <v>3</v>
      </c>
      <c r="D1608" t="s">
        <v>147</v>
      </c>
      <c r="E1608" t="b">
        <v>0</v>
      </c>
      <c r="F1608" s="1">
        <v>0.40486111111111112</v>
      </c>
      <c r="G1608" s="1">
        <v>0.46944444444444444</v>
      </c>
      <c r="H1608">
        <v>93</v>
      </c>
      <c r="I1608" t="b">
        <v>1</v>
      </c>
      <c r="J1608" t="b">
        <v>0</v>
      </c>
      <c r="K1608" t="b">
        <v>1</v>
      </c>
      <c r="L1608" t="s">
        <v>75</v>
      </c>
      <c r="M1608">
        <v>50</v>
      </c>
      <c r="N1608" t="s">
        <v>37</v>
      </c>
      <c r="O1608">
        <v>50</v>
      </c>
      <c r="P1608" t="s">
        <v>46</v>
      </c>
      <c r="Q1608">
        <v>0</v>
      </c>
      <c r="R1608" s="29">
        <v>50</v>
      </c>
      <c r="S1608" t="s">
        <v>39</v>
      </c>
      <c r="T1608" t="s">
        <v>69</v>
      </c>
      <c r="U1608">
        <v>32.715699999999998</v>
      </c>
      <c r="V1608">
        <v>-117.1611</v>
      </c>
      <c r="W1608">
        <f t="shared" si="50"/>
        <v>2023</v>
      </c>
      <c r="X1608" t="str">
        <f t="shared" si="51"/>
        <v>February</v>
      </c>
      <c r="Y1608" s="2">
        <v>44978</v>
      </c>
      <c r="Z1608">
        <v>0</v>
      </c>
      <c r="AA1608" t="b">
        <v>1</v>
      </c>
      <c r="AB1608" s="2">
        <v>45812</v>
      </c>
      <c r="AC1608">
        <v>30</v>
      </c>
      <c r="AD1608">
        <v>77</v>
      </c>
      <c r="AE1608">
        <v>12</v>
      </c>
      <c r="AF1608">
        <v>1.6</v>
      </c>
      <c r="AG1608">
        <v>0</v>
      </c>
      <c r="AH1608" s="30">
        <v>1</v>
      </c>
      <c r="AI1608">
        <v>1</v>
      </c>
      <c r="AJ1608" t="s">
        <v>70</v>
      </c>
      <c r="AK1608" t="s">
        <v>42</v>
      </c>
      <c r="AL1608" s="29">
        <f>Table1[[#This Row],[membership_tenure_months]]*Table1[[#This Row],[final_price]]</f>
        <v>1500</v>
      </c>
    </row>
    <row r="1609" spans="1:38" x14ac:dyDescent="0.35">
      <c r="A1609">
        <v>21</v>
      </c>
      <c r="B1609" t="s">
        <v>66</v>
      </c>
      <c r="C1609">
        <v>3</v>
      </c>
      <c r="D1609" t="s">
        <v>99</v>
      </c>
      <c r="E1609" t="b">
        <v>0</v>
      </c>
      <c r="F1609" s="1">
        <v>0.5444444444444444</v>
      </c>
      <c r="G1609" s="1">
        <v>0.59791666666666665</v>
      </c>
      <c r="H1609">
        <v>77</v>
      </c>
      <c r="I1609" t="b">
        <v>1</v>
      </c>
      <c r="J1609" t="b">
        <v>0</v>
      </c>
      <c r="K1609" t="b">
        <v>0</v>
      </c>
      <c r="L1609" t="s">
        <v>36</v>
      </c>
      <c r="M1609">
        <v>70</v>
      </c>
      <c r="N1609" t="s">
        <v>82</v>
      </c>
      <c r="O1609">
        <v>52.5</v>
      </c>
      <c r="P1609" t="s">
        <v>51</v>
      </c>
      <c r="Q1609">
        <v>0.1</v>
      </c>
      <c r="R1609" s="29">
        <v>47.25</v>
      </c>
      <c r="S1609" t="s">
        <v>68</v>
      </c>
      <c r="T1609" t="s">
        <v>57</v>
      </c>
      <c r="U1609">
        <v>33.836599999999997</v>
      </c>
      <c r="V1609">
        <v>-117.9143</v>
      </c>
      <c r="W1609">
        <f t="shared" si="50"/>
        <v>2024</v>
      </c>
      <c r="X1609" t="str">
        <f t="shared" si="51"/>
        <v>October</v>
      </c>
      <c r="Y1609" s="2">
        <v>45582</v>
      </c>
      <c r="Z1609">
        <v>0</v>
      </c>
      <c r="AA1609" t="b">
        <v>1</v>
      </c>
      <c r="AB1609" s="2">
        <v>45846</v>
      </c>
      <c r="AC1609">
        <v>10</v>
      </c>
      <c r="AD1609">
        <v>43</v>
      </c>
      <c r="AE1609">
        <v>12</v>
      </c>
      <c r="AF1609">
        <v>1.3</v>
      </c>
      <c r="AG1609">
        <v>5.25</v>
      </c>
      <c r="AH1609" s="30">
        <v>0</v>
      </c>
      <c r="AI1609">
        <v>1</v>
      </c>
      <c r="AJ1609" t="s">
        <v>58</v>
      </c>
      <c r="AK1609" t="s">
        <v>42</v>
      </c>
      <c r="AL1609" s="29">
        <f>Table1[[#This Row],[membership_tenure_months]]*Table1[[#This Row],[final_price]]</f>
        <v>472.5</v>
      </c>
    </row>
    <row r="1610" spans="1:38" x14ac:dyDescent="0.35">
      <c r="A1610">
        <v>24</v>
      </c>
      <c r="B1610" t="s">
        <v>43</v>
      </c>
      <c r="C1610">
        <v>1</v>
      </c>
      <c r="D1610" t="s">
        <v>116</v>
      </c>
      <c r="E1610" t="b">
        <v>0</v>
      </c>
      <c r="F1610" s="1">
        <v>0.54513888888888884</v>
      </c>
      <c r="G1610" s="1">
        <v>0.64513888888888893</v>
      </c>
      <c r="H1610">
        <v>144</v>
      </c>
      <c r="I1610" t="b">
        <v>0</v>
      </c>
      <c r="J1610" t="b">
        <v>1</v>
      </c>
      <c r="K1610" t="b">
        <v>1</v>
      </c>
      <c r="L1610" t="s">
        <v>45</v>
      </c>
      <c r="M1610">
        <v>30</v>
      </c>
      <c r="N1610" t="s">
        <v>37</v>
      </c>
      <c r="O1610">
        <v>30</v>
      </c>
      <c r="P1610" t="s">
        <v>46</v>
      </c>
      <c r="Q1610">
        <v>0</v>
      </c>
      <c r="R1610" s="29">
        <v>30</v>
      </c>
      <c r="S1610" t="s">
        <v>47</v>
      </c>
      <c r="T1610" t="s">
        <v>76</v>
      </c>
      <c r="U1610">
        <v>37.774900000000002</v>
      </c>
      <c r="V1610">
        <v>-122.4194</v>
      </c>
      <c r="W1610">
        <f t="shared" si="50"/>
        <v>2023</v>
      </c>
      <c r="X1610" t="str">
        <f t="shared" si="51"/>
        <v>November</v>
      </c>
      <c r="Y1610" s="2">
        <v>45255</v>
      </c>
      <c r="Z1610">
        <v>3</v>
      </c>
      <c r="AA1610" t="b">
        <v>0</v>
      </c>
      <c r="AB1610" s="2">
        <v>45828</v>
      </c>
      <c r="AC1610">
        <v>21</v>
      </c>
      <c r="AD1610">
        <v>61</v>
      </c>
      <c r="AE1610">
        <v>4</v>
      </c>
      <c r="AF1610">
        <v>2.4</v>
      </c>
      <c r="AG1610">
        <v>0</v>
      </c>
      <c r="AH1610" s="30">
        <v>1</v>
      </c>
      <c r="AI1610">
        <v>0</v>
      </c>
      <c r="AJ1610" t="s">
        <v>77</v>
      </c>
      <c r="AK1610" t="s">
        <v>42</v>
      </c>
      <c r="AL1610" s="29">
        <f>Table1[[#This Row],[membership_tenure_months]]*Table1[[#This Row],[final_price]]</f>
        <v>630</v>
      </c>
    </row>
    <row r="1611" spans="1:38" x14ac:dyDescent="0.35">
      <c r="A1611">
        <v>37</v>
      </c>
      <c r="B1611" t="s">
        <v>34</v>
      </c>
      <c r="C1611">
        <v>3</v>
      </c>
      <c r="D1611" t="s">
        <v>133</v>
      </c>
      <c r="E1611" t="b">
        <v>0</v>
      </c>
      <c r="F1611" s="1">
        <v>0.85763888888888884</v>
      </c>
      <c r="G1611" s="1">
        <v>0.95694444444444449</v>
      </c>
      <c r="H1611">
        <v>143</v>
      </c>
      <c r="I1611" t="b">
        <v>0</v>
      </c>
      <c r="J1611" t="b">
        <v>1</v>
      </c>
      <c r="K1611" t="b">
        <v>0</v>
      </c>
      <c r="L1611" t="s">
        <v>36</v>
      </c>
      <c r="M1611">
        <v>50</v>
      </c>
      <c r="N1611" t="s">
        <v>37</v>
      </c>
      <c r="O1611">
        <v>50</v>
      </c>
      <c r="P1611" t="s">
        <v>38</v>
      </c>
      <c r="Q1611">
        <v>0.05</v>
      </c>
      <c r="R1611" s="29">
        <v>47.5</v>
      </c>
      <c r="S1611" t="s">
        <v>39</v>
      </c>
      <c r="T1611" t="s">
        <v>48</v>
      </c>
      <c r="U1611">
        <v>36.7378</v>
      </c>
      <c r="V1611">
        <v>-119.7871</v>
      </c>
      <c r="W1611">
        <f t="shared" si="50"/>
        <v>2022</v>
      </c>
      <c r="X1611" t="str">
        <f t="shared" si="51"/>
        <v>November</v>
      </c>
      <c r="Y1611" s="2">
        <v>44893</v>
      </c>
      <c r="Z1611">
        <v>6</v>
      </c>
      <c r="AA1611" t="b">
        <v>0</v>
      </c>
      <c r="AB1611" s="2">
        <v>45808</v>
      </c>
      <c r="AC1611">
        <v>33</v>
      </c>
      <c r="AD1611">
        <v>81</v>
      </c>
      <c r="AE1611">
        <v>12</v>
      </c>
      <c r="AF1611">
        <v>2.4</v>
      </c>
      <c r="AG1611">
        <v>2.5</v>
      </c>
      <c r="AH1611" s="30">
        <v>1</v>
      </c>
      <c r="AI1611">
        <v>1</v>
      </c>
      <c r="AJ1611" t="s">
        <v>49</v>
      </c>
      <c r="AK1611" t="s">
        <v>42</v>
      </c>
      <c r="AL1611" s="29">
        <f>Table1[[#This Row],[membership_tenure_months]]*Table1[[#This Row],[final_price]]</f>
        <v>1567.5</v>
      </c>
    </row>
    <row r="1612" spans="1:38" x14ac:dyDescent="0.35">
      <c r="A1612">
        <v>35</v>
      </c>
      <c r="B1612" t="s">
        <v>34</v>
      </c>
      <c r="C1612">
        <v>2</v>
      </c>
      <c r="D1612" t="s">
        <v>111</v>
      </c>
      <c r="E1612" t="b">
        <v>1</v>
      </c>
      <c r="F1612" s="1">
        <v>0.59861111111111109</v>
      </c>
      <c r="G1612" s="1">
        <v>0.65486111111111112</v>
      </c>
      <c r="H1612">
        <v>81</v>
      </c>
      <c r="I1612" t="b">
        <v>1</v>
      </c>
      <c r="J1612" t="b">
        <v>0</v>
      </c>
      <c r="K1612" t="b">
        <v>0</v>
      </c>
      <c r="L1612" t="s">
        <v>45</v>
      </c>
      <c r="M1612">
        <v>50</v>
      </c>
      <c r="N1612" t="s">
        <v>82</v>
      </c>
      <c r="O1612">
        <v>37.5</v>
      </c>
      <c r="P1612" t="s">
        <v>38</v>
      </c>
      <c r="Q1612">
        <v>0.05</v>
      </c>
      <c r="R1612" s="29">
        <v>35.625</v>
      </c>
      <c r="S1612" t="s">
        <v>39</v>
      </c>
      <c r="T1612" t="s">
        <v>52</v>
      </c>
      <c r="U1612">
        <v>37.804400000000001</v>
      </c>
      <c r="V1612">
        <v>-122.27119999999999</v>
      </c>
      <c r="W1612">
        <f t="shared" si="50"/>
        <v>2023</v>
      </c>
      <c r="X1612" t="str">
        <f t="shared" si="51"/>
        <v>July</v>
      </c>
      <c r="Y1612" s="2">
        <v>45137</v>
      </c>
      <c r="Z1612">
        <v>0</v>
      </c>
      <c r="AA1612" t="b">
        <v>1</v>
      </c>
      <c r="AB1612" s="2">
        <v>45821</v>
      </c>
      <c r="AC1612">
        <v>25</v>
      </c>
      <c r="AD1612">
        <v>68</v>
      </c>
      <c r="AE1612">
        <v>8</v>
      </c>
      <c r="AF1612">
        <v>1.4</v>
      </c>
      <c r="AG1612">
        <v>1.88</v>
      </c>
      <c r="AH1612" s="30">
        <v>1</v>
      </c>
      <c r="AI1612">
        <v>0</v>
      </c>
      <c r="AJ1612" t="s">
        <v>53</v>
      </c>
      <c r="AK1612" t="s">
        <v>42</v>
      </c>
      <c r="AL1612" s="29">
        <f>Table1[[#This Row],[membership_tenure_months]]*Table1[[#This Row],[final_price]]</f>
        <v>890.625</v>
      </c>
    </row>
    <row r="1613" spans="1:38" x14ac:dyDescent="0.35">
      <c r="A1613">
        <v>43</v>
      </c>
      <c r="B1613" t="s">
        <v>43</v>
      </c>
      <c r="C1613">
        <v>3</v>
      </c>
      <c r="D1613" t="s">
        <v>141</v>
      </c>
      <c r="E1613" t="b">
        <v>0</v>
      </c>
      <c r="F1613" s="1">
        <v>0.77569444444444446</v>
      </c>
      <c r="G1613" s="1">
        <v>0.84375</v>
      </c>
      <c r="H1613">
        <v>98</v>
      </c>
      <c r="I1613" t="b">
        <v>0</v>
      </c>
      <c r="J1613" t="b">
        <v>1</v>
      </c>
      <c r="K1613" t="b">
        <v>1</v>
      </c>
      <c r="L1613" t="s">
        <v>80</v>
      </c>
      <c r="M1613">
        <v>30</v>
      </c>
      <c r="N1613" t="s">
        <v>97</v>
      </c>
      <c r="O1613">
        <v>27</v>
      </c>
      <c r="P1613" t="s">
        <v>51</v>
      </c>
      <c r="Q1613">
        <v>0.1</v>
      </c>
      <c r="R1613" s="29">
        <v>24.3</v>
      </c>
      <c r="S1613" t="s">
        <v>47</v>
      </c>
      <c r="T1613" t="s">
        <v>48</v>
      </c>
      <c r="U1613">
        <v>36.7378</v>
      </c>
      <c r="V1613">
        <v>-119.7871</v>
      </c>
      <c r="W1613">
        <f t="shared" si="50"/>
        <v>2023</v>
      </c>
      <c r="X1613" t="str">
        <f t="shared" si="51"/>
        <v>December</v>
      </c>
      <c r="Y1613" s="2">
        <v>45263</v>
      </c>
      <c r="Z1613">
        <v>6</v>
      </c>
      <c r="AA1613" t="b">
        <v>1</v>
      </c>
      <c r="AB1613" s="2">
        <v>45829</v>
      </c>
      <c r="AC1613">
        <v>20</v>
      </c>
      <c r="AD1613">
        <v>60</v>
      </c>
      <c r="AE1613">
        <v>12</v>
      </c>
      <c r="AF1613">
        <v>1.6</v>
      </c>
      <c r="AG1613">
        <v>2.7</v>
      </c>
      <c r="AH1613" s="30">
        <v>0</v>
      </c>
      <c r="AI1613">
        <v>0</v>
      </c>
      <c r="AJ1613" t="s">
        <v>49</v>
      </c>
      <c r="AK1613" t="s">
        <v>42</v>
      </c>
      <c r="AL1613" s="29">
        <f>Table1[[#This Row],[membership_tenure_months]]*Table1[[#This Row],[final_price]]</f>
        <v>486</v>
      </c>
    </row>
    <row r="1614" spans="1:38" x14ac:dyDescent="0.35">
      <c r="A1614">
        <v>14</v>
      </c>
      <c r="B1614" t="s">
        <v>54</v>
      </c>
      <c r="C1614">
        <v>2</v>
      </c>
      <c r="D1614" t="s">
        <v>115</v>
      </c>
      <c r="E1614" t="b">
        <v>1</v>
      </c>
      <c r="F1614" s="1">
        <v>0.38958333333333334</v>
      </c>
      <c r="G1614" s="1">
        <v>0.5083333333333333</v>
      </c>
      <c r="H1614">
        <v>171</v>
      </c>
      <c r="I1614" t="b">
        <v>0</v>
      </c>
      <c r="J1614" t="b">
        <v>1</v>
      </c>
      <c r="K1614" t="b">
        <v>0</v>
      </c>
      <c r="L1614" t="s">
        <v>36</v>
      </c>
      <c r="M1614">
        <v>20</v>
      </c>
      <c r="N1614" t="s">
        <v>37</v>
      </c>
      <c r="O1614">
        <v>20</v>
      </c>
      <c r="P1614" t="s">
        <v>51</v>
      </c>
      <c r="Q1614">
        <v>0.1</v>
      </c>
      <c r="R1614" s="29">
        <v>18</v>
      </c>
      <c r="S1614" t="s">
        <v>56</v>
      </c>
      <c r="T1614" t="s">
        <v>72</v>
      </c>
      <c r="U1614">
        <v>35.3733</v>
      </c>
      <c r="V1614">
        <v>-119.0187</v>
      </c>
      <c r="W1614">
        <f t="shared" si="50"/>
        <v>2024</v>
      </c>
      <c r="X1614" t="str">
        <f t="shared" si="51"/>
        <v>July</v>
      </c>
      <c r="Y1614" s="2">
        <v>45485</v>
      </c>
      <c r="Z1614">
        <v>3</v>
      </c>
      <c r="AA1614" t="b">
        <v>1</v>
      </c>
      <c r="AB1614" s="2">
        <v>45841</v>
      </c>
      <c r="AC1614">
        <v>13</v>
      </c>
      <c r="AD1614">
        <v>48</v>
      </c>
      <c r="AE1614">
        <v>8</v>
      </c>
      <c r="AF1614">
        <v>2.8</v>
      </c>
      <c r="AG1614">
        <v>2</v>
      </c>
      <c r="AH1614" s="30">
        <v>0</v>
      </c>
      <c r="AI1614">
        <v>0</v>
      </c>
      <c r="AJ1614" t="s">
        <v>73</v>
      </c>
      <c r="AK1614" t="s">
        <v>42</v>
      </c>
      <c r="AL1614" s="29">
        <f>Table1[[#This Row],[membership_tenure_months]]*Table1[[#This Row],[final_price]]</f>
        <v>234</v>
      </c>
    </row>
    <row r="1615" spans="1:38" x14ac:dyDescent="0.35">
      <c r="A1615">
        <v>44</v>
      </c>
      <c r="B1615" t="s">
        <v>34</v>
      </c>
      <c r="C1615">
        <v>1</v>
      </c>
      <c r="D1615" t="s">
        <v>63</v>
      </c>
      <c r="E1615" t="b">
        <v>0</v>
      </c>
      <c r="F1615" s="1">
        <v>0.64861111111111114</v>
      </c>
      <c r="G1615" s="1">
        <v>0.69513888888888886</v>
      </c>
      <c r="H1615">
        <v>67</v>
      </c>
      <c r="I1615" t="b">
        <v>1</v>
      </c>
      <c r="J1615" t="b">
        <v>1</v>
      </c>
      <c r="K1615" t="b">
        <v>0</v>
      </c>
      <c r="L1615" t="s">
        <v>80</v>
      </c>
      <c r="M1615">
        <v>50</v>
      </c>
      <c r="N1615" t="s">
        <v>37</v>
      </c>
      <c r="O1615">
        <v>50</v>
      </c>
      <c r="P1615" t="s">
        <v>46</v>
      </c>
      <c r="Q1615">
        <v>0</v>
      </c>
      <c r="R1615" s="29">
        <v>50</v>
      </c>
      <c r="S1615" t="s">
        <v>39</v>
      </c>
      <c r="T1615" t="s">
        <v>48</v>
      </c>
      <c r="U1615">
        <v>36.7378</v>
      </c>
      <c r="V1615">
        <v>-119.7871</v>
      </c>
      <c r="W1615">
        <f t="shared" si="50"/>
        <v>2024</v>
      </c>
      <c r="X1615" t="str">
        <f t="shared" si="51"/>
        <v>July</v>
      </c>
      <c r="Y1615" s="2">
        <v>45476</v>
      </c>
      <c r="Z1615">
        <v>8</v>
      </c>
      <c r="AA1615" t="b">
        <v>1</v>
      </c>
      <c r="AB1615" s="2">
        <v>45841</v>
      </c>
      <c r="AC1615">
        <v>13</v>
      </c>
      <c r="AD1615">
        <v>48</v>
      </c>
      <c r="AE1615">
        <v>4</v>
      </c>
      <c r="AF1615">
        <v>1.1000000000000001</v>
      </c>
      <c r="AG1615">
        <v>0</v>
      </c>
      <c r="AH1615" s="30">
        <v>0</v>
      </c>
      <c r="AI1615">
        <v>1</v>
      </c>
      <c r="AJ1615" t="s">
        <v>49</v>
      </c>
      <c r="AK1615" t="s">
        <v>42</v>
      </c>
      <c r="AL1615" s="29">
        <f>Table1[[#This Row],[membership_tenure_months]]*Table1[[#This Row],[final_price]]</f>
        <v>650</v>
      </c>
    </row>
    <row r="1616" spans="1:38" x14ac:dyDescent="0.35">
      <c r="A1616">
        <v>47</v>
      </c>
      <c r="B1616" t="s">
        <v>54</v>
      </c>
      <c r="C1616">
        <v>2</v>
      </c>
      <c r="D1616" t="s">
        <v>142</v>
      </c>
      <c r="E1616" t="b">
        <v>1</v>
      </c>
      <c r="F1616" s="1">
        <v>0.61250000000000004</v>
      </c>
      <c r="G1616" s="1">
        <v>0.67222222222222228</v>
      </c>
      <c r="H1616">
        <v>86</v>
      </c>
      <c r="I1616" t="b">
        <v>0</v>
      </c>
      <c r="J1616" t="b">
        <v>1</v>
      </c>
      <c r="K1616" t="b">
        <v>1</v>
      </c>
      <c r="L1616" t="s">
        <v>60</v>
      </c>
      <c r="M1616">
        <v>20</v>
      </c>
      <c r="N1616" t="s">
        <v>97</v>
      </c>
      <c r="O1616">
        <v>18</v>
      </c>
      <c r="P1616" t="s">
        <v>46</v>
      </c>
      <c r="Q1616">
        <v>0</v>
      </c>
      <c r="R1616" s="29">
        <v>18</v>
      </c>
      <c r="S1616" t="s">
        <v>56</v>
      </c>
      <c r="T1616" t="s">
        <v>72</v>
      </c>
      <c r="U1616">
        <v>35.3733</v>
      </c>
      <c r="V1616">
        <v>-119.0187</v>
      </c>
      <c r="W1616">
        <f t="shared" si="50"/>
        <v>2023</v>
      </c>
      <c r="X1616" t="str">
        <f t="shared" si="51"/>
        <v>July</v>
      </c>
      <c r="Y1616" s="2">
        <v>45117</v>
      </c>
      <c r="Z1616">
        <v>3</v>
      </c>
      <c r="AA1616" t="b">
        <v>0</v>
      </c>
      <c r="AB1616" s="2">
        <v>45820</v>
      </c>
      <c r="AC1616">
        <v>25</v>
      </c>
      <c r="AD1616">
        <v>69</v>
      </c>
      <c r="AE1616">
        <v>8</v>
      </c>
      <c r="AF1616">
        <v>1.4</v>
      </c>
      <c r="AG1616">
        <v>0</v>
      </c>
      <c r="AH1616" s="30">
        <v>1</v>
      </c>
      <c r="AI1616">
        <v>0</v>
      </c>
      <c r="AJ1616" t="s">
        <v>73</v>
      </c>
      <c r="AK1616" t="s">
        <v>42</v>
      </c>
      <c r="AL1616" s="29">
        <f>Table1[[#This Row],[membership_tenure_months]]*Table1[[#This Row],[final_price]]</f>
        <v>450</v>
      </c>
    </row>
    <row r="1617" spans="1:38" x14ac:dyDescent="0.35">
      <c r="A1617">
        <v>30</v>
      </c>
      <c r="B1617" t="s">
        <v>66</v>
      </c>
      <c r="C1617">
        <v>3</v>
      </c>
      <c r="D1617" t="s">
        <v>74</v>
      </c>
      <c r="E1617" t="b">
        <v>1</v>
      </c>
      <c r="F1617" s="1">
        <v>0.62152777777777779</v>
      </c>
      <c r="G1617" s="1">
        <v>0.66736111111111107</v>
      </c>
      <c r="H1617">
        <v>66</v>
      </c>
      <c r="I1617" t="b">
        <v>0</v>
      </c>
      <c r="J1617" t="b">
        <v>1</v>
      </c>
      <c r="K1617" t="b">
        <v>1</v>
      </c>
      <c r="L1617" t="s">
        <v>80</v>
      </c>
      <c r="M1617">
        <v>70</v>
      </c>
      <c r="N1617" t="s">
        <v>37</v>
      </c>
      <c r="O1617">
        <v>70</v>
      </c>
      <c r="P1617" t="s">
        <v>46</v>
      </c>
      <c r="Q1617">
        <v>0</v>
      </c>
      <c r="R1617" s="29">
        <v>70</v>
      </c>
      <c r="S1617" t="s">
        <v>68</v>
      </c>
      <c r="T1617" t="s">
        <v>69</v>
      </c>
      <c r="U1617">
        <v>32.715699999999998</v>
      </c>
      <c r="V1617">
        <v>-117.1611</v>
      </c>
      <c r="W1617">
        <f t="shared" si="50"/>
        <v>2022</v>
      </c>
      <c r="X1617" t="str">
        <f t="shared" si="51"/>
        <v>July</v>
      </c>
      <c r="Y1617" s="2">
        <v>44772</v>
      </c>
      <c r="Z1617">
        <v>2</v>
      </c>
      <c r="AA1617" t="b">
        <v>1</v>
      </c>
      <c r="AB1617" s="2">
        <v>45801</v>
      </c>
      <c r="AC1617">
        <v>37</v>
      </c>
      <c r="AD1617">
        <v>88</v>
      </c>
      <c r="AE1617">
        <v>12</v>
      </c>
      <c r="AF1617">
        <v>1.1000000000000001</v>
      </c>
      <c r="AG1617">
        <v>0</v>
      </c>
      <c r="AH1617" s="30">
        <v>1</v>
      </c>
      <c r="AI1617">
        <v>1</v>
      </c>
      <c r="AJ1617" t="s">
        <v>70</v>
      </c>
      <c r="AK1617" t="s">
        <v>42</v>
      </c>
      <c r="AL1617" s="29">
        <f>Table1[[#This Row],[membership_tenure_months]]*Table1[[#This Row],[final_price]]</f>
        <v>2590</v>
      </c>
    </row>
    <row r="1618" spans="1:38" x14ac:dyDescent="0.35">
      <c r="A1618">
        <v>43</v>
      </c>
      <c r="B1618" t="s">
        <v>66</v>
      </c>
      <c r="C1618">
        <v>1</v>
      </c>
      <c r="D1618" t="s">
        <v>94</v>
      </c>
      <c r="E1618" t="b">
        <v>1</v>
      </c>
      <c r="F1618" s="1">
        <v>0.83958333333333335</v>
      </c>
      <c r="G1618" s="1">
        <v>0.9145833333333333</v>
      </c>
      <c r="H1618">
        <v>108</v>
      </c>
      <c r="I1618" t="b">
        <v>0</v>
      </c>
      <c r="J1618" t="b">
        <v>0</v>
      </c>
      <c r="K1618" t="b">
        <v>1</v>
      </c>
      <c r="L1618" t="s">
        <v>60</v>
      </c>
      <c r="M1618">
        <v>70</v>
      </c>
      <c r="N1618" t="s">
        <v>37</v>
      </c>
      <c r="O1618">
        <v>70</v>
      </c>
      <c r="P1618" t="s">
        <v>46</v>
      </c>
      <c r="Q1618">
        <v>0</v>
      </c>
      <c r="R1618" s="29">
        <v>70</v>
      </c>
      <c r="S1618" t="s">
        <v>68</v>
      </c>
      <c r="T1618" t="s">
        <v>57</v>
      </c>
      <c r="U1618">
        <v>33.836599999999997</v>
      </c>
      <c r="V1618">
        <v>-117.9143</v>
      </c>
      <c r="W1618">
        <f t="shared" si="50"/>
        <v>2023</v>
      </c>
      <c r="X1618" t="str">
        <f t="shared" si="51"/>
        <v>July</v>
      </c>
      <c r="Y1618" s="2">
        <v>45126</v>
      </c>
      <c r="Z1618">
        <v>0</v>
      </c>
      <c r="AA1618" t="b">
        <v>1</v>
      </c>
      <c r="AB1618" s="2">
        <v>45821</v>
      </c>
      <c r="AC1618">
        <v>25</v>
      </c>
      <c r="AD1618">
        <v>68</v>
      </c>
      <c r="AE1618">
        <v>4</v>
      </c>
      <c r="AF1618">
        <v>1.8</v>
      </c>
      <c r="AG1618">
        <v>0</v>
      </c>
      <c r="AH1618" s="30">
        <v>1</v>
      </c>
      <c r="AI1618">
        <v>1</v>
      </c>
      <c r="AJ1618" t="s">
        <v>58</v>
      </c>
      <c r="AK1618" t="s">
        <v>42</v>
      </c>
      <c r="AL1618" s="29">
        <f>Table1[[#This Row],[membership_tenure_months]]*Table1[[#This Row],[final_price]]</f>
        <v>1750</v>
      </c>
    </row>
    <row r="1619" spans="1:38" x14ac:dyDescent="0.35">
      <c r="A1619">
        <v>41</v>
      </c>
      <c r="B1619" t="s">
        <v>54</v>
      </c>
      <c r="C1619">
        <v>4</v>
      </c>
      <c r="D1619" t="s">
        <v>181</v>
      </c>
      <c r="E1619" t="b">
        <v>1</v>
      </c>
      <c r="F1619" s="1">
        <v>0.42291666666666666</v>
      </c>
      <c r="G1619" s="1">
        <v>0.45624999999999999</v>
      </c>
      <c r="H1619">
        <v>48</v>
      </c>
      <c r="I1619" t="b">
        <v>1</v>
      </c>
      <c r="J1619" t="b">
        <v>0</v>
      </c>
      <c r="K1619" t="b">
        <v>0</v>
      </c>
      <c r="L1619" t="s">
        <v>80</v>
      </c>
      <c r="M1619">
        <v>20</v>
      </c>
      <c r="N1619" t="s">
        <v>37</v>
      </c>
      <c r="O1619">
        <v>20</v>
      </c>
      <c r="P1619" t="s">
        <v>38</v>
      </c>
      <c r="Q1619">
        <v>0.05</v>
      </c>
      <c r="R1619" s="29">
        <v>19</v>
      </c>
      <c r="S1619" t="s">
        <v>56</v>
      </c>
      <c r="T1619" t="s">
        <v>57</v>
      </c>
      <c r="U1619">
        <v>33.836599999999997</v>
      </c>
      <c r="V1619">
        <v>-117.9143</v>
      </c>
      <c r="W1619">
        <f t="shared" si="50"/>
        <v>2023</v>
      </c>
      <c r="X1619" t="str">
        <f t="shared" si="51"/>
        <v>November</v>
      </c>
      <c r="Y1619" s="2">
        <v>45236</v>
      </c>
      <c r="Z1619">
        <v>0</v>
      </c>
      <c r="AA1619" t="b">
        <v>1</v>
      </c>
      <c r="AB1619" s="2">
        <v>45827</v>
      </c>
      <c r="AC1619">
        <v>21</v>
      </c>
      <c r="AD1619">
        <v>62</v>
      </c>
      <c r="AE1619">
        <v>16</v>
      </c>
      <c r="AF1619">
        <v>0.8</v>
      </c>
      <c r="AG1619">
        <v>1</v>
      </c>
      <c r="AH1619" s="30">
        <v>1</v>
      </c>
      <c r="AI1619">
        <v>0</v>
      </c>
      <c r="AJ1619" t="s">
        <v>58</v>
      </c>
      <c r="AK1619" t="s">
        <v>42</v>
      </c>
      <c r="AL1619" s="29">
        <f>Table1[[#This Row],[membership_tenure_months]]*Table1[[#This Row],[final_price]]</f>
        <v>399</v>
      </c>
    </row>
    <row r="1620" spans="1:38" x14ac:dyDescent="0.35">
      <c r="A1620">
        <v>43</v>
      </c>
      <c r="B1620" t="s">
        <v>34</v>
      </c>
      <c r="C1620">
        <v>5</v>
      </c>
      <c r="D1620" t="s">
        <v>137</v>
      </c>
      <c r="E1620" t="b">
        <v>0</v>
      </c>
      <c r="F1620" s="1">
        <v>0.74444444444444446</v>
      </c>
      <c r="G1620" s="1">
        <v>0.86944444444444446</v>
      </c>
      <c r="H1620">
        <v>180</v>
      </c>
      <c r="I1620" t="b">
        <v>0</v>
      </c>
      <c r="J1620" t="b">
        <v>1</v>
      </c>
      <c r="K1620" t="b">
        <v>0</v>
      </c>
      <c r="L1620" t="s">
        <v>36</v>
      </c>
      <c r="M1620">
        <v>50</v>
      </c>
      <c r="N1620" t="s">
        <v>82</v>
      </c>
      <c r="O1620">
        <v>37.5</v>
      </c>
      <c r="P1620" t="s">
        <v>46</v>
      </c>
      <c r="Q1620">
        <v>0</v>
      </c>
      <c r="R1620" s="29">
        <v>37.5</v>
      </c>
      <c r="S1620" t="s">
        <v>39</v>
      </c>
      <c r="T1620" t="s">
        <v>76</v>
      </c>
      <c r="U1620">
        <v>37.774900000000002</v>
      </c>
      <c r="V1620">
        <v>-122.4194</v>
      </c>
      <c r="W1620">
        <f t="shared" si="50"/>
        <v>2023</v>
      </c>
      <c r="X1620" t="str">
        <f t="shared" si="51"/>
        <v>May</v>
      </c>
      <c r="Y1620" s="2">
        <v>45052</v>
      </c>
      <c r="Z1620">
        <v>3</v>
      </c>
      <c r="AA1620" t="b">
        <v>1</v>
      </c>
      <c r="AB1620" s="2">
        <v>45817</v>
      </c>
      <c r="AC1620">
        <v>27</v>
      </c>
      <c r="AD1620">
        <v>72</v>
      </c>
      <c r="AE1620">
        <v>20</v>
      </c>
      <c r="AF1620">
        <v>3</v>
      </c>
      <c r="AG1620">
        <v>0</v>
      </c>
      <c r="AH1620" s="30">
        <v>1</v>
      </c>
      <c r="AI1620">
        <v>0</v>
      </c>
      <c r="AJ1620" t="s">
        <v>77</v>
      </c>
      <c r="AK1620" t="s">
        <v>42</v>
      </c>
      <c r="AL1620" s="29">
        <f>Table1[[#This Row],[membership_tenure_months]]*Table1[[#This Row],[final_price]]</f>
        <v>1012.5</v>
      </c>
    </row>
    <row r="1621" spans="1:38" x14ac:dyDescent="0.35">
      <c r="A1621">
        <v>15</v>
      </c>
      <c r="B1621" t="s">
        <v>43</v>
      </c>
      <c r="C1621">
        <v>3</v>
      </c>
      <c r="D1621" t="s">
        <v>71</v>
      </c>
      <c r="E1621" t="b">
        <v>0</v>
      </c>
      <c r="F1621" s="1">
        <v>0.60624999999999996</v>
      </c>
      <c r="G1621" s="1">
        <v>0.7</v>
      </c>
      <c r="H1621">
        <v>135</v>
      </c>
      <c r="I1621" t="b">
        <v>0</v>
      </c>
      <c r="J1621" t="b">
        <v>0</v>
      </c>
      <c r="K1621" t="b">
        <v>1</v>
      </c>
      <c r="L1621" t="s">
        <v>36</v>
      </c>
      <c r="M1621">
        <v>30</v>
      </c>
      <c r="N1621" t="s">
        <v>37</v>
      </c>
      <c r="O1621">
        <v>30</v>
      </c>
      <c r="P1621" t="s">
        <v>51</v>
      </c>
      <c r="Q1621">
        <v>0.1</v>
      </c>
      <c r="R1621" s="29">
        <v>27</v>
      </c>
      <c r="S1621" t="s">
        <v>47</v>
      </c>
      <c r="T1621" t="s">
        <v>40</v>
      </c>
      <c r="U1621">
        <v>37.338200000000001</v>
      </c>
      <c r="V1621">
        <v>-121.88630000000001</v>
      </c>
      <c r="W1621">
        <f t="shared" si="50"/>
        <v>2024</v>
      </c>
      <c r="X1621" t="str">
        <f t="shared" si="51"/>
        <v>February</v>
      </c>
      <c r="Y1621" s="2">
        <v>45335</v>
      </c>
      <c r="Z1621">
        <v>0</v>
      </c>
      <c r="AA1621" t="b">
        <v>0</v>
      </c>
      <c r="AB1621" s="2">
        <v>45833</v>
      </c>
      <c r="AC1621">
        <v>18</v>
      </c>
      <c r="AD1621">
        <v>56</v>
      </c>
      <c r="AE1621">
        <v>12</v>
      </c>
      <c r="AF1621">
        <v>2.2000000000000002</v>
      </c>
      <c r="AG1621">
        <v>3</v>
      </c>
      <c r="AH1621" s="30">
        <v>0</v>
      </c>
      <c r="AI1621">
        <v>0</v>
      </c>
      <c r="AJ1621" t="s">
        <v>41</v>
      </c>
      <c r="AK1621" t="s">
        <v>42</v>
      </c>
      <c r="AL1621" s="29">
        <f>Table1[[#This Row],[membership_tenure_months]]*Table1[[#This Row],[final_price]]</f>
        <v>486</v>
      </c>
    </row>
    <row r="1622" spans="1:38" x14ac:dyDescent="0.35">
      <c r="A1622">
        <v>47</v>
      </c>
      <c r="B1622" t="s">
        <v>54</v>
      </c>
      <c r="C1622">
        <v>2</v>
      </c>
      <c r="D1622" t="s">
        <v>142</v>
      </c>
      <c r="E1622" t="b">
        <v>1</v>
      </c>
      <c r="F1622" s="1">
        <v>0.61250000000000004</v>
      </c>
      <c r="G1622" s="1">
        <v>0.67222222222222228</v>
      </c>
      <c r="H1622">
        <v>86</v>
      </c>
      <c r="I1622" t="b">
        <v>0</v>
      </c>
      <c r="J1622" t="b">
        <v>1</v>
      </c>
      <c r="K1622" t="b">
        <v>1</v>
      </c>
      <c r="L1622" t="s">
        <v>60</v>
      </c>
      <c r="M1622">
        <v>20</v>
      </c>
      <c r="N1622" t="s">
        <v>97</v>
      </c>
      <c r="O1622">
        <v>18</v>
      </c>
      <c r="P1622" t="s">
        <v>46</v>
      </c>
      <c r="Q1622">
        <v>0</v>
      </c>
      <c r="R1622" s="29">
        <v>18</v>
      </c>
      <c r="S1622" t="s">
        <v>56</v>
      </c>
      <c r="T1622" t="s">
        <v>72</v>
      </c>
      <c r="U1622">
        <v>35.3733</v>
      </c>
      <c r="V1622">
        <v>-119.0187</v>
      </c>
      <c r="W1622">
        <f t="shared" si="50"/>
        <v>2025</v>
      </c>
      <c r="X1622" t="str">
        <f t="shared" si="51"/>
        <v>April</v>
      </c>
      <c r="Y1622" s="2">
        <v>45766</v>
      </c>
      <c r="Z1622">
        <v>2</v>
      </c>
      <c r="AA1622" t="b">
        <v>0</v>
      </c>
      <c r="AB1622" s="2">
        <v>45857</v>
      </c>
      <c r="AC1622">
        <v>4</v>
      </c>
      <c r="AD1622">
        <v>32</v>
      </c>
      <c r="AE1622">
        <v>8</v>
      </c>
      <c r="AF1622">
        <v>1.4</v>
      </c>
      <c r="AG1622">
        <v>0</v>
      </c>
      <c r="AH1622" s="30">
        <v>0</v>
      </c>
      <c r="AI1622">
        <v>0</v>
      </c>
      <c r="AJ1622" t="s">
        <v>73</v>
      </c>
      <c r="AK1622" t="s">
        <v>42</v>
      </c>
      <c r="AL1622" s="29">
        <f>Table1[[#This Row],[membership_tenure_months]]*Table1[[#This Row],[final_price]]</f>
        <v>72</v>
      </c>
    </row>
    <row r="1623" spans="1:38" x14ac:dyDescent="0.35">
      <c r="A1623">
        <v>18</v>
      </c>
      <c r="B1623" t="s">
        <v>43</v>
      </c>
      <c r="C1623">
        <v>2</v>
      </c>
      <c r="D1623" t="s">
        <v>127</v>
      </c>
      <c r="E1623" t="b">
        <v>0</v>
      </c>
      <c r="F1623" s="1">
        <v>0.69513888888888886</v>
      </c>
      <c r="G1623" s="1">
        <v>0.79166666666666663</v>
      </c>
      <c r="H1623">
        <v>139</v>
      </c>
      <c r="I1623" t="b">
        <v>1</v>
      </c>
      <c r="J1623" t="b">
        <v>0</v>
      </c>
      <c r="K1623" t="b">
        <v>0</v>
      </c>
      <c r="L1623" t="s">
        <v>80</v>
      </c>
      <c r="M1623">
        <v>30</v>
      </c>
      <c r="N1623" t="s">
        <v>82</v>
      </c>
      <c r="O1623">
        <v>22.5</v>
      </c>
      <c r="P1623" t="s">
        <v>46</v>
      </c>
      <c r="Q1623">
        <v>0</v>
      </c>
      <c r="R1623" s="29">
        <v>22.5</v>
      </c>
      <c r="S1623" t="s">
        <v>47</v>
      </c>
      <c r="T1623" t="s">
        <v>72</v>
      </c>
      <c r="U1623">
        <v>35.3733</v>
      </c>
      <c r="V1623">
        <v>-119.0187</v>
      </c>
      <c r="W1623">
        <f t="shared" si="50"/>
        <v>2023</v>
      </c>
      <c r="X1623" t="str">
        <f t="shared" si="51"/>
        <v>November</v>
      </c>
      <c r="Y1623" s="2">
        <v>45232</v>
      </c>
      <c r="Z1623">
        <v>0</v>
      </c>
      <c r="AA1623" t="b">
        <v>0</v>
      </c>
      <c r="AB1623" s="2">
        <v>45827</v>
      </c>
      <c r="AC1623">
        <v>21</v>
      </c>
      <c r="AD1623">
        <v>62</v>
      </c>
      <c r="AE1623">
        <v>8</v>
      </c>
      <c r="AF1623">
        <v>2.2999999999999998</v>
      </c>
      <c r="AG1623">
        <v>0</v>
      </c>
      <c r="AH1623" s="30">
        <v>1</v>
      </c>
      <c r="AI1623">
        <v>0</v>
      </c>
      <c r="AJ1623" t="s">
        <v>73</v>
      </c>
      <c r="AK1623" t="s">
        <v>42</v>
      </c>
      <c r="AL1623" s="29">
        <f>Table1[[#This Row],[membership_tenure_months]]*Table1[[#This Row],[final_price]]</f>
        <v>472.5</v>
      </c>
    </row>
    <row r="1624" spans="1:38" x14ac:dyDescent="0.35">
      <c r="A1624">
        <v>25</v>
      </c>
      <c r="B1624" t="s">
        <v>66</v>
      </c>
      <c r="C1624">
        <v>4</v>
      </c>
      <c r="D1624" t="s">
        <v>170</v>
      </c>
      <c r="E1624" t="b">
        <v>1</v>
      </c>
      <c r="F1624" s="1">
        <v>0.3923611111111111</v>
      </c>
      <c r="G1624" s="1">
        <v>0.44166666666666665</v>
      </c>
      <c r="H1624">
        <v>71</v>
      </c>
      <c r="I1624" t="b">
        <v>0</v>
      </c>
      <c r="J1624" t="b">
        <v>0</v>
      </c>
      <c r="K1624" t="b">
        <v>1</v>
      </c>
      <c r="L1624" t="s">
        <v>36</v>
      </c>
      <c r="M1624">
        <v>70</v>
      </c>
      <c r="N1624" t="s">
        <v>97</v>
      </c>
      <c r="O1624">
        <v>63</v>
      </c>
      <c r="P1624" t="s">
        <v>46</v>
      </c>
      <c r="Q1624">
        <v>0</v>
      </c>
      <c r="R1624" s="29">
        <v>63</v>
      </c>
      <c r="S1624" t="s">
        <v>68</v>
      </c>
      <c r="T1624" t="s">
        <v>76</v>
      </c>
      <c r="U1624">
        <v>37.774900000000002</v>
      </c>
      <c r="V1624">
        <v>-122.4194</v>
      </c>
      <c r="W1624">
        <f t="shared" si="50"/>
        <v>2022</v>
      </c>
      <c r="X1624" t="str">
        <f t="shared" si="51"/>
        <v>September</v>
      </c>
      <c r="Y1624" s="2">
        <v>44811</v>
      </c>
      <c r="Z1624">
        <v>0</v>
      </c>
      <c r="AA1624" t="b">
        <v>1</v>
      </c>
      <c r="AB1624" s="2">
        <v>45803</v>
      </c>
      <c r="AC1624">
        <v>35</v>
      </c>
      <c r="AD1624">
        <v>86</v>
      </c>
      <c r="AE1624">
        <v>16</v>
      </c>
      <c r="AF1624">
        <v>1.2</v>
      </c>
      <c r="AG1624">
        <v>0</v>
      </c>
      <c r="AH1624" s="30">
        <v>1</v>
      </c>
      <c r="AI1624">
        <v>1</v>
      </c>
      <c r="AJ1624" t="s">
        <v>77</v>
      </c>
      <c r="AK1624" t="s">
        <v>42</v>
      </c>
      <c r="AL1624" s="29">
        <f>Table1[[#This Row],[membership_tenure_months]]*Table1[[#This Row],[final_price]]</f>
        <v>2205</v>
      </c>
    </row>
    <row r="1625" spans="1:38" x14ac:dyDescent="0.35">
      <c r="A1625">
        <v>45</v>
      </c>
      <c r="B1625" t="s">
        <v>54</v>
      </c>
      <c r="C1625">
        <v>2</v>
      </c>
      <c r="D1625" t="s">
        <v>160</v>
      </c>
      <c r="E1625" t="b">
        <v>1</v>
      </c>
      <c r="F1625" s="1">
        <v>0.7680555555555556</v>
      </c>
      <c r="G1625" s="1">
        <v>0.88958333333333328</v>
      </c>
      <c r="H1625">
        <v>175</v>
      </c>
      <c r="I1625" t="b">
        <v>1</v>
      </c>
      <c r="J1625" t="b">
        <v>1</v>
      </c>
      <c r="K1625" t="b">
        <v>0</v>
      </c>
      <c r="L1625" t="s">
        <v>36</v>
      </c>
      <c r="M1625">
        <v>20</v>
      </c>
      <c r="N1625" t="s">
        <v>82</v>
      </c>
      <c r="O1625">
        <v>15</v>
      </c>
      <c r="P1625" t="s">
        <v>93</v>
      </c>
      <c r="Q1625">
        <v>0.15</v>
      </c>
      <c r="R1625" s="29">
        <v>12.75</v>
      </c>
      <c r="S1625" t="s">
        <v>56</v>
      </c>
      <c r="T1625" t="s">
        <v>76</v>
      </c>
      <c r="U1625">
        <v>37.774900000000002</v>
      </c>
      <c r="V1625">
        <v>-122.4194</v>
      </c>
      <c r="W1625">
        <f t="shared" si="50"/>
        <v>2024</v>
      </c>
      <c r="X1625" t="str">
        <f t="shared" si="51"/>
        <v>December</v>
      </c>
      <c r="Y1625" s="2">
        <v>45644</v>
      </c>
      <c r="Z1625">
        <v>6</v>
      </c>
      <c r="AA1625" t="b">
        <v>1</v>
      </c>
      <c r="AB1625" s="2">
        <v>45850</v>
      </c>
      <c r="AC1625">
        <v>8</v>
      </c>
      <c r="AD1625">
        <v>39</v>
      </c>
      <c r="AE1625">
        <v>8</v>
      </c>
      <c r="AF1625">
        <v>2.9</v>
      </c>
      <c r="AG1625">
        <v>2.25</v>
      </c>
      <c r="AH1625" s="30">
        <v>0</v>
      </c>
      <c r="AI1625">
        <v>0</v>
      </c>
      <c r="AJ1625" t="s">
        <v>77</v>
      </c>
      <c r="AK1625" t="s">
        <v>42</v>
      </c>
      <c r="AL1625" s="29">
        <f>Table1[[#This Row],[membership_tenure_months]]*Table1[[#This Row],[final_price]]</f>
        <v>102</v>
      </c>
    </row>
    <row r="1626" spans="1:38" x14ac:dyDescent="0.35">
      <c r="A1626">
        <v>41</v>
      </c>
      <c r="B1626" t="s">
        <v>54</v>
      </c>
      <c r="C1626">
        <v>2</v>
      </c>
      <c r="D1626" t="s">
        <v>103</v>
      </c>
      <c r="E1626" t="b">
        <v>1</v>
      </c>
      <c r="F1626" s="1">
        <v>0.58750000000000002</v>
      </c>
      <c r="G1626" s="1">
        <v>0.67083333333333328</v>
      </c>
      <c r="H1626">
        <v>120</v>
      </c>
      <c r="I1626" t="b">
        <v>1</v>
      </c>
      <c r="J1626" t="b">
        <v>1</v>
      </c>
      <c r="K1626" t="b">
        <v>1</v>
      </c>
      <c r="L1626" t="s">
        <v>60</v>
      </c>
      <c r="M1626">
        <v>20</v>
      </c>
      <c r="N1626" t="s">
        <v>37</v>
      </c>
      <c r="O1626">
        <v>20</v>
      </c>
      <c r="P1626" t="s">
        <v>93</v>
      </c>
      <c r="Q1626">
        <v>0.15</v>
      </c>
      <c r="R1626" s="29">
        <v>17</v>
      </c>
      <c r="S1626" t="s">
        <v>56</v>
      </c>
      <c r="T1626" t="s">
        <v>57</v>
      </c>
      <c r="U1626">
        <v>33.836599999999997</v>
      </c>
      <c r="V1626">
        <v>-117.9143</v>
      </c>
      <c r="W1626">
        <f t="shared" si="50"/>
        <v>2023</v>
      </c>
      <c r="X1626" t="str">
        <f t="shared" si="51"/>
        <v>June</v>
      </c>
      <c r="Y1626" s="2">
        <v>45096</v>
      </c>
      <c r="Z1626">
        <v>3</v>
      </c>
      <c r="AA1626" t="b">
        <v>1</v>
      </c>
      <c r="AB1626" s="2">
        <v>45819</v>
      </c>
      <c r="AC1626">
        <v>26</v>
      </c>
      <c r="AD1626">
        <v>70</v>
      </c>
      <c r="AE1626">
        <v>8</v>
      </c>
      <c r="AF1626">
        <v>2</v>
      </c>
      <c r="AG1626">
        <v>3</v>
      </c>
      <c r="AH1626" s="30">
        <v>1</v>
      </c>
      <c r="AI1626">
        <v>0</v>
      </c>
      <c r="AJ1626" t="s">
        <v>58</v>
      </c>
      <c r="AK1626" t="s">
        <v>42</v>
      </c>
      <c r="AL1626" s="29">
        <f>Table1[[#This Row],[membership_tenure_months]]*Table1[[#This Row],[final_price]]</f>
        <v>442</v>
      </c>
    </row>
    <row r="1627" spans="1:38" x14ac:dyDescent="0.35">
      <c r="A1627">
        <v>33</v>
      </c>
      <c r="B1627" t="s">
        <v>66</v>
      </c>
      <c r="C1627">
        <v>3</v>
      </c>
      <c r="D1627" t="s">
        <v>110</v>
      </c>
      <c r="E1627" t="b">
        <v>0</v>
      </c>
      <c r="F1627" s="1">
        <v>0.8125</v>
      </c>
      <c r="G1627" s="1">
        <v>0.91597222222222219</v>
      </c>
      <c r="H1627">
        <v>149</v>
      </c>
      <c r="I1627" t="b">
        <v>1</v>
      </c>
      <c r="J1627" t="b">
        <v>0</v>
      </c>
      <c r="K1627" t="b">
        <v>1</v>
      </c>
      <c r="L1627" t="s">
        <v>36</v>
      </c>
      <c r="M1627">
        <v>70</v>
      </c>
      <c r="N1627" t="s">
        <v>82</v>
      </c>
      <c r="O1627">
        <v>52.5</v>
      </c>
      <c r="P1627" t="s">
        <v>46</v>
      </c>
      <c r="Q1627">
        <v>0</v>
      </c>
      <c r="R1627" s="29">
        <v>52.5</v>
      </c>
      <c r="S1627" t="s">
        <v>68</v>
      </c>
      <c r="T1627" t="s">
        <v>48</v>
      </c>
      <c r="U1627">
        <v>36.7378</v>
      </c>
      <c r="V1627">
        <v>-119.7871</v>
      </c>
      <c r="W1627">
        <f t="shared" si="50"/>
        <v>2024</v>
      </c>
      <c r="X1627" t="str">
        <f t="shared" si="51"/>
        <v>November</v>
      </c>
      <c r="Y1627" s="2">
        <v>45617</v>
      </c>
      <c r="Z1627">
        <v>0</v>
      </c>
      <c r="AA1627" t="b">
        <v>0</v>
      </c>
      <c r="AB1627" s="2">
        <v>45848</v>
      </c>
      <c r="AC1627">
        <v>9</v>
      </c>
      <c r="AD1627">
        <v>41</v>
      </c>
      <c r="AE1627">
        <v>12</v>
      </c>
      <c r="AF1627">
        <v>2.5</v>
      </c>
      <c r="AG1627">
        <v>0</v>
      </c>
      <c r="AH1627" s="30">
        <v>0</v>
      </c>
      <c r="AI1627">
        <v>1</v>
      </c>
      <c r="AJ1627" t="s">
        <v>49</v>
      </c>
      <c r="AK1627" t="s">
        <v>42</v>
      </c>
      <c r="AL1627" s="29">
        <f>Table1[[#This Row],[membership_tenure_months]]*Table1[[#This Row],[final_price]]</f>
        <v>472.5</v>
      </c>
    </row>
    <row r="1628" spans="1:38" x14ac:dyDescent="0.35">
      <c r="A1628">
        <v>18</v>
      </c>
      <c r="B1628" t="s">
        <v>66</v>
      </c>
      <c r="C1628">
        <v>2</v>
      </c>
      <c r="D1628" t="s">
        <v>79</v>
      </c>
      <c r="E1628" t="b">
        <v>1</v>
      </c>
      <c r="F1628" s="1">
        <v>0.66180555555555554</v>
      </c>
      <c r="G1628" s="1">
        <v>0.6958333333333333</v>
      </c>
      <c r="H1628">
        <v>49</v>
      </c>
      <c r="I1628" t="b">
        <v>0</v>
      </c>
      <c r="J1628" t="b">
        <v>1</v>
      </c>
      <c r="K1628" t="b">
        <v>0</v>
      </c>
      <c r="L1628" t="s">
        <v>36</v>
      </c>
      <c r="M1628">
        <v>70</v>
      </c>
      <c r="N1628" t="s">
        <v>37</v>
      </c>
      <c r="O1628">
        <v>70</v>
      </c>
      <c r="P1628" t="s">
        <v>51</v>
      </c>
      <c r="Q1628">
        <v>0.1</v>
      </c>
      <c r="R1628" s="29">
        <v>63</v>
      </c>
      <c r="S1628" t="s">
        <v>68</v>
      </c>
      <c r="T1628" t="s">
        <v>83</v>
      </c>
      <c r="U1628">
        <v>33.770099999999999</v>
      </c>
      <c r="V1628">
        <v>-118.19370000000001</v>
      </c>
      <c r="W1628">
        <f t="shared" si="50"/>
        <v>2023</v>
      </c>
      <c r="X1628" t="str">
        <f t="shared" si="51"/>
        <v>November</v>
      </c>
      <c r="Y1628" s="2">
        <v>45260</v>
      </c>
      <c r="Z1628">
        <v>5</v>
      </c>
      <c r="AA1628" t="b">
        <v>0</v>
      </c>
      <c r="AB1628" s="2">
        <v>45828</v>
      </c>
      <c r="AC1628">
        <v>21</v>
      </c>
      <c r="AD1628">
        <v>61</v>
      </c>
      <c r="AE1628">
        <v>8</v>
      </c>
      <c r="AF1628">
        <v>0.8</v>
      </c>
      <c r="AG1628">
        <v>7</v>
      </c>
      <c r="AH1628" s="30">
        <v>1</v>
      </c>
      <c r="AI1628">
        <v>1</v>
      </c>
      <c r="AJ1628" t="s">
        <v>84</v>
      </c>
      <c r="AK1628" t="s">
        <v>42</v>
      </c>
      <c r="AL1628" s="29">
        <f>Table1[[#This Row],[membership_tenure_months]]*Table1[[#This Row],[final_price]]</f>
        <v>1323</v>
      </c>
    </row>
    <row r="1629" spans="1:38" x14ac:dyDescent="0.35">
      <c r="A1629">
        <v>39</v>
      </c>
      <c r="B1629" t="s">
        <v>66</v>
      </c>
      <c r="C1629">
        <v>2</v>
      </c>
      <c r="D1629" t="s">
        <v>98</v>
      </c>
      <c r="E1629" t="b">
        <v>0</v>
      </c>
      <c r="F1629" s="1">
        <v>0.83611111111111114</v>
      </c>
      <c r="G1629" s="1">
        <v>0.86319444444444449</v>
      </c>
      <c r="H1629">
        <v>39</v>
      </c>
      <c r="I1629" t="b">
        <v>0</v>
      </c>
      <c r="J1629" t="b">
        <v>0</v>
      </c>
      <c r="K1629" t="b">
        <v>0</v>
      </c>
      <c r="L1629" t="s">
        <v>80</v>
      </c>
      <c r="M1629">
        <v>70</v>
      </c>
      <c r="N1629" t="s">
        <v>97</v>
      </c>
      <c r="O1629">
        <v>63</v>
      </c>
      <c r="P1629" t="s">
        <v>93</v>
      </c>
      <c r="Q1629">
        <v>0.15</v>
      </c>
      <c r="R1629" s="29">
        <v>53.55</v>
      </c>
      <c r="S1629" t="s">
        <v>68</v>
      </c>
      <c r="T1629" t="s">
        <v>76</v>
      </c>
      <c r="U1629">
        <v>37.774900000000002</v>
      </c>
      <c r="V1629">
        <v>-122.4194</v>
      </c>
      <c r="W1629">
        <f t="shared" si="50"/>
        <v>2025</v>
      </c>
      <c r="X1629" t="str">
        <f t="shared" si="51"/>
        <v>March</v>
      </c>
      <c r="Y1629" s="2">
        <v>45728</v>
      </c>
      <c r="Z1629">
        <v>0</v>
      </c>
      <c r="AA1629" t="b">
        <v>1</v>
      </c>
      <c r="AB1629" s="2">
        <v>45855</v>
      </c>
      <c r="AC1629">
        <v>5</v>
      </c>
      <c r="AD1629">
        <v>34</v>
      </c>
      <c r="AE1629">
        <v>8</v>
      </c>
      <c r="AF1629">
        <v>0.6</v>
      </c>
      <c r="AG1629">
        <v>9.4499999999999993</v>
      </c>
      <c r="AH1629" s="30">
        <v>0</v>
      </c>
      <c r="AI1629">
        <v>1</v>
      </c>
      <c r="AJ1629" t="s">
        <v>77</v>
      </c>
      <c r="AK1629" t="s">
        <v>42</v>
      </c>
      <c r="AL1629" s="29">
        <f>Table1[[#This Row],[membership_tenure_months]]*Table1[[#This Row],[final_price]]</f>
        <v>267.75</v>
      </c>
    </row>
    <row r="1630" spans="1:38" x14ac:dyDescent="0.35">
      <c r="A1630">
        <v>32</v>
      </c>
      <c r="B1630" t="s">
        <v>34</v>
      </c>
      <c r="C1630">
        <v>5</v>
      </c>
      <c r="D1630" t="s">
        <v>106</v>
      </c>
      <c r="E1630" t="b">
        <v>1</v>
      </c>
      <c r="F1630" s="1">
        <v>0.82013888888888886</v>
      </c>
      <c r="G1630" s="1">
        <v>0.89930555555555558</v>
      </c>
      <c r="H1630">
        <v>114</v>
      </c>
      <c r="I1630" t="b">
        <v>1</v>
      </c>
      <c r="J1630" t="b">
        <v>1</v>
      </c>
      <c r="K1630" t="b">
        <v>0</v>
      </c>
      <c r="L1630" t="s">
        <v>80</v>
      </c>
      <c r="M1630">
        <v>50</v>
      </c>
      <c r="N1630" t="s">
        <v>97</v>
      </c>
      <c r="O1630">
        <v>45</v>
      </c>
      <c r="P1630" t="s">
        <v>93</v>
      </c>
      <c r="Q1630">
        <v>0.15</v>
      </c>
      <c r="R1630" s="29">
        <v>38.25</v>
      </c>
      <c r="S1630" t="s">
        <v>39</v>
      </c>
      <c r="T1630" t="s">
        <v>69</v>
      </c>
      <c r="U1630">
        <v>32.715699999999998</v>
      </c>
      <c r="V1630">
        <v>-117.1611</v>
      </c>
      <c r="W1630">
        <f t="shared" si="50"/>
        <v>2024</v>
      </c>
      <c r="X1630" t="str">
        <f t="shared" si="51"/>
        <v>February</v>
      </c>
      <c r="Y1630" s="2">
        <v>45351</v>
      </c>
      <c r="Z1630">
        <v>7</v>
      </c>
      <c r="AA1630" t="b">
        <v>1</v>
      </c>
      <c r="AB1630" s="2">
        <v>45833</v>
      </c>
      <c r="AC1630">
        <v>18</v>
      </c>
      <c r="AD1630">
        <v>56</v>
      </c>
      <c r="AE1630">
        <v>20</v>
      </c>
      <c r="AF1630">
        <v>1.9</v>
      </c>
      <c r="AG1630">
        <v>6.75</v>
      </c>
      <c r="AH1630" s="30">
        <v>0</v>
      </c>
      <c r="AI1630">
        <v>0</v>
      </c>
      <c r="AJ1630" t="s">
        <v>70</v>
      </c>
      <c r="AK1630" t="s">
        <v>42</v>
      </c>
      <c r="AL1630" s="29">
        <f>Table1[[#This Row],[membership_tenure_months]]*Table1[[#This Row],[final_price]]</f>
        <v>688.5</v>
      </c>
    </row>
    <row r="1631" spans="1:38" x14ac:dyDescent="0.35">
      <c r="A1631">
        <v>15</v>
      </c>
      <c r="B1631" t="s">
        <v>43</v>
      </c>
      <c r="C1631">
        <v>3</v>
      </c>
      <c r="D1631" t="s">
        <v>71</v>
      </c>
      <c r="E1631" t="b">
        <v>0</v>
      </c>
      <c r="F1631" s="1">
        <v>0.60624999999999996</v>
      </c>
      <c r="G1631" s="1">
        <v>0.7</v>
      </c>
      <c r="H1631">
        <v>135</v>
      </c>
      <c r="I1631" t="b">
        <v>0</v>
      </c>
      <c r="J1631" t="b">
        <v>0</v>
      </c>
      <c r="K1631" t="b">
        <v>1</v>
      </c>
      <c r="L1631" t="s">
        <v>36</v>
      </c>
      <c r="M1631">
        <v>30</v>
      </c>
      <c r="N1631" t="s">
        <v>37</v>
      </c>
      <c r="O1631">
        <v>30</v>
      </c>
      <c r="P1631" t="s">
        <v>51</v>
      </c>
      <c r="Q1631">
        <v>0.1</v>
      </c>
      <c r="R1631" s="29">
        <v>27</v>
      </c>
      <c r="S1631" t="s">
        <v>47</v>
      </c>
      <c r="T1631" t="s">
        <v>40</v>
      </c>
      <c r="U1631">
        <v>37.338200000000001</v>
      </c>
      <c r="V1631">
        <v>-121.88630000000001</v>
      </c>
      <c r="W1631">
        <f t="shared" si="50"/>
        <v>2023</v>
      </c>
      <c r="X1631" t="str">
        <f t="shared" si="51"/>
        <v>April</v>
      </c>
      <c r="Y1631" s="2">
        <v>45025</v>
      </c>
      <c r="Z1631">
        <v>0</v>
      </c>
      <c r="AA1631" t="b">
        <v>0</v>
      </c>
      <c r="AB1631" s="2">
        <v>45815</v>
      </c>
      <c r="AC1631">
        <v>28</v>
      </c>
      <c r="AD1631">
        <v>74</v>
      </c>
      <c r="AE1631">
        <v>12</v>
      </c>
      <c r="AF1631">
        <v>2.2000000000000002</v>
      </c>
      <c r="AG1631">
        <v>3</v>
      </c>
      <c r="AH1631" s="30">
        <v>1</v>
      </c>
      <c r="AI1631">
        <v>0</v>
      </c>
      <c r="AJ1631" t="s">
        <v>41</v>
      </c>
      <c r="AK1631" t="s">
        <v>42</v>
      </c>
      <c r="AL1631" s="29">
        <f>Table1[[#This Row],[membership_tenure_months]]*Table1[[#This Row],[final_price]]</f>
        <v>756</v>
      </c>
    </row>
    <row r="1632" spans="1:38" x14ac:dyDescent="0.35">
      <c r="A1632">
        <v>30</v>
      </c>
      <c r="B1632" t="s">
        <v>54</v>
      </c>
      <c r="C1632">
        <v>5</v>
      </c>
      <c r="D1632" t="s">
        <v>91</v>
      </c>
      <c r="E1632" t="b">
        <v>0</v>
      </c>
      <c r="F1632" s="1">
        <v>0.72847222222222219</v>
      </c>
      <c r="G1632" s="1">
        <v>0.76736111111111116</v>
      </c>
      <c r="H1632">
        <v>56</v>
      </c>
      <c r="I1632" t="b">
        <v>0</v>
      </c>
      <c r="J1632" t="b">
        <v>1</v>
      </c>
      <c r="K1632" t="b">
        <v>0</v>
      </c>
      <c r="L1632" t="s">
        <v>45</v>
      </c>
      <c r="M1632">
        <v>20</v>
      </c>
      <c r="N1632" t="s">
        <v>37</v>
      </c>
      <c r="O1632">
        <v>20</v>
      </c>
      <c r="P1632" t="s">
        <v>93</v>
      </c>
      <c r="Q1632">
        <v>0.15</v>
      </c>
      <c r="R1632" s="29">
        <v>17</v>
      </c>
      <c r="S1632" t="s">
        <v>56</v>
      </c>
      <c r="T1632" t="s">
        <v>48</v>
      </c>
      <c r="U1632">
        <v>36.7378</v>
      </c>
      <c r="V1632">
        <v>-119.7871</v>
      </c>
      <c r="W1632">
        <f t="shared" si="50"/>
        <v>2024</v>
      </c>
      <c r="X1632" t="str">
        <f t="shared" si="51"/>
        <v>June</v>
      </c>
      <c r="Y1632" s="2">
        <v>45460</v>
      </c>
      <c r="Z1632">
        <v>5</v>
      </c>
      <c r="AA1632" t="b">
        <v>0</v>
      </c>
      <c r="AB1632" s="2">
        <v>45840</v>
      </c>
      <c r="AC1632">
        <v>14</v>
      </c>
      <c r="AD1632">
        <v>49</v>
      </c>
      <c r="AE1632">
        <v>20</v>
      </c>
      <c r="AF1632">
        <v>0.9</v>
      </c>
      <c r="AG1632">
        <v>3</v>
      </c>
      <c r="AH1632" s="30">
        <v>0</v>
      </c>
      <c r="AI1632">
        <v>0</v>
      </c>
      <c r="AJ1632" t="s">
        <v>49</v>
      </c>
      <c r="AK1632" t="s">
        <v>42</v>
      </c>
      <c r="AL1632" s="29">
        <f>Table1[[#This Row],[membership_tenure_months]]*Table1[[#This Row],[final_price]]</f>
        <v>238</v>
      </c>
    </row>
    <row r="1633" spans="1:38" x14ac:dyDescent="0.35">
      <c r="A1633">
        <v>47</v>
      </c>
      <c r="B1633" t="s">
        <v>54</v>
      </c>
      <c r="C1633">
        <v>5</v>
      </c>
      <c r="D1633" t="s">
        <v>123</v>
      </c>
      <c r="E1633" t="b">
        <v>0</v>
      </c>
      <c r="F1633" s="1">
        <v>0.47638888888888886</v>
      </c>
      <c r="G1633" s="1">
        <v>0.53819444444444442</v>
      </c>
      <c r="H1633">
        <v>89</v>
      </c>
      <c r="I1633" t="b">
        <v>0</v>
      </c>
      <c r="J1633" t="b">
        <v>0</v>
      </c>
      <c r="K1633" t="b">
        <v>1</v>
      </c>
      <c r="L1633" t="s">
        <v>45</v>
      </c>
      <c r="M1633">
        <v>20</v>
      </c>
      <c r="N1633" t="s">
        <v>37</v>
      </c>
      <c r="O1633">
        <v>20</v>
      </c>
      <c r="P1633" t="s">
        <v>93</v>
      </c>
      <c r="Q1633">
        <v>0.15</v>
      </c>
      <c r="R1633" s="29">
        <v>17</v>
      </c>
      <c r="S1633" t="s">
        <v>56</v>
      </c>
      <c r="T1633" t="s">
        <v>40</v>
      </c>
      <c r="U1633">
        <v>37.338200000000001</v>
      </c>
      <c r="V1633">
        <v>-121.88630000000001</v>
      </c>
      <c r="W1633">
        <f t="shared" si="50"/>
        <v>2023</v>
      </c>
      <c r="X1633" t="str">
        <f t="shared" si="51"/>
        <v>July</v>
      </c>
      <c r="Y1633" s="2">
        <v>45122</v>
      </c>
      <c r="Z1633">
        <v>0</v>
      </c>
      <c r="AA1633" t="b">
        <v>0</v>
      </c>
      <c r="AB1633" s="2">
        <v>45821</v>
      </c>
      <c r="AC1633">
        <v>25</v>
      </c>
      <c r="AD1633">
        <v>68</v>
      </c>
      <c r="AE1633">
        <v>20</v>
      </c>
      <c r="AF1633">
        <v>1.5</v>
      </c>
      <c r="AG1633">
        <v>3</v>
      </c>
      <c r="AH1633" s="30">
        <v>1</v>
      </c>
      <c r="AI1633">
        <v>0</v>
      </c>
      <c r="AJ1633" t="s">
        <v>41</v>
      </c>
      <c r="AK1633" t="s">
        <v>42</v>
      </c>
      <c r="AL1633" s="29">
        <f>Table1[[#This Row],[membership_tenure_months]]*Table1[[#This Row],[final_price]]</f>
        <v>425</v>
      </c>
    </row>
    <row r="1634" spans="1:38" x14ac:dyDescent="0.35">
      <c r="A1634">
        <v>30</v>
      </c>
      <c r="B1634" t="s">
        <v>66</v>
      </c>
      <c r="C1634">
        <v>3</v>
      </c>
      <c r="D1634" t="s">
        <v>74</v>
      </c>
      <c r="E1634" t="b">
        <v>1</v>
      </c>
      <c r="F1634" s="1">
        <v>0.62152777777777779</v>
      </c>
      <c r="G1634" s="1">
        <v>0.66736111111111107</v>
      </c>
      <c r="H1634">
        <v>66</v>
      </c>
      <c r="I1634" t="b">
        <v>0</v>
      </c>
      <c r="J1634" t="b">
        <v>1</v>
      </c>
      <c r="K1634" t="b">
        <v>1</v>
      </c>
      <c r="L1634" t="s">
        <v>80</v>
      </c>
      <c r="M1634">
        <v>70</v>
      </c>
      <c r="N1634" t="s">
        <v>37</v>
      </c>
      <c r="O1634">
        <v>70</v>
      </c>
      <c r="P1634" t="s">
        <v>46</v>
      </c>
      <c r="Q1634">
        <v>0</v>
      </c>
      <c r="R1634" s="29">
        <v>70</v>
      </c>
      <c r="S1634" t="s">
        <v>68</v>
      </c>
      <c r="T1634" t="s">
        <v>69</v>
      </c>
      <c r="U1634">
        <v>32.715699999999998</v>
      </c>
      <c r="V1634">
        <v>-117.1611</v>
      </c>
      <c r="W1634">
        <f t="shared" si="50"/>
        <v>2023</v>
      </c>
      <c r="X1634" t="str">
        <f t="shared" si="51"/>
        <v>February</v>
      </c>
      <c r="Y1634" s="2">
        <v>44983</v>
      </c>
      <c r="Z1634">
        <v>6</v>
      </c>
      <c r="AA1634" t="b">
        <v>1</v>
      </c>
      <c r="AB1634" s="2">
        <v>45813</v>
      </c>
      <c r="AC1634">
        <v>30</v>
      </c>
      <c r="AD1634">
        <v>76</v>
      </c>
      <c r="AE1634">
        <v>12</v>
      </c>
      <c r="AF1634">
        <v>1.1000000000000001</v>
      </c>
      <c r="AG1634">
        <v>0</v>
      </c>
      <c r="AH1634" s="30">
        <v>1</v>
      </c>
      <c r="AI1634">
        <v>1</v>
      </c>
      <c r="AJ1634" t="s">
        <v>70</v>
      </c>
      <c r="AK1634" t="s">
        <v>42</v>
      </c>
      <c r="AL1634" s="29">
        <f>Table1[[#This Row],[membership_tenure_months]]*Table1[[#This Row],[final_price]]</f>
        <v>2100</v>
      </c>
    </row>
    <row r="1635" spans="1:38" x14ac:dyDescent="0.35">
      <c r="A1635">
        <v>17</v>
      </c>
      <c r="B1635" t="s">
        <v>54</v>
      </c>
      <c r="C1635">
        <v>2</v>
      </c>
      <c r="D1635" t="s">
        <v>145</v>
      </c>
      <c r="E1635" t="b">
        <v>1</v>
      </c>
      <c r="F1635" s="1">
        <v>0.50624999999999998</v>
      </c>
      <c r="G1635" s="1">
        <v>0.62152777777777779</v>
      </c>
      <c r="H1635">
        <v>166</v>
      </c>
      <c r="I1635" t="b">
        <v>1</v>
      </c>
      <c r="J1635" t="b">
        <v>1</v>
      </c>
      <c r="K1635" t="b">
        <v>1</v>
      </c>
      <c r="L1635" t="s">
        <v>60</v>
      </c>
      <c r="M1635">
        <v>20</v>
      </c>
      <c r="N1635" t="s">
        <v>37</v>
      </c>
      <c r="O1635">
        <v>20</v>
      </c>
      <c r="P1635" t="s">
        <v>93</v>
      </c>
      <c r="Q1635">
        <v>0.15</v>
      </c>
      <c r="R1635" s="29">
        <v>17</v>
      </c>
      <c r="S1635" t="s">
        <v>56</v>
      </c>
      <c r="T1635" t="s">
        <v>57</v>
      </c>
      <c r="U1635">
        <v>33.836599999999997</v>
      </c>
      <c r="V1635">
        <v>-117.9143</v>
      </c>
      <c r="W1635">
        <f t="shared" si="50"/>
        <v>2022</v>
      </c>
      <c r="X1635" t="str">
        <f t="shared" si="51"/>
        <v>October</v>
      </c>
      <c r="Y1635" s="2">
        <v>44843</v>
      </c>
      <c r="Z1635">
        <v>2</v>
      </c>
      <c r="AA1635" t="b">
        <v>1</v>
      </c>
      <c r="AB1635" s="2">
        <v>45805</v>
      </c>
      <c r="AC1635">
        <v>34</v>
      </c>
      <c r="AD1635">
        <v>84</v>
      </c>
      <c r="AE1635">
        <v>8</v>
      </c>
      <c r="AF1635">
        <v>2.8</v>
      </c>
      <c r="AG1635">
        <v>3</v>
      </c>
      <c r="AH1635" s="30">
        <v>1</v>
      </c>
      <c r="AI1635">
        <v>0</v>
      </c>
      <c r="AJ1635" t="s">
        <v>58</v>
      </c>
      <c r="AK1635" t="s">
        <v>42</v>
      </c>
      <c r="AL1635" s="29">
        <f>Table1[[#This Row],[membership_tenure_months]]*Table1[[#This Row],[final_price]]</f>
        <v>578</v>
      </c>
    </row>
    <row r="1636" spans="1:38" x14ac:dyDescent="0.35">
      <c r="A1636">
        <v>48</v>
      </c>
      <c r="B1636" t="s">
        <v>43</v>
      </c>
      <c r="C1636">
        <v>3</v>
      </c>
      <c r="D1636" t="s">
        <v>133</v>
      </c>
      <c r="E1636" t="b">
        <v>0</v>
      </c>
      <c r="F1636" s="1">
        <v>0.64722222222222225</v>
      </c>
      <c r="G1636" s="1">
        <v>0.68402777777777779</v>
      </c>
      <c r="H1636">
        <v>53</v>
      </c>
      <c r="I1636" t="b">
        <v>1</v>
      </c>
      <c r="J1636" t="b">
        <v>1</v>
      </c>
      <c r="K1636" t="b">
        <v>1</v>
      </c>
      <c r="L1636" t="s">
        <v>36</v>
      </c>
      <c r="M1636">
        <v>30</v>
      </c>
      <c r="N1636" t="s">
        <v>37</v>
      </c>
      <c r="O1636">
        <v>30</v>
      </c>
      <c r="P1636" t="s">
        <v>51</v>
      </c>
      <c r="Q1636">
        <v>0.1</v>
      </c>
      <c r="R1636" s="29">
        <v>27</v>
      </c>
      <c r="S1636" t="s">
        <v>47</v>
      </c>
      <c r="T1636" t="s">
        <v>48</v>
      </c>
      <c r="U1636">
        <v>36.7378</v>
      </c>
      <c r="V1636">
        <v>-119.7871</v>
      </c>
      <c r="W1636">
        <f t="shared" si="50"/>
        <v>2024</v>
      </c>
      <c r="X1636" t="str">
        <f t="shared" si="51"/>
        <v>October</v>
      </c>
      <c r="Y1636" s="2">
        <v>45581</v>
      </c>
      <c r="Z1636">
        <v>5</v>
      </c>
      <c r="AA1636" t="b">
        <v>0</v>
      </c>
      <c r="AB1636" s="2">
        <v>45846</v>
      </c>
      <c r="AC1636">
        <v>10</v>
      </c>
      <c r="AD1636">
        <v>43</v>
      </c>
      <c r="AE1636">
        <v>12</v>
      </c>
      <c r="AF1636">
        <v>0.9</v>
      </c>
      <c r="AG1636">
        <v>3</v>
      </c>
      <c r="AH1636" s="30">
        <v>0</v>
      </c>
      <c r="AI1636">
        <v>0</v>
      </c>
      <c r="AJ1636" t="s">
        <v>49</v>
      </c>
      <c r="AK1636" t="s">
        <v>42</v>
      </c>
      <c r="AL1636" s="29">
        <f>Table1[[#This Row],[membership_tenure_months]]*Table1[[#This Row],[final_price]]</f>
        <v>270</v>
      </c>
    </row>
    <row r="1637" spans="1:38" x14ac:dyDescent="0.35">
      <c r="A1637">
        <v>32</v>
      </c>
      <c r="B1637" t="s">
        <v>54</v>
      </c>
      <c r="C1637">
        <v>5</v>
      </c>
      <c r="D1637" t="s">
        <v>123</v>
      </c>
      <c r="E1637" t="b">
        <v>0</v>
      </c>
      <c r="F1637" s="1">
        <v>0.46388888888888891</v>
      </c>
      <c r="G1637" s="1">
        <v>0.55555555555555558</v>
      </c>
      <c r="H1637">
        <v>132</v>
      </c>
      <c r="I1637" t="b">
        <v>1</v>
      </c>
      <c r="J1637" t="b">
        <v>0</v>
      </c>
      <c r="K1637" t="b">
        <v>1</v>
      </c>
      <c r="L1637" t="s">
        <v>80</v>
      </c>
      <c r="M1637">
        <v>20</v>
      </c>
      <c r="N1637" t="s">
        <v>97</v>
      </c>
      <c r="O1637">
        <v>18</v>
      </c>
      <c r="P1637" t="s">
        <v>46</v>
      </c>
      <c r="Q1637">
        <v>0</v>
      </c>
      <c r="R1637" s="29">
        <v>18</v>
      </c>
      <c r="S1637" t="s">
        <v>56</v>
      </c>
      <c r="T1637" t="s">
        <v>40</v>
      </c>
      <c r="U1637">
        <v>37.338200000000001</v>
      </c>
      <c r="V1637">
        <v>-121.88630000000001</v>
      </c>
      <c r="W1637">
        <f t="shared" si="50"/>
        <v>2024</v>
      </c>
      <c r="X1637" t="str">
        <f t="shared" si="51"/>
        <v>April</v>
      </c>
      <c r="Y1637" s="2">
        <v>45405</v>
      </c>
      <c r="Z1637">
        <v>0</v>
      </c>
      <c r="AA1637" t="b">
        <v>0</v>
      </c>
      <c r="AB1637" s="2">
        <v>45837</v>
      </c>
      <c r="AC1637">
        <v>16</v>
      </c>
      <c r="AD1637">
        <v>52</v>
      </c>
      <c r="AE1637">
        <v>20</v>
      </c>
      <c r="AF1637">
        <v>2.2000000000000002</v>
      </c>
      <c r="AG1637">
        <v>0</v>
      </c>
      <c r="AH1637" s="30">
        <v>0</v>
      </c>
      <c r="AI1637">
        <v>0</v>
      </c>
      <c r="AJ1637" t="s">
        <v>41</v>
      </c>
      <c r="AK1637" t="s">
        <v>42</v>
      </c>
      <c r="AL1637" s="29">
        <f>Table1[[#This Row],[membership_tenure_months]]*Table1[[#This Row],[final_price]]</f>
        <v>288</v>
      </c>
    </row>
    <row r="1638" spans="1:38" x14ac:dyDescent="0.35">
      <c r="A1638">
        <v>12</v>
      </c>
      <c r="B1638" t="s">
        <v>34</v>
      </c>
      <c r="C1638">
        <v>3</v>
      </c>
      <c r="D1638" t="s">
        <v>100</v>
      </c>
      <c r="E1638" t="b">
        <v>1</v>
      </c>
      <c r="F1638" s="1">
        <v>0.62083333333333335</v>
      </c>
      <c r="G1638" s="1">
        <v>0.70277777777777772</v>
      </c>
      <c r="H1638">
        <v>118</v>
      </c>
      <c r="I1638" t="b">
        <v>0</v>
      </c>
      <c r="J1638" t="b">
        <v>0</v>
      </c>
      <c r="K1638" t="b">
        <v>0</v>
      </c>
      <c r="L1638" t="s">
        <v>80</v>
      </c>
      <c r="M1638">
        <v>50</v>
      </c>
      <c r="N1638" t="s">
        <v>37</v>
      </c>
      <c r="O1638">
        <v>50</v>
      </c>
      <c r="P1638" t="s">
        <v>38</v>
      </c>
      <c r="Q1638">
        <v>0.05</v>
      </c>
      <c r="R1638" s="29">
        <v>47.5</v>
      </c>
      <c r="S1638" t="s">
        <v>39</v>
      </c>
      <c r="T1638" t="s">
        <v>64</v>
      </c>
      <c r="U1638">
        <v>34.052199999999999</v>
      </c>
      <c r="V1638">
        <v>-118.2437</v>
      </c>
      <c r="W1638">
        <f t="shared" si="50"/>
        <v>2025</v>
      </c>
      <c r="X1638" t="str">
        <f t="shared" si="51"/>
        <v>January</v>
      </c>
      <c r="Y1638" s="2">
        <v>45668</v>
      </c>
      <c r="Z1638">
        <v>0</v>
      </c>
      <c r="AA1638" t="b">
        <v>1</v>
      </c>
      <c r="AB1638" s="2">
        <v>45851</v>
      </c>
      <c r="AC1638">
        <v>7</v>
      </c>
      <c r="AD1638">
        <v>38</v>
      </c>
      <c r="AE1638">
        <v>12</v>
      </c>
      <c r="AF1638">
        <v>2</v>
      </c>
      <c r="AG1638">
        <v>2.5</v>
      </c>
      <c r="AH1638" s="30">
        <v>0</v>
      </c>
      <c r="AI1638">
        <v>1</v>
      </c>
      <c r="AJ1638" t="s">
        <v>65</v>
      </c>
      <c r="AK1638" t="s">
        <v>42</v>
      </c>
      <c r="AL1638" s="29">
        <f>Table1[[#This Row],[membership_tenure_months]]*Table1[[#This Row],[final_price]]</f>
        <v>332.5</v>
      </c>
    </row>
    <row r="1639" spans="1:38" x14ac:dyDescent="0.35">
      <c r="A1639">
        <v>30</v>
      </c>
      <c r="B1639" t="s">
        <v>43</v>
      </c>
      <c r="C1639">
        <v>3</v>
      </c>
      <c r="D1639" t="s">
        <v>128</v>
      </c>
      <c r="E1639" t="b">
        <v>0</v>
      </c>
      <c r="F1639" s="1">
        <v>0.33680555555555558</v>
      </c>
      <c r="G1639" s="1">
        <v>0.37916666666666665</v>
      </c>
      <c r="H1639">
        <v>61</v>
      </c>
      <c r="I1639" t="b">
        <v>1</v>
      </c>
      <c r="J1639" t="b">
        <v>1</v>
      </c>
      <c r="K1639" t="b">
        <v>0</v>
      </c>
      <c r="L1639" t="s">
        <v>60</v>
      </c>
      <c r="M1639">
        <v>30</v>
      </c>
      <c r="N1639" t="s">
        <v>82</v>
      </c>
      <c r="O1639">
        <v>22.5</v>
      </c>
      <c r="P1639" t="s">
        <v>38</v>
      </c>
      <c r="Q1639">
        <v>0.05</v>
      </c>
      <c r="R1639" s="29">
        <v>21.375</v>
      </c>
      <c r="S1639" t="s">
        <v>47</v>
      </c>
      <c r="T1639" t="s">
        <v>83</v>
      </c>
      <c r="U1639">
        <v>33.770099999999999</v>
      </c>
      <c r="V1639">
        <v>-118.19370000000001</v>
      </c>
      <c r="W1639">
        <f t="shared" si="50"/>
        <v>2022</v>
      </c>
      <c r="X1639" t="str">
        <f t="shared" si="51"/>
        <v>August</v>
      </c>
      <c r="Y1639" s="2">
        <v>44774</v>
      </c>
      <c r="Z1639">
        <v>2</v>
      </c>
      <c r="AA1639" t="b">
        <v>1</v>
      </c>
      <c r="AB1639" s="2">
        <v>45801</v>
      </c>
      <c r="AC1639">
        <v>36</v>
      </c>
      <c r="AD1639">
        <v>88</v>
      </c>
      <c r="AE1639">
        <v>12</v>
      </c>
      <c r="AF1639">
        <v>1</v>
      </c>
      <c r="AG1639">
        <v>1.1200000000000001</v>
      </c>
      <c r="AH1639" s="30">
        <v>1</v>
      </c>
      <c r="AI1639">
        <v>0</v>
      </c>
      <c r="AJ1639" t="s">
        <v>84</v>
      </c>
      <c r="AK1639" t="s">
        <v>42</v>
      </c>
      <c r="AL1639" s="29">
        <f>Table1[[#This Row],[membership_tenure_months]]*Table1[[#This Row],[final_price]]</f>
        <v>769.5</v>
      </c>
    </row>
    <row r="1640" spans="1:38" x14ac:dyDescent="0.35">
      <c r="A1640">
        <v>49</v>
      </c>
      <c r="B1640" t="s">
        <v>54</v>
      </c>
      <c r="C1640">
        <v>1</v>
      </c>
      <c r="D1640" t="s">
        <v>94</v>
      </c>
      <c r="E1640" t="b">
        <v>1</v>
      </c>
      <c r="F1640" s="1">
        <v>0.63680555555555551</v>
      </c>
      <c r="G1640" s="1">
        <v>0.70833333333333337</v>
      </c>
      <c r="H1640">
        <v>103</v>
      </c>
      <c r="I1640" t="b">
        <v>1</v>
      </c>
      <c r="J1640" t="b">
        <v>0</v>
      </c>
      <c r="K1640" t="b">
        <v>0</v>
      </c>
      <c r="L1640" t="s">
        <v>45</v>
      </c>
      <c r="M1640">
        <v>20</v>
      </c>
      <c r="N1640" t="s">
        <v>37</v>
      </c>
      <c r="O1640">
        <v>20</v>
      </c>
      <c r="P1640" t="s">
        <v>38</v>
      </c>
      <c r="Q1640">
        <v>0.05</v>
      </c>
      <c r="R1640" s="29">
        <v>19</v>
      </c>
      <c r="S1640" t="s">
        <v>56</v>
      </c>
      <c r="T1640" t="s">
        <v>76</v>
      </c>
      <c r="U1640">
        <v>37.774900000000002</v>
      </c>
      <c r="V1640">
        <v>-122.4194</v>
      </c>
      <c r="W1640">
        <f t="shared" si="50"/>
        <v>2022</v>
      </c>
      <c r="X1640" t="str">
        <f t="shared" si="51"/>
        <v>October</v>
      </c>
      <c r="Y1640" s="2">
        <v>44843</v>
      </c>
      <c r="Z1640">
        <v>0</v>
      </c>
      <c r="AA1640" t="b">
        <v>0</v>
      </c>
      <c r="AB1640" s="2">
        <v>45805</v>
      </c>
      <c r="AC1640">
        <v>34</v>
      </c>
      <c r="AD1640">
        <v>84</v>
      </c>
      <c r="AE1640">
        <v>4</v>
      </c>
      <c r="AF1640">
        <v>1.7</v>
      </c>
      <c r="AG1640">
        <v>1</v>
      </c>
      <c r="AH1640" s="30">
        <v>1</v>
      </c>
      <c r="AI1640">
        <v>0</v>
      </c>
      <c r="AJ1640" t="s">
        <v>77</v>
      </c>
      <c r="AK1640" t="s">
        <v>42</v>
      </c>
      <c r="AL1640" s="29">
        <f>Table1[[#This Row],[membership_tenure_months]]*Table1[[#This Row],[final_price]]</f>
        <v>646</v>
      </c>
    </row>
    <row r="1641" spans="1:38" x14ac:dyDescent="0.35">
      <c r="A1641">
        <v>35</v>
      </c>
      <c r="B1641" t="s">
        <v>43</v>
      </c>
      <c r="C1641">
        <v>3</v>
      </c>
      <c r="D1641" t="s">
        <v>148</v>
      </c>
      <c r="E1641" t="b">
        <v>0</v>
      </c>
      <c r="F1641" s="1">
        <v>0.62638888888888888</v>
      </c>
      <c r="G1641" s="1">
        <v>0.68680555555555556</v>
      </c>
      <c r="H1641">
        <v>87</v>
      </c>
      <c r="I1641" t="b">
        <v>0</v>
      </c>
      <c r="J1641" t="b">
        <v>0</v>
      </c>
      <c r="K1641" t="b">
        <v>0</v>
      </c>
      <c r="L1641" t="s">
        <v>36</v>
      </c>
      <c r="M1641">
        <v>30</v>
      </c>
      <c r="N1641" t="s">
        <v>37</v>
      </c>
      <c r="O1641">
        <v>30</v>
      </c>
      <c r="P1641" t="s">
        <v>51</v>
      </c>
      <c r="Q1641">
        <v>0.1</v>
      </c>
      <c r="R1641" s="29">
        <v>27</v>
      </c>
      <c r="S1641" t="s">
        <v>47</v>
      </c>
      <c r="T1641" t="s">
        <v>72</v>
      </c>
      <c r="U1641">
        <v>35.3733</v>
      </c>
      <c r="V1641">
        <v>-119.0187</v>
      </c>
      <c r="W1641">
        <f t="shared" si="50"/>
        <v>2023</v>
      </c>
      <c r="X1641" t="str">
        <f t="shared" si="51"/>
        <v>November</v>
      </c>
      <c r="Y1641" s="2">
        <v>45255</v>
      </c>
      <c r="Z1641">
        <v>0</v>
      </c>
      <c r="AA1641" t="b">
        <v>0</v>
      </c>
      <c r="AB1641" s="2">
        <v>45828</v>
      </c>
      <c r="AC1641">
        <v>21</v>
      </c>
      <c r="AD1641">
        <v>61</v>
      </c>
      <c r="AE1641">
        <v>12</v>
      </c>
      <c r="AF1641">
        <v>1.4</v>
      </c>
      <c r="AG1641">
        <v>3</v>
      </c>
      <c r="AH1641" s="30">
        <v>1</v>
      </c>
      <c r="AI1641">
        <v>0</v>
      </c>
      <c r="AJ1641" t="s">
        <v>73</v>
      </c>
      <c r="AK1641" t="s">
        <v>42</v>
      </c>
      <c r="AL1641" s="29">
        <f>Table1[[#This Row],[membership_tenure_months]]*Table1[[#This Row],[final_price]]</f>
        <v>567</v>
      </c>
    </row>
    <row r="1642" spans="1:38" x14ac:dyDescent="0.35">
      <c r="A1642">
        <v>24</v>
      </c>
      <c r="B1642" t="s">
        <v>34</v>
      </c>
      <c r="C1642">
        <v>1</v>
      </c>
      <c r="D1642" t="s">
        <v>114</v>
      </c>
      <c r="E1642" t="b">
        <v>0</v>
      </c>
      <c r="F1642" s="1">
        <v>0.70208333333333328</v>
      </c>
      <c r="G1642" s="1">
        <v>0.77152777777777781</v>
      </c>
      <c r="H1642">
        <v>100</v>
      </c>
      <c r="I1642" t="b">
        <v>0</v>
      </c>
      <c r="J1642" t="b">
        <v>1</v>
      </c>
      <c r="K1642" t="b">
        <v>1</v>
      </c>
      <c r="L1642" t="s">
        <v>80</v>
      </c>
      <c r="M1642">
        <v>50</v>
      </c>
      <c r="N1642" t="s">
        <v>37</v>
      </c>
      <c r="O1642">
        <v>50</v>
      </c>
      <c r="P1642" t="s">
        <v>46</v>
      </c>
      <c r="Q1642">
        <v>0</v>
      </c>
      <c r="R1642" s="29">
        <v>50</v>
      </c>
      <c r="S1642" t="s">
        <v>39</v>
      </c>
      <c r="T1642" t="s">
        <v>61</v>
      </c>
      <c r="U1642">
        <v>38.581600000000002</v>
      </c>
      <c r="V1642">
        <v>-121.4944</v>
      </c>
      <c r="W1642">
        <f t="shared" si="50"/>
        <v>2023</v>
      </c>
      <c r="X1642" t="str">
        <f t="shared" si="51"/>
        <v>January</v>
      </c>
      <c r="Y1642" s="2">
        <v>44934</v>
      </c>
      <c r="Z1642">
        <v>5</v>
      </c>
      <c r="AA1642" t="b">
        <v>0</v>
      </c>
      <c r="AB1642" s="2">
        <v>45810</v>
      </c>
      <c r="AC1642">
        <v>31</v>
      </c>
      <c r="AD1642">
        <v>79</v>
      </c>
      <c r="AE1642">
        <v>4</v>
      </c>
      <c r="AF1642">
        <v>1.7</v>
      </c>
      <c r="AG1642">
        <v>0</v>
      </c>
      <c r="AH1642" s="30">
        <v>1</v>
      </c>
      <c r="AI1642">
        <v>1</v>
      </c>
      <c r="AJ1642" t="s">
        <v>62</v>
      </c>
      <c r="AK1642" t="s">
        <v>42</v>
      </c>
      <c r="AL1642" s="29">
        <f>Table1[[#This Row],[membership_tenure_months]]*Table1[[#This Row],[final_price]]</f>
        <v>1550</v>
      </c>
    </row>
    <row r="1643" spans="1:38" x14ac:dyDescent="0.35">
      <c r="A1643">
        <v>49</v>
      </c>
      <c r="B1643" t="s">
        <v>34</v>
      </c>
      <c r="C1643">
        <v>2</v>
      </c>
      <c r="D1643" t="s">
        <v>145</v>
      </c>
      <c r="E1643" t="b">
        <v>0</v>
      </c>
      <c r="F1643" s="1">
        <v>0.42430555555555555</v>
      </c>
      <c r="G1643" s="1">
        <v>0.4777777777777778</v>
      </c>
      <c r="H1643">
        <v>77</v>
      </c>
      <c r="I1643" t="b">
        <v>1</v>
      </c>
      <c r="J1643" t="b">
        <v>1</v>
      </c>
      <c r="K1643" t="b">
        <v>0</v>
      </c>
      <c r="L1643" t="s">
        <v>80</v>
      </c>
      <c r="M1643">
        <v>50</v>
      </c>
      <c r="N1643" t="s">
        <v>37</v>
      </c>
      <c r="O1643">
        <v>50</v>
      </c>
      <c r="P1643" t="s">
        <v>46</v>
      </c>
      <c r="Q1643">
        <v>0</v>
      </c>
      <c r="R1643" s="29">
        <v>50</v>
      </c>
      <c r="S1643" t="s">
        <v>39</v>
      </c>
      <c r="T1643" t="s">
        <v>72</v>
      </c>
      <c r="U1643">
        <v>35.3733</v>
      </c>
      <c r="V1643">
        <v>-119.0187</v>
      </c>
      <c r="W1643">
        <f t="shared" si="50"/>
        <v>2023</v>
      </c>
      <c r="X1643" t="str">
        <f t="shared" si="51"/>
        <v>December</v>
      </c>
      <c r="Y1643" s="2">
        <v>45276</v>
      </c>
      <c r="Z1643">
        <v>5</v>
      </c>
      <c r="AA1643" t="b">
        <v>1</v>
      </c>
      <c r="AB1643" s="2">
        <v>45829</v>
      </c>
      <c r="AC1643">
        <v>20</v>
      </c>
      <c r="AD1643">
        <v>60</v>
      </c>
      <c r="AE1643">
        <v>8</v>
      </c>
      <c r="AF1643">
        <v>1.3</v>
      </c>
      <c r="AG1643">
        <v>0</v>
      </c>
      <c r="AH1643" s="30">
        <v>0</v>
      </c>
      <c r="AI1643">
        <v>1</v>
      </c>
      <c r="AJ1643" t="s">
        <v>73</v>
      </c>
      <c r="AK1643" t="s">
        <v>42</v>
      </c>
      <c r="AL1643" s="29">
        <f>Table1[[#This Row],[membership_tenure_months]]*Table1[[#This Row],[final_price]]</f>
        <v>1000</v>
      </c>
    </row>
    <row r="1644" spans="1:38" x14ac:dyDescent="0.35">
      <c r="A1644">
        <v>26</v>
      </c>
      <c r="B1644" t="s">
        <v>43</v>
      </c>
      <c r="C1644">
        <v>3</v>
      </c>
      <c r="D1644" t="s">
        <v>155</v>
      </c>
      <c r="E1644" t="b">
        <v>1</v>
      </c>
      <c r="F1644" s="1">
        <v>0.62916666666666665</v>
      </c>
      <c r="G1644" s="1">
        <v>0.73611111111111116</v>
      </c>
      <c r="H1644">
        <v>154</v>
      </c>
      <c r="I1644" t="b">
        <v>1</v>
      </c>
      <c r="J1644" t="b">
        <v>0</v>
      </c>
      <c r="K1644" t="b">
        <v>1</v>
      </c>
      <c r="L1644" t="s">
        <v>36</v>
      </c>
      <c r="M1644">
        <v>30</v>
      </c>
      <c r="N1644" t="s">
        <v>37</v>
      </c>
      <c r="O1644">
        <v>30</v>
      </c>
      <c r="P1644" t="s">
        <v>51</v>
      </c>
      <c r="Q1644">
        <v>0.1</v>
      </c>
      <c r="R1644" s="29">
        <v>27</v>
      </c>
      <c r="S1644" t="s">
        <v>47</v>
      </c>
      <c r="T1644" t="s">
        <v>61</v>
      </c>
      <c r="U1644">
        <v>38.581600000000002</v>
      </c>
      <c r="V1644">
        <v>-121.4944</v>
      </c>
      <c r="W1644">
        <f t="shared" si="50"/>
        <v>2023</v>
      </c>
      <c r="X1644" t="str">
        <f t="shared" si="51"/>
        <v>August</v>
      </c>
      <c r="Y1644" s="2">
        <v>45166</v>
      </c>
      <c r="Z1644">
        <v>0</v>
      </c>
      <c r="AA1644" t="b">
        <v>0</v>
      </c>
      <c r="AB1644" s="2">
        <v>45823</v>
      </c>
      <c r="AC1644">
        <v>24</v>
      </c>
      <c r="AD1644">
        <v>66</v>
      </c>
      <c r="AE1644">
        <v>12</v>
      </c>
      <c r="AF1644">
        <v>2.6</v>
      </c>
      <c r="AG1644">
        <v>3</v>
      </c>
      <c r="AH1644" s="30">
        <v>1</v>
      </c>
      <c r="AI1644">
        <v>0</v>
      </c>
      <c r="AJ1644" t="s">
        <v>62</v>
      </c>
      <c r="AK1644" t="s">
        <v>42</v>
      </c>
      <c r="AL1644" s="29">
        <f>Table1[[#This Row],[membership_tenure_months]]*Table1[[#This Row],[final_price]]</f>
        <v>648</v>
      </c>
    </row>
    <row r="1645" spans="1:38" x14ac:dyDescent="0.35">
      <c r="A1645">
        <v>21</v>
      </c>
      <c r="B1645" t="s">
        <v>54</v>
      </c>
      <c r="C1645">
        <v>5</v>
      </c>
      <c r="D1645" t="s">
        <v>171</v>
      </c>
      <c r="E1645" t="b">
        <v>1</v>
      </c>
      <c r="F1645" s="1">
        <v>0.48333333333333334</v>
      </c>
      <c r="G1645" s="1">
        <v>0.59930555555555554</v>
      </c>
      <c r="H1645">
        <v>167</v>
      </c>
      <c r="I1645" t="b">
        <v>0</v>
      </c>
      <c r="J1645" t="b">
        <v>0</v>
      </c>
      <c r="K1645" t="b">
        <v>0</v>
      </c>
      <c r="L1645" t="s">
        <v>80</v>
      </c>
      <c r="M1645">
        <v>20</v>
      </c>
      <c r="N1645" t="s">
        <v>82</v>
      </c>
      <c r="O1645">
        <v>15</v>
      </c>
      <c r="P1645" t="s">
        <v>46</v>
      </c>
      <c r="Q1645">
        <v>0</v>
      </c>
      <c r="R1645" s="29">
        <v>15</v>
      </c>
      <c r="S1645" t="s">
        <v>56</v>
      </c>
      <c r="T1645" t="s">
        <v>57</v>
      </c>
      <c r="U1645">
        <v>33.836599999999997</v>
      </c>
      <c r="V1645">
        <v>-117.9143</v>
      </c>
      <c r="W1645">
        <f t="shared" si="50"/>
        <v>2025</v>
      </c>
      <c r="X1645" t="str">
        <f t="shared" si="51"/>
        <v>March</v>
      </c>
      <c r="Y1645" s="2">
        <v>45736</v>
      </c>
      <c r="Z1645">
        <v>0</v>
      </c>
      <c r="AA1645" t="b">
        <v>1</v>
      </c>
      <c r="AB1645" s="2">
        <v>45855</v>
      </c>
      <c r="AC1645">
        <v>5</v>
      </c>
      <c r="AD1645">
        <v>34</v>
      </c>
      <c r="AE1645">
        <v>20</v>
      </c>
      <c r="AF1645">
        <v>2.8</v>
      </c>
      <c r="AG1645">
        <v>0</v>
      </c>
      <c r="AH1645" s="30">
        <v>0</v>
      </c>
      <c r="AI1645">
        <v>0</v>
      </c>
      <c r="AJ1645" t="s">
        <v>58</v>
      </c>
      <c r="AK1645" t="s">
        <v>42</v>
      </c>
      <c r="AL1645" s="29">
        <f>Table1[[#This Row],[membership_tenure_months]]*Table1[[#This Row],[final_price]]</f>
        <v>75</v>
      </c>
    </row>
    <row r="1646" spans="1:38" x14ac:dyDescent="0.35">
      <c r="A1646">
        <v>45</v>
      </c>
      <c r="B1646" t="s">
        <v>43</v>
      </c>
      <c r="C1646">
        <v>2</v>
      </c>
      <c r="D1646" t="s">
        <v>107</v>
      </c>
      <c r="E1646" t="b">
        <v>1</v>
      </c>
      <c r="F1646" s="1">
        <v>0.34166666666666667</v>
      </c>
      <c r="G1646" s="1">
        <v>0.42291666666666666</v>
      </c>
      <c r="H1646">
        <v>117</v>
      </c>
      <c r="I1646" t="b">
        <v>1</v>
      </c>
      <c r="J1646" t="b">
        <v>0</v>
      </c>
      <c r="K1646" t="b">
        <v>0</v>
      </c>
      <c r="L1646" t="s">
        <v>60</v>
      </c>
      <c r="M1646">
        <v>30</v>
      </c>
      <c r="N1646" t="s">
        <v>37</v>
      </c>
      <c r="O1646">
        <v>30</v>
      </c>
      <c r="P1646" t="s">
        <v>93</v>
      </c>
      <c r="Q1646">
        <v>0.15</v>
      </c>
      <c r="R1646" s="29">
        <v>25.5</v>
      </c>
      <c r="S1646" t="s">
        <v>47</v>
      </c>
      <c r="T1646" t="s">
        <v>83</v>
      </c>
      <c r="U1646">
        <v>33.770099999999999</v>
      </c>
      <c r="V1646">
        <v>-118.19370000000001</v>
      </c>
      <c r="W1646">
        <f t="shared" si="50"/>
        <v>2023</v>
      </c>
      <c r="X1646" t="str">
        <f t="shared" si="51"/>
        <v>April</v>
      </c>
      <c r="Y1646" s="2">
        <v>45026</v>
      </c>
      <c r="Z1646">
        <v>0</v>
      </c>
      <c r="AA1646" t="b">
        <v>0</v>
      </c>
      <c r="AB1646" s="2">
        <v>45815</v>
      </c>
      <c r="AC1646">
        <v>28</v>
      </c>
      <c r="AD1646">
        <v>74</v>
      </c>
      <c r="AE1646">
        <v>8</v>
      </c>
      <c r="AF1646">
        <v>2</v>
      </c>
      <c r="AG1646">
        <v>4.5</v>
      </c>
      <c r="AH1646" s="30">
        <v>1</v>
      </c>
      <c r="AI1646">
        <v>0</v>
      </c>
      <c r="AJ1646" t="s">
        <v>84</v>
      </c>
      <c r="AK1646" t="s">
        <v>42</v>
      </c>
      <c r="AL1646" s="29">
        <f>Table1[[#This Row],[membership_tenure_months]]*Table1[[#This Row],[final_price]]</f>
        <v>714</v>
      </c>
    </row>
    <row r="1647" spans="1:38" x14ac:dyDescent="0.35">
      <c r="A1647">
        <v>47</v>
      </c>
      <c r="B1647" t="s">
        <v>43</v>
      </c>
      <c r="C1647">
        <v>2</v>
      </c>
      <c r="D1647" t="s">
        <v>111</v>
      </c>
      <c r="E1647" t="b">
        <v>0</v>
      </c>
      <c r="F1647" s="1">
        <v>0.4152777777777778</v>
      </c>
      <c r="G1647" s="1">
        <v>0.52152777777777781</v>
      </c>
      <c r="H1647">
        <v>153</v>
      </c>
      <c r="I1647" t="b">
        <v>0</v>
      </c>
      <c r="J1647" t="b">
        <v>0</v>
      </c>
      <c r="K1647" t="b">
        <v>1</v>
      </c>
      <c r="L1647" t="s">
        <v>80</v>
      </c>
      <c r="M1647">
        <v>30</v>
      </c>
      <c r="N1647" t="s">
        <v>82</v>
      </c>
      <c r="O1647">
        <v>22.5</v>
      </c>
      <c r="P1647" t="s">
        <v>38</v>
      </c>
      <c r="Q1647">
        <v>0.05</v>
      </c>
      <c r="R1647" s="29">
        <v>21.375</v>
      </c>
      <c r="S1647" t="s">
        <v>47</v>
      </c>
      <c r="T1647" t="s">
        <v>48</v>
      </c>
      <c r="U1647">
        <v>36.7378</v>
      </c>
      <c r="V1647">
        <v>-119.7871</v>
      </c>
      <c r="W1647">
        <f t="shared" si="50"/>
        <v>2025</v>
      </c>
      <c r="X1647" t="str">
        <f t="shared" si="51"/>
        <v>February</v>
      </c>
      <c r="Y1647" s="2">
        <v>45694</v>
      </c>
      <c r="Z1647">
        <v>0</v>
      </c>
      <c r="AA1647" t="b">
        <v>0</v>
      </c>
      <c r="AB1647" s="2">
        <v>45853</v>
      </c>
      <c r="AC1647">
        <v>6</v>
      </c>
      <c r="AD1647">
        <v>36</v>
      </c>
      <c r="AE1647">
        <v>8</v>
      </c>
      <c r="AF1647">
        <v>2.6</v>
      </c>
      <c r="AG1647">
        <v>1.1200000000000001</v>
      </c>
      <c r="AH1647" s="30">
        <v>0</v>
      </c>
      <c r="AI1647">
        <v>0</v>
      </c>
      <c r="AJ1647" t="s">
        <v>49</v>
      </c>
      <c r="AK1647" t="s">
        <v>42</v>
      </c>
      <c r="AL1647" s="29">
        <f>Table1[[#This Row],[membership_tenure_months]]*Table1[[#This Row],[final_price]]</f>
        <v>128.25</v>
      </c>
    </row>
    <row r="1648" spans="1:38" x14ac:dyDescent="0.35">
      <c r="A1648">
        <v>36</v>
      </c>
      <c r="B1648" t="s">
        <v>34</v>
      </c>
      <c r="C1648">
        <v>2</v>
      </c>
      <c r="D1648" t="s">
        <v>142</v>
      </c>
      <c r="E1648" t="b">
        <v>1</v>
      </c>
      <c r="F1648" s="1">
        <v>0.38055555555555554</v>
      </c>
      <c r="G1648" s="1">
        <v>0.47152777777777777</v>
      </c>
      <c r="H1648">
        <v>131</v>
      </c>
      <c r="I1648" t="b">
        <v>1</v>
      </c>
      <c r="J1648" t="b">
        <v>1</v>
      </c>
      <c r="K1648" t="b">
        <v>0</v>
      </c>
      <c r="L1648" t="s">
        <v>80</v>
      </c>
      <c r="M1648">
        <v>50</v>
      </c>
      <c r="N1648" t="s">
        <v>37</v>
      </c>
      <c r="O1648">
        <v>50</v>
      </c>
      <c r="P1648" t="s">
        <v>93</v>
      </c>
      <c r="Q1648">
        <v>0.15</v>
      </c>
      <c r="R1648" s="29">
        <v>42.5</v>
      </c>
      <c r="S1648" t="s">
        <v>39</v>
      </c>
      <c r="T1648" t="s">
        <v>57</v>
      </c>
      <c r="U1648">
        <v>33.836599999999997</v>
      </c>
      <c r="V1648">
        <v>-117.9143</v>
      </c>
      <c r="W1648">
        <f t="shared" si="50"/>
        <v>2023</v>
      </c>
      <c r="X1648" t="str">
        <f t="shared" si="51"/>
        <v>January</v>
      </c>
      <c r="Y1648" s="2">
        <v>44951</v>
      </c>
      <c r="Z1648">
        <v>2</v>
      </c>
      <c r="AA1648" t="b">
        <v>1</v>
      </c>
      <c r="AB1648" s="2">
        <v>45811</v>
      </c>
      <c r="AC1648">
        <v>31</v>
      </c>
      <c r="AD1648">
        <v>78</v>
      </c>
      <c r="AE1648">
        <v>8</v>
      </c>
      <c r="AF1648">
        <v>2.2000000000000002</v>
      </c>
      <c r="AG1648">
        <v>7.5</v>
      </c>
      <c r="AH1648" s="30">
        <v>1</v>
      </c>
      <c r="AI1648">
        <v>0</v>
      </c>
      <c r="AJ1648" t="s">
        <v>58</v>
      </c>
      <c r="AK1648" t="s">
        <v>42</v>
      </c>
      <c r="AL1648" s="29">
        <f>Table1[[#This Row],[membership_tenure_months]]*Table1[[#This Row],[final_price]]</f>
        <v>1317.5</v>
      </c>
    </row>
    <row r="1649" spans="1:38" x14ac:dyDescent="0.35">
      <c r="A1649">
        <v>25</v>
      </c>
      <c r="B1649" t="s">
        <v>34</v>
      </c>
      <c r="C1649">
        <v>2</v>
      </c>
      <c r="D1649" t="s">
        <v>145</v>
      </c>
      <c r="E1649" t="b">
        <v>0</v>
      </c>
      <c r="F1649" s="1">
        <v>0.84722222222222221</v>
      </c>
      <c r="G1649" s="1">
        <v>0.96527777777777779</v>
      </c>
      <c r="H1649">
        <v>170</v>
      </c>
      <c r="I1649" t="b">
        <v>1</v>
      </c>
      <c r="J1649" t="b">
        <v>0</v>
      </c>
      <c r="K1649" t="b">
        <v>0</v>
      </c>
      <c r="L1649" t="s">
        <v>60</v>
      </c>
      <c r="M1649">
        <v>50</v>
      </c>
      <c r="N1649" t="s">
        <v>97</v>
      </c>
      <c r="O1649">
        <v>45</v>
      </c>
      <c r="P1649" t="s">
        <v>38</v>
      </c>
      <c r="Q1649">
        <v>0.05</v>
      </c>
      <c r="R1649" s="29">
        <v>42.75</v>
      </c>
      <c r="S1649" t="s">
        <v>39</v>
      </c>
      <c r="T1649" t="s">
        <v>48</v>
      </c>
      <c r="U1649">
        <v>36.7378</v>
      </c>
      <c r="V1649">
        <v>-119.7871</v>
      </c>
      <c r="W1649">
        <f t="shared" si="50"/>
        <v>2023</v>
      </c>
      <c r="X1649" t="str">
        <f t="shared" si="51"/>
        <v>March</v>
      </c>
      <c r="Y1649" s="2">
        <v>44998</v>
      </c>
      <c r="Z1649">
        <v>0</v>
      </c>
      <c r="AA1649" t="b">
        <v>1</v>
      </c>
      <c r="AB1649" s="2">
        <v>45814</v>
      </c>
      <c r="AC1649">
        <v>29</v>
      </c>
      <c r="AD1649">
        <v>75</v>
      </c>
      <c r="AE1649">
        <v>8</v>
      </c>
      <c r="AF1649">
        <v>2.8</v>
      </c>
      <c r="AG1649">
        <v>2.25</v>
      </c>
      <c r="AH1649" s="30">
        <v>1</v>
      </c>
      <c r="AI1649">
        <v>0</v>
      </c>
      <c r="AJ1649" t="s">
        <v>49</v>
      </c>
      <c r="AK1649" t="s">
        <v>42</v>
      </c>
      <c r="AL1649" s="29">
        <f>Table1[[#This Row],[membership_tenure_months]]*Table1[[#This Row],[final_price]]</f>
        <v>1239.75</v>
      </c>
    </row>
    <row r="1650" spans="1:38" x14ac:dyDescent="0.35">
      <c r="A1650">
        <v>32</v>
      </c>
      <c r="B1650" t="s">
        <v>34</v>
      </c>
      <c r="C1650">
        <v>5</v>
      </c>
      <c r="D1650" t="s">
        <v>106</v>
      </c>
      <c r="E1650" t="b">
        <v>1</v>
      </c>
      <c r="F1650" s="1">
        <v>0.82013888888888886</v>
      </c>
      <c r="G1650" s="1">
        <v>0.89930555555555558</v>
      </c>
      <c r="H1650">
        <v>114</v>
      </c>
      <c r="I1650" t="b">
        <v>1</v>
      </c>
      <c r="J1650" t="b">
        <v>1</v>
      </c>
      <c r="K1650" t="b">
        <v>0</v>
      </c>
      <c r="L1650" t="s">
        <v>80</v>
      </c>
      <c r="M1650">
        <v>50</v>
      </c>
      <c r="N1650" t="s">
        <v>97</v>
      </c>
      <c r="O1650">
        <v>45</v>
      </c>
      <c r="P1650" t="s">
        <v>93</v>
      </c>
      <c r="Q1650">
        <v>0.15</v>
      </c>
      <c r="R1650" s="29">
        <v>38.25</v>
      </c>
      <c r="S1650" t="s">
        <v>39</v>
      </c>
      <c r="T1650" t="s">
        <v>69</v>
      </c>
      <c r="U1650">
        <v>32.715699999999998</v>
      </c>
      <c r="V1650">
        <v>-117.1611</v>
      </c>
      <c r="W1650">
        <f t="shared" si="50"/>
        <v>2023</v>
      </c>
      <c r="X1650" t="str">
        <f t="shared" si="51"/>
        <v>May</v>
      </c>
      <c r="Y1650" s="2">
        <v>45076</v>
      </c>
      <c r="Z1650">
        <v>4</v>
      </c>
      <c r="AA1650" t="b">
        <v>1</v>
      </c>
      <c r="AB1650" s="2">
        <v>45818</v>
      </c>
      <c r="AC1650">
        <v>27</v>
      </c>
      <c r="AD1650">
        <v>71</v>
      </c>
      <c r="AE1650">
        <v>20</v>
      </c>
      <c r="AF1650">
        <v>1.9</v>
      </c>
      <c r="AG1650">
        <v>6.75</v>
      </c>
      <c r="AH1650" s="30">
        <v>1</v>
      </c>
      <c r="AI1650">
        <v>0</v>
      </c>
      <c r="AJ1650" t="s">
        <v>70</v>
      </c>
      <c r="AK1650" t="s">
        <v>42</v>
      </c>
      <c r="AL1650" s="29">
        <f>Table1[[#This Row],[membership_tenure_months]]*Table1[[#This Row],[final_price]]</f>
        <v>1032.75</v>
      </c>
    </row>
    <row r="1651" spans="1:38" x14ac:dyDescent="0.35">
      <c r="A1651">
        <v>19</v>
      </c>
      <c r="B1651" t="s">
        <v>54</v>
      </c>
      <c r="C1651">
        <v>2</v>
      </c>
      <c r="D1651" t="s">
        <v>79</v>
      </c>
      <c r="E1651" t="b">
        <v>0</v>
      </c>
      <c r="F1651" s="1">
        <v>0.70625000000000004</v>
      </c>
      <c r="G1651" s="1">
        <v>0.78749999999999998</v>
      </c>
      <c r="H1651">
        <v>117</v>
      </c>
      <c r="I1651" t="b">
        <v>1</v>
      </c>
      <c r="J1651" t="b">
        <v>1</v>
      </c>
      <c r="K1651" t="b">
        <v>0</v>
      </c>
      <c r="L1651" t="s">
        <v>80</v>
      </c>
      <c r="M1651">
        <v>20</v>
      </c>
      <c r="N1651" t="s">
        <v>82</v>
      </c>
      <c r="O1651">
        <v>15</v>
      </c>
      <c r="P1651" t="s">
        <v>46</v>
      </c>
      <c r="Q1651">
        <v>0</v>
      </c>
      <c r="R1651" s="29">
        <v>15</v>
      </c>
      <c r="S1651" t="s">
        <v>56</v>
      </c>
      <c r="T1651" t="s">
        <v>61</v>
      </c>
      <c r="U1651">
        <v>38.581600000000002</v>
      </c>
      <c r="V1651">
        <v>-121.4944</v>
      </c>
      <c r="W1651">
        <f t="shared" si="50"/>
        <v>2025</v>
      </c>
      <c r="X1651" t="str">
        <f t="shared" si="51"/>
        <v>May</v>
      </c>
      <c r="Y1651" s="2">
        <v>45792</v>
      </c>
      <c r="Z1651">
        <v>5</v>
      </c>
      <c r="AA1651" t="b">
        <v>1</v>
      </c>
      <c r="AB1651" s="2">
        <v>45858</v>
      </c>
      <c r="AC1651">
        <v>3</v>
      </c>
      <c r="AD1651">
        <v>31</v>
      </c>
      <c r="AE1651">
        <v>8</v>
      </c>
      <c r="AF1651">
        <v>2</v>
      </c>
      <c r="AG1651">
        <v>0</v>
      </c>
      <c r="AH1651" s="30">
        <v>0</v>
      </c>
      <c r="AI1651">
        <v>0</v>
      </c>
      <c r="AJ1651" t="s">
        <v>62</v>
      </c>
      <c r="AK1651" t="s">
        <v>42</v>
      </c>
      <c r="AL1651" s="29">
        <f>Table1[[#This Row],[membership_tenure_months]]*Table1[[#This Row],[final_price]]</f>
        <v>45</v>
      </c>
    </row>
    <row r="1652" spans="1:38" x14ac:dyDescent="0.35">
      <c r="A1652">
        <v>13</v>
      </c>
      <c r="B1652" t="s">
        <v>43</v>
      </c>
      <c r="C1652">
        <v>3</v>
      </c>
      <c r="D1652" t="s">
        <v>168</v>
      </c>
      <c r="E1652" t="b">
        <v>1</v>
      </c>
      <c r="F1652" s="1">
        <v>0.56736111111111109</v>
      </c>
      <c r="G1652" s="1">
        <v>0.58958333333333335</v>
      </c>
      <c r="H1652">
        <v>32</v>
      </c>
      <c r="I1652" t="b">
        <v>1</v>
      </c>
      <c r="J1652" t="b">
        <v>0</v>
      </c>
      <c r="K1652" t="b">
        <v>0</v>
      </c>
      <c r="L1652" t="s">
        <v>36</v>
      </c>
      <c r="M1652">
        <v>30</v>
      </c>
      <c r="N1652" t="s">
        <v>82</v>
      </c>
      <c r="O1652">
        <v>22.5</v>
      </c>
      <c r="P1652" t="s">
        <v>46</v>
      </c>
      <c r="Q1652">
        <v>0</v>
      </c>
      <c r="R1652" s="29">
        <v>22.5</v>
      </c>
      <c r="S1652" t="s">
        <v>47</v>
      </c>
      <c r="T1652" t="s">
        <v>83</v>
      </c>
      <c r="U1652">
        <v>33.770099999999999</v>
      </c>
      <c r="V1652">
        <v>-118.19370000000001</v>
      </c>
      <c r="W1652">
        <f t="shared" si="50"/>
        <v>2024</v>
      </c>
      <c r="X1652" t="str">
        <f t="shared" si="51"/>
        <v>August</v>
      </c>
      <c r="Y1652" s="2">
        <v>45508</v>
      </c>
      <c r="Z1652">
        <v>0</v>
      </c>
      <c r="AA1652" t="b">
        <v>0</v>
      </c>
      <c r="AB1652" s="2">
        <v>45842</v>
      </c>
      <c r="AC1652">
        <v>12</v>
      </c>
      <c r="AD1652">
        <v>47</v>
      </c>
      <c r="AE1652">
        <v>12</v>
      </c>
      <c r="AF1652">
        <v>0.5</v>
      </c>
      <c r="AG1652">
        <v>0</v>
      </c>
      <c r="AH1652" s="30">
        <v>0</v>
      </c>
      <c r="AI1652">
        <v>0</v>
      </c>
      <c r="AJ1652" t="s">
        <v>84</v>
      </c>
      <c r="AK1652" t="s">
        <v>42</v>
      </c>
      <c r="AL1652" s="29">
        <f>Table1[[#This Row],[membership_tenure_months]]*Table1[[#This Row],[final_price]]</f>
        <v>270</v>
      </c>
    </row>
    <row r="1653" spans="1:38" x14ac:dyDescent="0.35">
      <c r="A1653">
        <v>20</v>
      </c>
      <c r="B1653" t="s">
        <v>66</v>
      </c>
      <c r="C1653">
        <v>3</v>
      </c>
      <c r="D1653" t="s">
        <v>143</v>
      </c>
      <c r="E1653" t="b">
        <v>1</v>
      </c>
      <c r="F1653" s="1">
        <v>0.72916666666666663</v>
      </c>
      <c r="G1653" s="1">
        <v>0.80347222222222225</v>
      </c>
      <c r="H1653">
        <v>107</v>
      </c>
      <c r="I1653" t="b">
        <v>0</v>
      </c>
      <c r="J1653" t="b">
        <v>1</v>
      </c>
      <c r="K1653" t="b">
        <v>1</v>
      </c>
      <c r="L1653" t="s">
        <v>80</v>
      </c>
      <c r="M1653">
        <v>70</v>
      </c>
      <c r="N1653" t="s">
        <v>37</v>
      </c>
      <c r="O1653">
        <v>70</v>
      </c>
      <c r="P1653" t="s">
        <v>93</v>
      </c>
      <c r="Q1653">
        <v>0.15</v>
      </c>
      <c r="R1653" s="29">
        <v>59.5</v>
      </c>
      <c r="S1653" t="s">
        <v>68</v>
      </c>
      <c r="T1653" t="s">
        <v>61</v>
      </c>
      <c r="U1653">
        <v>38.581600000000002</v>
      </c>
      <c r="V1653">
        <v>-121.4944</v>
      </c>
      <c r="W1653">
        <f t="shared" si="50"/>
        <v>2024</v>
      </c>
      <c r="X1653" t="str">
        <f t="shared" si="51"/>
        <v>September</v>
      </c>
      <c r="Y1653" s="2">
        <v>45550</v>
      </c>
      <c r="Z1653">
        <v>3</v>
      </c>
      <c r="AA1653" t="b">
        <v>1</v>
      </c>
      <c r="AB1653" s="2">
        <v>45845</v>
      </c>
      <c r="AC1653">
        <v>11</v>
      </c>
      <c r="AD1653">
        <v>44</v>
      </c>
      <c r="AE1653">
        <v>12</v>
      </c>
      <c r="AF1653">
        <v>1.8</v>
      </c>
      <c r="AG1653">
        <v>10.5</v>
      </c>
      <c r="AH1653" s="30">
        <v>0</v>
      </c>
      <c r="AI1653">
        <v>1</v>
      </c>
      <c r="AJ1653" t="s">
        <v>62</v>
      </c>
      <c r="AK1653" t="s">
        <v>42</v>
      </c>
      <c r="AL1653" s="29">
        <f>Table1[[#This Row],[membership_tenure_months]]*Table1[[#This Row],[final_price]]</f>
        <v>654.5</v>
      </c>
    </row>
    <row r="1654" spans="1:38" x14ac:dyDescent="0.35">
      <c r="A1654">
        <v>43</v>
      </c>
      <c r="B1654" t="s">
        <v>54</v>
      </c>
      <c r="C1654">
        <v>2</v>
      </c>
      <c r="D1654" t="s">
        <v>160</v>
      </c>
      <c r="E1654" t="b">
        <v>0</v>
      </c>
      <c r="F1654" s="1">
        <v>0.54861111111111116</v>
      </c>
      <c r="G1654" s="1">
        <v>0.60069444444444442</v>
      </c>
      <c r="H1654">
        <v>75</v>
      </c>
      <c r="I1654" t="b">
        <v>0</v>
      </c>
      <c r="J1654" t="b">
        <v>1</v>
      </c>
      <c r="K1654" t="b">
        <v>1</v>
      </c>
      <c r="L1654" t="s">
        <v>80</v>
      </c>
      <c r="M1654">
        <v>20</v>
      </c>
      <c r="N1654" t="s">
        <v>37</v>
      </c>
      <c r="O1654">
        <v>20</v>
      </c>
      <c r="P1654" t="s">
        <v>93</v>
      </c>
      <c r="Q1654">
        <v>0.15</v>
      </c>
      <c r="R1654" s="29">
        <v>17</v>
      </c>
      <c r="S1654" t="s">
        <v>56</v>
      </c>
      <c r="T1654" t="s">
        <v>83</v>
      </c>
      <c r="U1654">
        <v>33.770099999999999</v>
      </c>
      <c r="V1654">
        <v>-118.19370000000001</v>
      </c>
      <c r="W1654">
        <f t="shared" si="50"/>
        <v>2024</v>
      </c>
      <c r="X1654" t="str">
        <f t="shared" si="51"/>
        <v>June</v>
      </c>
      <c r="Y1654" s="2">
        <v>45447</v>
      </c>
      <c r="Z1654">
        <v>7</v>
      </c>
      <c r="AA1654" t="b">
        <v>1</v>
      </c>
      <c r="AB1654" s="2">
        <v>45839</v>
      </c>
      <c r="AC1654">
        <v>14</v>
      </c>
      <c r="AD1654">
        <v>50</v>
      </c>
      <c r="AE1654">
        <v>8</v>
      </c>
      <c r="AF1654">
        <v>1.2</v>
      </c>
      <c r="AG1654">
        <v>3</v>
      </c>
      <c r="AH1654" s="30">
        <v>0</v>
      </c>
      <c r="AI1654">
        <v>0</v>
      </c>
      <c r="AJ1654" t="s">
        <v>84</v>
      </c>
      <c r="AK1654" t="s">
        <v>42</v>
      </c>
      <c r="AL1654" s="29">
        <f>Table1[[#This Row],[membership_tenure_months]]*Table1[[#This Row],[final_price]]</f>
        <v>238</v>
      </c>
    </row>
    <row r="1655" spans="1:38" x14ac:dyDescent="0.35">
      <c r="A1655">
        <v>26</v>
      </c>
      <c r="B1655" t="s">
        <v>43</v>
      </c>
      <c r="C1655">
        <v>4</v>
      </c>
      <c r="D1655" t="s">
        <v>151</v>
      </c>
      <c r="E1655" t="b">
        <v>1</v>
      </c>
      <c r="F1655" s="1">
        <v>0.54374999999999996</v>
      </c>
      <c r="G1655" s="1">
        <v>0.65208333333333335</v>
      </c>
      <c r="H1655">
        <v>156</v>
      </c>
      <c r="I1655" t="b">
        <v>0</v>
      </c>
      <c r="J1655" t="b">
        <v>1</v>
      </c>
      <c r="K1655" t="b">
        <v>1</v>
      </c>
      <c r="L1655" t="s">
        <v>60</v>
      </c>
      <c r="M1655">
        <v>30</v>
      </c>
      <c r="N1655" t="s">
        <v>82</v>
      </c>
      <c r="O1655">
        <v>22.5</v>
      </c>
      <c r="P1655" t="s">
        <v>38</v>
      </c>
      <c r="Q1655">
        <v>0.05</v>
      </c>
      <c r="R1655" s="29">
        <v>21.375</v>
      </c>
      <c r="S1655" t="s">
        <v>47</v>
      </c>
      <c r="T1655" t="s">
        <v>61</v>
      </c>
      <c r="U1655">
        <v>38.581600000000002</v>
      </c>
      <c r="V1655">
        <v>-121.4944</v>
      </c>
      <c r="W1655">
        <f t="shared" si="50"/>
        <v>2025</v>
      </c>
      <c r="X1655" t="str">
        <f t="shared" si="51"/>
        <v>March</v>
      </c>
      <c r="Y1655" s="2">
        <v>45737</v>
      </c>
      <c r="Z1655">
        <v>6</v>
      </c>
      <c r="AA1655" t="b">
        <v>0</v>
      </c>
      <c r="AB1655" s="2">
        <v>45855</v>
      </c>
      <c r="AC1655">
        <v>5</v>
      </c>
      <c r="AD1655">
        <v>34</v>
      </c>
      <c r="AE1655">
        <v>16</v>
      </c>
      <c r="AF1655">
        <v>2.6</v>
      </c>
      <c r="AG1655">
        <v>1.1200000000000001</v>
      </c>
      <c r="AH1655" s="30">
        <v>0</v>
      </c>
      <c r="AI1655">
        <v>0</v>
      </c>
      <c r="AJ1655" t="s">
        <v>62</v>
      </c>
      <c r="AK1655" t="s">
        <v>42</v>
      </c>
      <c r="AL1655" s="29">
        <f>Table1[[#This Row],[membership_tenure_months]]*Table1[[#This Row],[final_price]]</f>
        <v>106.875</v>
      </c>
    </row>
    <row r="1656" spans="1:38" x14ac:dyDescent="0.35">
      <c r="A1656">
        <v>35</v>
      </c>
      <c r="B1656" t="s">
        <v>34</v>
      </c>
      <c r="C1656">
        <v>1</v>
      </c>
      <c r="D1656" t="s">
        <v>94</v>
      </c>
      <c r="E1656" t="b">
        <v>1</v>
      </c>
      <c r="F1656" s="1">
        <v>0.81041666666666667</v>
      </c>
      <c r="G1656" s="1">
        <v>0.91874999999999996</v>
      </c>
      <c r="H1656">
        <v>156</v>
      </c>
      <c r="I1656" t="b">
        <v>0</v>
      </c>
      <c r="J1656" t="b">
        <v>0</v>
      </c>
      <c r="K1656" t="b">
        <v>0</v>
      </c>
      <c r="L1656" t="s">
        <v>80</v>
      </c>
      <c r="M1656">
        <v>50</v>
      </c>
      <c r="N1656" t="s">
        <v>82</v>
      </c>
      <c r="O1656">
        <v>37.5</v>
      </c>
      <c r="P1656" t="s">
        <v>46</v>
      </c>
      <c r="Q1656">
        <v>0</v>
      </c>
      <c r="R1656" s="29">
        <v>37.5</v>
      </c>
      <c r="S1656" t="s">
        <v>39</v>
      </c>
      <c r="T1656" t="s">
        <v>76</v>
      </c>
      <c r="U1656">
        <v>37.774900000000002</v>
      </c>
      <c r="V1656">
        <v>-122.4194</v>
      </c>
      <c r="W1656">
        <f t="shared" si="50"/>
        <v>2022</v>
      </c>
      <c r="X1656" t="str">
        <f t="shared" si="51"/>
        <v>September</v>
      </c>
      <c r="Y1656" s="2">
        <v>44833</v>
      </c>
      <c r="Z1656">
        <v>0</v>
      </c>
      <c r="AA1656" t="b">
        <v>1</v>
      </c>
      <c r="AB1656" s="2">
        <v>45804</v>
      </c>
      <c r="AC1656">
        <v>35</v>
      </c>
      <c r="AD1656">
        <v>85</v>
      </c>
      <c r="AE1656">
        <v>4</v>
      </c>
      <c r="AF1656">
        <v>2.6</v>
      </c>
      <c r="AG1656">
        <v>0</v>
      </c>
      <c r="AH1656" s="30">
        <v>1</v>
      </c>
      <c r="AI1656">
        <v>0</v>
      </c>
      <c r="AJ1656" t="s">
        <v>77</v>
      </c>
      <c r="AK1656" t="s">
        <v>42</v>
      </c>
      <c r="AL1656" s="29">
        <f>Table1[[#This Row],[membership_tenure_months]]*Table1[[#This Row],[final_price]]</f>
        <v>1312.5</v>
      </c>
    </row>
    <row r="1657" spans="1:38" x14ac:dyDescent="0.35">
      <c r="A1657">
        <v>19</v>
      </c>
      <c r="B1657" t="s">
        <v>54</v>
      </c>
      <c r="C1657">
        <v>4</v>
      </c>
      <c r="D1657" t="s">
        <v>182</v>
      </c>
      <c r="E1657" t="b">
        <v>1</v>
      </c>
      <c r="F1657" s="1">
        <v>0.65902777777777777</v>
      </c>
      <c r="G1657" s="1">
        <v>0.71527777777777779</v>
      </c>
      <c r="H1657">
        <v>81</v>
      </c>
      <c r="I1657" t="b">
        <v>1</v>
      </c>
      <c r="J1657" t="b">
        <v>0</v>
      </c>
      <c r="K1657" t="b">
        <v>0</v>
      </c>
      <c r="L1657" t="s">
        <v>36</v>
      </c>
      <c r="M1657">
        <v>20</v>
      </c>
      <c r="N1657" t="s">
        <v>37</v>
      </c>
      <c r="O1657">
        <v>20</v>
      </c>
      <c r="P1657" t="s">
        <v>51</v>
      </c>
      <c r="Q1657">
        <v>0.1</v>
      </c>
      <c r="R1657" s="29">
        <v>18</v>
      </c>
      <c r="S1657" t="s">
        <v>56</v>
      </c>
      <c r="T1657" t="s">
        <v>40</v>
      </c>
      <c r="U1657">
        <v>37.338200000000001</v>
      </c>
      <c r="V1657">
        <v>-121.88630000000001</v>
      </c>
      <c r="W1657">
        <f t="shared" si="50"/>
        <v>2023</v>
      </c>
      <c r="X1657" t="str">
        <f t="shared" si="51"/>
        <v>November</v>
      </c>
      <c r="Y1657" s="2">
        <v>45241</v>
      </c>
      <c r="Z1657">
        <v>0</v>
      </c>
      <c r="AA1657" t="b">
        <v>0</v>
      </c>
      <c r="AB1657" s="2">
        <v>45827</v>
      </c>
      <c r="AC1657">
        <v>21</v>
      </c>
      <c r="AD1657">
        <v>62</v>
      </c>
      <c r="AE1657">
        <v>16</v>
      </c>
      <c r="AF1657">
        <v>1.4</v>
      </c>
      <c r="AG1657">
        <v>2</v>
      </c>
      <c r="AH1657" s="30">
        <v>1</v>
      </c>
      <c r="AI1657">
        <v>0</v>
      </c>
      <c r="AJ1657" t="s">
        <v>41</v>
      </c>
      <c r="AK1657" t="s">
        <v>42</v>
      </c>
      <c r="AL1657" s="29">
        <f>Table1[[#This Row],[membership_tenure_months]]*Table1[[#This Row],[final_price]]</f>
        <v>378</v>
      </c>
    </row>
    <row r="1658" spans="1:38" x14ac:dyDescent="0.35">
      <c r="A1658">
        <v>16</v>
      </c>
      <c r="B1658" t="s">
        <v>54</v>
      </c>
      <c r="C1658">
        <v>3</v>
      </c>
      <c r="D1658" t="s">
        <v>109</v>
      </c>
      <c r="E1658" t="b">
        <v>0</v>
      </c>
      <c r="F1658" s="1">
        <v>0.63541666666666663</v>
      </c>
      <c r="G1658" s="1">
        <v>0.65694444444444444</v>
      </c>
      <c r="H1658">
        <v>31</v>
      </c>
      <c r="I1658" t="b">
        <v>1</v>
      </c>
      <c r="J1658" t="b">
        <v>1</v>
      </c>
      <c r="K1658" t="b">
        <v>0</v>
      </c>
      <c r="L1658" t="s">
        <v>80</v>
      </c>
      <c r="M1658">
        <v>20</v>
      </c>
      <c r="N1658" t="s">
        <v>37</v>
      </c>
      <c r="O1658">
        <v>20</v>
      </c>
      <c r="P1658" t="s">
        <v>38</v>
      </c>
      <c r="Q1658">
        <v>0.05</v>
      </c>
      <c r="R1658" s="29">
        <v>19</v>
      </c>
      <c r="S1658" t="s">
        <v>56</v>
      </c>
      <c r="T1658" t="s">
        <v>64</v>
      </c>
      <c r="U1658">
        <v>34.052199999999999</v>
      </c>
      <c r="V1658">
        <v>-118.2437</v>
      </c>
      <c r="W1658">
        <f t="shared" si="50"/>
        <v>2024</v>
      </c>
      <c r="X1658" t="str">
        <f t="shared" si="51"/>
        <v>August</v>
      </c>
      <c r="Y1658" s="2">
        <v>45505</v>
      </c>
      <c r="Z1658">
        <v>4</v>
      </c>
      <c r="AA1658" t="b">
        <v>0</v>
      </c>
      <c r="AB1658" s="2">
        <v>45842</v>
      </c>
      <c r="AC1658">
        <v>12</v>
      </c>
      <c r="AD1658">
        <v>47</v>
      </c>
      <c r="AE1658">
        <v>12</v>
      </c>
      <c r="AF1658">
        <v>0.5</v>
      </c>
      <c r="AG1658">
        <v>1</v>
      </c>
      <c r="AH1658" s="30">
        <v>0</v>
      </c>
      <c r="AI1658">
        <v>0</v>
      </c>
      <c r="AJ1658" t="s">
        <v>65</v>
      </c>
      <c r="AK1658" t="s">
        <v>42</v>
      </c>
      <c r="AL1658" s="29">
        <f>Table1[[#This Row],[membership_tenure_months]]*Table1[[#This Row],[final_price]]</f>
        <v>228</v>
      </c>
    </row>
    <row r="1659" spans="1:38" x14ac:dyDescent="0.35">
      <c r="A1659">
        <v>23</v>
      </c>
      <c r="B1659" t="s">
        <v>43</v>
      </c>
      <c r="C1659">
        <v>2</v>
      </c>
      <c r="D1659" t="s">
        <v>107</v>
      </c>
      <c r="E1659" t="b">
        <v>1</v>
      </c>
      <c r="F1659" s="1">
        <v>0.75069444444444444</v>
      </c>
      <c r="G1659" s="1">
        <v>0.8125</v>
      </c>
      <c r="H1659">
        <v>89</v>
      </c>
      <c r="I1659" t="b">
        <v>0</v>
      </c>
      <c r="J1659" t="b">
        <v>1</v>
      </c>
      <c r="K1659" t="b">
        <v>1</v>
      </c>
      <c r="L1659" t="s">
        <v>45</v>
      </c>
      <c r="M1659">
        <v>30</v>
      </c>
      <c r="N1659" t="s">
        <v>37</v>
      </c>
      <c r="O1659">
        <v>30</v>
      </c>
      <c r="P1659" t="s">
        <v>46</v>
      </c>
      <c r="Q1659">
        <v>0</v>
      </c>
      <c r="R1659" s="29">
        <v>30</v>
      </c>
      <c r="S1659" t="s">
        <v>47</v>
      </c>
      <c r="T1659" t="s">
        <v>52</v>
      </c>
      <c r="U1659">
        <v>37.804400000000001</v>
      </c>
      <c r="V1659">
        <v>-122.27119999999999</v>
      </c>
      <c r="W1659">
        <f t="shared" si="50"/>
        <v>2024</v>
      </c>
      <c r="X1659" t="str">
        <f t="shared" si="51"/>
        <v>April</v>
      </c>
      <c r="Y1659" s="2">
        <v>45408</v>
      </c>
      <c r="Z1659">
        <v>2</v>
      </c>
      <c r="AA1659" t="b">
        <v>0</v>
      </c>
      <c r="AB1659" s="2">
        <v>45837</v>
      </c>
      <c r="AC1659">
        <v>16</v>
      </c>
      <c r="AD1659">
        <v>52</v>
      </c>
      <c r="AE1659">
        <v>8</v>
      </c>
      <c r="AF1659">
        <v>1.5</v>
      </c>
      <c r="AG1659">
        <v>0</v>
      </c>
      <c r="AH1659" s="30">
        <v>0</v>
      </c>
      <c r="AI1659">
        <v>0</v>
      </c>
      <c r="AJ1659" t="s">
        <v>53</v>
      </c>
      <c r="AK1659" t="s">
        <v>42</v>
      </c>
      <c r="AL1659" s="29">
        <f>Table1[[#This Row],[membership_tenure_months]]*Table1[[#This Row],[final_price]]</f>
        <v>480</v>
      </c>
    </row>
    <row r="1660" spans="1:38" x14ac:dyDescent="0.35">
      <c r="A1660">
        <v>17</v>
      </c>
      <c r="B1660" t="s">
        <v>54</v>
      </c>
      <c r="C1660">
        <v>1</v>
      </c>
      <c r="D1660" t="s">
        <v>94</v>
      </c>
      <c r="E1660" t="b">
        <v>0</v>
      </c>
      <c r="F1660" s="1">
        <v>0.70763888888888893</v>
      </c>
      <c r="G1660" s="1">
        <v>0.77847222222222223</v>
      </c>
      <c r="H1660">
        <v>102</v>
      </c>
      <c r="I1660" t="b">
        <v>1</v>
      </c>
      <c r="J1660" t="b">
        <v>0</v>
      </c>
      <c r="K1660" t="b">
        <v>0</v>
      </c>
      <c r="L1660" t="s">
        <v>36</v>
      </c>
      <c r="M1660">
        <v>20</v>
      </c>
      <c r="N1660" t="s">
        <v>37</v>
      </c>
      <c r="O1660">
        <v>20</v>
      </c>
      <c r="P1660" t="s">
        <v>38</v>
      </c>
      <c r="Q1660">
        <v>0.05</v>
      </c>
      <c r="R1660" s="29">
        <v>19</v>
      </c>
      <c r="S1660" t="s">
        <v>56</v>
      </c>
      <c r="T1660" t="s">
        <v>48</v>
      </c>
      <c r="U1660">
        <v>36.7378</v>
      </c>
      <c r="V1660">
        <v>-119.7871</v>
      </c>
      <c r="W1660">
        <f t="shared" si="50"/>
        <v>2024</v>
      </c>
      <c r="X1660" t="str">
        <f t="shared" si="51"/>
        <v>March</v>
      </c>
      <c r="Y1660" s="2">
        <v>45354</v>
      </c>
      <c r="Z1660">
        <v>0</v>
      </c>
      <c r="AA1660" t="b">
        <v>0</v>
      </c>
      <c r="AB1660" s="2">
        <v>45834</v>
      </c>
      <c r="AC1660">
        <v>17</v>
      </c>
      <c r="AD1660">
        <v>55</v>
      </c>
      <c r="AE1660">
        <v>4</v>
      </c>
      <c r="AF1660">
        <v>1.7</v>
      </c>
      <c r="AG1660">
        <v>1</v>
      </c>
      <c r="AH1660" s="30">
        <v>0</v>
      </c>
      <c r="AI1660">
        <v>0</v>
      </c>
      <c r="AJ1660" t="s">
        <v>49</v>
      </c>
      <c r="AK1660" t="s">
        <v>42</v>
      </c>
      <c r="AL1660" s="29">
        <f>Table1[[#This Row],[membership_tenure_months]]*Table1[[#This Row],[final_price]]</f>
        <v>323</v>
      </c>
    </row>
    <row r="1661" spans="1:38" x14ac:dyDescent="0.35">
      <c r="A1661">
        <v>40</v>
      </c>
      <c r="B1661" t="s">
        <v>54</v>
      </c>
      <c r="C1661">
        <v>1</v>
      </c>
      <c r="D1661" t="s">
        <v>114</v>
      </c>
      <c r="E1661" t="b">
        <v>0</v>
      </c>
      <c r="F1661" s="1">
        <v>0.43611111111111112</v>
      </c>
      <c r="G1661" s="1">
        <v>0.55902777777777779</v>
      </c>
      <c r="H1661">
        <v>177</v>
      </c>
      <c r="I1661" t="b">
        <v>0</v>
      </c>
      <c r="J1661" t="b">
        <v>0</v>
      </c>
      <c r="K1661" t="b">
        <v>1</v>
      </c>
      <c r="L1661" t="s">
        <v>80</v>
      </c>
      <c r="M1661">
        <v>20</v>
      </c>
      <c r="N1661" t="s">
        <v>82</v>
      </c>
      <c r="O1661">
        <v>15</v>
      </c>
      <c r="P1661" t="s">
        <v>93</v>
      </c>
      <c r="Q1661">
        <v>0.15</v>
      </c>
      <c r="R1661" s="29">
        <v>12.75</v>
      </c>
      <c r="S1661" t="s">
        <v>56</v>
      </c>
      <c r="T1661" t="s">
        <v>76</v>
      </c>
      <c r="U1661">
        <v>37.774900000000002</v>
      </c>
      <c r="V1661">
        <v>-122.4194</v>
      </c>
      <c r="W1661">
        <f t="shared" si="50"/>
        <v>2023</v>
      </c>
      <c r="X1661" t="str">
        <f t="shared" si="51"/>
        <v>September</v>
      </c>
      <c r="Y1661" s="2">
        <v>45191</v>
      </c>
      <c r="Z1661">
        <v>0</v>
      </c>
      <c r="AA1661" t="b">
        <v>0</v>
      </c>
      <c r="AB1661" s="2">
        <v>45824</v>
      </c>
      <c r="AC1661">
        <v>23</v>
      </c>
      <c r="AD1661">
        <v>65</v>
      </c>
      <c r="AE1661">
        <v>4</v>
      </c>
      <c r="AF1661">
        <v>3</v>
      </c>
      <c r="AG1661">
        <v>2.25</v>
      </c>
      <c r="AH1661" s="30">
        <v>1</v>
      </c>
      <c r="AI1661">
        <v>0</v>
      </c>
      <c r="AJ1661" t="s">
        <v>77</v>
      </c>
      <c r="AK1661" t="s">
        <v>42</v>
      </c>
      <c r="AL1661" s="29">
        <f>Table1[[#This Row],[membership_tenure_months]]*Table1[[#This Row],[final_price]]</f>
        <v>293.25</v>
      </c>
    </row>
    <row r="1662" spans="1:38" x14ac:dyDescent="0.35">
      <c r="A1662">
        <v>21</v>
      </c>
      <c r="B1662" t="s">
        <v>34</v>
      </c>
      <c r="C1662">
        <v>3</v>
      </c>
      <c r="D1662" t="s">
        <v>143</v>
      </c>
      <c r="E1662" t="b">
        <v>1</v>
      </c>
      <c r="F1662" s="1">
        <v>0.84375</v>
      </c>
      <c r="G1662" s="1">
        <v>0.9</v>
      </c>
      <c r="H1662">
        <v>81</v>
      </c>
      <c r="I1662" t="b">
        <v>1</v>
      </c>
      <c r="J1662" t="b">
        <v>0</v>
      </c>
      <c r="K1662" t="b">
        <v>1</v>
      </c>
      <c r="L1662" t="s">
        <v>36</v>
      </c>
      <c r="M1662">
        <v>50</v>
      </c>
      <c r="N1662" t="s">
        <v>82</v>
      </c>
      <c r="O1662">
        <v>37.5</v>
      </c>
      <c r="P1662" t="s">
        <v>93</v>
      </c>
      <c r="Q1662">
        <v>0.15</v>
      </c>
      <c r="R1662" s="29">
        <v>31.875</v>
      </c>
      <c r="S1662" t="s">
        <v>39</v>
      </c>
      <c r="T1662" t="s">
        <v>48</v>
      </c>
      <c r="U1662">
        <v>36.7378</v>
      </c>
      <c r="V1662">
        <v>-119.7871</v>
      </c>
      <c r="W1662">
        <f t="shared" si="50"/>
        <v>2023</v>
      </c>
      <c r="X1662" t="str">
        <f t="shared" si="51"/>
        <v>December</v>
      </c>
      <c r="Y1662" s="2">
        <v>45281</v>
      </c>
      <c r="Z1662">
        <v>0</v>
      </c>
      <c r="AA1662" t="b">
        <v>1</v>
      </c>
      <c r="AB1662" s="2">
        <v>45830</v>
      </c>
      <c r="AC1662">
        <v>20</v>
      </c>
      <c r="AD1662">
        <v>59</v>
      </c>
      <c r="AE1662">
        <v>12</v>
      </c>
      <c r="AF1662">
        <v>1.4</v>
      </c>
      <c r="AG1662">
        <v>5.62</v>
      </c>
      <c r="AH1662" s="30">
        <v>0</v>
      </c>
      <c r="AI1662">
        <v>0</v>
      </c>
      <c r="AJ1662" t="s">
        <v>49</v>
      </c>
      <c r="AK1662" t="s">
        <v>42</v>
      </c>
      <c r="AL1662" s="29">
        <f>Table1[[#This Row],[membership_tenure_months]]*Table1[[#This Row],[final_price]]</f>
        <v>637.5</v>
      </c>
    </row>
    <row r="1663" spans="1:38" x14ac:dyDescent="0.35">
      <c r="A1663">
        <v>32</v>
      </c>
      <c r="B1663" t="s">
        <v>34</v>
      </c>
      <c r="C1663">
        <v>2</v>
      </c>
      <c r="D1663" t="s">
        <v>158</v>
      </c>
      <c r="E1663" t="b">
        <v>1</v>
      </c>
      <c r="F1663" s="1">
        <v>0.71111111111111114</v>
      </c>
      <c r="G1663" s="1">
        <v>0.82361111111111107</v>
      </c>
      <c r="H1663">
        <v>162</v>
      </c>
      <c r="I1663" t="b">
        <v>0</v>
      </c>
      <c r="J1663" t="b">
        <v>1</v>
      </c>
      <c r="K1663" t="b">
        <v>0</v>
      </c>
      <c r="L1663" t="s">
        <v>80</v>
      </c>
      <c r="M1663">
        <v>50</v>
      </c>
      <c r="N1663" t="s">
        <v>37</v>
      </c>
      <c r="O1663">
        <v>50</v>
      </c>
      <c r="P1663" t="s">
        <v>93</v>
      </c>
      <c r="Q1663">
        <v>0.15</v>
      </c>
      <c r="R1663" s="29">
        <v>42.5</v>
      </c>
      <c r="S1663" t="s">
        <v>39</v>
      </c>
      <c r="T1663" t="s">
        <v>72</v>
      </c>
      <c r="U1663">
        <v>35.3733</v>
      </c>
      <c r="V1663">
        <v>-119.0187</v>
      </c>
      <c r="W1663">
        <f t="shared" si="50"/>
        <v>2022</v>
      </c>
      <c r="X1663" t="str">
        <f t="shared" si="51"/>
        <v>October</v>
      </c>
      <c r="Y1663" s="2">
        <v>44851</v>
      </c>
      <c r="Z1663">
        <v>4</v>
      </c>
      <c r="AA1663" t="b">
        <v>1</v>
      </c>
      <c r="AB1663" s="2">
        <v>45805</v>
      </c>
      <c r="AC1663">
        <v>34</v>
      </c>
      <c r="AD1663">
        <v>84</v>
      </c>
      <c r="AE1663">
        <v>8</v>
      </c>
      <c r="AF1663">
        <v>2.7</v>
      </c>
      <c r="AG1663">
        <v>7.5</v>
      </c>
      <c r="AH1663" s="30">
        <v>1</v>
      </c>
      <c r="AI1663">
        <v>0</v>
      </c>
      <c r="AJ1663" t="s">
        <v>73</v>
      </c>
      <c r="AK1663" t="s">
        <v>42</v>
      </c>
      <c r="AL1663" s="29">
        <f>Table1[[#This Row],[membership_tenure_months]]*Table1[[#This Row],[final_price]]</f>
        <v>1445</v>
      </c>
    </row>
    <row r="1664" spans="1:38" x14ac:dyDescent="0.35">
      <c r="A1664">
        <v>29</v>
      </c>
      <c r="B1664" t="s">
        <v>54</v>
      </c>
      <c r="C1664">
        <v>4</v>
      </c>
      <c r="D1664" t="s">
        <v>138</v>
      </c>
      <c r="E1664" t="b">
        <v>0</v>
      </c>
      <c r="F1664" s="1">
        <v>0.4465277777777778</v>
      </c>
      <c r="G1664" s="1">
        <v>0.49444444444444446</v>
      </c>
      <c r="H1664">
        <v>69</v>
      </c>
      <c r="I1664" t="b">
        <v>1</v>
      </c>
      <c r="J1664" t="b">
        <v>1</v>
      </c>
      <c r="K1664" t="b">
        <v>0</v>
      </c>
      <c r="L1664" t="s">
        <v>45</v>
      </c>
      <c r="M1664">
        <v>20</v>
      </c>
      <c r="N1664" t="s">
        <v>82</v>
      </c>
      <c r="O1664">
        <v>15</v>
      </c>
      <c r="P1664" t="s">
        <v>46</v>
      </c>
      <c r="Q1664">
        <v>0</v>
      </c>
      <c r="R1664" s="29">
        <v>15</v>
      </c>
      <c r="S1664" t="s">
        <v>56</v>
      </c>
      <c r="T1664" t="s">
        <v>57</v>
      </c>
      <c r="U1664">
        <v>33.836599999999997</v>
      </c>
      <c r="V1664">
        <v>-117.9143</v>
      </c>
      <c r="W1664">
        <f t="shared" si="50"/>
        <v>2024</v>
      </c>
      <c r="X1664" t="str">
        <f t="shared" si="51"/>
        <v>January</v>
      </c>
      <c r="Y1664" s="2">
        <v>45301</v>
      </c>
      <c r="Z1664">
        <v>1</v>
      </c>
      <c r="AA1664" t="b">
        <v>0</v>
      </c>
      <c r="AB1664" s="2">
        <v>45831</v>
      </c>
      <c r="AC1664">
        <v>19</v>
      </c>
      <c r="AD1664">
        <v>58</v>
      </c>
      <c r="AE1664">
        <v>16</v>
      </c>
      <c r="AF1664">
        <v>1.2</v>
      </c>
      <c r="AG1664">
        <v>0</v>
      </c>
      <c r="AH1664" s="30">
        <v>0</v>
      </c>
      <c r="AI1664">
        <v>0</v>
      </c>
      <c r="AJ1664" t="s">
        <v>58</v>
      </c>
      <c r="AK1664" t="s">
        <v>42</v>
      </c>
      <c r="AL1664" s="29">
        <f>Table1[[#This Row],[membership_tenure_months]]*Table1[[#This Row],[final_price]]</f>
        <v>285</v>
      </c>
    </row>
    <row r="1665" spans="1:38" x14ac:dyDescent="0.35">
      <c r="A1665">
        <v>38</v>
      </c>
      <c r="B1665" t="s">
        <v>66</v>
      </c>
      <c r="C1665">
        <v>3</v>
      </c>
      <c r="D1665" t="s">
        <v>154</v>
      </c>
      <c r="E1665" t="b">
        <v>1</v>
      </c>
      <c r="F1665" s="1">
        <v>0.69513888888888886</v>
      </c>
      <c r="G1665" s="1">
        <v>0.7416666666666667</v>
      </c>
      <c r="H1665">
        <v>67</v>
      </c>
      <c r="I1665" t="b">
        <v>1</v>
      </c>
      <c r="J1665" t="b">
        <v>0</v>
      </c>
      <c r="K1665" t="b">
        <v>1</v>
      </c>
      <c r="L1665" t="s">
        <v>36</v>
      </c>
      <c r="M1665">
        <v>70</v>
      </c>
      <c r="N1665" t="s">
        <v>37</v>
      </c>
      <c r="O1665">
        <v>70</v>
      </c>
      <c r="P1665" t="s">
        <v>46</v>
      </c>
      <c r="Q1665">
        <v>0</v>
      </c>
      <c r="R1665" s="29">
        <v>70</v>
      </c>
      <c r="S1665" t="s">
        <v>68</v>
      </c>
      <c r="T1665" t="s">
        <v>40</v>
      </c>
      <c r="U1665">
        <v>37.338200000000001</v>
      </c>
      <c r="V1665">
        <v>-121.88630000000001</v>
      </c>
      <c r="W1665">
        <f t="shared" si="50"/>
        <v>2022</v>
      </c>
      <c r="X1665" t="str">
        <f t="shared" si="51"/>
        <v>August</v>
      </c>
      <c r="Y1665" s="2">
        <v>44774</v>
      </c>
      <c r="Z1665">
        <v>0</v>
      </c>
      <c r="AA1665" t="b">
        <v>1</v>
      </c>
      <c r="AB1665" s="2">
        <v>45801</v>
      </c>
      <c r="AC1665">
        <v>36</v>
      </c>
      <c r="AD1665">
        <v>88</v>
      </c>
      <c r="AE1665">
        <v>12</v>
      </c>
      <c r="AF1665">
        <v>1.1000000000000001</v>
      </c>
      <c r="AG1665">
        <v>0</v>
      </c>
      <c r="AH1665" s="30">
        <v>1</v>
      </c>
      <c r="AI1665">
        <v>1</v>
      </c>
      <c r="AJ1665" t="s">
        <v>41</v>
      </c>
      <c r="AK1665" t="s">
        <v>42</v>
      </c>
      <c r="AL1665" s="29">
        <f>Table1[[#This Row],[membership_tenure_months]]*Table1[[#This Row],[final_price]]</f>
        <v>2520</v>
      </c>
    </row>
    <row r="1666" spans="1:38" x14ac:dyDescent="0.35">
      <c r="A1666">
        <v>24</v>
      </c>
      <c r="B1666" t="s">
        <v>54</v>
      </c>
      <c r="C1666">
        <v>1</v>
      </c>
      <c r="D1666" t="s">
        <v>63</v>
      </c>
      <c r="E1666" t="b">
        <v>0</v>
      </c>
      <c r="F1666" s="1">
        <v>0.62430555555555556</v>
      </c>
      <c r="G1666" s="1">
        <v>0.72013888888888888</v>
      </c>
      <c r="H1666">
        <v>138</v>
      </c>
      <c r="I1666" t="b">
        <v>0</v>
      </c>
      <c r="J1666" t="b">
        <v>1</v>
      </c>
      <c r="K1666" t="b">
        <v>1</v>
      </c>
      <c r="L1666" t="s">
        <v>75</v>
      </c>
      <c r="M1666">
        <v>20</v>
      </c>
      <c r="N1666" t="s">
        <v>82</v>
      </c>
      <c r="O1666">
        <v>15</v>
      </c>
      <c r="P1666" t="s">
        <v>51</v>
      </c>
      <c r="Q1666">
        <v>0.1</v>
      </c>
      <c r="R1666" s="29">
        <v>13.5</v>
      </c>
      <c r="S1666" t="s">
        <v>56</v>
      </c>
      <c r="T1666" t="s">
        <v>69</v>
      </c>
      <c r="U1666">
        <v>32.715699999999998</v>
      </c>
      <c r="V1666">
        <v>-117.1611</v>
      </c>
      <c r="W1666">
        <f t="shared" ref="W1666:W1729" si="52">YEAR(Y:Y)</f>
        <v>2022</v>
      </c>
      <c r="X1666" t="str">
        <f t="shared" ref="X1666:X1729" si="53">TEXT(Y:Y,"MMMM")</f>
        <v>December</v>
      </c>
      <c r="Y1666" s="2">
        <v>44924</v>
      </c>
      <c r="Z1666">
        <v>1</v>
      </c>
      <c r="AA1666" t="b">
        <v>0</v>
      </c>
      <c r="AB1666" s="2">
        <v>45809</v>
      </c>
      <c r="AC1666">
        <v>32</v>
      </c>
      <c r="AD1666">
        <v>80</v>
      </c>
      <c r="AE1666">
        <v>4</v>
      </c>
      <c r="AF1666">
        <v>2.2999999999999998</v>
      </c>
      <c r="AG1666">
        <v>1.5</v>
      </c>
      <c r="AH1666" s="30">
        <v>1</v>
      </c>
      <c r="AI1666">
        <v>0</v>
      </c>
      <c r="AJ1666" t="s">
        <v>70</v>
      </c>
      <c r="AK1666" t="s">
        <v>42</v>
      </c>
      <c r="AL1666" s="29">
        <f>Table1[[#This Row],[membership_tenure_months]]*Table1[[#This Row],[final_price]]</f>
        <v>432</v>
      </c>
    </row>
    <row r="1667" spans="1:38" x14ac:dyDescent="0.35">
      <c r="A1667">
        <v>37</v>
      </c>
      <c r="B1667" t="s">
        <v>43</v>
      </c>
      <c r="C1667">
        <v>1</v>
      </c>
      <c r="D1667" t="s">
        <v>114</v>
      </c>
      <c r="E1667" t="b">
        <v>1</v>
      </c>
      <c r="F1667" s="1">
        <v>0.35902777777777778</v>
      </c>
      <c r="G1667" s="1">
        <v>0.42499999999999999</v>
      </c>
      <c r="H1667">
        <v>95</v>
      </c>
      <c r="I1667" t="b">
        <v>1</v>
      </c>
      <c r="J1667" t="b">
        <v>1</v>
      </c>
      <c r="K1667" t="b">
        <v>0</v>
      </c>
      <c r="L1667" t="s">
        <v>45</v>
      </c>
      <c r="M1667">
        <v>30</v>
      </c>
      <c r="N1667" t="s">
        <v>37</v>
      </c>
      <c r="O1667">
        <v>30</v>
      </c>
      <c r="P1667" t="s">
        <v>93</v>
      </c>
      <c r="Q1667">
        <v>0.15</v>
      </c>
      <c r="R1667" s="29">
        <v>25.5</v>
      </c>
      <c r="S1667" t="s">
        <v>47</v>
      </c>
      <c r="T1667" t="s">
        <v>57</v>
      </c>
      <c r="U1667">
        <v>33.836599999999997</v>
      </c>
      <c r="V1667">
        <v>-117.9143</v>
      </c>
      <c r="W1667">
        <f t="shared" si="52"/>
        <v>2024</v>
      </c>
      <c r="X1667" t="str">
        <f t="shared" si="53"/>
        <v>November</v>
      </c>
      <c r="Y1667" s="2">
        <v>45608</v>
      </c>
      <c r="Z1667">
        <v>5</v>
      </c>
      <c r="AA1667" t="b">
        <v>0</v>
      </c>
      <c r="AB1667" s="2">
        <v>45848</v>
      </c>
      <c r="AC1667">
        <v>9</v>
      </c>
      <c r="AD1667">
        <v>41</v>
      </c>
      <c r="AE1667">
        <v>4</v>
      </c>
      <c r="AF1667">
        <v>1.6</v>
      </c>
      <c r="AG1667">
        <v>4.5</v>
      </c>
      <c r="AH1667" s="30">
        <v>0</v>
      </c>
      <c r="AI1667">
        <v>0</v>
      </c>
      <c r="AJ1667" t="s">
        <v>58</v>
      </c>
      <c r="AK1667" t="s">
        <v>42</v>
      </c>
      <c r="AL1667" s="29">
        <f>Table1[[#This Row],[membership_tenure_months]]*Table1[[#This Row],[final_price]]</f>
        <v>229.5</v>
      </c>
    </row>
    <row r="1668" spans="1:38" x14ac:dyDescent="0.35">
      <c r="A1668">
        <v>30</v>
      </c>
      <c r="B1668" t="s">
        <v>34</v>
      </c>
      <c r="C1668">
        <v>2</v>
      </c>
      <c r="D1668" t="s">
        <v>35</v>
      </c>
      <c r="E1668" t="b">
        <v>0</v>
      </c>
      <c r="F1668" s="1">
        <v>0.47083333333333333</v>
      </c>
      <c r="G1668" s="1">
        <v>0.55208333333333337</v>
      </c>
      <c r="H1668">
        <v>117</v>
      </c>
      <c r="I1668" t="b">
        <v>0</v>
      </c>
      <c r="J1668" t="b">
        <v>1</v>
      </c>
      <c r="K1668" t="b">
        <v>0</v>
      </c>
      <c r="L1668" t="s">
        <v>75</v>
      </c>
      <c r="M1668">
        <v>50</v>
      </c>
      <c r="N1668" t="s">
        <v>37</v>
      </c>
      <c r="O1668">
        <v>50</v>
      </c>
      <c r="P1668" t="s">
        <v>93</v>
      </c>
      <c r="Q1668">
        <v>0.15</v>
      </c>
      <c r="R1668" s="29">
        <v>42.5</v>
      </c>
      <c r="S1668" t="s">
        <v>39</v>
      </c>
      <c r="T1668" t="s">
        <v>57</v>
      </c>
      <c r="U1668">
        <v>33.836599999999997</v>
      </c>
      <c r="V1668">
        <v>-117.9143</v>
      </c>
      <c r="W1668">
        <f t="shared" si="52"/>
        <v>2022</v>
      </c>
      <c r="X1668" t="str">
        <f t="shared" si="53"/>
        <v>October</v>
      </c>
      <c r="Y1668" s="2">
        <v>44839</v>
      </c>
      <c r="Z1668">
        <v>5</v>
      </c>
      <c r="AA1668" t="b">
        <v>1</v>
      </c>
      <c r="AB1668" s="2">
        <v>45805</v>
      </c>
      <c r="AC1668">
        <v>34</v>
      </c>
      <c r="AD1668">
        <v>84</v>
      </c>
      <c r="AE1668">
        <v>8</v>
      </c>
      <c r="AF1668">
        <v>2</v>
      </c>
      <c r="AG1668">
        <v>7.5</v>
      </c>
      <c r="AH1668" s="30">
        <v>1</v>
      </c>
      <c r="AI1668">
        <v>0</v>
      </c>
      <c r="AJ1668" t="s">
        <v>58</v>
      </c>
      <c r="AK1668" t="s">
        <v>42</v>
      </c>
      <c r="AL1668" s="29">
        <f>Table1[[#This Row],[membership_tenure_months]]*Table1[[#This Row],[final_price]]</f>
        <v>1445</v>
      </c>
    </row>
    <row r="1669" spans="1:38" x14ac:dyDescent="0.35">
      <c r="A1669">
        <v>26</v>
      </c>
      <c r="B1669" t="s">
        <v>66</v>
      </c>
      <c r="C1669">
        <v>2</v>
      </c>
      <c r="D1669" t="s">
        <v>111</v>
      </c>
      <c r="E1669" t="b">
        <v>1</v>
      </c>
      <c r="F1669" s="1">
        <v>0.86458333333333337</v>
      </c>
      <c r="G1669" s="1">
        <v>0.90833333333333333</v>
      </c>
      <c r="H1669">
        <v>63</v>
      </c>
      <c r="I1669" t="b">
        <v>0</v>
      </c>
      <c r="J1669" t="b">
        <v>1</v>
      </c>
      <c r="K1669" t="b">
        <v>1</v>
      </c>
      <c r="L1669" t="s">
        <v>80</v>
      </c>
      <c r="M1669">
        <v>70</v>
      </c>
      <c r="N1669" t="s">
        <v>37</v>
      </c>
      <c r="O1669">
        <v>70</v>
      </c>
      <c r="P1669" t="s">
        <v>51</v>
      </c>
      <c r="Q1669">
        <v>0.1</v>
      </c>
      <c r="R1669" s="29">
        <v>63</v>
      </c>
      <c r="S1669" t="s">
        <v>68</v>
      </c>
      <c r="T1669" t="s">
        <v>83</v>
      </c>
      <c r="U1669">
        <v>33.770099999999999</v>
      </c>
      <c r="V1669">
        <v>-118.19370000000001</v>
      </c>
      <c r="W1669">
        <f t="shared" si="52"/>
        <v>2025</v>
      </c>
      <c r="X1669" t="str">
        <f t="shared" si="53"/>
        <v>February</v>
      </c>
      <c r="Y1669" s="2">
        <v>45707</v>
      </c>
      <c r="Z1669">
        <v>3</v>
      </c>
      <c r="AA1669" t="b">
        <v>1</v>
      </c>
      <c r="AB1669" s="2">
        <v>45854</v>
      </c>
      <c r="AC1669">
        <v>6</v>
      </c>
      <c r="AD1669">
        <v>35</v>
      </c>
      <c r="AE1669">
        <v>8</v>
      </c>
      <c r="AF1669">
        <v>1</v>
      </c>
      <c r="AG1669">
        <v>7</v>
      </c>
      <c r="AH1669" s="30">
        <v>0</v>
      </c>
      <c r="AI1669">
        <v>1</v>
      </c>
      <c r="AJ1669" t="s">
        <v>84</v>
      </c>
      <c r="AK1669" t="s">
        <v>42</v>
      </c>
      <c r="AL1669" s="29">
        <f>Table1[[#This Row],[membership_tenure_months]]*Table1[[#This Row],[final_price]]</f>
        <v>378</v>
      </c>
    </row>
    <row r="1670" spans="1:38" x14ac:dyDescent="0.35">
      <c r="A1670">
        <v>12</v>
      </c>
      <c r="B1670" t="s">
        <v>43</v>
      </c>
      <c r="C1670">
        <v>2</v>
      </c>
      <c r="D1670" t="s">
        <v>55</v>
      </c>
      <c r="E1670" t="b">
        <v>1</v>
      </c>
      <c r="F1670" s="1">
        <v>0.40902777777777777</v>
      </c>
      <c r="G1670" s="1">
        <v>0.47916666666666669</v>
      </c>
      <c r="H1670">
        <v>101</v>
      </c>
      <c r="I1670" t="b">
        <v>0</v>
      </c>
      <c r="J1670" t="b">
        <v>1</v>
      </c>
      <c r="K1670" t="b">
        <v>0</v>
      </c>
      <c r="L1670" t="s">
        <v>80</v>
      </c>
      <c r="M1670">
        <v>30</v>
      </c>
      <c r="N1670" t="s">
        <v>82</v>
      </c>
      <c r="O1670">
        <v>22.5</v>
      </c>
      <c r="P1670" t="s">
        <v>46</v>
      </c>
      <c r="Q1670">
        <v>0</v>
      </c>
      <c r="R1670" s="29">
        <v>22.5</v>
      </c>
      <c r="S1670" t="s">
        <v>47</v>
      </c>
      <c r="T1670" t="s">
        <v>48</v>
      </c>
      <c r="U1670">
        <v>36.7378</v>
      </c>
      <c r="V1670">
        <v>-119.7871</v>
      </c>
      <c r="W1670">
        <f t="shared" si="52"/>
        <v>2023</v>
      </c>
      <c r="X1670" t="str">
        <f t="shared" si="53"/>
        <v>February</v>
      </c>
      <c r="Y1670" s="2">
        <v>44960</v>
      </c>
      <c r="Z1670">
        <v>7</v>
      </c>
      <c r="AA1670" t="b">
        <v>1</v>
      </c>
      <c r="AB1670" s="2">
        <v>45811</v>
      </c>
      <c r="AC1670">
        <v>30</v>
      </c>
      <c r="AD1670">
        <v>78</v>
      </c>
      <c r="AE1670">
        <v>8</v>
      </c>
      <c r="AF1670">
        <v>1.7</v>
      </c>
      <c r="AG1670">
        <v>0</v>
      </c>
      <c r="AH1670" s="30">
        <v>1</v>
      </c>
      <c r="AI1670">
        <v>0</v>
      </c>
      <c r="AJ1670" t="s">
        <v>49</v>
      </c>
      <c r="AK1670" t="s">
        <v>42</v>
      </c>
      <c r="AL1670" s="29">
        <f>Table1[[#This Row],[membership_tenure_months]]*Table1[[#This Row],[final_price]]</f>
        <v>675</v>
      </c>
    </row>
    <row r="1671" spans="1:38" x14ac:dyDescent="0.35">
      <c r="A1671">
        <v>39</v>
      </c>
      <c r="B1671" t="s">
        <v>43</v>
      </c>
      <c r="C1671">
        <v>4</v>
      </c>
      <c r="D1671" t="s">
        <v>50</v>
      </c>
      <c r="E1671" t="b">
        <v>1</v>
      </c>
      <c r="F1671" s="1">
        <v>0.56597222222222221</v>
      </c>
      <c r="G1671" s="1">
        <v>0.60902777777777772</v>
      </c>
      <c r="H1671">
        <v>62</v>
      </c>
      <c r="I1671" t="b">
        <v>1</v>
      </c>
      <c r="J1671" t="b">
        <v>1</v>
      </c>
      <c r="K1671" t="b">
        <v>1</v>
      </c>
      <c r="L1671" t="s">
        <v>36</v>
      </c>
      <c r="M1671">
        <v>30</v>
      </c>
      <c r="N1671" t="s">
        <v>37</v>
      </c>
      <c r="O1671">
        <v>30</v>
      </c>
      <c r="P1671" t="s">
        <v>51</v>
      </c>
      <c r="Q1671">
        <v>0.1</v>
      </c>
      <c r="R1671" s="29">
        <v>27</v>
      </c>
      <c r="S1671" t="s">
        <v>47</v>
      </c>
      <c r="T1671" t="s">
        <v>52</v>
      </c>
      <c r="U1671">
        <v>37.804400000000001</v>
      </c>
      <c r="V1671">
        <v>-122.27119999999999</v>
      </c>
      <c r="W1671">
        <f t="shared" si="52"/>
        <v>2024</v>
      </c>
      <c r="X1671" t="str">
        <f t="shared" si="53"/>
        <v>May</v>
      </c>
      <c r="Y1671" s="2">
        <v>45425</v>
      </c>
      <c r="Z1671">
        <v>6</v>
      </c>
      <c r="AA1671" t="b">
        <v>0</v>
      </c>
      <c r="AB1671" s="2">
        <v>45838</v>
      </c>
      <c r="AC1671">
        <v>15</v>
      </c>
      <c r="AD1671">
        <v>51</v>
      </c>
      <c r="AE1671">
        <v>16</v>
      </c>
      <c r="AF1671">
        <v>1</v>
      </c>
      <c r="AG1671">
        <v>3</v>
      </c>
      <c r="AH1671" s="30">
        <v>0</v>
      </c>
      <c r="AI1671">
        <v>0</v>
      </c>
      <c r="AJ1671" t="s">
        <v>53</v>
      </c>
      <c r="AK1671" t="s">
        <v>42</v>
      </c>
      <c r="AL1671" s="29">
        <f>Table1[[#This Row],[membership_tenure_months]]*Table1[[#This Row],[final_price]]</f>
        <v>405</v>
      </c>
    </row>
    <row r="1672" spans="1:38" x14ac:dyDescent="0.35">
      <c r="A1672">
        <v>33</v>
      </c>
      <c r="B1672" t="s">
        <v>34</v>
      </c>
      <c r="C1672">
        <v>2</v>
      </c>
      <c r="D1672" t="s">
        <v>158</v>
      </c>
      <c r="E1672" t="b">
        <v>1</v>
      </c>
      <c r="F1672" s="1">
        <v>0.71250000000000002</v>
      </c>
      <c r="G1672" s="1">
        <v>0.79791666666666672</v>
      </c>
      <c r="H1672">
        <v>123</v>
      </c>
      <c r="I1672" t="b">
        <v>1</v>
      </c>
      <c r="J1672" t="b">
        <v>1</v>
      </c>
      <c r="K1672" t="b">
        <v>0</v>
      </c>
      <c r="L1672" t="s">
        <v>60</v>
      </c>
      <c r="M1672">
        <v>50</v>
      </c>
      <c r="N1672" t="s">
        <v>37</v>
      </c>
      <c r="O1672">
        <v>50</v>
      </c>
      <c r="P1672" t="s">
        <v>51</v>
      </c>
      <c r="Q1672">
        <v>0.1</v>
      </c>
      <c r="R1672" s="29">
        <v>45</v>
      </c>
      <c r="S1672" t="s">
        <v>39</v>
      </c>
      <c r="T1672" t="s">
        <v>48</v>
      </c>
      <c r="U1672">
        <v>36.7378</v>
      </c>
      <c r="V1672">
        <v>-119.7871</v>
      </c>
      <c r="W1672">
        <f t="shared" si="52"/>
        <v>2022</v>
      </c>
      <c r="X1672" t="str">
        <f t="shared" si="53"/>
        <v>November</v>
      </c>
      <c r="Y1672" s="2">
        <v>44895</v>
      </c>
      <c r="Z1672">
        <v>4</v>
      </c>
      <c r="AA1672" t="b">
        <v>1</v>
      </c>
      <c r="AB1672" s="2">
        <v>45808</v>
      </c>
      <c r="AC1672">
        <v>33</v>
      </c>
      <c r="AD1672">
        <v>81</v>
      </c>
      <c r="AE1672">
        <v>8</v>
      </c>
      <c r="AF1672">
        <v>2</v>
      </c>
      <c r="AG1672">
        <v>5</v>
      </c>
      <c r="AH1672" s="30">
        <v>1</v>
      </c>
      <c r="AI1672">
        <v>0</v>
      </c>
      <c r="AJ1672" t="s">
        <v>49</v>
      </c>
      <c r="AK1672" t="s">
        <v>42</v>
      </c>
      <c r="AL1672" s="29">
        <f>Table1[[#This Row],[membership_tenure_months]]*Table1[[#This Row],[final_price]]</f>
        <v>1485</v>
      </c>
    </row>
    <row r="1673" spans="1:38" x14ac:dyDescent="0.35">
      <c r="A1673">
        <v>26</v>
      </c>
      <c r="B1673" t="s">
        <v>34</v>
      </c>
      <c r="C1673">
        <v>1</v>
      </c>
      <c r="D1673" t="s">
        <v>114</v>
      </c>
      <c r="E1673" t="b">
        <v>1</v>
      </c>
      <c r="F1673" s="1">
        <v>0.53055555555555556</v>
      </c>
      <c r="G1673" s="1">
        <v>0.56944444444444442</v>
      </c>
      <c r="H1673">
        <v>56</v>
      </c>
      <c r="I1673" t="b">
        <v>0</v>
      </c>
      <c r="J1673" t="b">
        <v>0</v>
      </c>
      <c r="K1673" t="b">
        <v>0</v>
      </c>
      <c r="L1673" t="s">
        <v>80</v>
      </c>
      <c r="M1673">
        <v>50</v>
      </c>
      <c r="N1673" t="s">
        <v>37</v>
      </c>
      <c r="O1673">
        <v>50</v>
      </c>
      <c r="P1673" t="s">
        <v>51</v>
      </c>
      <c r="Q1673">
        <v>0.1</v>
      </c>
      <c r="R1673" s="29">
        <v>45</v>
      </c>
      <c r="S1673" t="s">
        <v>39</v>
      </c>
      <c r="T1673" t="s">
        <v>57</v>
      </c>
      <c r="U1673">
        <v>33.836599999999997</v>
      </c>
      <c r="V1673">
        <v>-117.9143</v>
      </c>
      <c r="W1673">
        <f t="shared" si="52"/>
        <v>2022</v>
      </c>
      <c r="X1673" t="str">
        <f t="shared" si="53"/>
        <v>December</v>
      </c>
      <c r="Y1673" s="2">
        <v>44906</v>
      </c>
      <c r="Z1673">
        <v>0</v>
      </c>
      <c r="AA1673" t="b">
        <v>1</v>
      </c>
      <c r="AB1673" s="2">
        <v>45808</v>
      </c>
      <c r="AC1673">
        <v>32</v>
      </c>
      <c r="AD1673">
        <v>81</v>
      </c>
      <c r="AE1673">
        <v>4</v>
      </c>
      <c r="AF1673">
        <v>0.9</v>
      </c>
      <c r="AG1673">
        <v>5</v>
      </c>
      <c r="AH1673" s="30">
        <v>1</v>
      </c>
      <c r="AI1673">
        <v>0</v>
      </c>
      <c r="AJ1673" t="s">
        <v>58</v>
      </c>
      <c r="AK1673" t="s">
        <v>42</v>
      </c>
      <c r="AL1673" s="29">
        <f>Table1[[#This Row],[membership_tenure_months]]*Table1[[#This Row],[final_price]]</f>
        <v>1440</v>
      </c>
    </row>
    <row r="1674" spans="1:38" x14ac:dyDescent="0.35">
      <c r="A1674">
        <v>23</v>
      </c>
      <c r="B1674" t="s">
        <v>66</v>
      </c>
      <c r="C1674">
        <v>5</v>
      </c>
      <c r="D1674" t="s">
        <v>95</v>
      </c>
      <c r="E1674" t="b">
        <v>1</v>
      </c>
      <c r="F1674" s="1">
        <v>0.87291666666666667</v>
      </c>
      <c r="G1674" s="1">
        <v>0.98263888888888884</v>
      </c>
      <c r="H1674">
        <v>158</v>
      </c>
      <c r="I1674" t="b">
        <v>0</v>
      </c>
      <c r="J1674" t="b">
        <v>0</v>
      </c>
      <c r="K1674" t="b">
        <v>1</v>
      </c>
      <c r="L1674" t="s">
        <v>45</v>
      </c>
      <c r="M1674">
        <v>70</v>
      </c>
      <c r="N1674" t="s">
        <v>37</v>
      </c>
      <c r="O1674">
        <v>70</v>
      </c>
      <c r="P1674" t="s">
        <v>46</v>
      </c>
      <c r="Q1674">
        <v>0</v>
      </c>
      <c r="R1674" s="29">
        <v>70</v>
      </c>
      <c r="S1674" t="s">
        <v>68</v>
      </c>
      <c r="T1674" t="s">
        <v>57</v>
      </c>
      <c r="U1674">
        <v>33.836599999999997</v>
      </c>
      <c r="V1674">
        <v>-117.9143</v>
      </c>
      <c r="W1674">
        <f t="shared" si="52"/>
        <v>2023</v>
      </c>
      <c r="X1674" t="str">
        <f t="shared" si="53"/>
        <v>February</v>
      </c>
      <c r="Y1674" s="2">
        <v>44972</v>
      </c>
      <c r="Z1674">
        <v>0</v>
      </c>
      <c r="AA1674" t="b">
        <v>1</v>
      </c>
      <c r="AB1674" s="2">
        <v>45812</v>
      </c>
      <c r="AC1674">
        <v>30</v>
      </c>
      <c r="AD1674">
        <v>77</v>
      </c>
      <c r="AE1674">
        <v>20</v>
      </c>
      <c r="AF1674">
        <v>2.6</v>
      </c>
      <c r="AG1674">
        <v>0</v>
      </c>
      <c r="AH1674" s="30">
        <v>1</v>
      </c>
      <c r="AI1674">
        <v>1</v>
      </c>
      <c r="AJ1674" t="s">
        <v>58</v>
      </c>
      <c r="AK1674" t="s">
        <v>42</v>
      </c>
      <c r="AL1674" s="29">
        <f>Table1[[#This Row],[membership_tenure_months]]*Table1[[#This Row],[final_price]]</f>
        <v>2100</v>
      </c>
    </row>
    <row r="1675" spans="1:38" x14ac:dyDescent="0.35">
      <c r="A1675">
        <v>20</v>
      </c>
      <c r="B1675" t="s">
        <v>34</v>
      </c>
      <c r="C1675">
        <v>3</v>
      </c>
      <c r="D1675" t="s">
        <v>144</v>
      </c>
      <c r="E1675" t="b">
        <v>0</v>
      </c>
      <c r="F1675" s="1">
        <v>0.43888888888888888</v>
      </c>
      <c r="G1675" s="1">
        <v>0.46458333333333335</v>
      </c>
      <c r="H1675">
        <v>37</v>
      </c>
      <c r="I1675" t="b">
        <v>0</v>
      </c>
      <c r="J1675" t="b">
        <v>0</v>
      </c>
      <c r="K1675" t="b">
        <v>1</v>
      </c>
      <c r="L1675" t="s">
        <v>80</v>
      </c>
      <c r="M1675">
        <v>50</v>
      </c>
      <c r="N1675" t="s">
        <v>37</v>
      </c>
      <c r="O1675">
        <v>50</v>
      </c>
      <c r="P1675" t="s">
        <v>93</v>
      </c>
      <c r="Q1675">
        <v>0.15</v>
      </c>
      <c r="R1675" s="29">
        <v>42.5</v>
      </c>
      <c r="S1675" t="s">
        <v>39</v>
      </c>
      <c r="T1675" t="s">
        <v>76</v>
      </c>
      <c r="U1675">
        <v>37.774900000000002</v>
      </c>
      <c r="V1675">
        <v>-122.4194</v>
      </c>
      <c r="W1675">
        <f t="shared" si="52"/>
        <v>2023</v>
      </c>
      <c r="X1675" t="str">
        <f t="shared" si="53"/>
        <v>March</v>
      </c>
      <c r="Y1675" s="2">
        <v>44989</v>
      </c>
      <c r="Z1675">
        <v>0</v>
      </c>
      <c r="AA1675" t="b">
        <v>0</v>
      </c>
      <c r="AB1675" s="2">
        <v>45813</v>
      </c>
      <c r="AC1675">
        <v>29</v>
      </c>
      <c r="AD1675">
        <v>76</v>
      </c>
      <c r="AE1675">
        <v>12</v>
      </c>
      <c r="AF1675">
        <v>0.6</v>
      </c>
      <c r="AG1675">
        <v>7.5</v>
      </c>
      <c r="AH1675" s="30">
        <v>1</v>
      </c>
      <c r="AI1675">
        <v>0</v>
      </c>
      <c r="AJ1675" t="s">
        <v>77</v>
      </c>
      <c r="AK1675" t="s">
        <v>42</v>
      </c>
      <c r="AL1675" s="29">
        <f>Table1[[#This Row],[membership_tenure_months]]*Table1[[#This Row],[final_price]]</f>
        <v>1232.5</v>
      </c>
    </row>
    <row r="1676" spans="1:38" x14ac:dyDescent="0.35">
      <c r="A1676">
        <v>40</v>
      </c>
      <c r="B1676" t="s">
        <v>34</v>
      </c>
      <c r="C1676">
        <v>2</v>
      </c>
      <c r="D1676" t="s">
        <v>135</v>
      </c>
      <c r="E1676" t="b">
        <v>0</v>
      </c>
      <c r="F1676" s="1">
        <v>0.48402777777777778</v>
      </c>
      <c r="G1676" s="1">
        <v>0.59930555555555554</v>
      </c>
      <c r="H1676">
        <v>166</v>
      </c>
      <c r="I1676" t="b">
        <v>0</v>
      </c>
      <c r="J1676" t="b">
        <v>1</v>
      </c>
      <c r="K1676" t="b">
        <v>1</v>
      </c>
      <c r="L1676" t="s">
        <v>36</v>
      </c>
      <c r="M1676">
        <v>50</v>
      </c>
      <c r="N1676" t="s">
        <v>37</v>
      </c>
      <c r="O1676">
        <v>50</v>
      </c>
      <c r="P1676" t="s">
        <v>46</v>
      </c>
      <c r="Q1676">
        <v>0</v>
      </c>
      <c r="R1676" s="29">
        <v>50</v>
      </c>
      <c r="S1676" t="s">
        <v>39</v>
      </c>
      <c r="T1676" t="s">
        <v>40</v>
      </c>
      <c r="U1676">
        <v>37.338200000000001</v>
      </c>
      <c r="V1676">
        <v>-121.88630000000001</v>
      </c>
      <c r="W1676">
        <f t="shared" si="52"/>
        <v>2024</v>
      </c>
      <c r="X1676" t="str">
        <f t="shared" si="53"/>
        <v>August</v>
      </c>
      <c r="Y1676" s="2">
        <v>45506</v>
      </c>
      <c r="Z1676">
        <v>1</v>
      </c>
      <c r="AA1676" t="b">
        <v>1</v>
      </c>
      <c r="AB1676" s="2">
        <v>45842</v>
      </c>
      <c r="AC1676">
        <v>12</v>
      </c>
      <c r="AD1676">
        <v>47</v>
      </c>
      <c r="AE1676">
        <v>8</v>
      </c>
      <c r="AF1676">
        <v>2.8</v>
      </c>
      <c r="AG1676">
        <v>0</v>
      </c>
      <c r="AH1676" s="30">
        <v>0</v>
      </c>
      <c r="AI1676">
        <v>1</v>
      </c>
      <c r="AJ1676" t="s">
        <v>41</v>
      </c>
      <c r="AK1676" t="s">
        <v>42</v>
      </c>
      <c r="AL1676" s="29">
        <f>Table1[[#This Row],[membership_tenure_months]]*Table1[[#This Row],[final_price]]</f>
        <v>600</v>
      </c>
    </row>
    <row r="1677" spans="1:38" x14ac:dyDescent="0.35">
      <c r="A1677">
        <v>14</v>
      </c>
      <c r="B1677" t="s">
        <v>66</v>
      </c>
      <c r="C1677">
        <v>3</v>
      </c>
      <c r="D1677" t="s">
        <v>102</v>
      </c>
      <c r="E1677" t="b">
        <v>0</v>
      </c>
      <c r="F1677" s="1">
        <v>0.6069444444444444</v>
      </c>
      <c r="G1677" s="1">
        <v>0.68958333333333333</v>
      </c>
      <c r="H1677">
        <v>119</v>
      </c>
      <c r="I1677" t="b">
        <v>1</v>
      </c>
      <c r="J1677" t="b">
        <v>1</v>
      </c>
      <c r="K1677" t="b">
        <v>1</v>
      </c>
      <c r="L1677" t="s">
        <v>80</v>
      </c>
      <c r="M1677">
        <v>70</v>
      </c>
      <c r="N1677" t="s">
        <v>37</v>
      </c>
      <c r="O1677">
        <v>70</v>
      </c>
      <c r="P1677" t="s">
        <v>46</v>
      </c>
      <c r="Q1677">
        <v>0</v>
      </c>
      <c r="R1677" s="29">
        <v>70</v>
      </c>
      <c r="S1677" t="s">
        <v>68</v>
      </c>
      <c r="T1677" t="s">
        <v>61</v>
      </c>
      <c r="U1677">
        <v>38.581600000000002</v>
      </c>
      <c r="V1677">
        <v>-121.4944</v>
      </c>
      <c r="W1677">
        <f t="shared" si="52"/>
        <v>2025</v>
      </c>
      <c r="X1677" t="str">
        <f t="shared" si="53"/>
        <v>March</v>
      </c>
      <c r="Y1677" s="2">
        <v>45744</v>
      </c>
      <c r="Z1677">
        <v>5</v>
      </c>
      <c r="AA1677" t="b">
        <v>1</v>
      </c>
      <c r="AB1677" s="2">
        <v>45856</v>
      </c>
      <c r="AC1677">
        <v>5</v>
      </c>
      <c r="AD1677">
        <v>33</v>
      </c>
      <c r="AE1677">
        <v>12</v>
      </c>
      <c r="AF1677">
        <v>2</v>
      </c>
      <c r="AG1677">
        <v>0</v>
      </c>
      <c r="AH1677" s="30">
        <v>0</v>
      </c>
      <c r="AI1677">
        <v>1</v>
      </c>
      <c r="AJ1677" t="s">
        <v>62</v>
      </c>
      <c r="AK1677" t="s">
        <v>42</v>
      </c>
      <c r="AL1677" s="29">
        <f>Table1[[#This Row],[membership_tenure_months]]*Table1[[#This Row],[final_price]]</f>
        <v>350</v>
      </c>
    </row>
    <row r="1678" spans="1:38" x14ac:dyDescent="0.35">
      <c r="A1678">
        <v>40</v>
      </c>
      <c r="B1678" t="s">
        <v>34</v>
      </c>
      <c r="C1678">
        <v>3</v>
      </c>
      <c r="D1678" t="s">
        <v>108</v>
      </c>
      <c r="E1678" t="b">
        <v>0</v>
      </c>
      <c r="F1678" s="1">
        <v>0.36180555555555555</v>
      </c>
      <c r="G1678" s="1">
        <v>0.39930555555555558</v>
      </c>
      <c r="H1678">
        <v>54</v>
      </c>
      <c r="I1678" t="b">
        <v>1</v>
      </c>
      <c r="J1678" t="b">
        <v>0</v>
      </c>
      <c r="K1678" t="b">
        <v>1</v>
      </c>
      <c r="L1678" t="s">
        <v>80</v>
      </c>
      <c r="M1678">
        <v>50</v>
      </c>
      <c r="N1678" t="s">
        <v>37</v>
      </c>
      <c r="O1678">
        <v>50</v>
      </c>
      <c r="P1678" t="s">
        <v>93</v>
      </c>
      <c r="Q1678">
        <v>0.15</v>
      </c>
      <c r="R1678" s="29">
        <v>42.5</v>
      </c>
      <c r="S1678" t="s">
        <v>39</v>
      </c>
      <c r="T1678" t="s">
        <v>83</v>
      </c>
      <c r="U1678">
        <v>33.770099999999999</v>
      </c>
      <c r="V1678">
        <v>-118.19370000000001</v>
      </c>
      <c r="W1678">
        <f t="shared" si="52"/>
        <v>2024</v>
      </c>
      <c r="X1678" t="str">
        <f t="shared" si="53"/>
        <v>April</v>
      </c>
      <c r="Y1678" s="2">
        <v>45401</v>
      </c>
      <c r="Z1678">
        <v>0</v>
      </c>
      <c r="AA1678" t="b">
        <v>1</v>
      </c>
      <c r="AB1678" s="2">
        <v>45836</v>
      </c>
      <c r="AC1678">
        <v>16</v>
      </c>
      <c r="AD1678">
        <v>53</v>
      </c>
      <c r="AE1678">
        <v>12</v>
      </c>
      <c r="AF1678">
        <v>0.9</v>
      </c>
      <c r="AG1678">
        <v>7.5</v>
      </c>
      <c r="AH1678" s="30">
        <v>0</v>
      </c>
      <c r="AI1678">
        <v>0</v>
      </c>
      <c r="AJ1678" t="s">
        <v>84</v>
      </c>
      <c r="AK1678" t="s">
        <v>42</v>
      </c>
      <c r="AL1678" s="29">
        <f>Table1[[#This Row],[membership_tenure_months]]*Table1[[#This Row],[final_price]]</f>
        <v>680</v>
      </c>
    </row>
    <row r="1679" spans="1:38" x14ac:dyDescent="0.35">
      <c r="A1679">
        <v>42</v>
      </c>
      <c r="B1679" t="s">
        <v>43</v>
      </c>
      <c r="C1679">
        <v>5</v>
      </c>
      <c r="D1679" t="s">
        <v>167</v>
      </c>
      <c r="E1679" t="b">
        <v>0</v>
      </c>
      <c r="F1679" s="1">
        <v>0.40902777777777777</v>
      </c>
      <c r="G1679" s="1">
        <v>0.52986111111111112</v>
      </c>
      <c r="H1679">
        <v>174</v>
      </c>
      <c r="I1679" t="b">
        <v>1</v>
      </c>
      <c r="J1679" t="b">
        <v>0</v>
      </c>
      <c r="K1679" t="b">
        <v>1</v>
      </c>
      <c r="L1679" t="s">
        <v>36</v>
      </c>
      <c r="M1679">
        <v>30</v>
      </c>
      <c r="N1679" t="s">
        <v>82</v>
      </c>
      <c r="O1679">
        <v>22.5</v>
      </c>
      <c r="P1679" t="s">
        <v>46</v>
      </c>
      <c r="Q1679">
        <v>0</v>
      </c>
      <c r="R1679" s="29">
        <v>22.5</v>
      </c>
      <c r="S1679" t="s">
        <v>47</v>
      </c>
      <c r="T1679" t="s">
        <v>61</v>
      </c>
      <c r="U1679">
        <v>38.581600000000002</v>
      </c>
      <c r="V1679">
        <v>-121.4944</v>
      </c>
      <c r="W1679">
        <f t="shared" si="52"/>
        <v>2024</v>
      </c>
      <c r="X1679" t="str">
        <f t="shared" si="53"/>
        <v>December</v>
      </c>
      <c r="Y1679" s="2">
        <v>45646</v>
      </c>
      <c r="Z1679">
        <v>0</v>
      </c>
      <c r="AA1679" t="b">
        <v>1</v>
      </c>
      <c r="AB1679" s="2">
        <v>45850</v>
      </c>
      <c r="AC1679">
        <v>8</v>
      </c>
      <c r="AD1679">
        <v>39</v>
      </c>
      <c r="AE1679">
        <v>20</v>
      </c>
      <c r="AF1679">
        <v>2.9</v>
      </c>
      <c r="AG1679">
        <v>0</v>
      </c>
      <c r="AH1679" s="30">
        <v>0</v>
      </c>
      <c r="AI1679">
        <v>0</v>
      </c>
      <c r="AJ1679" t="s">
        <v>62</v>
      </c>
      <c r="AK1679" t="s">
        <v>42</v>
      </c>
      <c r="AL1679" s="29">
        <f>Table1[[#This Row],[membership_tenure_months]]*Table1[[#This Row],[final_price]]</f>
        <v>180</v>
      </c>
    </row>
    <row r="1680" spans="1:38" x14ac:dyDescent="0.35">
      <c r="A1680">
        <v>43</v>
      </c>
      <c r="B1680" t="s">
        <v>34</v>
      </c>
      <c r="C1680">
        <v>3</v>
      </c>
      <c r="D1680" t="s">
        <v>147</v>
      </c>
      <c r="E1680" t="b">
        <v>0</v>
      </c>
      <c r="F1680" s="1">
        <v>0.34861111111111109</v>
      </c>
      <c r="G1680" s="1">
        <v>0.44444444444444442</v>
      </c>
      <c r="H1680">
        <v>138</v>
      </c>
      <c r="I1680" t="b">
        <v>0</v>
      </c>
      <c r="J1680" t="b">
        <v>1</v>
      </c>
      <c r="K1680" t="b">
        <v>0</v>
      </c>
      <c r="L1680" t="s">
        <v>45</v>
      </c>
      <c r="M1680">
        <v>50</v>
      </c>
      <c r="N1680" t="s">
        <v>37</v>
      </c>
      <c r="O1680">
        <v>50</v>
      </c>
      <c r="P1680" t="s">
        <v>46</v>
      </c>
      <c r="Q1680">
        <v>0</v>
      </c>
      <c r="R1680" s="29">
        <v>50</v>
      </c>
      <c r="S1680" t="s">
        <v>39</v>
      </c>
      <c r="T1680" t="s">
        <v>48</v>
      </c>
      <c r="U1680">
        <v>36.7378</v>
      </c>
      <c r="V1680">
        <v>-119.7871</v>
      </c>
      <c r="W1680">
        <f t="shared" si="52"/>
        <v>2023</v>
      </c>
      <c r="X1680" t="str">
        <f t="shared" si="53"/>
        <v>June</v>
      </c>
      <c r="Y1680" s="2">
        <v>45090</v>
      </c>
      <c r="Z1680">
        <v>8</v>
      </c>
      <c r="AA1680" t="b">
        <v>1</v>
      </c>
      <c r="AB1680" s="2">
        <v>45819</v>
      </c>
      <c r="AC1680">
        <v>26</v>
      </c>
      <c r="AD1680">
        <v>70</v>
      </c>
      <c r="AE1680">
        <v>12</v>
      </c>
      <c r="AF1680">
        <v>2.2999999999999998</v>
      </c>
      <c r="AG1680">
        <v>0</v>
      </c>
      <c r="AH1680" s="30">
        <v>1</v>
      </c>
      <c r="AI1680">
        <v>1</v>
      </c>
      <c r="AJ1680" t="s">
        <v>49</v>
      </c>
      <c r="AK1680" t="s">
        <v>42</v>
      </c>
      <c r="AL1680" s="29">
        <f>Table1[[#This Row],[membership_tenure_months]]*Table1[[#This Row],[final_price]]</f>
        <v>1300</v>
      </c>
    </row>
    <row r="1681" spans="1:38" x14ac:dyDescent="0.35">
      <c r="A1681">
        <v>32</v>
      </c>
      <c r="B1681" t="s">
        <v>43</v>
      </c>
      <c r="C1681">
        <v>5</v>
      </c>
      <c r="D1681" t="s">
        <v>164</v>
      </c>
      <c r="E1681" t="b">
        <v>1</v>
      </c>
      <c r="F1681" s="1">
        <v>0.4284722222222222</v>
      </c>
      <c r="G1681" s="1">
        <v>0.54513888888888884</v>
      </c>
      <c r="H1681">
        <v>168</v>
      </c>
      <c r="I1681" t="b">
        <v>1</v>
      </c>
      <c r="J1681" t="b">
        <v>0</v>
      </c>
      <c r="K1681" t="b">
        <v>0</v>
      </c>
      <c r="L1681" t="s">
        <v>80</v>
      </c>
      <c r="M1681">
        <v>30</v>
      </c>
      <c r="N1681" t="s">
        <v>97</v>
      </c>
      <c r="O1681">
        <v>27</v>
      </c>
      <c r="P1681" t="s">
        <v>46</v>
      </c>
      <c r="Q1681">
        <v>0</v>
      </c>
      <c r="R1681" s="29">
        <v>27</v>
      </c>
      <c r="S1681" t="s">
        <v>47</v>
      </c>
      <c r="T1681" t="s">
        <v>61</v>
      </c>
      <c r="U1681">
        <v>38.581600000000002</v>
      </c>
      <c r="V1681">
        <v>-121.4944</v>
      </c>
      <c r="W1681">
        <f t="shared" si="52"/>
        <v>2024</v>
      </c>
      <c r="X1681" t="str">
        <f t="shared" si="53"/>
        <v>June</v>
      </c>
      <c r="Y1681" s="2">
        <v>45462</v>
      </c>
      <c r="Z1681">
        <v>0</v>
      </c>
      <c r="AA1681" t="b">
        <v>1</v>
      </c>
      <c r="AB1681" s="2">
        <v>45840</v>
      </c>
      <c r="AC1681">
        <v>14</v>
      </c>
      <c r="AD1681">
        <v>49</v>
      </c>
      <c r="AE1681">
        <v>20</v>
      </c>
      <c r="AF1681">
        <v>2.8</v>
      </c>
      <c r="AG1681">
        <v>0</v>
      </c>
      <c r="AH1681" s="30">
        <v>0</v>
      </c>
      <c r="AI1681">
        <v>0</v>
      </c>
      <c r="AJ1681" t="s">
        <v>62</v>
      </c>
      <c r="AK1681" t="s">
        <v>42</v>
      </c>
      <c r="AL1681" s="29">
        <f>Table1[[#This Row],[membership_tenure_months]]*Table1[[#This Row],[final_price]]</f>
        <v>378</v>
      </c>
    </row>
    <row r="1682" spans="1:38" x14ac:dyDescent="0.35">
      <c r="A1682">
        <v>21</v>
      </c>
      <c r="B1682" t="s">
        <v>43</v>
      </c>
      <c r="C1682">
        <v>1</v>
      </c>
      <c r="D1682" t="s">
        <v>81</v>
      </c>
      <c r="E1682" t="b">
        <v>0</v>
      </c>
      <c r="F1682" s="1">
        <v>0.75763888888888886</v>
      </c>
      <c r="G1682" s="1">
        <v>0.86875000000000002</v>
      </c>
      <c r="H1682">
        <v>160</v>
      </c>
      <c r="I1682" t="b">
        <v>1</v>
      </c>
      <c r="J1682" t="b">
        <v>1</v>
      </c>
      <c r="K1682" t="b">
        <v>1</v>
      </c>
      <c r="L1682" t="s">
        <v>36</v>
      </c>
      <c r="M1682">
        <v>30</v>
      </c>
      <c r="N1682" t="s">
        <v>37</v>
      </c>
      <c r="O1682">
        <v>30</v>
      </c>
      <c r="P1682" t="s">
        <v>38</v>
      </c>
      <c r="Q1682">
        <v>0.05</v>
      </c>
      <c r="R1682" s="29">
        <v>28.5</v>
      </c>
      <c r="S1682" t="s">
        <v>47</v>
      </c>
      <c r="T1682" t="s">
        <v>61</v>
      </c>
      <c r="U1682">
        <v>38.581600000000002</v>
      </c>
      <c r="V1682">
        <v>-121.4944</v>
      </c>
      <c r="W1682">
        <f t="shared" si="52"/>
        <v>2022</v>
      </c>
      <c r="X1682" t="str">
        <f t="shared" si="53"/>
        <v>August</v>
      </c>
      <c r="Y1682" s="2">
        <v>44791</v>
      </c>
      <c r="Z1682">
        <v>8</v>
      </c>
      <c r="AA1682" t="b">
        <v>0</v>
      </c>
      <c r="AB1682" s="2">
        <v>45802</v>
      </c>
      <c r="AC1682">
        <v>36</v>
      </c>
      <c r="AD1682">
        <v>87</v>
      </c>
      <c r="AE1682">
        <v>4</v>
      </c>
      <c r="AF1682">
        <v>2.7</v>
      </c>
      <c r="AG1682">
        <v>1.5</v>
      </c>
      <c r="AH1682" s="30">
        <v>1</v>
      </c>
      <c r="AI1682">
        <v>0</v>
      </c>
      <c r="AJ1682" t="s">
        <v>62</v>
      </c>
      <c r="AK1682" t="s">
        <v>42</v>
      </c>
      <c r="AL1682" s="29">
        <f>Table1[[#This Row],[membership_tenure_months]]*Table1[[#This Row],[final_price]]</f>
        <v>1026</v>
      </c>
    </row>
    <row r="1683" spans="1:38" x14ac:dyDescent="0.35">
      <c r="A1683">
        <v>22</v>
      </c>
      <c r="B1683" t="s">
        <v>34</v>
      </c>
      <c r="C1683">
        <v>5</v>
      </c>
      <c r="D1683" t="s">
        <v>44</v>
      </c>
      <c r="E1683" t="b">
        <v>1</v>
      </c>
      <c r="F1683" s="1">
        <v>0.7368055555555556</v>
      </c>
      <c r="G1683" s="1">
        <v>0.81319444444444444</v>
      </c>
      <c r="H1683">
        <v>110</v>
      </c>
      <c r="I1683" t="b">
        <v>0</v>
      </c>
      <c r="J1683" t="b">
        <v>0</v>
      </c>
      <c r="K1683" t="b">
        <v>0</v>
      </c>
      <c r="L1683" t="s">
        <v>36</v>
      </c>
      <c r="M1683">
        <v>50</v>
      </c>
      <c r="N1683" t="s">
        <v>82</v>
      </c>
      <c r="O1683">
        <v>37.5</v>
      </c>
      <c r="P1683" t="s">
        <v>93</v>
      </c>
      <c r="Q1683">
        <v>0.15</v>
      </c>
      <c r="R1683" s="29">
        <v>31.875</v>
      </c>
      <c r="S1683" t="s">
        <v>39</v>
      </c>
      <c r="T1683" t="s">
        <v>61</v>
      </c>
      <c r="U1683">
        <v>38.581600000000002</v>
      </c>
      <c r="V1683">
        <v>-121.4944</v>
      </c>
      <c r="W1683">
        <f t="shared" si="52"/>
        <v>2023</v>
      </c>
      <c r="X1683" t="str">
        <f t="shared" si="53"/>
        <v>August</v>
      </c>
      <c r="Y1683" s="2">
        <v>45148</v>
      </c>
      <c r="Z1683">
        <v>0</v>
      </c>
      <c r="AA1683" t="b">
        <v>1</v>
      </c>
      <c r="AB1683" s="2">
        <v>45822</v>
      </c>
      <c r="AC1683">
        <v>24</v>
      </c>
      <c r="AD1683">
        <v>67</v>
      </c>
      <c r="AE1683">
        <v>20</v>
      </c>
      <c r="AF1683">
        <v>1.8</v>
      </c>
      <c r="AG1683">
        <v>5.62</v>
      </c>
      <c r="AH1683" s="30">
        <v>1</v>
      </c>
      <c r="AI1683">
        <v>0</v>
      </c>
      <c r="AJ1683" t="s">
        <v>62</v>
      </c>
      <c r="AK1683" t="s">
        <v>42</v>
      </c>
      <c r="AL1683" s="29">
        <f>Table1[[#This Row],[membership_tenure_months]]*Table1[[#This Row],[final_price]]</f>
        <v>765</v>
      </c>
    </row>
    <row r="1684" spans="1:38" x14ac:dyDescent="0.35">
      <c r="A1684">
        <v>12</v>
      </c>
      <c r="B1684" t="s">
        <v>34</v>
      </c>
      <c r="C1684">
        <v>2</v>
      </c>
      <c r="D1684" t="s">
        <v>113</v>
      </c>
      <c r="E1684" t="b">
        <v>0</v>
      </c>
      <c r="F1684" s="1">
        <v>0.33680555555555558</v>
      </c>
      <c r="G1684" s="1">
        <v>0.42638888888888887</v>
      </c>
      <c r="H1684">
        <v>129</v>
      </c>
      <c r="I1684" t="b">
        <v>0</v>
      </c>
      <c r="J1684" t="b">
        <v>0</v>
      </c>
      <c r="K1684" t="b">
        <v>0</v>
      </c>
      <c r="L1684" t="s">
        <v>80</v>
      </c>
      <c r="M1684">
        <v>50</v>
      </c>
      <c r="N1684" t="s">
        <v>37</v>
      </c>
      <c r="O1684">
        <v>50</v>
      </c>
      <c r="P1684" t="s">
        <v>38</v>
      </c>
      <c r="Q1684">
        <v>0.05</v>
      </c>
      <c r="R1684" s="29">
        <v>47.5</v>
      </c>
      <c r="S1684" t="s">
        <v>39</v>
      </c>
      <c r="T1684" t="s">
        <v>40</v>
      </c>
      <c r="U1684">
        <v>37.338200000000001</v>
      </c>
      <c r="V1684">
        <v>-121.88630000000001</v>
      </c>
      <c r="W1684">
        <f t="shared" si="52"/>
        <v>2023</v>
      </c>
      <c r="X1684" t="str">
        <f t="shared" si="53"/>
        <v>January</v>
      </c>
      <c r="Y1684" s="2">
        <v>44955</v>
      </c>
      <c r="Z1684">
        <v>0</v>
      </c>
      <c r="AA1684" t="b">
        <v>0</v>
      </c>
      <c r="AB1684" s="2">
        <v>45811</v>
      </c>
      <c r="AC1684">
        <v>31</v>
      </c>
      <c r="AD1684">
        <v>78</v>
      </c>
      <c r="AE1684">
        <v>8</v>
      </c>
      <c r="AF1684">
        <v>2.2000000000000002</v>
      </c>
      <c r="AG1684">
        <v>2.5</v>
      </c>
      <c r="AH1684" s="30">
        <v>1</v>
      </c>
      <c r="AI1684">
        <v>1</v>
      </c>
      <c r="AJ1684" t="s">
        <v>41</v>
      </c>
      <c r="AK1684" t="s">
        <v>42</v>
      </c>
      <c r="AL1684" s="29">
        <f>Table1[[#This Row],[membership_tenure_months]]*Table1[[#This Row],[final_price]]</f>
        <v>1472.5</v>
      </c>
    </row>
    <row r="1685" spans="1:38" x14ac:dyDescent="0.35">
      <c r="A1685">
        <v>14</v>
      </c>
      <c r="B1685" t="s">
        <v>34</v>
      </c>
      <c r="C1685">
        <v>2</v>
      </c>
      <c r="D1685" t="s">
        <v>92</v>
      </c>
      <c r="E1685" t="b">
        <v>1</v>
      </c>
      <c r="F1685" s="1">
        <v>0.57291666666666663</v>
      </c>
      <c r="G1685" s="1">
        <v>0.68472222222222223</v>
      </c>
      <c r="H1685">
        <v>161</v>
      </c>
      <c r="I1685" t="b">
        <v>0</v>
      </c>
      <c r="J1685" t="b">
        <v>0</v>
      </c>
      <c r="K1685" t="b">
        <v>0</v>
      </c>
      <c r="L1685" t="s">
        <v>36</v>
      </c>
      <c r="M1685">
        <v>50</v>
      </c>
      <c r="N1685" t="s">
        <v>82</v>
      </c>
      <c r="O1685">
        <v>37.5</v>
      </c>
      <c r="P1685" t="s">
        <v>46</v>
      </c>
      <c r="Q1685">
        <v>0</v>
      </c>
      <c r="R1685" s="29">
        <v>37.5</v>
      </c>
      <c r="S1685" t="s">
        <v>39</v>
      </c>
      <c r="T1685" t="s">
        <v>61</v>
      </c>
      <c r="U1685">
        <v>38.581600000000002</v>
      </c>
      <c r="V1685">
        <v>-121.4944</v>
      </c>
      <c r="W1685">
        <f t="shared" si="52"/>
        <v>2025</v>
      </c>
      <c r="X1685" t="str">
        <f t="shared" si="53"/>
        <v>February</v>
      </c>
      <c r="Y1685" s="2">
        <v>45689</v>
      </c>
      <c r="Z1685">
        <v>0</v>
      </c>
      <c r="AA1685" t="b">
        <v>1</v>
      </c>
      <c r="AB1685" s="2">
        <v>45853</v>
      </c>
      <c r="AC1685">
        <v>6</v>
      </c>
      <c r="AD1685">
        <v>36</v>
      </c>
      <c r="AE1685">
        <v>8</v>
      </c>
      <c r="AF1685">
        <v>2.7</v>
      </c>
      <c r="AG1685">
        <v>0</v>
      </c>
      <c r="AH1685" s="30">
        <v>0</v>
      </c>
      <c r="AI1685">
        <v>0</v>
      </c>
      <c r="AJ1685" t="s">
        <v>62</v>
      </c>
      <c r="AK1685" t="s">
        <v>42</v>
      </c>
      <c r="AL1685" s="29">
        <f>Table1[[#This Row],[membership_tenure_months]]*Table1[[#This Row],[final_price]]</f>
        <v>225</v>
      </c>
    </row>
    <row r="1686" spans="1:38" x14ac:dyDescent="0.35">
      <c r="A1686">
        <v>14</v>
      </c>
      <c r="B1686" t="s">
        <v>34</v>
      </c>
      <c r="C1686">
        <v>1</v>
      </c>
      <c r="D1686" t="s">
        <v>116</v>
      </c>
      <c r="E1686" t="b">
        <v>1</v>
      </c>
      <c r="F1686" s="1">
        <v>0.49722222222222223</v>
      </c>
      <c r="G1686" s="1">
        <v>0.56736111111111109</v>
      </c>
      <c r="H1686">
        <v>101</v>
      </c>
      <c r="I1686" t="b">
        <v>0</v>
      </c>
      <c r="J1686" t="b">
        <v>0</v>
      </c>
      <c r="K1686" t="b">
        <v>0</v>
      </c>
      <c r="L1686" t="s">
        <v>36</v>
      </c>
      <c r="M1686">
        <v>50</v>
      </c>
      <c r="N1686" t="s">
        <v>82</v>
      </c>
      <c r="O1686">
        <v>37.5</v>
      </c>
      <c r="P1686" t="s">
        <v>46</v>
      </c>
      <c r="Q1686">
        <v>0</v>
      </c>
      <c r="R1686" s="29">
        <v>37.5</v>
      </c>
      <c r="S1686" t="s">
        <v>39</v>
      </c>
      <c r="T1686" t="s">
        <v>61</v>
      </c>
      <c r="U1686">
        <v>38.581600000000002</v>
      </c>
      <c r="V1686">
        <v>-121.4944</v>
      </c>
      <c r="W1686">
        <f t="shared" si="52"/>
        <v>2022</v>
      </c>
      <c r="X1686" t="str">
        <f t="shared" si="53"/>
        <v>December</v>
      </c>
      <c r="Y1686" s="2">
        <v>44912</v>
      </c>
      <c r="Z1686">
        <v>0</v>
      </c>
      <c r="AA1686" t="b">
        <v>1</v>
      </c>
      <c r="AB1686" s="2">
        <v>45809</v>
      </c>
      <c r="AC1686">
        <v>32</v>
      </c>
      <c r="AD1686">
        <v>80</v>
      </c>
      <c r="AE1686">
        <v>4</v>
      </c>
      <c r="AF1686">
        <v>1.7</v>
      </c>
      <c r="AG1686">
        <v>0</v>
      </c>
      <c r="AH1686" s="30">
        <v>1</v>
      </c>
      <c r="AI1686">
        <v>0</v>
      </c>
      <c r="AJ1686" t="s">
        <v>62</v>
      </c>
      <c r="AK1686" t="s">
        <v>42</v>
      </c>
      <c r="AL1686" s="29">
        <f>Table1[[#This Row],[membership_tenure_months]]*Table1[[#This Row],[final_price]]</f>
        <v>1200</v>
      </c>
    </row>
    <row r="1687" spans="1:38" x14ac:dyDescent="0.35">
      <c r="A1687">
        <v>36</v>
      </c>
      <c r="B1687" t="s">
        <v>66</v>
      </c>
      <c r="C1687">
        <v>4</v>
      </c>
      <c r="D1687" t="s">
        <v>124</v>
      </c>
      <c r="E1687" t="b">
        <v>1</v>
      </c>
      <c r="F1687" s="1">
        <v>0.72777777777777775</v>
      </c>
      <c r="G1687" s="1">
        <v>0.77013888888888893</v>
      </c>
      <c r="H1687">
        <v>61</v>
      </c>
      <c r="I1687" t="b">
        <v>0</v>
      </c>
      <c r="J1687" t="b">
        <v>0</v>
      </c>
      <c r="K1687" t="b">
        <v>0</v>
      </c>
      <c r="L1687" t="s">
        <v>36</v>
      </c>
      <c r="M1687">
        <v>70</v>
      </c>
      <c r="N1687" t="s">
        <v>37</v>
      </c>
      <c r="O1687">
        <v>70</v>
      </c>
      <c r="P1687" t="s">
        <v>46</v>
      </c>
      <c r="Q1687">
        <v>0</v>
      </c>
      <c r="R1687" s="29">
        <v>70</v>
      </c>
      <c r="S1687" t="s">
        <v>68</v>
      </c>
      <c r="T1687" t="s">
        <v>69</v>
      </c>
      <c r="U1687">
        <v>32.715699999999998</v>
      </c>
      <c r="V1687">
        <v>-117.1611</v>
      </c>
      <c r="W1687">
        <f t="shared" si="52"/>
        <v>2022</v>
      </c>
      <c r="X1687" t="str">
        <f t="shared" si="53"/>
        <v>October</v>
      </c>
      <c r="Y1687" s="2">
        <v>44848</v>
      </c>
      <c r="Z1687">
        <v>0</v>
      </c>
      <c r="AA1687" t="b">
        <v>0</v>
      </c>
      <c r="AB1687" s="2">
        <v>45805</v>
      </c>
      <c r="AC1687">
        <v>34</v>
      </c>
      <c r="AD1687">
        <v>84</v>
      </c>
      <c r="AE1687">
        <v>16</v>
      </c>
      <c r="AF1687">
        <v>1</v>
      </c>
      <c r="AG1687">
        <v>0</v>
      </c>
      <c r="AH1687" s="30">
        <v>1</v>
      </c>
      <c r="AI1687">
        <v>1</v>
      </c>
      <c r="AJ1687" t="s">
        <v>70</v>
      </c>
      <c r="AK1687" t="s">
        <v>42</v>
      </c>
      <c r="AL1687" s="29">
        <f>Table1[[#This Row],[membership_tenure_months]]*Table1[[#This Row],[final_price]]</f>
        <v>2380</v>
      </c>
    </row>
    <row r="1688" spans="1:38" x14ac:dyDescent="0.35">
      <c r="A1688">
        <v>21</v>
      </c>
      <c r="B1688" t="s">
        <v>34</v>
      </c>
      <c r="C1688">
        <v>2</v>
      </c>
      <c r="D1688" t="s">
        <v>120</v>
      </c>
      <c r="E1688" t="b">
        <v>1</v>
      </c>
      <c r="F1688" s="1">
        <v>0.65277777777777779</v>
      </c>
      <c r="G1688" s="1">
        <v>0.69930555555555551</v>
      </c>
      <c r="H1688">
        <v>67</v>
      </c>
      <c r="I1688" t="b">
        <v>0</v>
      </c>
      <c r="J1688" t="b">
        <v>1</v>
      </c>
      <c r="K1688" t="b">
        <v>1</v>
      </c>
      <c r="L1688" t="s">
        <v>60</v>
      </c>
      <c r="M1688">
        <v>50</v>
      </c>
      <c r="N1688" t="s">
        <v>37</v>
      </c>
      <c r="O1688">
        <v>50</v>
      </c>
      <c r="P1688" t="s">
        <v>51</v>
      </c>
      <c r="Q1688">
        <v>0.1</v>
      </c>
      <c r="R1688" s="29">
        <v>45</v>
      </c>
      <c r="S1688" t="s">
        <v>39</v>
      </c>
      <c r="T1688" t="s">
        <v>69</v>
      </c>
      <c r="U1688">
        <v>32.715699999999998</v>
      </c>
      <c r="V1688">
        <v>-117.1611</v>
      </c>
      <c r="W1688">
        <f t="shared" si="52"/>
        <v>2024</v>
      </c>
      <c r="X1688" t="str">
        <f t="shared" si="53"/>
        <v>January</v>
      </c>
      <c r="Y1688" s="2">
        <v>45312</v>
      </c>
      <c r="Z1688">
        <v>6</v>
      </c>
      <c r="AA1688" t="b">
        <v>1</v>
      </c>
      <c r="AB1688" s="2">
        <v>45831</v>
      </c>
      <c r="AC1688">
        <v>19</v>
      </c>
      <c r="AD1688">
        <v>58</v>
      </c>
      <c r="AE1688">
        <v>8</v>
      </c>
      <c r="AF1688">
        <v>1.1000000000000001</v>
      </c>
      <c r="AG1688">
        <v>5</v>
      </c>
      <c r="AH1688" s="30">
        <v>0</v>
      </c>
      <c r="AI1688">
        <v>0</v>
      </c>
      <c r="AJ1688" t="s">
        <v>70</v>
      </c>
      <c r="AK1688" t="s">
        <v>42</v>
      </c>
      <c r="AL1688" s="29">
        <f>Table1[[#This Row],[membership_tenure_months]]*Table1[[#This Row],[final_price]]</f>
        <v>855</v>
      </c>
    </row>
    <row r="1689" spans="1:38" x14ac:dyDescent="0.35">
      <c r="A1689">
        <v>43</v>
      </c>
      <c r="B1689" t="s">
        <v>34</v>
      </c>
      <c r="C1689">
        <v>3</v>
      </c>
      <c r="D1689" t="s">
        <v>147</v>
      </c>
      <c r="E1689" t="b">
        <v>0</v>
      </c>
      <c r="F1689" s="1">
        <v>0.34861111111111109</v>
      </c>
      <c r="G1689" s="1">
        <v>0.44444444444444442</v>
      </c>
      <c r="H1689">
        <v>138</v>
      </c>
      <c r="I1689" t="b">
        <v>0</v>
      </c>
      <c r="J1689" t="b">
        <v>1</v>
      </c>
      <c r="K1689" t="b">
        <v>0</v>
      </c>
      <c r="L1689" t="s">
        <v>45</v>
      </c>
      <c r="M1689">
        <v>50</v>
      </c>
      <c r="N1689" t="s">
        <v>37</v>
      </c>
      <c r="O1689">
        <v>50</v>
      </c>
      <c r="P1689" t="s">
        <v>46</v>
      </c>
      <c r="Q1689">
        <v>0</v>
      </c>
      <c r="R1689" s="29">
        <v>50</v>
      </c>
      <c r="S1689" t="s">
        <v>39</v>
      </c>
      <c r="T1689" t="s">
        <v>48</v>
      </c>
      <c r="U1689">
        <v>36.7378</v>
      </c>
      <c r="V1689">
        <v>-119.7871</v>
      </c>
      <c r="W1689">
        <f t="shared" si="52"/>
        <v>2023</v>
      </c>
      <c r="X1689" t="str">
        <f t="shared" si="53"/>
        <v>September</v>
      </c>
      <c r="Y1689" s="2">
        <v>45185</v>
      </c>
      <c r="Z1689">
        <v>4</v>
      </c>
      <c r="AA1689" t="b">
        <v>1</v>
      </c>
      <c r="AB1689" s="2">
        <v>45824</v>
      </c>
      <c r="AC1689">
        <v>23</v>
      </c>
      <c r="AD1689">
        <v>65</v>
      </c>
      <c r="AE1689">
        <v>12</v>
      </c>
      <c r="AF1689">
        <v>2.2999999999999998</v>
      </c>
      <c r="AG1689">
        <v>0</v>
      </c>
      <c r="AH1689" s="30">
        <v>1</v>
      </c>
      <c r="AI1689">
        <v>1</v>
      </c>
      <c r="AJ1689" t="s">
        <v>49</v>
      </c>
      <c r="AK1689" t="s">
        <v>42</v>
      </c>
      <c r="AL1689" s="29">
        <f>Table1[[#This Row],[membership_tenure_months]]*Table1[[#This Row],[final_price]]</f>
        <v>1150</v>
      </c>
    </row>
    <row r="1690" spans="1:38" x14ac:dyDescent="0.35">
      <c r="A1690">
        <v>33</v>
      </c>
      <c r="B1690" t="s">
        <v>43</v>
      </c>
      <c r="C1690">
        <v>1</v>
      </c>
      <c r="D1690" t="s">
        <v>63</v>
      </c>
      <c r="E1690" t="b">
        <v>0</v>
      </c>
      <c r="F1690" s="1">
        <v>0.68680555555555556</v>
      </c>
      <c r="G1690" s="1">
        <v>0.71319444444444446</v>
      </c>
      <c r="H1690">
        <v>38</v>
      </c>
      <c r="I1690" t="b">
        <v>0</v>
      </c>
      <c r="J1690" t="b">
        <v>1</v>
      </c>
      <c r="K1690" t="b">
        <v>0</v>
      </c>
      <c r="L1690" t="s">
        <v>60</v>
      </c>
      <c r="M1690">
        <v>30</v>
      </c>
      <c r="N1690" t="s">
        <v>37</v>
      </c>
      <c r="O1690">
        <v>30</v>
      </c>
      <c r="P1690" t="s">
        <v>38</v>
      </c>
      <c r="Q1690">
        <v>0.05</v>
      </c>
      <c r="R1690" s="29">
        <v>28.5</v>
      </c>
      <c r="S1690" t="s">
        <v>47</v>
      </c>
      <c r="T1690" t="s">
        <v>83</v>
      </c>
      <c r="U1690">
        <v>33.770099999999999</v>
      </c>
      <c r="V1690">
        <v>-118.19370000000001</v>
      </c>
      <c r="W1690">
        <f t="shared" si="52"/>
        <v>2023</v>
      </c>
      <c r="X1690" t="str">
        <f t="shared" si="53"/>
        <v>March</v>
      </c>
      <c r="Y1690" s="2">
        <v>45016</v>
      </c>
      <c r="Z1690">
        <v>5</v>
      </c>
      <c r="AA1690" t="b">
        <v>0</v>
      </c>
      <c r="AB1690" s="2">
        <v>45815</v>
      </c>
      <c r="AC1690">
        <v>29</v>
      </c>
      <c r="AD1690">
        <v>74</v>
      </c>
      <c r="AE1690">
        <v>4</v>
      </c>
      <c r="AF1690">
        <v>0.6</v>
      </c>
      <c r="AG1690">
        <v>1.5</v>
      </c>
      <c r="AH1690" s="30">
        <v>1</v>
      </c>
      <c r="AI1690">
        <v>0</v>
      </c>
      <c r="AJ1690" t="s">
        <v>84</v>
      </c>
      <c r="AK1690" t="s">
        <v>42</v>
      </c>
      <c r="AL1690" s="29">
        <f>Table1[[#This Row],[membership_tenure_months]]*Table1[[#This Row],[final_price]]</f>
        <v>826.5</v>
      </c>
    </row>
    <row r="1691" spans="1:38" x14ac:dyDescent="0.35">
      <c r="A1691">
        <v>21</v>
      </c>
      <c r="B1691" t="s">
        <v>43</v>
      </c>
      <c r="C1691">
        <v>2</v>
      </c>
      <c r="D1691" t="s">
        <v>120</v>
      </c>
      <c r="E1691" t="b">
        <v>0</v>
      </c>
      <c r="F1691" s="1">
        <v>0.84236111111111112</v>
      </c>
      <c r="G1691" s="1">
        <v>0.90833333333333333</v>
      </c>
      <c r="H1691">
        <v>95</v>
      </c>
      <c r="I1691" t="b">
        <v>1</v>
      </c>
      <c r="J1691" t="b">
        <v>0</v>
      </c>
      <c r="K1691" t="b">
        <v>0</v>
      </c>
      <c r="L1691" t="s">
        <v>80</v>
      </c>
      <c r="M1691">
        <v>30</v>
      </c>
      <c r="N1691" t="s">
        <v>82</v>
      </c>
      <c r="O1691">
        <v>22.5</v>
      </c>
      <c r="P1691" t="s">
        <v>93</v>
      </c>
      <c r="Q1691">
        <v>0.15</v>
      </c>
      <c r="R1691" s="29">
        <v>19.125</v>
      </c>
      <c r="S1691" t="s">
        <v>47</v>
      </c>
      <c r="T1691" t="s">
        <v>48</v>
      </c>
      <c r="U1691">
        <v>36.7378</v>
      </c>
      <c r="V1691">
        <v>-119.7871</v>
      </c>
      <c r="W1691">
        <f t="shared" si="52"/>
        <v>2024</v>
      </c>
      <c r="X1691" t="str">
        <f t="shared" si="53"/>
        <v>December</v>
      </c>
      <c r="Y1691" s="2">
        <v>45644</v>
      </c>
      <c r="Z1691">
        <v>0</v>
      </c>
      <c r="AA1691" t="b">
        <v>0</v>
      </c>
      <c r="AB1691" s="2">
        <v>45850</v>
      </c>
      <c r="AC1691">
        <v>8</v>
      </c>
      <c r="AD1691">
        <v>39</v>
      </c>
      <c r="AE1691">
        <v>8</v>
      </c>
      <c r="AF1691">
        <v>1.6</v>
      </c>
      <c r="AG1691">
        <v>3.38</v>
      </c>
      <c r="AH1691" s="30">
        <v>0</v>
      </c>
      <c r="AI1691">
        <v>0</v>
      </c>
      <c r="AJ1691" t="s">
        <v>49</v>
      </c>
      <c r="AK1691" t="s">
        <v>42</v>
      </c>
      <c r="AL1691" s="29">
        <f>Table1[[#This Row],[membership_tenure_months]]*Table1[[#This Row],[final_price]]</f>
        <v>153</v>
      </c>
    </row>
    <row r="1692" spans="1:38" x14ac:dyDescent="0.35">
      <c r="A1692">
        <v>43</v>
      </c>
      <c r="B1692" t="s">
        <v>66</v>
      </c>
      <c r="C1692">
        <v>1</v>
      </c>
      <c r="D1692" t="s">
        <v>94</v>
      </c>
      <c r="E1692" t="b">
        <v>1</v>
      </c>
      <c r="F1692" s="1">
        <v>0.83958333333333335</v>
      </c>
      <c r="G1692" s="1">
        <v>0.9145833333333333</v>
      </c>
      <c r="H1692">
        <v>108</v>
      </c>
      <c r="I1692" t="b">
        <v>0</v>
      </c>
      <c r="J1692" t="b">
        <v>0</v>
      </c>
      <c r="K1692" t="b">
        <v>1</v>
      </c>
      <c r="L1692" t="s">
        <v>60</v>
      </c>
      <c r="M1692">
        <v>70</v>
      </c>
      <c r="N1692" t="s">
        <v>37</v>
      </c>
      <c r="O1692">
        <v>70</v>
      </c>
      <c r="P1692" t="s">
        <v>46</v>
      </c>
      <c r="Q1692">
        <v>0</v>
      </c>
      <c r="R1692" s="29">
        <v>70</v>
      </c>
      <c r="S1692" t="s">
        <v>68</v>
      </c>
      <c r="T1692" t="s">
        <v>57</v>
      </c>
      <c r="U1692">
        <v>33.836599999999997</v>
      </c>
      <c r="V1692">
        <v>-117.9143</v>
      </c>
      <c r="W1692">
        <f t="shared" si="52"/>
        <v>2024</v>
      </c>
      <c r="X1692" t="str">
        <f t="shared" si="53"/>
        <v>January</v>
      </c>
      <c r="Y1692" s="2">
        <v>45295</v>
      </c>
      <c r="Z1692">
        <v>0</v>
      </c>
      <c r="AA1692" t="b">
        <v>1</v>
      </c>
      <c r="AB1692" s="2">
        <v>45830</v>
      </c>
      <c r="AC1692">
        <v>19</v>
      </c>
      <c r="AD1692">
        <v>59</v>
      </c>
      <c r="AE1692">
        <v>4</v>
      </c>
      <c r="AF1692">
        <v>1.8</v>
      </c>
      <c r="AG1692">
        <v>0</v>
      </c>
      <c r="AH1692" s="30">
        <v>0</v>
      </c>
      <c r="AI1692">
        <v>1</v>
      </c>
      <c r="AJ1692" t="s">
        <v>58</v>
      </c>
      <c r="AK1692" t="s">
        <v>42</v>
      </c>
      <c r="AL1692" s="29">
        <f>Table1[[#This Row],[membership_tenure_months]]*Table1[[#This Row],[final_price]]</f>
        <v>1330</v>
      </c>
    </row>
    <row r="1693" spans="1:38" x14ac:dyDescent="0.35">
      <c r="A1693">
        <v>12</v>
      </c>
      <c r="B1693" t="s">
        <v>54</v>
      </c>
      <c r="C1693">
        <v>1</v>
      </c>
      <c r="D1693" t="s">
        <v>90</v>
      </c>
      <c r="E1693" t="b">
        <v>1</v>
      </c>
      <c r="F1693" s="1">
        <v>0.71388888888888891</v>
      </c>
      <c r="G1693" s="1">
        <v>0.80972222222222223</v>
      </c>
      <c r="H1693">
        <v>138</v>
      </c>
      <c r="I1693" t="b">
        <v>0</v>
      </c>
      <c r="J1693" t="b">
        <v>0</v>
      </c>
      <c r="K1693" t="b">
        <v>0</v>
      </c>
      <c r="L1693" t="s">
        <v>80</v>
      </c>
      <c r="M1693">
        <v>20</v>
      </c>
      <c r="N1693" t="s">
        <v>82</v>
      </c>
      <c r="O1693">
        <v>15</v>
      </c>
      <c r="P1693" t="s">
        <v>93</v>
      </c>
      <c r="Q1693">
        <v>0.15</v>
      </c>
      <c r="R1693" s="29">
        <v>12.75</v>
      </c>
      <c r="S1693" t="s">
        <v>56</v>
      </c>
      <c r="T1693" t="s">
        <v>69</v>
      </c>
      <c r="U1693">
        <v>32.715699999999998</v>
      </c>
      <c r="V1693">
        <v>-117.1611</v>
      </c>
      <c r="W1693">
        <f t="shared" si="52"/>
        <v>2024</v>
      </c>
      <c r="X1693" t="str">
        <f t="shared" si="53"/>
        <v>April</v>
      </c>
      <c r="Y1693" s="2">
        <v>45406</v>
      </c>
      <c r="Z1693">
        <v>0</v>
      </c>
      <c r="AA1693" t="b">
        <v>1</v>
      </c>
      <c r="AB1693" s="2">
        <v>45837</v>
      </c>
      <c r="AC1693">
        <v>16</v>
      </c>
      <c r="AD1693">
        <v>52</v>
      </c>
      <c r="AE1693">
        <v>4</v>
      </c>
      <c r="AF1693">
        <v>2.2999999999999998</v>
      </c>
      <c r="AG1693">
        <v>2.25</v>
      </c>
      <c r="AH1693" s="30">
        <v>0</v>
      </c>
      <c r="AI1693">
        <v>0</v>
      </c>
      <c r="AJ1693" t="s">
        <v>70</v>
      </c>
      <c r="AK1693" t="s">
        <v>42</v>
      </c>
      <c r="AL1693" s="29">
        <f>Table1[[#This Row],[membership_tenure_months]]*Table1[[#This Row],[final_price]]</f>
        <v>204</v>
      </c>
    </row>
    <row r="1694" spans="1:38" x14ac:dyDescent="0.35">
      <c r="A1694">
        <v>36</v>
      </c>
      <c r="B1694" t="s">
        <v>34</v>
      </c>
      <c r="C1694">
        <v>1</v>
      </c>
      <c r="D1694" t="s">
        <v>94</v>
      </c>
      <c r="E1694" t="b">
        <v>1</v>
      </c>
      <c r="F1694" s="1">
        <v>0.61736111111111114</v>
      </c>
      <c r="G1694" s="1">
        <v>0.68888888888888888</v>
      </c>
      <c r="H1694">
        <v>103</v>
      </c>
      <c r="I1694" t="b">
        <v>1</v>
      </c>
      <c r="J1694" t="b">
        <v>1</v>
      </c>
      <c r="K1694" t="b">
        <v>0</v>
      </c>
      <c r="L1694" t="s">
        <v>36</v>
      </c>
      <c r="M1694">
        <v>50</v>
      </c>
      <c r="N1694" t="s">
        <v>82</v>
      </c>
      <c r="O1694">
        <v>37.5</v>
      </c>
      <c r="P1694" t="s">
        <v>51</v>
      </c>
      <c r="Q1694">
        <v>0.1</v>
      </c>
      <c r="R1694" s="29">
        <v>33.75</v>
      </c>
      <c r="S1694" t="s">
        <v>39</v>
      </c>
      <c r="T1694" t="s">
        <v>72</v>
      </c>
      <c r="U1694">
        <v>35.3733</v>
      </c>
      <c r="V1694">
        <v>-119.0187</v>
      </c>
      <c r="W1694">
        <f t="shared" si="52"/>
        <v>2025</v>
      </c>
      <c r="X1694" t="str">
        <f t="shared" si="53"/>
        <v>January</v>
      </c>
      <c r="Y1694" s="2">
        <v>45675</v>
      </c>
      <c r="Z1694">
        <v>5</v>
      </c>
      <c r="AA1694" t="b">
        <v>1</v>
      </c>
      <c r="AB1694" s="2">
        <v>45852</v>
      </c>
      <c r="AC1694">
        <v>7</v>
      </c>
      <c r="AD1694">
        <v>37</v>
      </c>
      <c r="AE1694">
        <v>4</v>
      </c>
      <c r="AF1694">
        <v>1.7</v>
      </c>
      <c r="AG1694">
        <v>3.75</v>
      </c>
      <c r="AH1694" s="30">
        <v>0</v>
      </c>
      <c r="AI1694">
        <v>0</v>
      </c>
      <c r="AJ1694" t="s">
        <v>73</v>
      </c>
      <c r="AK1694" t="s">
        <v>42</v>
      </c>
      <c r="AL1694" s="29">
        <f>Table1[[#This Row],[membership_tenure_months]]*Table1[[#This Row],[final_price]]</f>
        <v>236.25</v>
      </c>
    </row>
    <row r="1695" spans="1:38" x14ac:dyDescent="0.35">
      <c r="A1695">
        <v>21</v>
      </c>
      <c r="B1695" t="s">
        <v>43</v>
      </c>
      <c r="C1695">
        <v>5</v>
      </c>
      <c r="D1695" t="s">
        <v>131</v>
      </c>
      <c r="E1695" t="b">
        <v>1</v>
      </c>
      <c r="F1695" s="1">
        <v>0.84375</v>
      </c>
      <c r="G1695" s="1">
        <v>0.96805555555555556</v>
      </c>
      <c r="H1695">
        <v>179</v>
      </c>
      <c r="I1695" t="b">
        <v>1</v>
      </c>
      <c r="J1695" t="b">
        <v>0</v>
      </c>
      <c r="K1695" t="b">
        <v>1</v>
      </c>
      <c r="L1695" t="s">
        <v>36</v>
      </c>
      <c r="M1695">
        <v>30</v>
      </c>
      <c r="N1695" t="s">
        <v>37</v>
      </c>
      <c r="O1695">
        <v>30</v>
      </c>
      <c r="P1695" t="s">
        <v>38</v>
      </c>
      <c r="Q1695">
        <v>0.05</v>
      </c>
      <c r="R1695" s="29">
        <v>28.5</v>
      </c>
      <c r="S1695" t="s">
        <v>47</v>
      </c>
      <c r="T1695" t="s">
        <v>48</v>
      </c>
      <c r="U1695">
        <v>36.7378</v>
      </c>
      <c r="V1695">
        <v>-119.7871</v>
      </c>
      <c r="W1695">
        <f t="shared" si="52"/>
        <v>2024</v>
      </c>
      <c r="X1695" t="str">
        <f t="shared" si="53"/>
        <v>May</v>
      </c>
      <c r="Y1695" s="2">
        <v>45439</v>
      </c>
      <c r="Z1695">
        <v>0</v>
      </c>
      <c r="AA1695" t="b">
        <v>0</v>
      </c>
      <c r="AB1695" s="2">
        <v>45838</v>
      </c>
      <c r="AC1695">
        <v>15</v>
      </c>
      <c r="AD1695">
        <v>51</v>
      </c>
      <c r="AE1695">
        <v>20</v>
      </c>
      <c r="AF1695">
        <v>3</v>
      </c>
      <c r="AG1695">
        <v>1.5</v>
      </c>
      <c r="AH1695" s="30">
        <v>0</v>
      </c>
      <c r="AI1695">
        <v>0</v>
      </c>
      <c r="AJ1695" t="s">
        <v>49</v>
      </c>
      <c r="AK1695" t="s">
        <v>42</v>
      </c>
      <c r="AL1695" s="29">
        <f>Table1[[#This Row],[membership_tenure_months]]*Table1[[#This Row],[final_price]]</f>
        <v>427.5</v>
      </c>
    </row>
    <row r="1696" spans="1:38" x14ac:dyDescent="0.35">
      <c r="A1696">
        <v>45</v>
      </c>
      <c r="B1696" t="s">
        <v>66</v>
      </c>
      <c r="C1696">
        <v>2</v>
      </c>
      <c r="D1696" t="s">
        <v>89</v>
      </c>
      <c r="E1696" t="b">
        <v>0</v>
      </c>
      <c r="F1696" s="1">
        <v>0.65</v>
      </c>
      <c r="G1696" s="1">
        <v>0.74722222222222223</v>
      </c>
      <c r="H1696">
        <v>140</v>
      </c>
      <c r="I1696" t="b">
        <v>0</v>
      </c>
      <c r="J1696" t="b">
        <v>1</v>
      </c>
      <c r="K1696" t="b">
        <v>1</v>
      </c>
      <c r="L1696" t="s">
        <v>80</v>
      </c>
      <c r="M1696">
        <v>70</v>
      </c>
      <c r="N1696" t="s">
        <v>37</v>
      </c>
      <c r="O1696">
        <v>70</v>
      </c>
      <c r="P1696" t="s">
        <v>51</v>
      </c>
      <c r="Q1696">
        <v>0.1</v>
      </c>
      <c r="R1696" s="29">
        <v>63</v>
      </c>
      <c r="S1696" t="s">
        <v>68</v>
      </c>
      <c r="T1696" t="s">
        <v>48</v>
      </c>
      <c r="U1696">
        <v>36.7378</v>
      </c>
      <c r="V1696">
        <v>-119.7871</v>
      </c>
      <c r="W1696">
        <f t="shared" si="52"/>
        <v>2025</v>
      </c>
      <c r="X1696" t="str">
        <f t="shared" si="53"/>
        <v>April</v>
      </c>
      <c r="Y1696" s="2">
        <v>45758</v>
      </c>
      <c r="Z1696">
        <v>1</v>
      </c>
      <c r="AA1696" t="b">
        <v>1</v>
      </c>
      <c r="AB1696" s="2">
        <v>45856</v>
      </c>
      <c r="AC1696">
        <v>4</v>
      </c>
      <c r="AD1696">
        <v>33</v>
      </c>
      <c r="AE1696">
        <v>8</v>
      </c>
      <c r="AF1696">
        <v>2.2999999999999998</v>
      </c>
      <c r="AG1696">
        <v>7</v>
      </c>
      <c r="AH1696" s="30">
        <v>0</v>
      </c>
      <c r="AI1696">
        <v>1</v>
      </c>
      <c r="AJ1696" t="s">
        <v>49</v>
      </c>
      <c r="AK1696" t="s">
        <v>42</v>
      </c>
      <c r="AL1696" s="29">
        <f>Table1[[#This Row],[membership_tenure_months]]*Table1[[#This Row],[final_price]]</f>
        <v>252</v>
      </c>
    </row>
    <row r="1697" spans="1:38" x14ac:dyDescent="0.35">
      <c r="A1697">
        <v>45</v>
      </c>
      <c r="B1697" t="s">
        <v>34</v>
      </c>
      <c r="C1697">
        <v>1</v>
      </c>
      <c r="D1697" t="s">
        <v>116</v>
      </c>
      <c r="E1697" t="b">
        <v>1</v>
      </c>
      <c r="F1697" s="1">
        <v>0.39652777777777776</v>
      </c>
      <c r="G1697" s="1">
        <v>0.44583333333333336</v>
      </c>
      <c r="H1697">
        <v>71</v>
      </c>
      <c r="I1697" t="b">
        <v>1</v>
      </c>
      <c r="J1697" t="b">
        <v>0</v>
      </c>
      <c r="K1697" t="b">
        <v>1</v>
      </c>
      <c r="L1697" t="s">
        <v>75</v>
      </c>
      <c r="M1697">
        <v>50</v>
      </c>
      <c r="N1697" t="s">
        <v>97</v>
      </c>
      <c r="O1697">
        <v>45</v>
      </c>
      <c r="P1697" t="s">
        <v>93</v>
      </c>
      <c r="Q1697">
        <v>0.15</v>
      </c>
      <c r="R1697" s="29">
        <v>38.25</v>
      </c>
      <c r="S1697" t="s">
        <v>39</v>
      </c>
      <c r="T1697" t="s">
        <v>72</v>
      </c>
      <c r="U1697">
        <v>35.3733</v>
      </c>
      <c r="V1697">
        <v>-119.0187</v>
      </c>
      <c r="W1697">
        <f t="shared" si="52"/>
        <v>2025</v>
      </c>
      <c r="X1697" t="str">
        <f t="shared" si="53"/>
        <v>May</v>
      </c>
      <c r="Y1697" s="2">
        <v>45803</v>
      </c>
      <c r="Z1697">
        <v>0</v>
      </c>
      <c r="AA1697" t="b">
        <v>1</v>
      </c>
      <c r="AB1697" s="2">
        <v>45859</v>
      </c>
      <c r="AC1697">
        <v>3</v>
      </c>
      <c r="AD1697">
        <v>30</v>
      </c>
      <c r="AE1697">
        <v>4</v>
      </c>
      <c r="AF1697">
        <v>1.2</v>
      </c>
      <c r="AG1697">
        <v>6.75</v>
      </c>
      <c r="AH1697" s="30">
        <v>0</v>
      </c>
      <c r="AI1697">
        <v>0</v>
      </c>
      <c r="AJ1697" t="s">
        <v>73</v>
      </c>
      <c r="AK1697" t="s">
        <v>42</v>
      </c>
      <c r="AL1697" s="29">
        <f>Table1[[#This Row],[membership_tenure_months]]*Table1[[#This Row],[final_price]]</f>
        <v>114.75</v>
      </c>
    </row>
    <row r="1698" spans="1:38" x14ac:dyDescent="0.35">
      <c r="A1698">
        <v>33</v>
      </c>
      <c r="B1698" t="s">
        <v>43</v>
      </c>
      <c r="C1698">
        <v>2</v>
      </c>
      <c r="D1698" t="s">
        <v>103</v>
      </c>
      <c r="E1698" t="b">
        <v>0</v>
      </c>
      <c r="F1698" s="1">
        <v>0.52916666666666667</v>
      </c>
      <c r="G1698" s="1">
        <v>0.62569444444444444</v>
      </c>
      <c r="H1698">
        <v>139</v>
      </c>
      <c r="I1698" t="b">
        <v>1</v>
      </c>
      <c r="J1698" t="b">
        <v>1</v>
      </c>
      <c r="K1698" t="b">
        <v>0</v>
      </c>
      <c r="L1698" t="s">
        <v>75</v>
      </c>
      <c r="M1698">
        <v>30</v>
      </c>
      <c r="N1698" t="s">
        <v>37</v>
      </c>
      <c r="O1698">
        <v>30</v>
      </c>
      <c r="P1698" t="s">
        <v>46</v>
      </c>
      <c r="Q1698">
        <v>0</v>
      </c>
      <c r="R1698" s="29">
        <v>30</v>
      </c>
      <c r="S1698" t="s">
        <v>47</v>
      </c>
      <c r="T1698" t="s">
        <v>72</v>
      </c>
      <c r="U1698">
        <v>35.3733</v>
      </c>
      <c r="V1698">
        <v>-119.0187</v>
      </c>
      <c r="W1698">
        <f t="shared" si="52"/>
        <v>2025</v>
      </c>
      <c r="X1698" t="str">
        <f t="shared" si="53"/>
        <v>January</v>
      </c>
      <c r="Y1698" s="2">
        <v>45687</v>
      </c>
      <c r="Z1698">
        <v>1</v>
      </c>
      <c r="AA1698" t="b">
        <v>0</v>
      </c>
      <c r="AB1698" s="2">
        <v>45852</v>
      </c>
      <c r="AC1698">
        <v>7</v>
      </c>
      <c r="AD1698">
        <v>37</v>
      </c>
      <c r="AE1698">
        <v>8</v>
      </c>
      <c r="AF1698">
        <v>2.2999999999999998</v>
      </c>
      <c r="AG1698">
        <v>0</v>
      </c>
      <c r="AH1698" s="30">
        <v>0</v>
      </c>
      <c r="AI1698">
        <v>0</v>
      </c>
      <c r="AJ1698" t="s">
        <v>73</v>
      </c>
      <c r="AK1698" t="s">
        <v>42</v>
      </c>
      <c r="AL1698" s="29">
        <f>Table1[[#This Row],[membership_tenure_months]]*Table1[[#This Row],[final_price]]</f>
        <v>210</v>
      </c>
    </row>
    <row r="1699" spans="1:38" x14ac:dyDescent="0.35">
      <c r="A1699">
        <v>20</v>
      </c>
      <c r="B1699" t="s">
        <v>34</v>
      </c>
      <c r="C1699">
        <v>5</v>
      </c>
      <c r="D1699" t="s">
        <v>129</v>
      </c>
      <c r="E1699" t="b">
        <v>0</v>
      </c>
      <c r="F1699" s="1">
        <v>0.7368055555555556</v>
      </c>
      <c r="G1699" s="1">
        <v>0.84861111111111109</v>
      </c>
      <c r="H1699">
        <v>161</v>
      </c>
      <c r="I1699" t="b">
        <v>0</v>
      </c>
      <c r="J1699" t="b">
        <v>0</v>
      </c>
      <c r="K1699" t="b">
        <v>0</v>
      </c>
      <c r="L1699" t="s">
        <v>80</v>
      </c>
      <c r="M1699">
        <v>50</v>
      </c>
      <c r="N1699" t="s">
        <v>82</v>
      </c>
      <c r="O1699">
        <v>37.5</v>
      </c>
      <c r="P1699" t="s">
        <v>51</v>
      </c>
      <c r="Q1699">
        <v>0.1</v>
      </c>
      <c r="R1699" s="29">
        <v>33.75</v>
      </c>
      <c r="S1699" t="s">
        <v>39</v>
      </c>
      <c r="T1699" t="s">
        <v>83</v>
      </c>
      <c r="U1699">
        <v>33.770099999999999</v>
      </c>
      <c r="V1699">
        <v>-118.19370000000001</v>
      </c>
      <c r="W1699">
        <f t="shared" si="52"/>
        <v>2022</v>
      </c>
      <c r="X1699" t="str">
        <f t="shared" si="53"/>
        <v>September</v>
      </c>
      <c r="Y1699" s="2">
        <v>44805</v>
      </c>
      <c r="Z1699">
        <v>0</v>
      </c>
      <c r="AA1699" t="b">
        <v>0</v>
      </c>
      <c r="AB1699" s="2">
        <v>45803</v>
      </c>
      <c r="AC1699">
        <v>35</v>
      </c>
      <c r="AD1699">
        <v>86</v>
      </c>
      <c r="AE1699">
        <v>20</v>
      </c>
      <c r="AF1699">
        <v>2.7</v>
      </c>
      <c r="AG1699">
        <v>3.75</v>
      </c>
      <c r="AH1699" s="30">
        <v>1</v>
      </c>
      <c r="AI1699">
        <v>0</v>
      </c>
      <c r="AJ1699" t="s">
        <v>84</v>
      </c>
      <c r="AK1699" t="s">
        <v>42</v>
      </c>
      <c r="AL1699" s="29">
        <f>Table1[[#This Row],[membership_tenure_months]]*Table1[[#This Row],[final_price]]</f>
        <v>1181.25</v>
      </c>
    </row>
    <row r="1700" spans="1:38" x14ac:dyDescent="0.35">
      <c r="A1700">
        <v>19</v>
      </c>
      <c r="B1700" t="s">
        <v>34</v>
      </c>
      <c r="C1700">
        <v>2</v>
      </c>
      <c r="D1700" t="s">
        <v>103</v>
      </c>
      <c r="E1700" t="b">
        <v>1</v>
      </c>
      <c r="F1700" s="1">
        <v>0.80694444444444446</v>
      </c>
      <c r="G1700" s="1">
        <v>0.85069444444444442</v>
      </c>
      <c r="H1700">
        <v>63</v>
      </c>
      <c r="I1700" t="b">
        <v>0</v>
      </c>
      <c r="J1700" t="b">
        <v>0</v>
      </c>
      <c r="K1700" t="b">
        <v>0</v>
      </c>
      <c r="L1700" t="s">
        <v>80</v>
      </c>
      <c r="M1700">
        <v>50</v>
      </c>
      <c r="N1700" t="s">
        <v>82</v>
      </c>
      <c r="O1700">
        <v>37.5</v>
      </c>
      <c r="P1700" t="s">
        <v>46</v>
      </c>
      <c r="Q1700">
        <v>0</v>
      </c>
      <c r="R1700" s="29">
        <v>37.5</v>
      </c>
      <c r="S1700" t="s">
        <v>39</v>
      </c>
      <c r="T1700" t="s">
        <v>72</v>
      </c>
      <c r="U1700">
        <v>35.3733</v>
      </c>
      <c r="V1700">
        <v>-119.0187</v>
      </c>
      <c r="W1700">
        <f t="shared" si="52"/>
        <v>2023</v>
      </c>
      <c r="X1700" t="str">
        <f t="shared" si="53"/>
        <v>November</v>
      </c>
      <c r="Y1700" s="2">
        <v>45245</v>
      </c>
      <c r="Z1700">
        <v>0</v>
      </c>
      <c r="AA1700" t="b">
        <v>1</v>
      </c>
      <c r="AB1700" s="2">
        <v>45828</v>
      </c>
      <c r="AC1700">
        <v>21</v>
      </c>
      <c r="AD1700">
        <v>61</v>
      </c>
      <c r="AE1700">
        <v>8</v>
      </c>
      <c r="AF1700">
        <v>1</v>
      </c>
      <c r="AG1700">
        <v>0</v>
      </c>
      <c r="AH1700" s="30">
        <v>1</v>
      </c>
      <c r="AI1700">
        <v>0</v>
      </c>
      <c r="AJ1700" t="s">
        <v>73</v>
      </c>
      <c r="AK1700" t="s">
        <v>42</v>
      </c>
      <c r="AL1700" s="29">
        <f>Table1[[#This Row],[membership_tenure_months]]*Table1[[#This Row],[final_price]]</f>
        <v>787.5</v>
      </c>
    </row>
    <row r="1701" spans="1:38" x14ac:dyDescent="0.35">
      <c r="A1701">
        <v>40</v>
      </c>
      <c r="B1701" t="s">
        <v>34</v>
      </c>
      <c r="C1701">
        <v>2</v>
      </c>
      <c r="D1701" t="s">
        <v>142</v>
      </c>
      <c r="E1701" t="b">
        <v>1</v>
      </c>
      <c r="F1701" s="1">
        <v>0.62361111111111112</v>
      </c>
      <c r="G1701" s="1">
        <v>0.6958333333333333</v>
      </c>
      <c r="H1701">
        <v>104</v>
      </c>
      <c r="I1701" t="b">
        <v>0</v>
      </c>
      <c r="J1701" t="b">
        <v>0</v>
      </c>
      <c r="K1701" t="b">
        <v>1</v>
      </c>
      <c r="L1701" t="s">
        <v>36</v>
      </c>
      <c r="M1701">
        <v>50</v>
      </c>
      <c r="N1701" t="s">
        <v>82</v>
      </c>
      <c r="O1701">
        <v>37.5</v>
      </c>
      <c r="P1701" t="s">
        <v>46</v>
      </c>
      <c r="Q1701">
        <v>0</v>
      </c>
      <c r="R1701" s="29">
        <v>37.5</v>
      </c>
      <c r="S1701" t="s">
        <v>39</v>
      </c>
      <c r="T1701" t="s">
        <v>48</v>
      </c>
      <c r="U1701">
        <v>36.7378</v>
      </c>
      <c r="V1701">
        <v>-119.7871</v>
      </c>
      <c r="W1701">
        <f t="shared" si="52"/>
        <v>2022</v>
      </c>
      <c r="X1701" t="str">
        <f t="shared" si="53"/>
        <v>August</v>
      </c>
      <c r="Y1701" s="2">
        <v>44802</v>
      </c>
      <c r="Z1701">
        <v>0</v>
      </c>
      <c r="AA1701" t="b">
        <v>1</v>
      </c>
      <c r="AB1701" s="2">
        <v>45803</v>
      </c>
      <c r="AC1701">
        <v>36</v>
      </c>
      <c r="AD1701">
        <v>86</v>
      </c>
      <c r="AE1701">
        <v>8</v>
      </c>
      <c r="AF1701">
        <v>1.7</v>
      </c>
      <c r="AG1701">
        <v>0</v>
      </c>
      <c r="AH1701" s="30">
        <v>1</v>
      </c>
      <c r="AI1701">
        <v>0</v>
      </c>
      <c r="AJ1701" t="s">
        <v>49</v>
      </c>
      <c r="AK1701" t="s">
        <v>42</v>
      </c>
      <c r="AL1701" s="29">
        <f>Table1[[#This Row],[membership_tenure_months]]*Table1[[#This Row],[final_price]]</f>
        <v>1350</v>
      </c>
    </row>
    <row r="1702" spans="1:38" x14ac:dyDescent="0.35">
      <c r="A1702">
        <v>49</v>
      </c>
      <c r="B1702" t="s">
        <v>43</v>
      </c>
      <c r="C1702">
        <v>3</v>
      </c>
      <c r="D1702" t="s">
        <v>100</v>
      </c>
      <c r="E1702" t="b">
        <v>0</v>
      </c>
      <c r="F1702" s="1">
        <v>0.52569444444444446</v>
      </c>
      <c r="G1702" s="1">
        <v>0.55208333333333337</v>
      </c>
      <c r="H1702">
        <v>38</v>
      </c>
      <c r="I1702" t="b">
        <v>1</v>
      </c>
      <c r="J1702" t="b">
        <v>1</v>
      </c>
      <c r="K1702" t="b">
        <v>0</v>
      </c>
      <c r="L1702" t="s">
        <v>36</v>
      </c>
      <c r="M1702">
        <v>30</v>
      </c>
      <c r="N1702" t="s">
        <v>37</v>
      </c>
      <c r="O1702">
        <v>30</v>
      </c>
      <c r="P1702" t="s">
        <v>46</v>
      </c>
      <c r="Q1702">
        <v>0</v>
      </c>
      <c r="R1702" s="29">
        <v>30</v>
      </c>
      <c r="S1702" t="s">
        <v>47</v>
      </c>
      <c r="T1702" t="s">
        <v>40</v>
      </c>
      <c r="U1702">
        <v>37.338200000000001</v>
      </c>
      <c r="V1702">
        <v>-121.88630000000001</v>
      </c>
      <c r="W1702">
        <f t="shared" si="52"/>
        <v>2024</v>
      </c>
      <c r="X1702" t="str">
        <f t="shared" si="53"/>
        <v>March</v>
      </c>
      <c r="Y1702" s="2">
        <v>45370</v>
      </c>
      <c r="Z1702">
        <v>5</v>
      </c>
      <c r="AA1702" t="b">
        <v>0</v>
      </c>
      <c r="AB1702" s="2">
        <v>45835</v>
      </c>
      <c r="AC1702">
        <v>17</v>
      </c>
      <c r="AD1702">
        <v>54</v>
      </c>
      <c r="AE1702">
        <v>12</v>
      </c>
      <c r="AF1702">
        <v>0.6</v>
      </c>
      <c r="AG1702">
        <v>0</v>
      </c>
      <c r="AH1702" s="30">
        <v>0</v>
      </c>
      <c r="AI1702">
        <v>0</v>
      </c>
      <c r="AJ1702" t="s">
        <v>41</v>
      </c>
      <c r="AK1702" t="s">
        <v>42</v>
      </c>
      <c r="AL1702" s="29">
        <f>Table1[[#This Row],[membership_tenure_months]]*Table1[[#This Row],[final_price]]</f>
        <v>510</v>
      </c>
    </row>
    <row r="1703" spans="1:38" x14ac:dyDescent="0.35">
      <c r="A1703">
        <v>19</v>
      </c>
      <c r="B1703" t="s">
        <v>54</v>
      </c>
      <c r="C1703">
        <v>4</v>
      </c>
      <c r="D1703" t="s">
        <v>182</v>
      </c>
      <c r="E1703" t="b">
        <v>1</v>
      </c>
      <c r="F1703" s="1">
        <v>0.65902777777777777</v>
      </c>
      <c r="G1703" s="1">
        <v>0.71527777777777779</v>
      </c>
      <c r="H1703">
        <v>81</v>
      </c>
      <c r="I1703" t="b">
        <v>1</v>
      </c>
      <c r="J1703" t="b">
        <v>0</v>
      </c>
      <c r="K1703" t="b">
        <v>0</v>
      </c>
      <c r="L1703" t="s">
        <v>36</v>
      </c>
      <c r="M1703">
        <v>20</v>
      </c>
      <c r="N1703" t="s">
        <v>37</v>
      </c>
      <c r="O1703">
        <v>20</v>
      </c>
      <c r="P1703" t="s">
        <v>51</v>
      </c>
      <c r="Q1703">
        <v>0.1</v>
      </c>
      <c r="R1703" s="29">
        <v>18</v>
      </c>
      <c r="S1703" t="s">
        <v>56</v>
      </c>
      <c r="T1703" t="s">
        <v>40</v>
      </c>
      <c r="U1703">
        <v>37.338200000000001</v>
      </c>
      <c r="V1703">
        <v>-121.88630000000001</v>
      </c>
      <c r="W1703">
        <f t="shared" si="52"/>
        <v>2024</v>
      </c>
      <c r="X1703" t="str">
        <f t="shared" si="53"/>
        <v>July</v>
      </c>
      <c r="Y1703" s="2">
        <v>45498</v>
      </c>
      <c r="Z1703">
        <v>0</v>
      </c>
      <c r="AA1703" t="b">
        <v>1</v>
      </c>
      <c r="AB1703" s="2">
        <v>45842</v>
      </c>
      <c r="AC1703">
        <v>13</v>
      </c>
      <c r="AD1703">
        <v>47</v>
      </c>
      <c r="AE1703">
        <v>16</v>
      </c>
      <c r="AF1703">
        <v>1.4</v>
      </c>
      <c r="AG1703">
        <v>2</v>
      </c>
      <c r="AH1703" s="30">
        <v>0</v>
      </c>
      <c r="AI1703">
        <v>0</v>
      </c>
      <c r="AJ1703" t="s">
        <v>41</v>
      </c>
      <c r="AK1703" t="s">
        <v>42</v>
      </c>
      <c r="AL1703" s="29">
        <f>Table1[[#This Row],[membership_tenure_months]]*Table1[[#This Row],[final_price]]</f>
        <v>234</v>
      </c>
    </row>
    <row r="1704" spans="1:38" x14ac:dyDescent="0.35">
      <c r="A1704">
        <v>23</v>
      </c>
      <c r="B1704" t="s">
        <v>43</v>
      </c>
      <c r="C1704">
        <v>2</v>
      </c>
      <c r="D1704" t="s">
        <v>35</v>
      </c>
      <c r="E1704" t="b">
        <v>0</v>
      </c>
      <c r="F1704" s="1">
        <v>0.49722222222222223</v>
      </c>
      <c r="G1704" s="1">
        <v>0.5708333333333333</v>
      </c>
      <c r="H1704">
        <v>106</v>
      </c>
      <c r="I1704" t="b">
        <v>0</v>
      </c>
      <c r="J1704" t="b">
        <v>1</v>
      </c>
      <c r="K1704" t="b">
        <v>1</v>
      </c>
      <c r="L1704" t="s">
        <v>80</v>
      </c>
      <c r="M1704">
        <v>30</v>
      </c>
      <c r="N1704" t="s">
        <v>37</v>
      </c>
      <c r="O1704">
        <v>30</v>
      </c>
      <c r="P1704" t="s">
        <v>38</v>
      </c>
      <c r="Q1704">
        <v>0.05</v>
      </c>
      <c r="R1704" s="29">
        <v>28.5</v>
      </c>
      <c r="S1704" t="s">
        <v>47</v>
      </c>
      <c r="T1704" t="s">
        <v>48</v>
      </c>
      <c r="U1704">
        <v>36.7378</v>
      </c>
      <c r="V1704">
        <v>-119.7871</v>
      </c>
      <c r="W1704">
        <f t="shared" si="52"/>
        <v>2023</v>
      </c>
      <c r="X1704" t="str">
        <f t="shared" si="53"/>
        <v>December</v>
      </c>
      <c r="Y1704" s="2">
        <v>45291</v>
      </c>
      <c r="Z1704">
        <v>2</v>
      </c>
      <c r="AA1704" t="b">
        <v>0</v>
      </c>
      <c r="AB1704" s="2">
        <v>45830</v>
      </c>
      <c r="AC1704">
        <v>20</v>
      </c>
      <c r="AD1704">
        <v>59</v>
      </c>
      <c r="AE1704">
        <v>8</v>
      </c>
      <c r="AF1704">
        <v>1.8</v>
      </c>
      <c r="AG1704">
        <v>1.5</v>
      </c>
      <c r="AH1704" s="30">
        <v>0</v>
      </c>
      <c r="AI1704">
        <v>0</v>
      </c>
      <c r="AJ1704" t="s">
        <v>49</v>
      </c>
      <c r="AK1704" t="s">
        <v>42</v>
      </c>
      <c r="AL1704" s="29">
        <f>Table1[[#This Row],[membership_tenure_months]]*Table1[[#This Row],[final_price]]</f>
        <v>570</v>
      </c>
    </row>
    <row r="1705" spans="1:38" x14ac:dyDescent="0.35">
      <c r="A1705">
        <v>48</v>
      </c>
      <c r="B1705" t="s">
        <v>43</v>
      </c>
      <c r="C1705">
        <v>3</v>
      </c>
      <c r="D1705" t="s">
        <v>119</v>
      </c>
      <c r="E1705" t="b">
        <v>0</v>
      </c>
      <c r="F1705" s="1">
        <v>0.46319444444444446</v>
      </c>
      <c r="G1705" s="1">
        <v>0.52986111111111112</v>
      </c>
      <c r="H1705">
        <v>96</v>
      </c>
      <c r="I1705" t="b">
        <v>1</v>
      </c>
      <c r="J1705" t="b">
        <v>1</v>
      </c>
      <c r="K1705" t="b">
        <v>1</v>
      </c>
      <c r="L1705" t="s">
        <v>36</v>
      </c>
      <c r="M1705">
        <v>30</v>
      </c>
      <c r="N1705" t="s">
        <v>37</v>
      </c>
      <c r="O1705">
        <v>30</v>
      </c>
      <c r="P1705" t="s">
        <v>46</v>
      </c>
      <c r="Q1705">
        <v>0</v>
      </c>
      <c r="R1705" s="29">
        <v>30</v>
      </c>
      <c r="S1705" t="s">
        <v>47</v>
      </c>
      <c r="T1705" t="s">
        <v>69</v>
      </c>
      <c r="U1705">
        <v>32.715699999999998</v>
      </c>
      <c r="V1705">
        <v>-117.1611</v>
      </c>
      <c r="W1705">
        <f t="shared" si="52"/>
        <v>2024</v>
      </c>
      <c r="X1705" t="str">
        <f t="shared" si="53"/>
        <v>March</v>
      </c>
      <c r="Y1705" s="2">
        <v>45362</v>
      </c>
      <c r="Z1705">
        <v>5</v>
      </c>
      <c r="AA1705" t="b">
        <v>0</v>
      </c>
      <c r="AB1705" s="2">
        <v>45834</v>
      </c>
      <c r="AC1705">
        <v>17</v>
      </c>
      <c r="AD1705">
        <v>55</v>
      </c>
      <c r="AE1705">
        <v>12</v>
      </c>
      <c r="AF1705">
        <v>1.6</v>
      </c>
      <c r="AG1705">
        <v>0</v>
      </c>
      <c r="AH1705" s="30">
        <v>0</v>
      </c>
      <c r="AI1705">
        <v>0</v>
      </c>
      <c r="AJ1705" t="s">
        <v>70</v>
      </c>
      <c r="AK1705" t="s">
        <v>42</v>
      </c>
      <c r="AL1705" s="29">
        <f>Table1[[#This Row],[membership_tenure_months]]*Table1[[#This Row],[final_price]]</f>
        <v>510</v>
      </c>
    </row>
    <row r="1706" spans="1:38" x14ac:dyDescent="0.35">
      <c r="A1706">
        <v>38</v>
      </c>
      <c r="B1706" t="s">
        <v>34</v>
      </c>
      <c r="C1706">
        <v>4</v>
      </c>
      <c r="D1706" t="s">
        <v>67</v>
      </c>
      <c r="E1706" t="b">
        <v>1</v>
      </c>
      <c r="F1706" s="1">
        <v>0.53472222222222221</v>
      </c>
      <c r="G1706" s="1">
        <v>0.59652777777777777</v>
      </c>
      <c r="H1706">
        <v>89</v>
      </c>
      <c r="I1706" t="b">
        <v>0</v>
      </c>
      <c r="J1706" t="b">
        <v>0</v>
      </c>
      <c r="K1706" t="b">
        <v>1</v>
      </c>
      <c r="L1706" t="s">
        <v>80</v>
      </c>
      <c r="M1706">
        <v>50</v>
      </c>
      <c r="N1706" t="s">
        <v>37</v>
      </c>
      <c r="O1706">
        <v>50</v>
      </c>
      <c r="P1706" t="s">
        <v>46</v>
      </c>
      <c r="Q1706">
        <v>0</v>
      </c>
      <c r="R1706" s="29">
        <v>50</v>
      </c>
      <c r="S1706" t="s">
        <v>39</v>
      </c>
      <c r="T1706" t="s">
        <v>64</v>
      </c>
      <c r="U1706">
        <v>34.052199999999999</v>
      </c>
      <c r="V1706">
        <v>-118.2437</v>
      </c>
      <c r="W1706">
        <f t="shared" si="52"/>
        <v>2025</v>
      </c>
      <c r="X1706" t="str">
        <f t="shared" si="53"/>
        <v>March</v>
      </c>
      <c r="Y1706" s="2">
        <v>45718</v>
      </c>
      <c r="Z1706">
        <v>0</v>
      </c>
      <c r="AA1706" t="b">
        <v>0</v>
      </c>
      <c r="AB1706" s="2">
        <v>45854</v>
      </c>
      <c r="AC1706">
        <v>5</v>
      </c>
      <c r="AD1706">
        <v>35</v>
      </c>
      <c r="AE1706">
        <v>16</v>
      </c>
      <c r="AF1706">
        <v>1.5</v>
      </c>
      <c r="AG1706">
        <v>0</v>
      </c>
      <c r="AH1706" s="30">
        <v>0</v>
      </c>
      <c r="AI1706">
        <v>1</v>
      </c>
      <c r="AJ1706" t="s">
        <v>65</v>
      </c>
      <c r="AK1706" t="s">
        <v>42</v>
      </c>
      <c r="AL1706" s="29">
        <f>Table1[[#This Row],[membership_tenure_months]]*Table1[[#This Row],[final_price]]</f>
        <v>250</v>
      </c>
    </row>
    <row r="1707" spans="1:38" x14ac:dyDescent="0.35">
      <c r="A1707">
        <v>49</v>
      </c>
      <c r="B1707" t="s">
        <v>66</v>
      </c>
      <c r="C1707">
        <v>3</v>
      </c>
      <c r="D1707" t="s">
        <v>119</v>
      </c>
      <c r="E1707" t="b">
        <v>0</v>
      </c>
      <c r="F1707" s="1">
        <v>0.73750000000000004</v>
      </c>
      <c r="G1707" s="1">
        <v>0.79166666666666663</v>
      </c>
      <c r="H1707">
        <v>78</v>
      </c>
      <c r="I1707" t="b">
        <v>1</v>
      </c>
      <c r="J1707" t="b">
        <v>1</v>
      </c>
      <c r="K1707" t="b">
        <v>1</v>
      </c>
      <c r="L1707" t="s">
        <v>80</v>
      </c>
      <c r="M1707">
        <v>70</v>
      </c>
      <c r="N1707" t="s">
        <v>97</v>
      </c>
      <c r="O1707">
        <v>63</v>
      </c>
      <c r="P1707" t="s">
        <v>51</v>
      </c>
      <c r="Q1707">
        <v>0.1</v>
      </c>
      <c r="R1707" s="29">
        <v>56.7</v>
      </c>
      <c r="S1707" t="s">
        <v>68</v>
      </c>
      <c r="T1707" t="s">
        <v>64</v>
      </c>
      <c r="U1707">
        <v>34.052199999999999</v>
      </c>
      <c r="V1707">
        <v>-118.2437</v>
      </c>
      <c r="W1707">
        <f t="shared" si="52"/>
        <v>2023</v>
      </c>
      <c r="X1707" t="str">
        <f t="shared" si="53"/>
        <v>August</v>
      </c>
      <c r="Y1707" s="2">
        <v>45148</v>
      </c>
      <c r="Z1707">
        <v>6</v>
      </c>
      <c r="AA1707" t="b">
        <v>0</v>
      </c>
      <c r="AB1707" s="2">
        <v>45822</v>
      </c>
      <c r="AC1707">
        <v>24</v>
      </c>
      <c r="AD1707">
        <v>67</v>
      </c>
      <c r="AE1707">
        <v>12</v>
      </c>
      <c r="AF1707">
        <v>1.3</v>
      </c>
      <c r="AG1707">
        <v>6.3</v>
      </c>
      <c r="AH1707" s="30">
        <v>1</v>
      </c>
      <c r="AI1707">
        <v>1</v>
      </c>
      <c r="AJ1707" t="s">
        <v>65</v>
      </c>
      <c r="AK1707" t="s">
        <v>42</v>
      </c>
      <c r="AL1707" s="29">
        <f>Table1[[#This Row],[membership_tenure_months]]*Table1[[#This Row],[final_price]]</f>
        <v>1360.8000000000002</v>
      </c>
    </row>
    <row r="1708" spans="1:38" x14ac:dyDescent="0.35">
      <c r="A1708">
        <v>21</v>
      </c>
      <c r="B1708" t="s">
        <v>34</v>
      </c>
      <c r="C1708">
        <v>2</v>
      </c>
      <c r="D1708" t="s">
        <v>120</v>
      </c>
      <c r="E1708" t="b">
        <v>1</v>
      </c>
      <c r="F1708" s="1">
        <v>0.65277777777777779</v>
      </c>
      <c r="G1708" s="1">
        <v>0.69930555555555551</v>
      </c>
      <c r="H1708">
        <v>67</v>
      </c>
      <c r="I1708" t="b">
        <v>0</v>
      </c>
      <c r="J1708" t="b">
        <v>1</v>
      </c>
      <c r="K1708" t="b">
        <v>1</v>
      </c>
      <c r="L1708" t="s">
        <v>60</v>
      </c>
      <c r="M1708">
        <v>50</v>
      </c>
      <c r="N1708" t="s">
        <v>37</v>
      </c>
      <c r="O1708">
        <v>50</v>
      </c>
      <c r="P1708" t="s">
        <v>51</v>
      </c>
      <c r="Q1708">
        <v>0.1</v>
      </c>
      <c r="R1708" s="29">
        <v>45</v>
      </c>
      <c r="S1708" t="s">
        <v>39</v>
      </c>
      <c r="T1708" t="s">
        <v>69</v>
      </c>
      <c r="U1708">
        <v>32.715699999999998</v>
      </c>
      <c r="V1708">
        <v>-117.1611</v>
      </c>
      <c r="W1708">
        <f t="shared" si="52"/>
        <v>2024</v>
      </c>
      <c r="X1708" t="str">
        <f t="shared" si="53"/>
        <v>November</v>
      </c>
      <c r="Y1708" s="2">
        <v>45600</v>
      </c>
      <c r="Z1708">
        <v>5</v>
      </c>
      <c r="AA1708" t="b">
        <v>1</v>
      </c>
      <c r="AB1708" s="2">
        <v>45848</v>
      </c>
      <c r="AC1708">
        <v>9</v>
      </c>
      <c r="AD1708">
        <v>41</v>
      </c>
      <c r="AE1708">
        <v>8</v>
      </c>
      <c r="AF1708">
        <v>1.1000000000000001</v>
      </c>
      <c r="AG1708">
        <v>5</v>
      </c>
      <c r="AH1708" s="30">
        <v>0</v>
      </c>
      <c r="AI1708">
        <v>0</v>
      </c>
      <c r="AJ1708" t="s">
        <v>70</v>
      </c>
      <c r="AK1708" t="s">
        <v>42</v>
      </c>
      <c r="AL1708" s="29">
        <f>Table1[[#This Row],[membership_tenure_months]]*Table1[[#This Row],[final_price]]</f>
        <v>405</v>
      </c>
    </row>
    <row r="1709" spans="1:38" x14ac:dyDescent="0.35">
      <c r="A1709">
        <v>42</v>
      </c>
      <c r="B1709" t="s">
        <v>43</v>
      </c>
      <c r="C1709">
        <v>4</v>
      </c>
      <c r="D1709" t="s">
        <v>186</v>
      </c>
      <c r="E1709" t="b">
        <v>1</v>
      </c>
      <c r="F1709" s="1">
        <v>0.80625000000000002</v>
      </c>
      <c r="G1709" s="1">
        <v>0.90902777777777777</v>
      </c>
      <c r="H1709">
        <v>148</v>
      </c>
      <c r="I1709" t="b">
        <v>0</v>
      </c>
      <c r="J1709" t="b">
        <v>1</v>
      </c>
      <c r="K1709" t="b">
        <v>1</v>
      </c>
      <c r="L1709" t="s">
        <v>80</v>
      </c>
      <c r="M1709">
        <v>30</v>
      </c>
      <c r="N1709" t="s">
        <v>82</v>
      </c>
      <c r="O1709">
        <v>22.5</v>
      </c>
      <c r="P1709" t="s">
        <v>38</v>
      </c>
      <c r="Q1709">
        <v>0.05</v>
      </c>
      <c r="R1709" s="29">
        <v>21.375</v>
      </c>
      <c r="S1709" t="s">
        <v>47</v>
      </c>
      <c r="T1709" t="s">
        <v>64</v>
      </c>
      <c r="U1709">
        <v>34.052199999999999</v>
      </c>
      <c r="V1709">
        <v>-118.2437</v>
      </c>
      <c r="W1709">
        <f t="shared" si="52"/>
        <v>2023</v>
      </c>
      <c r="X1709" t="str">
        <f t="shared" si="53"/>
        <v>September</v>
      </c>
      <c r="Y1709" s="2">
        <v>45171</v>
      </c>
      <c r="Z1709">
        <v>3</v>
      </c>
      <c r="AA1709" t="b">
        <v>0</v>
      </c>
      <c r="AB1709" s="2">
        <v>45823</v>
      </c>
      <c r="AC1709">
        <v>23</v>
      </c>
      <c r="AD1709">
        <v>66</v>
      </c>
      <c r="AE1709">
        <v>16</v>
      </c>
      <c r="AF1709">
        <v>2.5</v>
      </c>
      <c r="AG1709">
        <v>1.1200000000000001</v>
      </c>
      <c r="AH1709" s="30">
        <v>1</v>
      </c>
      <c r="AI1709">
        <v>0</v>
      </c>
      <c r="AJ1709" t="s">
        <v>65</v>
      </c>
      <c r="AK1709" t="s">
        <v>42</v>
      </c>
      <c r="AL1709" s="29">
        <f>Table1[[#This Row],[membership_tenure_months]]*Table1[[#This Row],[final_price]]</f>
        <v>491.625</v>
      </c>
    </row>
    <row r="1710" spans="1:38" x14ac:dyDescent="0.35">
      <c r="A1710">
        <v>17</v>
      </c>
      <c r="B1710" t="s">
        <v>34</v>
      </c>
      <c r="C1710">
        <v>3</v>
      </c>
      <c r="D1710" t="s">
        <v>159</v>
      </c>
      <c r="E1710" t="b">
        <v>1</v>
      </c>
      <c r="F1710" s="1">
        <v>0.49375000000000002</v>
      </c>
      <c r="G1710" s="1">
        <v>0.60416666666666663</v>
      </c>
      <c r="H1710">
        <v>159</v>
      </c>
      <c r="I1710" t="b">
        <v>0</v>
      </c>
      <c r="J1710" t="b">
        <v>0</v>
      </c>
      <c r="K1710" t="b">
        <v>1</v>
      </c>
      <c r="L1710" t="s">
        <v>80</v>
      </c>
      <c r="M1710">
        <v>50</v>
      </c>
      <c r="N1710" t="s">
        <v>37</v>
      </c>
      <c r="O1710">
        <v>50</v>
      </c>
      <c r="P1710" t="s">
        <v>38</v>
      </c>
      <c r="Q1710">
        <v>0.05</v>
      </c>
      <c r="R1710" s="29">
        <v>47.5</v>
      </c>
      <c r="S1710" t="s">
        <v>39</v>
      </c>
      <c r="T1710" t="s">
        <v>64</v>
      </c>
      <c r="U1710">
        <v>34.052199999999999</v>
      </c>
      <c r="V1710">
        <v>-118.2437</v>
      </c>
      <c r="W1710">
        <f t="shared" si="52"/>
        <v>2023</v>
      </c>
      <c r="X1710" t="str">
        <f t="shared" si="53"/>
        <v>July</v>
      </c>
      <c r="Y1710" s="2">
        <v>45138</v>
      </c>
      <c r="Z1710">
        <v>0</v>
      </c>
      <c r="AA1710" t="b">
        <v>1</v>
      </c>
      <c r="AB1710" s="2">
        <v>45821</v>
      </c>
      <c r="AC1710">
        <v>25</v>
      </c>
      <c r="AD1710">
        <v>68</v>
      </c>
      <c r="AE1710">
        <v>12</v>
      </c>
      <c r="AF1710">
        <v>2.6</v>
      </c>
      <c r="AG1710">
        <v>2.5</v>
      </c>
      <c r="AH1710" s="30">
        <v>1</v>
      </c>
      <c r="AI1710">
        <v>1</v>
      </c>
      <c r="AJ1710" t="s">
        <v>65</v>
      </c>
      <c r="AK1710" t="s">
        <v>42</v>
      </c>
      <c r="AL1710" s="29">
        <f>Table1[[#This Row],[membership_tenure_months]]*Table1[[#This Row],[final_price]]</f>
        <v>1187.5</v>
      </c>
    </row>
    <row r="1711" spans="1:38" x14ac:dyDescent="0.35">
      <c r="A1711">
        <v>29</v>
      </c>
      <c r="B1711" t="s">
        <v>43</v>
      </c>
      <c r="C1711">
        <v>3</v>
      </c>
      <c r="D1711" t="s">
        <v>110</v>
      </c>
      <c r="E1711" t="b">
        <v>0</v>
      </c>
      <c r="F1711" s="1">
        <v>0.62847222222222221</v>
      </c>
      <c r="G1711" s="1">
        <v>0.67986111111111114</v>
      </c>
      <c r="H1711">
        <v>74</v>
      </c>
      <c r="I1711" t="b">
        <v>0</v>
      </c>
      <c r="J1711" t="b">
        <v>1</v>
      </c>
      <c r="K1711" t="b">
        <v>1</v>
      </c>
      <c r="L1711" t="s">
        <v>45</v>
      </c>
      <c r="M1711">
        <v>30</v>
      </c>
      <c r="N1711" t="s">
        <v>37</v>
      </c>
      <c r="O1711">
        <v>30</v>
      </c>
      <c r="P1711" t="s">
        <v>46</v>
      </c>
      <c r="Q1711">
        <v>0</v>
      </c>
      <c r="R1711" s="29">
        <v>30</v>
      </c>
      <c r="S1711" t="s">
        <v>47</v>
      </c>
      <c r="T1711" t="s">
        <v>69</v>
      </c>
      <c r="U1711">
        <v>32.715699999999998</v>
      </c>
      <c r="V1711">
        <v>-117.1611</v>
      </c>
      <c r="W1711">
        <f t="shared" si="52"/>
        <v>2025</v>
      </c>
      <c r="X1711" t="str">
        <f t="shared" si="53"/>
        <v>January</v>
      </c>
      <c r="Y1711" s="2">
        <v>45669</v>
      </c>
      <c r="Z1711">
        <v>7</v>
      </c>
      <c r="AA1711" t="b">
        <v>0</v>
      </c>
      <c r="AB1711" s="2">
        <v>45851</v>
      </c>
      <c r="AC1711">
        <v>7</v>
      </c>
      <c r="AD1711">
        <v>38</v>
      </c>
      <c r="AE1711">
        <v>12</v>
      </c>
      <c r="AF1711">
        <v>1.2</v>
      </c>
      <c r="AG1711">
        <v>0</v>
      </c>
      <c r="AH1711" s="30">
        <v>0</v>
      </c>
      <c r="AI1711">
        <v>0</v>
      </c>
      <c r="AJ1711" t="s">
        <v>70</v>
      </c>
      <c r="AK1711" t="s">
        <v>42</v>
      </c>
      <c r="AL1711" s="29">
        <f>Table1[[#This Row],[membership_tenure_months]]*Table1[[#This Row],[final_price]]</f>
        <v>210</v>
      </c>
    </row>
    <row r="1712" spans="1:38" x14ac:dyDescent="0.35">
      <c r="A1712">
        <v>33</v>
      </c>
      <c r="B1712" t="s">
        <v>34</v>
      </c>
      <c r="C1712">
        <v>1</v>
      </c>
      <c r="D1712" t="s">
        <v>94</v>
      </c>
      <c r="E1712" t="b">
        <v>1</v>
      </c>
      <c r="F1712" s="1">
        <v>0.67083333333333328</v>
      </c>
      <c r="G1712" s="1">
        <v>0.70972222222222225</v>
      </c>
      <c r="H1712">
        <v>56</v>
      </c>
      <c r="I1712" t="b">
        <v>0</v>
      </c>
      <c r="J1712" t="b">
        <v>0</v>
      </c>
      <c r="K1712" t="b">
        <v>0</v>
      </c>
      <c r="L1712" t="s">
        <v>80</v>
      </c>
      <c r="M1712">
        <v>50</v>
      </c>
      <c r="N1712" t="s">
        <v>37</v>
      </c>
      <c r="O1712">
        <v>50</v>
      </c>
      <c r="P1712" t="s">
        <v>51</v>
      </c>
      <c r="Q1712">
        <v>0.1</v>
      </c>
      <c r="R1712" s="29">
        <v>45</v>
      </c>
      <c r="S1712" t="s">
        <v>39</v>
      </c>
      <c r="T1712" t="s">
        <v>48</v>
      </c>
      <c r="U1712">
        <v>36.7378</v>
      </c>
      <c r="V1712">
        <v>-119.7871</v>
      </c>
      <c r="W1712">
        <f t="shared" si="52"/>
        <v>2025</v>
      </c>
      <c r="X1712" t="str">
        <f t="shared" si="53"/>
        <v>April</v>
      </c>
      <c r="Y1712" s="2">
        <v>45765</v>
      </c>
      <c r="Z1712">
        <v>0</v>
      </c>
      <c r="AA1712" t="b">
        <v>1</v>
      </c>
      <c r="AB1712" s="2">
        <v>45857</v>
      </c>
      <c r="AC1712">
        <v>4</v>
      </c>
      <c r="AD1712">
        <v>32</v>
      </c>
      <c r="AE1712">
        <v>4</v>
      </c>
      <c r="AF1712">
        <v>0.9</v>
      </c>
      <c r="AG1712">
        <v>5</v>
      </c>
      <c r="AH1712" s="30">
        <v>0</v>
      </c>
      <c r="AI1712">
        <v>0</v>
      </c>
      <c r="AJ1712" t="s">
        <v>49</v>
      </c>
      <c r="AK1712" t="s">
        <v>42</v>
      </c>
      <c r="AL1712" s="29">
        <f>Table1[[#This Row],[membership_tenure_months]]*Table1[[#This Row],[final_price]]</f>
        <v>180</v>
      </c>
    </row>
    <row r="1713" spans="1:38" x14ac:dyDescent="0.35">
      <c r="A1713">
        <v>29</v>
      </c>
      <c r="B1713" t="s">
        <v>34</v>
      </c>
      <c r="C1713">
        <v>3</v>
      </c>
      <c r="D1713" t="s">
        <v>121</v>
      </c>
      <c r="E1713" t="b">
        <v>1</v>
      </c>
      <c r="F1713" s="1">
        <v>0.54305555555555551</v>
      </c>
      <c r="G1713" s="1">
        <v>0.58888888888888891</v>
      </c>
      <c r="H1713">
        <v>66</v>
      </c>
      <c r="I1713" t="b">
        <v>0</v>
      </c>
      <c r="J1713" t="b">
        <v>0</v>
      </c>
      <c r="K1713" t="b">
        <v>1</v>
      </c>
      <c r="L1713" t="s">
        <v>45</v>
      </c>
      <c r="M1713">
        <v>50</v>
      </c>
      <c r="N1713" t="s">
        <v>82</v>
      </c>
      <c r="O1713">
        <v>37.5</v>
      </c>
      <c r="P1713" t="s">
        <v>51</v>
      </c>
      <c r="Q1713">
        <v>0.1</v>
      </c>
      <c r="R1713" s="29">
        <v>33.75</v>
      </c>
      <c r="S1713" t="s">
        <v>39</v>
      </c>
      <c r="T1713" t="s">
        <v>48</v>
      </c>
      <c r="U1713">
        <v>36.7378</v>
      </c>
      <c r="V1713">
        <v>-119.7871</v>
      </c>
      <c r="W1713">
        <f t="shared" si="52"/>
        <v>2023</v>
      </c>
      <c r="X1713" t="str">
        <f t="shared" si="53"/>
        <v>March</v>
      </c>
      <c r="Y1713" s="2">
        <v>44999</v>
      </c>
      <c r="Z1713">
        <v>0</v>
      </c>
      <c r="AA1713" t="b">
        <v>1</v>
      </c>
      <c r="AB1713" s="2">
        <v>45814</v>
      </c>
      <c r="AC1713">
        <v>29</v>
      </c>
      <c r="AD1713">
        <v>75</v>
      </c>
      <c r="AE1713">
        <v>12</v>
      </c>
      <c r="AF1713">
        <v>1.1000000000000001</v>
      </c>
      <c r="AG1713">
        <v>3.75</v>
      </c>
      <c r="AH1713" s="30">
        <v>1</v>
      </c>
      <c r="AI1713">
        <v>0</v>
      </c>
      <c r="AJ1713" t="s">
        <v>49</v>
      </c>
      <c r="AK1713" t="s">
        <v>42</v>
      </c>
      <c r="AL1713" s="29">
        <f>Table1[[#This Row],[membership_tenure_months]]*Table1[[#This Row],[final_price]]</f>
        <v>978.75</v>
      </c>
    </row>
    <row r="1714" spans="1:38" x14ac:dyDescent="0.35">
      <c r="A1714">
        <v>39</v>
      </c>
      <c r="B1714" t="s">
        <v>34</v>
      </c>
      <c r="C1714">
        <v>5</v>
      </c>
      <c r="D1714" t="s">
        <v>137</v>
      </c>
      <c r="E1714" t="b">
        <v>0</v>
      </c>
      <c r="F1714" s="1">
        <v>0.83402777777777781</v>
      </c>
      <c r="G1714" s="1">
        <v>0.88055555555555554</v>
      </c>
      <c r="H1714">
        <v>67</v>
      </c>
      <c r="I1714" t="b">
        <v>1</v>
      </c>
      <c r="J1714" t="b">
        <v>1</v>
      </c>
      <c r="K1714" t="b">
        <v>0</v>
      </c>
      <c r="L1714" t="s">
        <v>36</v>
      </c>
      <c r="M1714">
        <v>50</v>
      </c>
      <c r="N1714" t="s">
        <v>37</v>
      </c>
      <c r="O1714">
        <v>50</v>
      </c>
      <c r="P1714" t="s">
        <v>51</v>
      </c>
      <c r="Q1714">
        <v>0.1</v>
      </c>
      <c r="R1714" s="29">
        <v>45</v>
      </c>
      <c r="S1714" t="s">
        <v>39</v>
      </c>
      <c r="T1714" t="s">
        <v>72</v>
      </c>
      <c r="U1714">
        <v>35.3733</v>
      </c>
      <c r="V1714">
        <v>-119.0187</v>
      </c>
      <c r="W1714">
        <f t="shared" si="52"/>
        <v>2024</v>
      </c>
      <c r="X1714" t="str">
        <f t="shared" si="53"/>
        <v>February</v>
      </c>
      <c r="Y1714" s="2">
        <v>45341</v>
      </c>
      <c r="Z1714">
        <v>3</v>
      </c>
      <c r="AA1714" t="b">
        <v>1</v>
      </c>
      <c r="AB1714" s="2">
        <v>45833</v>
      </c>
      <c r="AC1714">
        <v>18</v>
      </c>
      <c r="AD1714">
        <v>56</v>
      </c>
      <c r="AE1714">
        <v>20</v>
      </c>
      <c r="AF1714">
        <v>1.1000000000000001</v>
      </c>
      <c r="AG1714">
        <v>5</v>
      </c>
      <c r="AH1714" s="30">
        <v>0</v>
      </c>
      <c r="AI1714">
        <v>0</v>
      </c>
      <c r="AJ1714" t="s">
        <v>73</v>
      </c>
      <c r="AK1714" t="s">
        <v>42</v>
      </c>
      <c r="AL1714" s="29">
        <f>Table1[[#This Row],[membership_tenure_months]]*Table1[[#This Row],[final_price]]</f>
        <v>810</v>
      </c>
    </row>
    <row r="1715" spans="1:38" x14ac:dyDescent="0.35">
      <c r="A1715">
        <v>28</v>
      </c>
      <c r="B1715" t="s">
        <v>54</v>
      </c>
      <c r="C1715">
        <v>2</v>
      </c>
      <c r="D1715" t="s">
        <v>111</v>
      </c>
      <c r="E1715" t="b">
        <v>0</v>
      </c>
      <c r="F1715" s="1">
        <v>0.84513888888888888</v>
      </c>
      <c r="G1715" s="1">
        <v>0.9604166666666667</v>
      </c>
      <c r="H1715">
        <v>166</v>
      </c>
      <c r="I1715" t="b">
        <v>1</v>
      </c>
      <c r="J1715" t="b">
        <v>0</v>
      </c>
      <c r="K1715" t="b">
        <v>1</v>
      </c>
      <c r="L1715" t="s">
        <v>45</v>
      </c>
      <c r="M1715">
        <v>20</v>
      </c>
      <c r="N1715" t="s">
        <v>82</v>
      </c>
      <c r="O1715">
        <v>15</v>
      </c>
      <c r="P1715" t="s">
        <v>46</v>
      </c>
      <c r="Q1715">
        <v>0</v>
      </c>
      <c r="R1715" s="29">
        <v>15</v>
      </c>
      <c r="S1715" t="s">
        <v>56</v>
      </c>
      <c r="T1715" t="s">
        <v>76</v>
      </c>
      <c r="U1715">
        <v>37.774900000000002</v>
      </c>
      <c r="V1715">
        <v>-122.4194</v>
      </c>
      <c r="W1715">
        <f t="shared" si="52"/>
        <v>2025</v>
      </c>
      <c r="X1715" t="str">
        <f t="shared" si="53"/>
        <v>April</v>
      </c>
      <c r="Y1715" s="2">
        <v>45769</v>
      </c>
      <c r="Z1715">
        <v>0</v>
      </c>
      <c r="AA1715" t="b">
        <v>0</v>
      </c>
      <c r="AB1715" s="2">
        <v>45857</v>
      </c>
      <c r="AC1715">
        <v>4</v>
      </c>
      <c r="AD1715">
        <v>32</v>
      </c>
      <c r="AE1715">
        <v>8</v>
      </c>
      <c r="AF1715">
        <v>2.8</v>
      </c>
      <c r="AG1715">
        <v>0</v>
      </c>
      <c r="AH1715" s="30">
        <v>0</v>
      </c>
      <c r="AI1715">
        <v>0</v>
      </c>
      <c r="AJ1715" t="s">
        <v>77</v>
      </c>
      <c r="AK1715" t="s">
        <v>42</v>
      </c>
      <c r="AL1715" s="29">
        <f>Table1[[#This Row],[membership_tenure_months]]*Table1[[#This Row],[final_price]]</f>
        <v>60</v>
      </c>
    </row>
    <row r="1716" spans="1:38" x14ac:dyDescent="0.35">
      <c r="A1716">
        <v>19</v>
      </c>
      <c r="B1716" t="s">
        <v>34</v>
      </c>
      <c r="C1716">
        <v>2</v>
      </c>
      <c r="D1716" t="s">
        <v>55</v>
      </c>
      <c r="E1716" t="b">
        <v>1</v>
      </c>
      <c r="F1716" s="1">
        <v>0.58402777777777781</v>
      </c>
      <c r="G1716" s="1">
        <v>0.66388888888888886</v>
      </c>
      <c r="H1716">
        <v>115</v>
      </c>
      <c r="I1716" t="b">
        <v>0</v>
      </c>
      <c r="J1716" t="b">
        <v>0</v>
      </c>
      <c r="K1716" t="b">
        <v>0</v>
      </c>
      <c r="L1716" t="s">
        <v>80</v>
      </c>
      <c r="M1716">
        <v>50</v>
      </c>
      <c r="N1716" t="s">
        <v>37</v>
      </c>
      <c r="O1716">
        <v>50</v>
      </c>
      <c r="P1716" t="s">
        <v>46</v>
      </c>
      <c r="Q1716">
        <v>0</v>
      </c>
      <c r="R1716" s="29">
        <v>50</v>
      </c>
      <c r="S1716" t="s">
        <v>39</v>
      </c>
      <c r="T1716" t="s">
        <v>64</v>
      </c>
      <c r="U1716">
        <v>34.052199999999999</v>
      </c>
      <c r="V1716">
        <v>-118.2437</v>
      </c>
      <c r="W1716">
        <f t="shared" si="52"/>
        <v>2022</v>
      </c>
      <c r="X1716" t="str">
        <f t="shared" si="53"/>
        <v>July</v>
      </c>
      <c r="Y1716" s="2">
        <v>44771</v>
      </c>
      <c r="Z1716">
        <v>0</v>
      </c>
      <c r="AA1716" t="b">
        <v>1</v>
      </c>
      <c r="AB1716" s="2">
        <v>45801</v>
      </c>
      <c r="AC1716">
        <v>37</v>
      </c>
      <c r="AD1716">
        <v>88</v>
      </c>
      <c r="AE1716">
        <v>8</v>
      </c>
      <c r="AF1716">
        <v>1.9</v>
      </c>
      <c r="AG1716">
        <v>0</v>
      </c>
      <c r="AH1716" s="30">
        <v>1</v>
      </c>
      <c r="AI1716">
        <v>1</v>
      </c>
      <c r="AJ1716" t="s">
        <v>65</v>
      </c>
      <c r="AK1716" t="s">
        <v>42</v>
      </c>
      <c r="AL1716" s="29">
        <f>Table1[[#This Row],[membership_tenure_months]]*Table1[[#This Row],[final_price]]</f>
        <v>1850</v>
      </c>
    </row>
    <row r="1717" spans="1:38" x14ac:dyDescent="0.35">
      <c r="A1717">
        <v>27</v>
      </c>
      <c r="B1717" t="s">
        <v>34</v>
      </c>
      <c r="C1717">
        <v>2</v>
      </c>
      <c r="D1717" t="s">
        <v>122</v>
      </c>
      <c r="E1717" t="b">
        <v>1</v>
      </c>
      <c r="F1717" s="1">
        <v>0.69097222222222221</v>
      </c>
      <c r="G1717" s="1">
        <v>0.78888888888888886</v>
      </c>
      <c r="H1717">
        <v>141</v>
      </c>
      <c r="I1717" t="b">
        <v>1</v>
      </c>
      <c r="J1717" t="b">
        <v>1</v>
      </c>
      <c r="K1717" t="b">
        <v>0</v>
      </c>
      <c r="L1717" t="s">
        <v>36</v>
      </c>
      <c r="M1717">
        <v>50</v>
      </c>
      <c r="N1717" t="s">
        <v>82</v>
      </c>
      <c r="O1717">
        <v>37.5</v>
      </c>
      <c r="P1717" t="s">
        <v>93</v>
      </c>
      <c r="Q1717">
        <v>0.15</v>
      </c>
      <c r="R1717" s="29">
        <v>31.875</v>
      </c>
      <c r="S1717" t="s">
        <v>39</v>
      </c>
      <c r="T1717" t="s">
        <v>76</v>
      </c>
      <c r="U1717">
        <v>37.774900000000002</v>
      </c>
      <c r="V1717">
        <v>-122.4194</v>
      </c>
      <c r="W1717">
        <f t="shared" si="52"/>
        <v>2025</v>
      </c>
      <c r="X1717" t="str">
        <f t="shared" si="53"/>
        <v>April</v>
      </c>
      <c r="Y1717" s="2">
        <v>45769</v>
      </c>
      <c r="Z1717">
        <v>3</v>
      </c>
      <c r="AA1717" t="b">
        <v>0</v>
      </c>
      <c r="AB1717" s="2">
        <v>45857</v>
      </c>
      <c r="AC1717">
        <v>4</v>
      </c>
      <c r="AD1717">
        <v>32</v>
      </c>
      <c r="AE1717">
        <v>8</v>
      </c>
      <c r="AF1717">
        <v>2.4</v>
      </c>
      <c r="AG1717">
        <v>5.62</v>
      </c>
      <c r="AH1717" s="30">
        <v>0</v>
      </c>
      <c r="AI1717">
        <v>0</v>
      </c>
      <c r="AJ1717" t="s">
        <v>77</v>
      </c>
      <c r="AK1717" t="s">
        <v>42</v>
      </c>
      <c r="AL1717" s="29">
        <f>Table1[[#This Row],[membership_tenure_months]]*Table1[[#This Row],[final_price]]</f>
        <v>127.5</v>
      </c>
    </row>
    <row r="1718" spans="1:38" x14ac:dyDescent="0.35">
      <c r="A1718">
        <v>26</v>
      </c>
      <c r="B1718" t="s">
        <v>34</v>
      </c>
      <c r="C1718">
        <v>5</v>
      </c>
      <c r="D1718" t="s">
        <v>88</v>
      </c>
      <c r="E1718" t="b">
        <v>1</v>
      </c>
      <c r="F1718" s="1">
        <v>0.71597222222222223</v>
      </c>
      <c r="G1718" s="1">
        <v>0.75138888888888888</v>
      </c>
      <c r="H1718">
        <v>51</v>
      </c>
      <c r="I1718" t="b">
        <v>0</v>
      </c>
      <c r="J1718" t="b">
        <v>1</v>
      </c>
      <c r="K1718" t="b">
        <v>1</v>
      </c>
      <c r="L1718" t="s">
        <v>80</v>
      </c>
      <c r="M1718">
        <v>50</v>
      </c>
      <c r="N1718" t="s">
        <v>82</v>
      </c>
      <c r="O1718">
        <v>37.5</v>
      </c>
      <c r="P1718" t="s">
        <v>93</v>
      </c>
      <c r="Q1718">
        <v>0.15</v>
      </c>
      <c r="R1718" s="29">
        <v>31.875</v>
      </c>
      <c r="S1718" t="s">
        <v>39</v>
      </c>
      <c r="T1718" t="s">
        <v>83</v>
      </c>
      <c r="U1718">
        <v>33.770099999999999</v>
      </c>
      <c r="V1718">
        <v>-118.19370000000001</v>
      </c>
      <c r="W1718">
        <f t="shared" si="52"/>
        <v>2023</v>
      </c>
      <c r="X1718" t="str">
        <f t="shared" si="53"/>
        <v>June</v>
      </c>
      <c r="Y1718" s="2">
        <v>45090</v>
      </c>
      <c r="Z1718">
        <v>2</v>
      </c>
      <c r="AA1718" t="b">
        <v>1</v>
      </c>
      <c r="AB1718" s="2">
        <v>45819</v>
      </c>
      <c r="AC1718">
        <v>26</v>
      </c>
      <c r="AD1718">
        <v>70</v>
      </c>
      <c r="AE1718">
        <v>20</v>
      </c>
      <c r="AF1718">
        <v>0.8</v>
      </c>
      <c r="AG1718">
        <v>5.62</v>
      </c>
      <c r="AH1718" s="30">
        <v>1</v>
      </c>
      <c r="AI1718">
        <v>0</v>
      </c>
      <c r="AJ1718" t="s">
        <v>84</v>
      </c>
      <c r="AK1718" t="s">
        <v>42</v>
      </c>
      <c r="AL1718" s="29">
        <f>Table1[[#This Row],[membership_tenure_months]]*Table1[[#This Row],[final_price]]</f>
        <v>828.75</v>
      </c>
    </row>
    <row r="1719" spans="1:38" x14ac:dyDescent="0.35">
      <c r="A1719">
        <v>43</v>
      </c>
      <c r="B1719" t="s">
        <v>34</v>
      </c>
      <c r="C1719">
        <v>3</v>
      </c>
      <c r="D1719" t="s">
        <v>147</v>
      </c>
      <c r="E1719" t="b">
        <v>0</v>
      </c>
      <c r="F1719" s="1">
        <v>0.34861111111111109</v>
      </c>
      <c r="G1719" s="1">
        <v>0.44444444444444442</v>
      </c>
      <c r="H1719">
        <v>138</v>
      </c>
      <c r="I1719" t="b">
        <v>0</v>
      </c>
      <c r="J1719" t="b">
        <v>1</v>
      </c>
      <c r="K1719" t="b">
        <v>0</v>
      </c>
      <c r="L1719" t="s">
        <v>45</v>
      </c>
      <c r="M1719">
        <v>50</v>
      </c>
      <c r="N1719" t="s">
        <v>37</v>
      </c>
      <c r="O1719">
        <v>50</v>
      </c>
      <c r="P1719" t="s">
        <v>46</v>
      </c>
      <c r="Q1719">
        <v>0</v>
      </c>
      <c r="R1719" s="29">
        <v>50</v>
      </c>
      <c r="S1719" t="s">
        <v>39</v>
      </c>
      <c r="T1719" t="s">
        <v>48</v>
      </c>
      <c r="U1719">
        <v>36.7378</v>
      </c>
      <c r="V1719">
        <v>-119.7871</v>
      </c>
      <c r="W1719">
        <f t="shared" si="52"/>
        <v>2022</v>
      </c>
      <c r="X1719" t="str">
        <f t="shared" si="53"/>
        <v>August</v>
      </c>
      <c r="Y1719" s="2">
        <v>44783</v>
      </c>
      <c r="Z1719">
        <v>2</v>
      </c>
      <c r="AA1719" t="b">
        <v>1</v>
      </c>
      <c r="AB1719" s="2">
        <v>45801</v>
      </c>
      <c r="AC1719">
        <v>36</v>
      </c>
      <c r="AD1719">
        <v>88</v>
      </c>
      <c r="AE1719">
        <v>12</v>
      </c>
      <c r="AF1719">
        <v>2.2999999999999998</v>
      </c>
      <c r="AG1719">
        <v>0</v>
      </c>
      <c r="AH1719" s="30">
        <v>1</v>
      </c>
      <c r="AI1719">
        <v>1</v>
      </c>
      <c r="AJ1719" t="s">
        <v>49</v>
      </c>
      <c r="AK1719" t="s">
        <v>42</v>
      </c>
      <c r="AL1719" s="29">
        <f>Table1[[#This Row],[membership_tenure_months]]*Table1[[#This Row],[final_price]]</f>
        <v>1800</v>
      </c>
    </row>
    <row r="1720" spans="1:38" x14ac:dyDescent="0.35">
      <c r="A1720">
        <v>30</v>
      </c>
      <c r="B1720" t="s">
        <v>66</v>
      </c>
      <c r="C1720">
        <v>2</v>
      </c>
      <c r="D1720" t="s">
        <v>59</v>
      </c>
      <c r="E1720" t="b">
        <v>1</v>
      </c>
      <c r="F1720" s="1">
        <v>0.71111111111111114</v>
      </c>
      <c r="G1720" s="1">
        <v>0.8208333333333333</v>
      </c>
      <c r="H1720">
        <v>158</v>
      </c>
      <c r="I1720" t="b">
        <v>1</v>
      </c>
      <c r="J1720" t="b">
        <v>0</v>
      </c>
      <c r="K1720" t="b">
        <v>1</v>
      </c>
      <c r="L1720" t="s">
        <v>45</v>
      </c>
      <c r="M1720">
        <v>70</v>
      </c>
      <c r="N1720" t="s">
        <v>97</v>
      </c>
      <c r="O1720">
        <v>63</v>
      </c>
      <c r="P1720" t="s">
        <v>46</v>
      </c>
      <c r="Q1720">
        <v>0</v>
      </c>
      <c r="R1720" s="29">
        <v>63</v>
      </c>
      <c r="S1720" t="s">
        <v>68</v>
      </c>
      <c r="T1720" t="s">
        <v>40</v>
      </c>
      <c r="U1720">
        <v>37.338200000000001</v>
      </c>
      <c r="V1720">
        <v>-121.88630000000001</v>
      </c>
      <c r="W1720">
        <f t="shared" si="52"/>
        <v>2024</v>
      </c>
      <c r="X1720" t="str">
        <f t="shared" si="53"/>
        <v>October</v>
      </c>
      <c r="Y1720" s="2">
        <v>45576</v>
      </c>
      <c r="Z1720">
        <v>0</v>
      </c>
      <c r="AA1720" t="b">
        <v>1</v>
      </c>
      <c r="AB1720" s="2">
        <v>45846</v>
      </c>
      <c r="AC1720">
        <v>10</v>
      </c>
      <c r="AD1720">
        <v>43</v>
      </c>
      <c r="AE1720">
        <v>8</v>
      </c>
      <c r="AF1720">
        <v>2.6</v>
      </c>
      <c r="AG1720">
        <v>0</v>
      </c>
      <c r="AH1720" s="30">
        <v>0</v>
      </c>
      <c r="AI1720">
        <v>1</v>
      </c>
      <c r="AJ1720" t="s">
        <v>41</v>
      </c>
      <c r="AK1720" t="s">
        <v>42</v>
      </c>
      <c r="AL1720" s="29">
        <f>Table1[[#This Row],[membership_tenure_months]]*Table1[[#This Row],[final_price]]</f>
        <v>630</v>
      </c>
    </row>
    <row r="1721" spans="1:38" x14ac:dyDescent="0.35">
      <c r="A1721">
        <v>45</v>
      </c>
      <c r="B1721" t="s">
        <v>34</v>
      </c>
      <c r="C1721">
        <v>3</v>
      </c>
      <c r="D1721" t="s">
        <v>148</v>
      </c>
      <c r="E1721" t="b">
        <v>0</v>
      </c>
      <c r="F1721" s="1">
        <v>0.47222222222222221</v>
      </c>
      <c r="G1721" s="1">
        <v>0.58888888888888891</v>
      </c>
      <c r="H1721">
        <v>168</v>
      </c>
      <c r="I1721" t="b">
        <v>0</v>
      </c>
      <c r="J1721" t="b">
        <v>1</v>
      </c>
      <c r="K1721" t="b">
        <v>1</v>
      </c>
      <c r="L1721" t="s">
        <v>36</v>
      </c>
      <c r="M1721">
        <v>50</v>
      </c>
      <c r="N1721" t="s">
        <v>37</v>
      </c>
      <c r="O1721">
        <v>50</v>
      </c>
      <c r="P1721" t="s">
        <v>46</v>
      </c>
      <c r="Q1721">
        <v>0</v>
      </c>
      <c r="R1721" s="29">
        <v>50</v>
      </c>
      <c r="S1721" t="s">
        <v>39</v>
      </c>
      <c r="T1721" t="s">
        <v>76</v>
      </c>
      <c r="U1721">
        <v>37.774900000000002</v>
      </c>
      <c r="V1721">
        <v>-122.4194</v>
      </c>
      <c r="W1721">
        <f t="shared" si="52"/>
        <v>2025</v>
      </c>
      <c r="X1721" t="str">
        <f t="shared" si="53"/>
        <v>January</v>
      </c>
      <c r="Y1721" s="2">
        <v>45679</v>
      </c>
      <c r="Z1721">
        <v>8</v>
      </c>
      <c r="AA1721" t="b">
        <v>1</v>
      </c>
      <c r="AB1721" s="2">
        <v>45852</v>
      </c>
      <c r="AC1721">
        <v>7</v>
      </c>
      <c r="AD1721">
        <v>37</v>
      </c>
      <c r="AE1721">
        <v>12</v>
      </c>
      <c r="AF1721">
        <v>2.8</v>
      </c>
      <c r="AG1721">
        <v>0</v>
      </c>
      <c r="AH1721" s="30">
        <v>0</v>
      </c>
      <c r="AI1721">
        <v>1</v>
      </c>
      <c r="AJ1721" t="s">
        <v>77</v>
      </c>
      <c r="AK1721" t="s">
        <v>42</v>
      </c>
      <c r="AL1721" s="29">
        <f>Table1[[#This Row],[membership_tenure_months]]*Table1[[#This Row],[final_price]]</f>
        <v>350</v>
      </c>
    </row>
    <row r="1722" spans="1:38" x14ac:dyDescent="0.35">
      <c r="A1722">
        <v>25</v>
      </c>
      <c r="B1722" t="s">
        <v>34</v>
      </c>
      <c r="C1722">
        <v>1</v>
      </c>
      <c r="D1722" t="s">
        <v>90</v>
      </c>
      <c r="E1722" t="b">
        <v>0</v>
      </c>
      <c r="F1722" s="1">
        <v>0.35902777777777778</v>
      </c>
      <c r="G1722" s="1">
        <v>0.45277777777777778</v>
      </c>
      <c r="H1722">
        <v>135</v>
      </c>
      <c r="I1722" t="b">
        <v>1</v>
      </c>
      <c r="J1722" t="b">
        <v>1</v>
      </c>
      <c r="K1722" t="b">
        <v>0</v>
      </c>
      <c r="L1722" t="s">
        <v>36</v>
      </c>
      <c r="M1722">
        <v>50</v>
      </c>
      <c r="N1722" t="s">
        <v>37</v>
      </c>
      <c r="O1722">
        <v>50</v>
      </c>
      <c r="P1722" t="s">
        <v>46</v>
      </c>
      <c r="Q1722">
        <v>0</v>
      </c>
      <c r="R1722" s="29">
        <v>50</v>
      </c>
      <c r="S1722" t="s">
        <v>39</v>
      </c>
      <c r="T1722" t="s">
        <v>83</v>
      </c>
      <c r="U1722">
        <v>33.770099999999999</v>
      </c>
      <c r="V1722">
        <v>-118.19370000000001</v>
      </c>
      <c r="W1722">
        <f t="shared" si="52"/>
        <v>2025</v>
      </c>
      <c r="X1722" t="str">
        <f t="shared" si="53"/>
        <v>February</v>
      </c>
      <c r="Y1722" s="2">
        <v>45701</v>
      </c>
      <c r="Z1722">
        <v>5</v>
      </c>
      <c r="AA1722" t="b">
        <v>1</v>
      </c>
      <c r="AB1722" s="2">
        <v>45853</v>
      </c>
      <c r="AC1722">
        <v>6</v>
      </c>
      <c r="AD1722">
        <v>36</v>
      </c>
      <c r="AE1722">
        <v>4</v>
      </c>
      <c r="AF1722">
        <v>2.2000000000000002</v>
      </c>
      <c r="AG1722">
        <v>0</v>
      </c>
      <c r="AH1722" s="30">
        <v>0</v>
      </c>
      <c r="AI1722">
        <v>1</v>
      </c>
      <c r="AJ1722" t="s">
        <v>84</v>
      </c>
      <c r="AK1722" t="s">
        <v>42</v>
      </c>
      <c r="AL1722" s="29">
        <f>Table1[[#This Row],[membership_tenure_months]]*Table1[[#This Row],[final_price]]</f>
        <v>300</v>
      </c>
    </row>
    <row r="1723" spans="1:38" x14ac:dyDescent="0.35">
      <c r="A1723">
        <v>19</v>
      </c>
      <c r="B1723" t="s">
        <v>54</v>
      </c>
      <c r="C1723">
        <v>2</v>
      </c>
      <c r="D1723" t="s">
        <v>79</v>
      </c>
      <c r="E1723" t="b">
        <v>0</v>
      </c>
      <c r="F1723" s="1">
        <v>0.70625000000000004</v>
      </c>
      <c r="G1723" s="1">
        <v>0.78749999999999998</v>
      </c>
      <c r="H1723">
        <v>117</v>
      </c>
      <c r="I1723" t="b">
        <v>1</v>
      </c>
      <c r="J1723" t="b">
        <v>1</v>
      </c>
      <c r="K1723" t="b">
        <v>0</v>
      </c>
      <c r="L1723" t="s">
        <v>80</v>
      </c>
      <c r="M1723">
        <v>20</v>
      </c>
      <c r="N1723" t="s">
        <v>82</v>
      </c>
      <c r="O1723">
        <v>15</v>
      </c>
      <c r="P1723" t="s">
        <v>46</v>
      </c>
      <c r="Q1723">
        <v>0</v>
      </c>
      <c r="R1723" s="29">
        <v>15</v>
      </c>
      <c r="S1723" t="s">
        <v>56</v>
      </c>
      <c r="T1723" t="s">
        <v>61</v>
      </c>
      <c r="U1723">
        <v>38.581600000000002</v>
      </c>
      <c r="V1723">
        <v>-121.4944</v>
      </c>
      <c r="W1723">
        <f t="shared" si="52"/>
        <v>2024</v>
      </c>
      <c r="X1723" t="str">
        <f t="shared" si="53"/>
        <v>August</v>
      </c>
      <c r="Y1723" s="2">
        <v>45508</v>
      </c>
      <c r="Z1723">
        <v>3</v>
      </c>
      <c r="AA1723" t="b">
        <v>0</v>
      </c>
      <c r="AB1723" s="2">
        <v>45842</v>
      </c>
      <c r="AC1723">
        <v>12</v>
      </c>
      <c r="AD1723">
        <v>47</v>
      </c>
      <c r="AE1723">
        <v>8</v>
      </c>
      <c r="AF1723">
        <v>2</v>
      </c>
      <c r="AG1723">
        <v>0</v>
      </c>
      <c r="AH1723" s="30">
        <v>0</v>
      </c>
      <c r="AI1723">
        <v>0</v>
      </c>
      <c r="AJ1723" t="s">
        <v>62</v>
      </c>
      <c r="AK1723" t="s">
        <v>42</v>
      </c>
      <c r="AL1723" s="29">
        <f>Table1[[#This Row],[membership_tenure_months]]*Table1[[#This Row],[final_price]]</f>
        <v>180</v>
      </c>
    </row>
    <row r="1724" spans="1:38" x14ac:dyDescent="0.35">
      <c r="A1724">
        <v>48</v>
      </c>
      <c r="B1724" t="s">
        <v>43</v>
      </c>
      <c r="C1724">
        <v>3</v>
      </c>
      <c r="D1724" t="s">
        <v>108</v>
      </c>
      <c r="E1724" t="b">
        <v>1</v>
      </c>
      <c r="F1724" s="1">
        <v>0.85902777777777772</v>
      </c>
      <c r="G1724" s="1">
        <v>0.90833333333333333</v>
      </c>
      <c r="H1724">
        <v>71</v>
      </c>
      <c r="I1724" t="b">
        <v>0</v>
      </c>
      <c r="J1724" t="b">
        <v>1</v>
      </c>
      <c r="K1724" t="b">
        <v>1</v>
      </c>
      <c r="L1724" t="s">
        <v>75</v>
      </c>
      <c r="M1724">
        <v>30</v>
      </c>
      <c r="N1724" t="s">
        <v>37</v>
      </c>
      <c r="O1724">
        <v>30</v>
      </c>
      <c r="P1724" t="s">
        <v>46</v>
      </c>
      <c r="Q1724">
        <v>0</v>
      </c>
      <c r="R1724" s="29">
        <v>30</v>
      </c>
      <c r="S1724" t="s">
        <v>47</v>
      </c>
      <c r="T1724" t="s">
        <v>40</v>
      </c>
      <c r="U1724">
        <v>37.338200000000001</v>
      </c>
      <c r="V1724">
        <v>-121.88630000000001</v>
      </c>
      <c r="W1724">
        <f t="shared" si="52"/>
        <v>2025</v>
      </c>
      <c r="X1724" t="str">
        <f t="shared" si="53"/>
        <v>March</v>
      </c>
      <c r="Y1724" s="2">
        <v>45723</v>
      </c>
      <c r="Z1724">
        <v>2</v>
      </c>
      <c r="AA1724" t="b">
        <v>0</v>
      </c>
      <c r="AB1724" s="2">
        <v>45854</v>
      </c>
      <c r="AC1724">
        <v>5</v>
      </c>
      <c r="AD1724">
        <v>35</v>
      </c>
      <c r="AE1724">
        <v>12</v>
      </c>
      <c r="AF1724">
        <v>1.2</v>
      </c>
      <c r="AG1724">
        <v>0</v>
      </c>
      <c r="AH1724" s="30">
        <v>0</v>
      </c>
      <c r="AI1724">
        <v>0</v>
      </c>
      <c r="AJ1724" t="s">
        <v>41</v>
      </c>
      <c r="AK1724" t="s">
        <v>42</v>
      </c>
      <c r="AL1724" s="29">
        <f>Table1[[#This Row],[membership_tenure_months]]*Table1[[#This Row],[final_price]]</f>
        <v>150</v>
      </c>
    </row>
    <row r="1725" spans="1:38" x14ac:dyDescent="0.35">
      <c r="A1725">
        <v>28</v>
      </c>
      <c r="B1725" t="s">
        <v>34</v>
      </c>
      <c r="C1725">
        <v>4</v>
      </c>
      <c r="D1725" t="s">
        <v>162</v>
      </c>
      <c r="E1725" t="b">
        <v>1</v>
      </c>
      <c r="F1725" s="1">
        <v>0.46527777777777779</v>
      </c>
      <c r="G1725" s="1">
        <v>0.5805555555555556</v>
      </c>
      <c r="H1725">
        <v>166</v>
      </c>
      <c r="I1725" t="b">
        <v>0</v>
      </c>
      <c r="J1725" t="b">
        <v>1</v>
      </c>
      <c r="K1725" t="b">
        <v>1</v>
      </c>
      <c r="L1725" t="s">
        <v>36</v>
      </c>
      <c r="M1725">
        <v>50</v>
      </c>
      <c r="N1725" t="s">
        <v>82</v>
      </c>
      <c r="O1725">
        <v>37.5</v>
      </c>
      <c r="P1725" t="s">
        <v>93</v>
      </c>
      <c r="Q1725">
        <v>0.15</v>
      </c>
      <c r="R1725" s="29">
        <v>31.875</v>
      </c>
      <c r="S1725" t="s">
        <v>39</v>
      </c>
      <c r="T1725" t="s">
        <v>83</v>
      </c>
      <c r="U1725">
        <v>33.770099999999999</v>
      </c>
      <c r="V1725">
        <v>-118.19370000000001</v>
      </c>
      <c r="W1725">
        <f t="shared" si="52"/>
        <v>2023</v>
      </c>
      <c r="X1725" t="str">
        <f t="shared" si="53"/>
        <v>June</v>
      </c>
      <c r="Y1725" s="2">
        <v>45093</v>
      </c>
      <c r="Z1725">
        <v>1</v>
      </c>
      <c r="AA1725" t="b">
        <v>1</v>
      </c>
      <c r="AB1725" s="2">
        <v>45819</v>
      </c>
      <c r="AC1725">
        <v>26</v>
      </c>
      <c r="AD1725">
        <v>70</v>
      </c>
      <c r="AE1725">
        <v>16</v>
      </c>
      <c r="AF1725">
        <v>2.8</v>
      </c>
      <c r="AG1725">
        <v>5.62</v>
      </c>
      <c r="AH1725" s="30">
        <v>1</v>
      </c>
      <c r="AI1725">
        <v>0</v>
      </c>
      <c r="AJ1725" t="s">
        <v>84</v>
      </c>
      <c r="AK1725" t="s">
        <v>42</v>
      </c>
      <c r="AL1725" s="29">
        <f>Table1[[#This Row],[membership_tenure_months]]*Table1[[#This Row],[final_price]]</f>
        <v>828.75</v>
      </c>
    </row>
    <row r="1726" spans="1:38" x14ac:dyDescent="0.35">
      <c r="A1726">
        <v>14</v>
      </c>
      <c r="B1726" t="s">
        <v>34</v>
      </c>
      <c r="C1726">
        <v>2</v>
      </c>
      <c r="D1726" t="s">
        <v>107</v>
      </c>
      <c r="E1726" t="b">
        <v>1</v>
      </c>
      <c r="F1726" s="1">
        <v>0.43958333333333333</v>
      </c>
      <c r="G1726" s="1">
        <v>0.5395833333333333</v>
      </c>
      <c r="H1726">
        <v>144</v>
      </c>
      <c r="I1726" t="b">
        <v>1</v>
      </c>
      <c r="J1726" t="b">
        <v>0</v>
      </c>
      <c r="K1726" t="b">
        <v>1</v>
      </c>
      <c r="L1726" t="s">
        <v>75</v>
      </c>
      <c r="M1726">
        <v>50</v>
      </c>
      <c r="N1726" t="s">
        <v>82</v>
      </c>
      <c r="O1726">
        <v>37.5</v>
      </c>
      <c r="P1726" t="s">
        <v>46</v>
      </c>
      <c r="Q1726">
        <v>0</v>
      </c>
      <c r="R1726" s="29">
        <v>37.5</v>
      </c>
      <c r="S1726" t="s">
        <v>39</v>
      </c>
      <c r="T1726" t="s">
        <v>83</v>
      </c>
      <c r="U1726">
        <v>33.770099999999999</v>
      </c>
      <c r="V1726">
        <v>-118.19370000000001</v>
      </c>
      <c r="W1726">
        <f t="shared" si="52"/>
        <v>2025</v>
      </c>
      <c r="X1726" t="str">
        <f t="shared" si="53"/>
        <v>April</v>
      </c>
      <c r="Y1726" s="2">
        <v>45764</v>
      </c>
      <c r="Z1726">
        <v>0</v>
      </c>
      <c r="AA1726" t="b">
        <v>1</v>
      </c>
      <c r="AB1726" s="2">
        <v>45857</v>
      </c>
      <c r="AC1726">
        <v>4</v>
      </c>
      <c r="AD1726">
        <v>32</v>
      </c>
      <c r="AE1726">
        <v>8</v>
      </c>
      <c r="AF1726">
        <v>2.4</v>
      </c>
      <c r="AG1726">
        <v>0</v>
      </c>
      <c r="AH1726" s="30">
        <v>0</v>
      </c>
      <c r="AI1726">
        <v>0</v>
      </c>
      <c r="AJ1726" t="s">
        <v>84</v>
      </c>
      <c r="AK1726" t="s">
        <v>42</v>
      </c>
      <c r="AL1726" s="29">
        <f>Table1[[#This Row],[membership_tenure_months]]*Table1[[#This Row],[final_price]]</f>
        <v>150</v>
      </c>
    </row>
    <row r="1727" spans="1:38" x14ac:dyDescent="0.35">
      <c r="A1727">
        <v>39</v>
      </c>
      <c r="B1727" t="s">
        <v>43</v>
      </c>
      <c r="C1727">
        <v>3</v>
      </c>
      <c r="D1727" t="s">
        <v>133</v>
      </c>
      <c r="E1727" t="b">
        <v>0</v>
      </c>
      <c r="F1727" s="1">
        <v>0.70208333333333328</v>
      </c>
      <c r="G1727" s="1">
        <v>0.77500000000000002</v>
      </c>
      <c r="H1727">
        <v>105</v>
      </c>
      <c r="I1727" t="b">
        <v>0</v>
      </c>
      <c r="J1727" t="b">
        <v>0</v>
      </c>
      <c r="K1727" t="b">
        <v>1</v>
      </c>
      <c r="L1727" t="s">
        <v>80</v>
      </c>
      <c r="M1727">
        <v>30</v>
      </c>
      <c r="N1727" t="s">
        <v>82</v>
      </c>
      <c r="O1727">
        <v>22.5</v>
      </c>
      <c r="P1727" t="s">
        <v>46</v>
      </c>
      <c r="Q1727">
        <v>0</v>
      </c>
      <c r="R1727" s="29">
        <v>22.5</v>
      </c>
      <c r="S1727" t="s">
        <v>47</v>
      </c>
      <c r="T1727" t="s">
        <v>57</v>
      </c>
      <c r="U1727">
        <v>33.836599999999997</v>
      </c>
      <c r="V1727">
        <v>-117.9143</v>
      </c>
      <c r="W1727">
        <f t="shared" si="52"/>
        <v>2023</v>
      </c>
      <c r="X1727" t="str">
        <f t="shared" si="53"/>
        <v>December</v>
      </c>
      <c r="Y1727" s="2">
        <v>45288</v>
      </c>
      <c r="Z1727">
        <v>0</v>
      </c>
      <c r="AA1727" t="b">
        <v>0</v>
      </c>
      <c r="AB1727" s="2">
        <v>45830</v>
      </c>
      <c r="AC1727">
        <v>20</v>
      </c>
      <c r="AD1727">
        <v>59</v>
      </c>
      <c r="AE1727">
        <v>12</v>
      </c>
      <c r="AF1727">
        <v>1.8</v>
      </c>
      <c r="AG1727">
        <v>0</v>
      </c>
      <c r="AH1727" s="30">
        <v>0</v>
      </c>
      <c r="AI1727">
        <v>0</v>
      </c>
      <c r="AJ1727" t="s">
        <v>58</v>
      </c>
      <c r="AK1727" t="s">
        <v>42</v>
      </c>
      <c r="AL1727" s="29">
        <f>Table1[[#This Row],[membership_tenure_months]]*Table1[[#This Row],[final_price]]</f>
        <v>450</v>
      </c>
    </row>
    <row r="1728" spans="1:38" x14ac:dyDescent="0.35">
      <c r="A1728">
        <v>33</v>
      </c>
      <c r="B1728" t="s">
        <v>34</v>
      </c>
      <c r="C1728">
        <v>1</v>
      </c>
      <c r="D1728" t="s">
        <v>94</v>
      </c>
      <c r="E1728" t="b">
        <v>1</v>
      </c>
      <c r="F1728" s="1">
        <v>0.67083333333333328</v>
      </c>
      <c r="G1728" s="1">
        <v>0.70972222222222225</v>
      </c>
      <c r="H1728">
        <v>56</v>
      </c>
      <c r="I1728" t="b">
        <v>0</v>
      </c>
      <c r="J1728" t="b">
        <v>0</v>
      </c>
      <c r="K1728" t="b">
        <v>0</v>
      </c>
      <c r="L1728" t="s">
        <v>80</v>
      </c>
      <c r="M1728">
        <v>50</v>
      </c>
      <c r="N1728" t="s">
        <v>37</v>
      </c>
      <c r="O1728">
        <v>50</v>
      </c>
      <c r="P1728" t="s">
        <v>51</v>
      </c>
      <c r="Q1728">
        <v>0.1</v>
      </c>
      <c r="R1728" s="29">
        <v>45</v>
      </c>
      <c r="S1728" t="s">
        <v>39</v>
      </c>
      <c r="T1728" t="s">
        <v>48</v>
      </c>
      <c r="U1728">
        <v>36.7378</v>
      </c>
      <c r="V1728">
        <v>-119.7871</v>
      </c>
      <c r="W1728">
        <f t="shared" si="52"/>
        <v>2022</v>
      </c>
      <c r="X1728" t="str">
        <f t="shared" si="53"/>
        <v>July</v>
      </c>
      <c r="Y1728" s="2">
        <v>44769</v>
      </c>
      <c r="Z1728">
        <v>0</v>
      </c>
      <c r="AA1728" t="b">
        <v>1</v>
      </c>
      <c r="AB1728" s="2">
        <v>45801</v>
      </c>
      <c r="AC1728">
        <v>37</v>
      </c>
      <c r="AD1728">
        <v>88</v>
      </c>
      <c r="AE1728">
        <v>4</v>
      </c>
      <c r="AF1728">
        <v>0.9</v>
      </c>
      <c r="AG1728">
        <v>5</v>
      </c>
      <c r="AH1728" s="30">
        <v>1</v>
      </c>
      <c r="AI1728">
        <v>0</v>
      </c>
      <c r="AJ1728" t="s">
        <v>49</v>
      </c>
      <c r="AK1728" t="s">
        <v>42</v>
      </c>
      <c r="AL1728" s="29">
        <f>Table1[[#This Row],[membership_tenure_months]]*Table1[[#This Row],[final_price]]</f>
        <v>1665</v>
      </c>
    </row>
    <row r="1729" spans="1:38" x14ac:dyDescent="0.35">
      <c r="A1729">
        <v>17</v>
      </c>
      <c r="B1729" t="s">
        <v>34</v>
      </c>
      <c r="C1729">
        <v>5</v>
      </c>
      <c r="D1729" t="s">
        <v>134</v>
      </c>
      <c r="E1729" t="b">
        <v>1</v>
      </c>
      <c r="F1729" s="1">
        <v>0.57638888888888884</v>
      </c>
      <c r="G1729" s="1">
        <v>0.60347222222222219</v>
      </c>
      <c r="H1729">
        <v>39</v>
      </c>
      <c r="I1729" t="b">
        <v>1</v>
      </c>
      <c r="J1729" t="b">
        <v>1</v>
      </c>
      <c r="K1729" t="b">
        <v>1</v>
      </c>
      <c r="L1729" t="s">
        <v>80</v>
      </c>
      <c r="M1729">
        <v>50</v>
      </c>
      <c r="N1729" t="s">
        <v>97</v>
      </c>
      <c r="O1729">
        <v>45</v>
      </c>
      <c r="P1729" t="s">
        <v>93</v>
      </c>
      <c r="Q1729">
        <v>0.15</v>
      </c>
      <c r="R1729" s="29">
        <v>38.25</v>
      </c>
      <c r="S1729" t="s">
        <v>39</v>
      </c>
      <c r="T1729" t="s">
        <v>61</v>
      </c>
      <c r="U1729">
        <v>38.581600000000002</v>
      </c>
      <c r="V1729">
        <v>-121.4944</v>
      </c>
      <c r="W1729">
        <f t="shared" si="52"/>
        <v>2023</v>
      </c>
      <c r="X1729" t="str">
        <f t="shared" si="53"/>
        <v>February</v>
      </c>
      <c r="Y1729" s="2">
        <v>44964</v>
      </c>
      <c r="Z1729">
        <v>5</v>
      </c>
      <c r="AA1729" t="b">
        <v>0</v>
      </c>
      <c r="AB1729" s="2">
        <v>45812</v>
      </c>
      <c r="AC1729">
        <v>30</v>
      </c>
      <c r="AD1729">
        <v>77</v>
      </c>
      <c r="AE1729">
        <v>20</v>
      </c>
      <c r="AF1729">
        <v>0.6</v>
      </c>
      <c r="AG1729">
        <v>6.75</v>
      </c>
      <c r="AH1729" s="30">
        <v>1</v>
      </c>
      <c r="AI1729">
        <v>0</v>
      </c>
      <c r="AJ1729" t="s">
        <v>62</v>
      </c>
      <c r="AK1729" t="s">
        <v>42</v>
      </c>
      <c r="AL1729" s="29">
        <f>Table1[[#This Row],[membership_tenure_months]]*Table1[[#This Row],[final_price]]</f>
        <v>1147.5</v>
      </c>
    </row>
    <row r="1730" spans="1:38" x14ac:dyDescent="0.35">
      <c r="A1730">
        <v>24</v>
      </c>
      <c r="B1730" t="s">
        <v>66</v>
      </c>
      <c r="C1730">
        <v>2</v>
      </c>
      <c r="D1730" t="s">
        <v>135</v>
      </c>
      <c r="E1730" t="b">
        <v>1</v>
      </c>
      <c r="F1730" s="1">
        <v>0.65902777777777777</v>
      </c>
      <c r="G1730" s="1">
        <v>0.77152777777777781</v>
      </c>
      <c r="H1730">
        <v>162</v>
      </c>
      <c r="I1730" t="b">
        <v>1</v>
      </c>
      <c r="J1730" t="b">
        <v>1</v>
      </c>
      <c r="K1730" t="b">
        <v>1</v>
      </c>
      <c r="L1730" t="s">
        <v>80</v>
      </c>
      <c r="M1730">
        <v>70</v>
      </c>
      <c r="N1730" t="s">
        <v>82</v>
      </c>
      <c r="O1730">
        <v>52.5</v>
      </c>
      <c r="P1730" t="s">
        <v>93</v>
      </c>
      <c r="Q1730">
        <v>0.15</v>
      </c>
      <c r="R1730" s="29">
        <v>44.625</v>
      </c>
      <c r="S1730" t="s">
        <v>68</v>
      </c>
      <c r="T1730" t="s">
        <v>40</v>
      </c>
      <c r="U1730">
        <v>37.338200000000001</v>
      </c>
      <c r="V1730">
        <v>-121.88630000000001</v>
      </c>
      <c r="W1730">
        <f t="shared" ref="W1730:W1793" si="54">YEAR(Y:Y)</f>
        <v>2023</v>
      </c>
      <c r="X1730" t="str">
        <f t="shared" ref="X1730:X1793" si="55">TEXT(Y:Y,"MMMM")</f>
        <v>September</v>
      </c>
      <c r="Y1730" s="2">
        <v>45175</v>
      </c>
      <c r="Z1730">
        <v>6</v>
      </c>
      <c r="AA1730" t="b">
        <v>1</v>
      </c>
      <c r="AB1730" s="2">
        <v>45824</v>
      </c>
      <c r="AC1730">
        <v>23</v>
      </c>
      <c r="AD1730">
        <v>65</v>
      </c>
      <c r="AE1730">
        <v>8</v>
      </c>
      <c r="AF1730">
        <v>2.7</v>
      </c>
      <c r="AG1730">
        <v>7.88</v>
      </c>
      <c r="AH1730" s="30">
        <v>1</v>
      </c>
      <c r="AI1730">
        <v>0</v>
      </c>
      <c r="AJ1730" t="s">
        <v>41</v>
      </c>
      <c r="AK1730" t="s">
        <v>42</v>
      </c>
      <c r="AL1730" s="29">
        <f>Table1[[#This Row],[membership_tenure_months]]*Table1[[#This Row],[final_price]]</f>
        <v>1026.375</v>
      </c>
    </row>
    <row r="1731" spans="1:38" x14ac:dyDescent="0.35">
      <c r="A1731">
        <v>12</v>
      </c>
      <c r="B1731" t="s">
        <v>34</v>
      </c>
      <c r="C1731">
        <v>5</v>
      </c>
      <c r="D1731" t="s">
        <v>95</v>
      </c>
      <c r="E1731" t="b">
        <v>1</v>
      </c>
      <c r="F1731" s="1">
        <v>0.77222222222222225</v>
      </c>
      <c r="G1731" s="1">
        <v>0.81111111111111112</v>
      </c>
      <c r="H1731">
        <v>56</v>
      </c>
      <c r="I1731" t="b">
        <v>1</v>
      </c>
      <c r="J1731" t="b">
        <v>0</v>
      </c>
      <c r="K1731" t="b">
        <v>1</v>
      </c>
      <c r="L1731" t="s">
        <v>36</v>
      </c>
      <c r="M1731">
        <v>50</v>
      </c>
      <c r="N1731" t="s">
        <v>37</v>
      </c>
      <c r="O1731">
        <v>50</v>
      </c>
      <c r="P1731" t="s">
        <v>51</v>
      </c>
      <c r="Q1731">
        <v>0.1</v>
      </c>
      <c r="R1731" s="29">
        <v>45</v>
      </c>
      <c r="S1731" t="s">
        <v>39</v>
      </c>
      <c r="T1731" t="s">
        <v>40</v>
      </c>
      <c r="U1731">
        <v>37.338200000000001</v>
      </c>
      <c r="V1731">
        <v>-121.88630000000001</v>
      </c>
      <c r="W1731">
        <f t="shared" si="54"/>
        <v>2024</v>
      </c>
      <c r="X1731" t="str">
        <f t="shared" si="55"/>
        <v>July</v>
      </c>
      <c r="Y1731" s="2">
        <v>45504</v>
      </c>
      <c r="Z1731">
        <v>0</v>
      </c>
      <c r="AA1731" t="b">
        <v>1</v>
      </c>
      <c r="AB1731" s="2">
        <v>45842</v>
      </c>
      <c r="AC1731">
        <v>13</v>
      </c>
      <c r="AD1731">
        <v>47</v>
      </c>
      <c r="AE1731">
        <v>20</v>
      </c>
      <c r="AF1731">
        <v>0.9</v>
      </c>
      <c r="AG1731">
        <v>5</v>
      </c>
      <c r="AH1731" s="30">
        <v>0</v>
      </c>
      <c r="AI1731">
        <v>0</v>
      </c>
      <c r="AJ1731" t="s">
        <v>41</v>
      </c>
      <c r="AK1731" t="s">
        <v>42</v>
      </c>
      <c r="AL1731" s="29">
        <f>Table1[[#This Row],[membership_tenure_months]]*Table1[[#This Row],[final_price]]</f>
        <v>585</v>
      </c>
    </row>
    <row r="1732" spans="1:38" x14ac:dyDescent="0.35">
      <c r="A1732">
        <v>26</v>
      </c>
      <c r="B1732" t="s">
        <v>54</v>
      </c>
      <c r="C1732">
        <v>1</v>
      </c>
      <c r="D1732" t="s">
        <v>86</v>
      </c>
      <c r="E1732" t="b">
        <v>0</v>
      </c>
      <c r="F1732" s="1">
        <v>0.59791666666666665</v>
      </c>
      <c r="G1732" s="1">
        <v>0.72013888888888888</v>
      </c>
      <c r="H1732">
        <v>176</v>
      </c>
      <c r="I1732" t="b">
        <v>1</v>
      </c>
      <c r="J1732" t="b">
        <v>0</v>
      </c>
      <c r="K1732" t="b">
        <v>0</v>
      </c>
      <c r="L1732" t="s">
        <v>36</v>
      </c>
      <c r="M1732">
        <v>20</v>
      </c>
      <c r="N1732" t="s">
        <v>37</v>
      </c>
      <c r="O1732">
        <v>20</v>
      </c>
      <c r="P1732" t="s">
        <v>51</v>
      </c>
      <c r="Q1732">
        <v>0.1</v>
      </c>
      <c r="R1732" s="29">
        <v>18</v>
      </c>
      <c r="S1732" t="s">
        <v>56</v>
      </c>
      <c r="T1732" t="s">
        <v>83</v>
      </c>
      <c r="U1732">
        <v>33.770099999999999</v>
      </c>
      <c r="V1732">
        <v>-118.19370000000001</v>
      </c>
      <c r="W1732">
        <f t="shared" si="54"/>
        <v>2023</v>
      </c>
      <c r="X1732" t="str">
        <f t="shared" si="55"/>
        <v>August</v>
      </c>
      <c r="Y1732" s="2">
        <v>45166</v>
      </c>
      <c r="Z1732">
        <v>0</v>
      </c>
      <c r="AA1732" t="b">
        <v>0</v>
      </c>
      <c r="AB1732" s="2">
        <v>45823</v>
      </c>
      <c r="AC1732">
        <v>24</v>
      </c>
      <c r="AD1732">
        <v>66</v>
      </c>
      <c r="AE1732">
        <v>4</v>
      </c>
      <c r="AF1732">
        <v>2.9</v>
      </c>
      <c r="AG1732">
        <v>2</v>
      </c>
      <c r="AH1732" s="30">
        <v>1</v>
      </c>
      <c r="AI1732">
        <v>0</v>
      </c>
      <c r="AJ1732" t="s">
        <v>84</v>
      </c>
      <c r="AK1732" t="s">
        <v>42</v>
      </c>
      <c r="AL1732" s="29">
        <f>Table1[[#This Row],[membership_tenure_months]]*Table1[[#This Row],[final_price]]</f>
        <v>432</v>
      </c>
    </row>
    <row r="1733" spans="1:38" x14ac:dyDescent="0.35">
      <c r="A1733">
        <v>23</v>
      </c>
      <c r="B1733" t="s">
        <v>34</v>
      </c>
      <c r="C1733">
        <v>2</v>
      </c>
      <c r="D1733" t="s">
        <v>127</v>
      </c>
      <c r="E1733" t="b">
        <v>1</v>
      </c>
      <c r="F1733" s="1">
        <v>0.61250000000000004</v>
      </c>
      <c r="G1733" s="1">
        <v>0.7055555555555556</v>
      </c>
      <c r="H1733">
        <v>134</v>
      </c>
      <c r="I1733" t="b">
        <v>1</v>
      </c>
      <c r="J1733" t="b">
        <v>1</v>
      </c>
      <c r="K1733" t="b">
        <v>0</v>
      </c>
      <c r="L1733" t="s">
        <v>80</v>
      </c>
      <c r="M1733">
        <v>50</v>
      </c>
      <c r="N1733" t="s">
        <v>37</v>
      </c>
      <c r="O1733">
        <v>50</v>
      </c>
      <c r="P1733" t="s">
        <v>38</v>
      </c>
      <c r="Q1733">
        <v>0.05</v>
      </c>
      <c r="R1733" s="29">
        <v>47.5</v>
      </c>
      <c r="S1733" t="s">
        <v>39</v>
      </c>
      <c r="T1733" t="s">
        <v>76</v>
      </c>
      <c r="U1733">
        <v>37.774900000000002</v>
      </c>
      <c r="V1733">
        <v>-122.4194</v>
      </c>
      <c r="W1733">
        <f t="shared" si="54"/>
        <v>2023</v>
      </c>
      <c r="X1733" t="str">
        <f t="shared" si="55"/>
        <v>December</v>
      </c>
      <c r="Y1733" s="2">
        <v>45269</v>
      </c>
      <c r="Z1733">
        <v>7</v>
      </c>
      <c r="AA1733" t="b">
        <v>0</v>
      </c>
      <c r="AB1733" s="2">
        <v>45829</v>
      </c>
      <c r="AC1733">
        <v>20</v>
      </c>
      <c r="AD1733">
        <v>60</v>
      </c>
      <c r="AE1733">
        <v>8</v>
      </c>
      <c r="AF1733">
        <v>2.2000000000000002</v>
      </c>
      <c r="AG1733">
        <v>2.5</v>
      </c>
      <c r="AH1733" s="30">
        <v>0</v>
      </c>
      <c r="AI1733">
        <v>1</v>
      </c>
      <c r="AJ1733" t="s">
        <v>77</v>
      </c>
      <c r="AK1733" t="s">
        <v>42</v>
      </c>
      <c r="AL1733" s="29">
        <f>Table1[[#This Row],[membership_tenure_months]]*Table1[[#This Row],[final_price]]</f>
        <v>950</v>
      </c>
    </row>
    <row r="1734" spans="1:38" x14ac:dyDescent="0.35">
      <c r="A1734">
        <v>13</v>
      </c>
      <c r="B1734" t="s">
        <v>43</v>
      </c>
      <c r="C1734">
        <v>3</v>
      </c>
      <c r="D1734" t="s">
        <v>112</v>
      </c>
      <c r="E1734" t="b">
        <v>0</v>
      </c>
      <c r="F1734" s="1">
        <v>0.85069444444444442</v>
      </c>
      <c r="G1734" s="1">
        <v>0.94722222222222219</v>
      </c>
      <c r="H1734">
        <v>139</v>
      </c>
      <c r="I1734" t="b">
        <v>0</v>
      </c>
      <c r="J1734" t="b">
        <v>1</v>
      </c>
      <c r="K1734" t="b">
        <v>0</v>
      </c>
      <c r="L1734" t="s">
        <v>36</v>
      </c>
      <c r="M1734">
        <v>30</v>
      </c>
      <c r="N1734" t="s">
        <v>37</v>
      </c>
      <c r="O1734">
        <v>30</v>
      </c>
      <c r="P1734" t="s">
        <v>46</v>
      </c>
      <c r="Q1734">
        <v>0</v>
      </c>
      <c r="R1734" s="29">
        <v>30</v>
      </c>
      <c r="S1734" t="s">
        <v>47</v>
      </c>
      <c r="T1734" t="s">
        <v>57</v>
      </c>
      <c r="U1734">
        <v>33.836599999999997</v>
      </c>
      <c r="V1734">
        <v>-117.9143</v>
      </c>
      <c r="W1734">
        <f t="shared" si="54"/>
        <v>2024</v>
      </c>
      <c r="X1734" t="str">
        <f t="shared" si="55"/>
        <v>March</v>
      </c>
      <c r="Y1734" s="2">
        <v>45377</v>
      </c>
      <c r="Z1734">
        <v>4</v>
      </c>
      <c r="AA1734" t="b">
        <v>0</v>
      </c>
      <c r="AB1734" s="2">
        <v>45835</v>
      </c>
      <c r="AC1734">
        <v>17</v>
      </c>
      <c r="AD1734">
        <v>54</v>
      </c>
      <c r="AE1734">
        <v>12</v>
      </c>
      <c r="AF1734">
        <v>2.2999999999999998</v>
      </c>
      <c r="AG1734">
        <v>0</v>
      </c>
      <c r="AH1734" s="30">
        <v>0</v>
      </c>
      <c r="AI1734">
        <v>0</v>
      </c>
      <c r="AJ1734" t="s">
        <v>58</v>
      </c>
      <c r="AK1734" t="s">
        <v>42</v>
      </c>
      <c r="AL1734" s="29">
        <f>Table1[[#This Row],[membership_tenure_months]]*Table1[[#This Row],[final_price]]</f>
        <v>510</v>
      </c>
    </row>
    <row r="1735" spans="1:38" x14ac:dyDescent="0.35">
      <c r="A1735">
        <v>25</v>
      </c>
      <c r="B1735" t="s">
        <v>34</v>
      </c>
      <c r="C1735">
        <v>2</v>
      </c>
      <c r="D1735" t="s">
        <v>127</v>
      </c>
      <c r="E1735" t="b">
        <v>0</v>
      </c>
      <c r="F1735" s="1">
        <v>0.4548611111111111</v>
      </c>
      <c r="G1735" s="1">
        <v>0.57708333333333328</v>
      </c>
      <c r="H1735">
        <v>176</v>
      </c>
      <c r="I1735" t="b">
        <v>1</v>
      </c>
      <c r="J1735" t="b">
        <v>0</v>
      </c>
      <c r="K1735" t="b">
        <v>1</v>
      </c>
      <c r="L1735" t="s">
        <v>80</v>
      </c>
      <c r="M1735">
        <v>50</v>
      </c>
      <c r="N1735" t="s">
        <v>82</v>
      </c>
      <c r="O1735">
        <v>37.5</v>
      </c>
      <c r="P1735" t="s">
        <v>46</v>
      </c>
      <c r="Q1735">
        <v>0</v>
      </c>
      <c r="R1735" s="29">
        <v>37.5</v>
      </c>
      <c r="S1735" t="s">
        <v>39</v>
      </c>
      <c r="T1735" t="s">
        <v>61</v>
      </c>
      <c r="U1735">
        <v>38.581600000000002</v>
      </c>
      <c r="V1735">
        <v>-121.4944</v>
      </c>
      <c r="W1735">
        <f t="shared" si="54"/>
        <v>2025</v>
      </c>
      <c r="X1735" t="str">
        <f t="shared" si="55"/>
        <v>February</v>
      </c>
      <c r="Y1735" s="2">
        <v>45691</v>
      </c>
      <c r="Z1735">
        <v>0</v>
      </c>
      <c r="AA1735" t="b">
        <v>1</v>
      </c>
      <c r="AB1735" s="2">
        <v>45853</v>
      </c>
      <c r="AC1735">
        <v>6</v>
      </c>
      <c r="AD1735">
        <v>36</v>
      </c>
      <c r="AE1735">
        <v>8</v>
      </c>
      <c r="AF1735">
        <v>2.9</v>
      </c>
      <c r="AG1735">
        <v>0</v>
      </c>
      <c r="AH1735" s="30">
        <v>0</v>
      </c>
      <c r="AI1735">
        <v>0</v>
      </c>
      <c r="AJ1735" t="s">
        <v>62</v>
      </c>
      <c r="AK1735" t="s">
        <v>42</v>
      </c>
      <c r="AL1735" s="29">
        <f>Table1[[#This Row],[membership_tenure_months]]*Table1[[#This Row],[final_price]]</f>
        <v>225</v>
      </c>
    </row>
    <row r="1736" spans="1:38" x14ac:dyDescent="0.35">
      <c r="A1736">
        <v>34</v>
      </c>
      <c r="B1736" t="s">
        <v>43</v>
      </c>
      <c r="C1736">
        <v>2</v>
      </c>
      <c r="D1736" t="s">
        <v>92</v>
      </c>
      <c r="E1736" t="b">
        <v>0</v>
      </c>
      <c r="F1736" s="1">
        <v>0.70972222222222225</v>
      </c>
      <c r="G1736" s="1">
        <v>0.77500000000000002</v>
      </c>
      <c r="H1736">
        <v>94</v>
      </c>
      <c r="I1736" t="b">
        <v>1</v>
      </c>
      <c r="J1736" t="b">
        <v>1</v>
      </c>
      <c r="K1736" t="b">
        <v>1</v>
      </c>
      <c r="L1736" t="s">
        <v>36</v>
      </c>
      <c r="M1736">
        <v>30</v>
      </c>
      <c r="N1736" t="s">
        <v>37</v>
      </c>
      <c r="O1736">
        <v>30</v>
      </c>
      <c r="P1736" t="s">
        <v>93</v>
      </c>
      <c r="Q1736">
        <v>0.15</v>
      </c>
      <c r="R1736" s="29">
        <v>25.5</v>
      </c>
      <c r="S1736" t="s">
        <v>47</v>
      </c>
      <c r="T1736" t="s">
        <v>40</v>
      </c>
      <c r="U1736">
        <v>37.338200000000001</v>
      </c>
      <c r="V1736">
        <v>-121.88630000000001</v>
      </c>
      <c r="W1736">
        <f t="shared" si="54"/>
        <v>2022</v>
      </c>
      <c r="X1736" t="str">
        <f t="shared" si="55"/>
        <v>November</v>
      </c>
      <c r="Y1736" s="2">
        <v>44886</v>
      </c>
      <c r="Z1736">
        <v>5</v>
      </c>
      <c r="AA1736" t="b">
        <v>0</v>
      </c>
      <c r="AB1736" s="2">
        <v>45807</v>
      </c>
      <c r="AC1736">
        <v>33</v>
      </c>
      <c r="AD1736">
        <v>82</v>
      </c>
      <c r="AE1736">
        <v>8</v>
      </c>
      <c r="AF1736">
        <v>1.6</v>
      </c>
      <c r="AG1736">
        <v>4.5</v>
      </c>
      <c r="AH1736" s="30">
        <v>1</v>
      </c>
      <c r="AI1736">
        <v>0</v>
      </c>
      <c r="AJ1736" t="s">
        <v>41</v>
      </c>
      <c r="AK1736" t="s">
        <v>42</v>
      </c>
      <c r="AL1736" s="29">
        <f>Table1[[#This Row],[membership_tenure_months]]*Table1[[#This Row],[final_price]]</f>
        <v>841.5</v>
      </c>
    </row>
    <row r="1737" spans="1:38" x14ac:dyDescent="0.35">
      <c r="A1737">
        <v>30</v>
      </c>
      <c r="B1737" t="s">
        <v>54</v>
      </c>
      <c r="C1737">
        <v>5</v>
      </c>
      <c r="D1737" t="s">
        <v>91</v>
      </c>
      <c r="E1737" t="b">
        <v>0</v>
      </c>
      <c r="F1737" s="1">
        <v>0.72847222222222219</v>
      </c>
      <c r="G1737" s="1">
        <v>0.76736111111111116</v>
      </c>
      <c r="H1737">
        <v>56</v>
      </c>
      <c r="I1737" t="b">
        <v>0</v>
      </c>
      <c r="J1737" t="b">
        <v>1</v>
      </c>
      <c r="K1737" t="b">
        <v>0</v>
      </c>
      <c r="L1737" t="s">
        <v>45</v>
      </c>
      <c r="M1737">
        <v>20</v>
      </c>
      <c r="N1737" t="s">
        <v>37</v>
      </c>
      <c r="O1737">
        <v>20</v>
      </c>
      <c r="P1737" t="s">
        <v>93</v>
      </c>
      <c r="Q1737">
        <v>0.15</v>
      </c>
      <c r="R1737" s="29">
        <v>17</v>
      </c>
      <c r="S1737" t="s">
        <v>56</v>
      </c>
      <c r="T1737" t="s">
        <v>48</v>
      </c>
      <c r="U1737">
        <v>36.7378</v>
      </c>
      <c r="V1737">
        <v>-119.7871</v>
      </c>
      <c r="W1737">
        <f t="shared" si="54"/>
        <v>2024</v>
      </c>
      <c r="X1737" t="str">
        <f t="shared" si="55"/>
        <v>February</v>
      </c>
      <c r="Y1737" s="2">
        <v>45351</v>
      </c>
      <c r="Z1737">
        <v>4</v>
      </c>
      <c r="AA1737" t="b">
        <v>0</v>
      </c>
      <c r="AB1737" s="2">
        <v>45834</v>
      </c>
      <c r="AC1737">
        <v>18</v>
      </c>
      <c r="AD1737">
        <v>55</v>
      </c>
      <c r="AE1737">
        <v>20</v>
      </c>
      <c r="AF1737">
        <v>0.9</v>
      </c>
      <c r="AG1737">
        <v>3</v>
      </c>
      <c r="AH1737" s="30">
        <v>0</v>
      </c>
      <c r="AI1737">
        <v>0</v>
      </c>
      <c r="AJ1737" t="s">
        <v>49</v>
      </c>
      <c r="AK1737" t="s">
        <v>42</v>
      </c>
      <c r="AL1737" s="29">
        <f>Table1[[#This Row],[membership_tenure_months]]*Table1[[#This Row],[final_price]]</f>
        <v>306</v>
      </c>
    </row>
    <row r="1738" spans="1:38" x14ac:dyDescent="0.35">
      <c r="A1738">
        <v>49</v>
      </c>
      <c r="B1738" t="s">
        <v>43</v>
      </c>
      <c r="C1738">
        <v>2</v>
      </c>
      <c r="D1738" t="s">
        <v>122</v>
      </c>
      <c r="E1738" t="b">
        <v>0</v>
      </c>
      <c r="F1738" s="1">
        <v>0.77777777777777779</v>
      </c>
      <c r="G1738" s="1">
        <v>0.86527777777777781</v>
      </c>
      <c r="H1738">
        <v>126</v>
      </c>
      <c r="I1738" t="b">
        <v>0</v>
      </c>
      <c r="J1738" t="b">
        <v>1</v>
      </c>
      <c r="K1738" t="b">
        <v>1</v>
      </c>
      <c r="L1738" t="s">
        <v>80</v>
      </c>
      <c r="M1738">
        <v>30</v>
      </c>
      <c r="N1738" t="s">
        <v>82</v>
      </c>
      <c r="O1738">
        <v>22.5</v>
      </c>
      <c r="P1738" t="s">
        <v>38</v>
      </c>
      <c r="Q1738">
        <v>0.05</v>
      </c>
      <c r="R1738" s="29">
        <v>21.375</v>
      </c>
      <c r="S1738" t="s">
        <v>47</v>
      </c>
      <c r="T1738" t="s">
        <v>57</v>
      </c>
      <c r="U1738">
        <v>33.836599999999997</v>
      </c>
      <c r="V1738">
        <v>-117.9143</v>
      </c>
      <c r="W1738">
        <f t="shared" si="54"/>
        <v>2024</v>
      </c>
      <c r="X1738" t="str">
        <f t="shared" si="55"/>
        <v>November</v>
      </c>
      <c r="Y1738" s="2">
        <v>45623</v>
      </c>
      <c r="Z1738">
        <v>3</v>
      </c>
      <c r="AA1738" t="b">
        <v>1</v>
      </c>
      <c r="AB1738" s="2">
        <v>45849</v>
      </c>
      <c r="AC1738">
        <v>9</v>
      </c>
      <c r="AD1738">
        <v>40</v>
      </c>
      <c r="AE1738">
        <v>8</v>
      </c>
      <c r="AF1738">
        <v>2.1</v>
      </c>
      <c r="AG1738">
        <v>1.1200000000000001</v>
      </c>
      <c r="AH1738" s="30">
        <v>0</v>
      </c>
      <c r="AI1738">
        <v>0</v>
      </c>
      <c r="AJ1738" t="s">
        <v>58</v>
      </c>
      <c r="AK1738" t="s">
        <v>42</v>
      </c>
      <c r="AL1738" s="29">
        <f>Table1[[#This Row],[membership_tenure_months]]*Table1[[#This Row],[final_price]]</f>
        <v>192.375</v>
      </c>
    </row>
    <row r="1739" spans="1:38" x14ac:dyDescent="0.35">
      <c r="A1739">
        <v>33</v>
      </c>
      <c r="B1739" t="s">
        <v>54</v>
      </c>
      <c r="C1739">
        <v>3</v>
      </c>
      <c r="D1739" t="s">
        <v>105</v>
      </c>
      <c r="E1739" t="b">
        <v>1</v>
      </c>
      <c r="F1739" s="1">
        <v>0.43333333333333335</v>
      </c>
      <c r="G1739" s="1">
        <v>0.53333333333333333</v>
      </c>
      <c r="H1739">
        <v>144</v>
      </c>
      <c r="I1739" t="b">
        <v>0</v>
      </c>
      <c r="J1739" t="b">
        <v>1</v>
      </c>
      <c r="K1739" t="b">
        <v>0</v>
      </c>
      <c r="L1739" t="s">
        <v>80</v>
      </c>
      <c r="M1739">
        <v>20</v>
      </c>
      <c r="N1739" t="s">
        <v>82</v>
      </c>
      <c r="O1739">
        <v>15</v>
      </c>
      <c r="P1739" t="s">
        <v>46</v>
      </c>
      <c r="Q1739">
        <v>0</v>
      </c>
      <c r="R1739" s="29">
        <v>15</v>
      </c>
      <c r="S1739" t="s">
        <v>56</v>
      </c>
      <c r="T1739" t="s">
        <v>83</v>
      </c>
      <c r="U1739">
        <v>33.770099999999999</v>
      </c>
      <c r="V1739">
        <v>-118.19370000000001</v>
      </c>
      <c r="W1739">
        <f t="shared" si="54"/>
        <v>2024</v>
      </c>
      <c r="X1739" t="str">
        <f t="shared" si="55"/>
        <v>May</v>
      </c>
      <c r="Y1739" s="2">
        <v>45439</v>
      </c>
      <c r="Z1739">
        <v>7</v>
      </c>
      <c r="AA1739" t="b">
        <v>0</v>
      </c>
      <c r="AB1739" s="2">
        <v>45838</v>
      </c>
      <c r="AC1739">
        <v>15</v>
      </c>
      <c r="AD1739">
        <v>51</v>
      </c>
      <c r="AE1739">
        <v>12</v>
      </c>
      <c r="AF1739">
        <v>2.4</v>
      </c>
      <c r="AG1739">
        <v>0</v>
      </c>
      <c r="AH1739" s="30">
        <v>0</v>
      </c>
      <c r="AI1739">
        <v>0</v>
      </c>
      <c r="AJ1739" t="s">
        <v>84</v>
      </c>
      <c r="AK1739" t="s">
        <v>42</v>
      </c>
      <c r="AL1739" s="29">
        <f>Table1[[#This Row],[membership_tenure_months]]*Table1[[#This Row],[final_price]]</f>
        <v>225</v>
      </c>
    </row>
    <row r="1740" spans="1:38" x14ac:dyDescent="0.35">
      <c r="A1740">
        <v>31</v>
      </c>
      <c r="B1740" t="s">
        <v>34</v>
      </c>
      <c r="C1740">
        <v>2</v>
      </c>
      <c r="D1740" t="s">
        <v>135</v>
      </c>
      <c r="E1740" t="b">
        <v>1</v>
      </c>
      <c r="F1740" s="1">
        <v>0.85277777777777775</v>
      </c>
      <c r="G1740" s="1">
        <v>0.8930555555555556</v>
      </c>
      <c r="H1740">
        <v>58</v>
      </c>
      <c r="I1740" t="b">
        <v>0</v>
      </c>
      <c r="J1740" t="b">
        <v>1</v>
      </c>
      <c r="K1740" t="b">
        <v>0</v>
      </c>
      <c r="L1740" t="s">
        <v>45</v>
      </c>
      <c r="M1740">
        <v>50</v>
      </c>
      <c r="N1740" t="s">
        <v>37</v>
      </c>
      <c r="O1740">
        <v>50</v>
      </c>
      <c r="P1740" t="s">
        <v>93</v>
      </c>
      <c r="Q1740">
        <v>0.15</v>
      </c>
      <c r="R1740" s="29">
        <v>42.5</v>
      </c>
      <c r="S1740" t="s">
        <v>39</v>
      </c>
      <c r="T1740" t="s">
        <v>61</v>
      </c>
      <c r="U1740">
        <v>38.581600000000002</v>
      </c>
      <c r="V1740">
        <v>-121.4944</v>
      </c>
      <c r="W1740">
        <f t="shared" si="54"/>
        <v>2024</v>
      </c>
      <c r="X1740" t="str">
        <f t="shared" si="55"/>
        <v>April</v>
      </c>
      <c r="Y1740" s="2">
        <v>45389</v>
      </c>
      <c r="Z1740">
        <v>4</v>
      </c>
      <c r="AA1740" t="b">
        <v>0</v>
      </c>
      <c r="AB1740" s="2">
        <v>45836</v>
      </c>
      <c r="AC1740">
        <v>16</v>
      </c>
      <c r="AD1740">
        <v>53</v>
      </c>
      <c r="AE1740">
        <v>8</v>
      </c>
      <c r="AF1740">
        <v>1</v>
      </c>
      <c r="AG1740">
        <v>7.5</v>
      </c>
      <c r="AH1740" s="30">
        <v>0</v>
      </c>
      <c r="AI1740">
        <v>0</v>
      </c>
      <c r="AJ1740" t="s">
        <v>62</v>
      </c>
      <c r="AK1740" t="s">
        <v>42</v>
      </c>
      <c r="AL1740" s="29">
        <f>Table1[[#This Row],[membership_tenure_months]]*Table1[[#This Row],[final_price]]</f>
        <v>680</v>
      </c>
    </row>
    <row r="1741" spans="1:38" x14ac:dyDescent="0.35">
      <c r="A1741">
        <v>24</v>
      </c>
      <c r="B1741" t="s">
        <v>54</v>
      </c>
      <c r="C1741">
        <v>3</v>
      </c>
      <c r="D1741" t="s">
        <v>74</v>
      </c>
      <c r="E1741" t="b">
        <v>1</v>
      </c>
      <c r="F1741" s="1">
        <v>0.5</v>
      </c>
      <c r="G1741" s="1">
        <v>0.58888888888888891</v>
      </c>
      <c r="H1741">
        <v>128</v>
      </c>
      <c r="I1741" t="b">
        <v>1</v>
      </c>
      <c r="J1741" t="b">
        <v>0</v>
      </c>
      <c r="K1741" t="b">
        <v>1</v>
      </c>
      <c r="L1741" t="s">
        <v>75</v>
      </c>
      <c r="M1741">
        <v>20</v>
      </c>
      <c r="N1741" t="s">
        <v>37</v>
      </c>
      <c r="O1741">
        <v>20</v>
      </c>
      <c r="P1741" t="s">
        <v>51</v>
      </c>
      <c r="Q1741">
        <v>0.1</v>
      </c>
      <c r="R1741" s="29">
        <v>18</v>
      </c>
      <c r="S1741" t="s">
        <v>56</v>
      </c>
      <c r="T1741" t="s">
        <v>76</v>
      </c>
      <c r="U1741">
        <v>37.774900000000002</v>
      </c>
      <c r="V1741">
        <v>-122.4194</v>
      </c>
      <c r="W1741">
        <f t="shared" si="54"/>
        <v>2023</v>
      </c>
      <c r="X1741" t="str">
        <f t="shared" si="55"/>
        <v>January</v>
      </c>
      <c r="Y1741" s="2">
        <v>44949</v>
      </c>
      <c r="Z1741">
        <v>0</v>
      </c>
      <c r="AA1741" t="b">
        <v>0</v>
      </c>
      <c r="AB1741" s="2">
        <v>45811</v>
      </c>
      <c r="AC1741">
        <v>31</v>
      </c>
      <c r="AD1741">
        <v>78</v>
      </c>
      <c r="AE1741">
        <v>12</v>
      </c>
      <c r="AF1741">
        <v>2.1</v>
      </c>
      <c r="AG1741">
        <v>2</v>
      </c>
      <c r="AH1741" s="30">
        <v>1</v>
      </c>
      <c r="AI1741">
        <v>0</v>
      </c>
      <c r="AJ1741" t="s">
        <v>77</v>
      </c>
      <c r="AK1741" t="s">
        <v>42</v>
      </c>
      <c r="AL1741" s="29">
        <f>Table1[[#This Row],[membership_tenure_months]]*Table1[[#This Row],[final_price]]</f>
        <v>558</v>
      </c>
    </row>
    <row r="1742" spans="1:38" x14ac:dyDescent="0.35">
      <c r="A1742">
        <v>49</v>
      </c>
      <c r="B1742" t="s">
        <v>43</v>
      </c>
      <c r="C1742">
        <v>2</v>
      </c>
      <c r="D1742" t="s">
        <v>158</v>
      </c>
      <c r="E1742" t="b">
        <v>0</v>
      </c>
      <c r="F1742" s="1">
        <v>0.65347222222222223</v>
      </c>
      <c r="G1742" s="1">
        <v>0.73958333333333337</v>
      </c>
      <c r="H1742">
        <v>124</v>
      </c>
      <c r="I1742" t="b">
        <v>1</v>
      </c>
      <c r="J1742" t="b">
        <v>0</v>
      </c>
      <c r="K1742" t="b">
        <v>0</v>
      </c>
      <c r="L1742" t="s">
        <v>36</v>
      </c>
      <c r="M1742">
        <v>30</v>
      </c>
      <c r="N1742" t="s">
        <v>37</v>
      </c>
      <c r="O1742">
        <v>30</v>
      </c>
      <c r="P1742" t="s">
        <v>51</v>
      </c>
      <c r="Q1742">
        <v>0.1</v>
      </c>
      <c r="R1742" s="29">
        <v>27</v>
      </c>
      <c r="S1742" t="s">
        <v>47</v>
      </c>
      <c r="T1742" t="s">
        <v>64</v>
      </c>
      <c r="U1742">
        <v>34.052199999999999</v>
      </c>
      <c r="V1742">
        <v>-118.2437</v>
      </c>
      <c r="W1742">
        <f t="shared" si="54"/>
        <v>2023</v>
      </c>
      <c r="X1742" t="str">
        <f t="shared" si="55"/>
        <v>May</v>
      </c>
      <c r="Y1742" s="2">
        <v>45049</v>
      </c>
      <c r="Z1742">
        <v>0</v>
      </c>
      <c r="AA1742" t="b">
        <v>0</v>
      </c>
      <c r="AB1742" s="2">
        <v>45816</v>
      </c>
      <c r="AC1742">
        <v>27</v>
      </c>
      <c r="AD1742">
        <v>73</v>
      </c>
      <c r="AE1742">
        <v>8</v>
      </c>
      <c r="AF1742">
        <v>2.1</v>
      </c>
      <c r="AG1742">
        <v>3</v>
      </c>
      <c r="AH1742" s="30">
        <v>1</v>
      </c>
      <c r="AI1742">
        <v>0</v>
      </c>
      <c r="AJ1742" t="s">
        <v>65</v>
      </c>
      <c r="AK1742" t="s">
        <v>42</v>
      </c>
      <c r="AL1742" s="29">
        <f>Table1[[#This Row],[membership_tenure_months]]*Table1[[#This Row],[final_price]]</f>
        <v>729</v>
      </c>
    </row>
    <row r="1743" spans="1:38" x14ac:dyDescent="0.35">
      <c r="A1743">
        <v>34</v>
      </c>
      <c r="B1743" t="s">
        <v>54</v>
      </c>
      <c r="C1743">
        <v>3</v>
      </c>
      <c r="D1743" t="s">
        <v>119</v>
      </c>
      <c r="E1743" t="b">
        <v>0</v>
      </c>
      <c r="F1743" s="1">
        <v>0.38958333333333334</v>
      </c>
      <c r="G1743" s="1">
        <v>0.46597222222222223</v>
      </c>
      <c r="H1743">
        <v>110</v>
      </c>
      <c r="I1743" t="b">
        <v>1</v>
      </c>
      <c r="J1743" t="b">
        <v>0</v>
      </c>
      <c r="K1743" t="b">
        <v>0</v>
      </c>
      <c r="L1743" t="s">
        <v>60</v>
      </c>
      <c r="M1743">
        <v>20</v>
      </c>
      <c r="N1743" t="s">
        <v>37</v>
      </c>
      <c r="O1743">
        <v>20</v>
      </c>
      <c r="P1743" t="s">
        <v>51</v>
      </c>
      <c r="Q1743">
        <v>0.1</v>
      </c>
      <c r="R1743" s="29">
        <v>18</v>
      </c>
      <c r="S1743" t="s">
        <v>56</v>
      </c>
      <c r="T1743" t="s">
        <v>61</v>
      </c>
      <c r="U1743">
        <v>38.581600000000002</v>
      </c>
      <c r="V1743">
        <v>-121.4944</v>
      </c>
      <c r="W1743">
        <f t="shared" si="54"/>
        <v>2023</v>
      </c>
      <c r="X1743" t="str">
        <f t="shared" si="55"/>
        <v>March</v>
      </c>
      <c r="Y1743" s="2">
        <v>45011</v>
      </c>
      <c r="Z1743">
        <v>0</v>
      </c>
      <c r="AA1743" t="b">
        <v>0</v>
      </c>
      <c r="AB1743" s="2">
        <v>45814</v>
      </c>
      <c r="AC1743">
        <v>29</v>
      </c>
      <c r="AD1743">
        <v>75</v>
      </c>
      <c r="AE1743">
        <v>12</v>
      </c>
      <c r="AF1743">
        <v>1.8</v>
      </c>
      <c r="AG1743">
        <v>2</v>
      </c>
      <c r="AH1743" s="30">
        <v>1</v>
      </c>
      <c r="AI1743">
        <v>0</v>
      </c>
      <c r="AJ1743" t="s">
        <v>62</v>
      </c>
      <c r="AK1743" t="s">
        <v>42</v>
      </c>
      <c r="AL1743" s="29">
        <f>Table1[[#This Row],[membership_tenure_months]]*Table1[[#This Row],[final_price]]</f>
        <v>522</v>
      </c>
    </row>
    <row r="1744" spans="1:38" x14ac:dyDescent="0.35">
      <c r="A1744">
        <v>40</v>
      </c>
      <c r="B1744" t="s">
        <v>34</v>
      </c>
      <c r="C1744">
        <v>3</v>
      </c>
      <c r="D1744" t="s">
        <v>108</v>
      </c>
      <c r="E1744" t="b">
        <v>0</v>
      </c>
      <c r="F1744" s="1">
        <v>0.36180555555555555</v>
      </c>
      <c r="G1744" s="1">
        <v>0.39930555555555558</v>
      </c>
      <c r="H1744">
        <v>54</v>
      </c>
      <c r="I1744" t="b">
        <v>1</v>
      </c>
      <c r="J1744" t="b">
        <v>0</v>
      </c>
      <c r="K1744" t="b">
        <v>1</v>
      </c>
      <c r="L1744" t="s">
        <v>80</v>
      </c>
      <c r="M1744">
        <v>50</v>
      </c>
      <c r="N1744" t="s">
        <v>37</v>
      </c>
      <c r="O1744">
        <v>50</v>
      </c>
      <c r="P1744" t="s">
        <v>93</v>
      </c>
      <c r="Q1744">
        <v>0.15</v>
      </c>
      <c r="R1744" s="29">
        <v>42.5</v>
      </c>
      <c r="S1744" t="s">
        <v>39</v>
      </c>
      <c r="T1744" t="s">
        <v>83</v>
      </c>
      <c r="U1744">
        <v>33.770099999999999</v>
      </c>
      <c r="V1744">
        <v>-118.19370000000001</v>
      </c>
      <c r="W1744">
        <f t="shared" si="54"/>
        <v>2025</v>
      </c>
      <c r="X1744" t="str">
        <f t="shared" si="55"/>
        <v>June</v>
      </c>
      <c r="Y1744" s="2">
        <v>45819</v>
      </c>
      <c r="Z1744">
        <v>0</v>
      </c>
      <c r="AA1744" t="b">
        <v>1</v>
      </c>
      <c r="AB1744" s="2">
        <v>45860</v>
      </c>
      <c r="AC1744">
        <v>2</v>
      </c>
      <c r="AD1744">
        <v>29</v>
      </c>
      <c r="AE1744">
        <v>12</v>
      </c>
      <c r="AF1744">
        <v>0.9</v>
      </c>
      <c r="AG1744">
        <v>7.5</v>
      </c>
      <c r="AH1744" s="30">
        <v>0</v>
      </c>
      <c r="AI1744">
        <v>0</v>
      </c>
      <c r="AJ1744" t="s">
        <v>84</v>
      </c>
      <c r="AK1744" t="s">
        <v>42</v>
      </c>
      <c r="AL1744" s="29">
        <f>Table1[[#This Row],[membership_tenure_months]]*Table1[[#This Row],[final_price]]</f>
        <v>85</v>
      </c>
    </row>
    <row r="1745" spans="1:38" x14ac:dyDescent="0.35">
      <c r="A1745">
        <v>49</v>
      </c>
      <c r="B1745" t="s">
        <v>34</v>
      </c>
      <c r="C1745">
        <v>3</v>
      </c>
      <c r="D1745" t="s">
        <v>109</v>
      </c>
      <c r="E1745" t="b">
        <v>1</v>
      </c>
      <c r="F1745" s="1">
        <v>0.45347222222222222</v>
      </c>
      <c r="G1745" s="1">
        <v>0.56180555555555556</v>
      </c>
      <c r="H1745">
        <v>156</v>
      </c>
      <c r="I1745" t="b">
        <v>0</v>
      </c>
      <c r="J1745" t="b">
        <v>1</v>
      </c>
      <c r="K1745" t="b">
        <v>0</v>
      </c>
      <c r="L1745" t="s">
        <v>80</v>
      </c>
      <c r="M1745">
        <v>50</v>
      </c>
      <c r="N1745" t="s">
        <v>37</v>
      </c>
      <c r="O1745">
        <v>50</v>
      </c>
      <c r="P1745" t="s">
        <v>46</v>
      </c>
      <c r="Q1745">
        <v>0</v>
      </c>
      <c r="R1745" s="29">
        <v>50</v>
      </c>
      <c r="S1745" t="s">
        <v>39</v>
      </c>
      <c r="T1745" t="s">
        <v>64</v>
      </c>
      <c r="U1745">
        <v>34.052199999999999</v>
      </c>
      <c r="V1745">
        <v>-118.2437</v>
      </c>
      <c r="W1745">
        <f t="shared" si="54"/>
        <v>2024</v>
      </c>
      <c r="X1745" t="str">
        <f t="shared" si="55"/>
        <v>April</v>
      </c>
      <c r="Y1745" s="2">
        <v>45387</v>
      </c>
      <c r="Z1745">
        <v>3</v>
      </c>
      <c r="AA1745" t="b">
        <v>0</v>
      </c>
      <c r="AB1745" s="2">
        <v>45836</v>
      </c>
      <c r="AC1745">
        <v>16</v>
      </c>
      <c r="AD1745">
        <v>53</v>
      </c>
      <c r="AE1745">
        <v>12</v>
      </c>
      <c r="AF1745">
        <v>2.6</v>
      </c>
      <c r="AG1745">
        <v>0</v>
      </c>
      <c r="AH1745" s="30">
        <v>0</v>
      </c>
      <c r="AI1745">
        <v>1</v>
      </c>
      <c r="AJ1745" t="s">
        <v>65</v>
      </c>
      <c r="AK1745" t="s">
        <v>42</v>
      </c>
      <c r="AL1745" s="29">
        <f>Table1[[#This Row],[membership_tenure_months]]*Table1[[#This Row],[final_price]]</f>
        <v>800</v>
      </c>
    </row>
    <row r="1746" spans="1:38" x14ac:dyDescent="0.35">
      <c r="A1746">
        <v>16</v>
      </c>
      <c r="B1746" t="s">
        <v>66</v>
      </c>
      <c r="C1746">
        <v>3</v>
      </c>
      <c r="D1746" t="s">
        <v>102</v>
      </c>
      <c r="E1746" t="b">
        <v>0</v>
      </c>
      <c r="F1746" s="1">
        <v>0.77708333333333335</v>
      </c>
      <c r="G1746" s="1">
        <v>0.87083333333333335</v>
      </c>
      <c r="H1746">
        <v>135</v>
      </c>
      <c r="I1746" t="b">
        <v>0</v>
      </c>
      <c r="J1746" t="b">
        <v>0</v>
      </c>
      <c r="K1746" t="b">
        <v>0</v>
      </c>
      <c r="L1746" t="s">
        <v>36</v>
      </c>
      <c r="M1746">
        <v>70</v>
      </c>
      <c r="N1746" t="s">
        <v>97</v>
      </c>
      <c r="O1746">
        <v>63</v>
      </c>
      <c r="P1746" t="s">
        <v>46</v>
      </c>
      <c r="Q1746">
        <v>0</v>
      </c>
      <c r="R1746" s="29">
        <v>63</v>
      </c>
      <c r="S1746" t="s">
        <v>68</v>
      </c>
      <c r="T1746" t="s">
        <v>72</v>
      </c>
      <c r="U1746">
        <v>35.3733</v>
      </c>
      <c r="V1746">
        <v>-119.0187</v>
      </c>
      <c r="W1746">
        <f t="shared" si="54"/>
        <v>2024</v>
      </c>
      <c r="X1746" t="str">
        <f t="shared" si="55"/>
        <v>January</v>
      </c>
      <c r="Y1746" s="2">
        <v>45318</v>
      </c>
      <c r="Z1746">
        <v>0</v>
      </c>
      <c r="AA1746" t="b">
        <v>1</v>
      </c>
      <c r="AB1746" s="2">
        <v>45832</v>
      </c>
      <c r="AC1746">
        <v>19</v>
      </c>
      <c r="AD1746">
        <v>57</v>
      </c>
      <c r="AE1746">
        <v>12</v>
      </c>
      <c r="AF1746">
        <v>2.2000000000000002</v>
      </c>
      <c r="AG1746">
        <v>0</v>
      </c>
      <c r="AH1746" s="30">
        <v>0</v>
      </c>
      <c r="AI1746">
        <v>1</v>
      </c>
      <c r="AJ1746" t="s">
        <v>73</v>
      </c>
      <c r="AK1746" t="s">
        <v>42</v>
      </c>
      <c r="AL1746" s="29">
        <f>Table1[[#This Row],[membership_tenure_months]]*Table1[[#This Row],[final_price]]</f>
        <v>1197</v>
      </c>
    </row>
    <row r="1747" spans="1:38" x14ac:dyDescent="0.35">
      <c r="A1747">
        <v>47</v>
      </c>
      <c r="B1747" t="s">
        <v>54</v>
      </c>
      <c r="C1747">
        <v>2</v>
      </c>
      <c r="D1747" t="s">
        <v>142</v>
      </c>
      <c r="E1747" t="b">
        <v>1</v>
      </c>
      <c r="F1747" s="1">
        <v>0.61250000000000004</v>
      </c>
      <c r="G1747" s="1">
        <v>0.67222222222222228</v>
      </c>
      <c r="H1747">
        <v>86</v>
      </c>
      <c r="I1747" t="b">
        <v>0</v>
      </c>
      <c r="J1747" t="b">
        <v>1</v>
      </c>
      <c r="K1747" t="b">
        <v>1</v>
      </c>
      <c r="L1747" t="s">
        <v>60</v>
      </c>
      <c r="M1747">
        <v>20</v>
      </c>
      <c r="N1747" t="s">
        <v>97</v>
      </c>
      <c r="O1747">
        <v>18</v>
      </c>
      <c r="P1747" t="s">
        <v>46</v>
      </c>
      <c r="Q1747">
        <v>0</v>
      </c>
      <c r="R1747" s="29">
        <v>18</v>
      </c>
      <c r="S1747" t="s">
        <v>56</v>
      </c>
      <c r="T1747" t="s">
        <v>72</v>
      </c>
      <c r="U1747">
        <v>35.3733</v>
      </c>
      <c r="V1747">
        <v>-119.0187</v>
      </c>
      <c r="W1747">
        <f t="shared" si="54"/>
        <v>2025</v>
      </c>
      <c r="X1747" t="str">
        <f t="shared" si="55"/>
        <v>June</v>
      </c>
      <c r="Y1747" s="2">
        <v>45810</v>
      </c>
      <c r="Z1747">
        <v>1</v>
      </c>
      <c r="AA1747" t="b">
        <v>0</v>
      </c>
      <c r="AB1747" s="2">
        <v>45859</v>
      </c>
      <c r="AC1747">
        <v>2</v>
      </c>
      <c r="AD1747">
        <v>30</v>
      </c>
      <c r="AE1747">
        <v>8</v>
      </c>
      <c r="AF1747">
        <v>1.4</v>
      </c>
      <c r="AG1747">
        <v>0</v>
      </c>
      <c r="AH1747" s="30">
        <v>0</v>
      </c>
      <c r="AI1747">
        <v>0</v>
      </c>
      <c r="AJ1747" t="s">
        <v>73</v>
      </c>
      <c r="AK1747" t="s">
        <v>42</v>
      </c>
      <c r="AL1747" s="29">
        <f>Table1[[#This Row],[membership_tenure_months]]*Table1[[#This Row],[final_price]]</f>
        <v>36</v>
      </c>
    </row>
    <row r="1748" spans="1:38" x14ac:dyDescent="0.35">
      <c r="A1748">
        <v>37</v>
      </c>
      <c r="B1748" t="s">
        <v>54</v>
      </c>
      <c r="C1748">
        <v>5</v>
      </c>
      <c r="D1748" t="s">
        <v>131</v>
      </c>
      <c r="E1748" t="b">
        <v>1</v>
      </c>
      <c r="F1748" s="1">
        <v>0.78333333333333333</v>
      </c>
      <c r="G1748" s="1">
        <v>0.87708333333333333</v>
      </c>
      <c r="H1748">
        <v>135</v>
      </c>
      <c r="I1748" t="b">
        <v>0</v>
      </c>
      <c r="J1748" t="b">
        <v>1</v>
      </c>
      <c r="K1748" t="b">
        <v>1</v>
      </c>
      <c r="L1748" t="s">
        <v>36</v>
      </c>
      <c r="M1748">
        <v>20</v>
      </c>
      <c r="N1748" t="s">
        <v>82</v>
      </c>
      <c r="O1748">
        <v>15</v>
      </c>
      <c r="P1748" t="s">
        <v>93</v>
      </c>
      <c r="Q1748">
        <v>0.15</v>
      </c>
      <c r="R1748" s="29">
        <v>12.75</v>
      </c>
      <c r="S1748" t="s">
        <v>56</v>
      </c>
      <c r="T1748" t="s">
        <v>76</v>
      </c>
      <c r="U1748">
        <v>37.774900000000002</v>
      </c>
      <c r="V1748">
        <v>-122.4194</v>
      </c>
      <c r="W1748">
        <f t="shared" si="54"/>
        <v>2024</v>
      </c>
      <c r="X1748" t="str">
        <f t="shared" si="55"/>
        <v>September</v>
      </c>
      <c r="Y1748" s="2">
        <v>45554</v>
      </c>
      <c r="Z1748">
        <v>4</v>
      </c>
      <c r="AA1748" t="b">
        <v>0</v>
      </c>
      <c r="AB1748" s="2">
        <v>45845</v>
      </c>
      <c r="AC1748">
        <v>11</v>
      </c>
      <c r="AD1748">
        <v>44</v>
      </c>
      <c r="AE1748">
        <v>20</v>
      </c>
      <c r="AF1748">
        <v>2.2000000000000002</v>
      </c>
      <c r="AG1748">
        <v>2.25</v>
      </c>
      <c r="AH1748" s="30">
        <v>0</v>
      </c>
      <c r="AI1748">
        <v>0</v>
      </c>
      <c r="AJ1748" t="s">
        <v>77</v>
      </c>
      <c r="AK1748" t="s">
        <v>42</v>
      </c>
      <c r="AL1748" s="29">
        <f>Table1[[#This Row],[membership_tenure_months]]*Table1[[#This Row],[final_price]]</f>
        <v>140.25</v>
      </c>
    </row>
    <row r="1749" spans="1:38" x14ac:dyDescent="0.35">
      <c r="A1749">
        <v>34</v>
      </c>
      <c r="B1749" t="s">
        <v>43</v>
      </c>
      <c r="C1749">
        <v>1</v>
      </c>
      <c r="D1749" t="s">
        <v>63</v>
      </c>
      <c r="E1749" t="b">
        <v>1</v>
      </c>
      <c r="F1749" s="1">
        <v>0.38472222222222224</v>
      </c>
      <c r="G1749" s="1">
        <v>0.49444444444444446</v>
      </c>
      <c r="H1749">
        <v>158</v>
      </c>
      <c r="I1749" t="b">
        <v>0</v>
      </c>
      <c r="J1749" t="b">
        <v>1</v>
      </c>
      <c r="K1749" t="b">
        <v>0</v>
      </c>
      <c r="L1749" t="s">
        <v>36</v>
      </c>
      <c r="M1749">
        <v>30</v>
      </c>
      <c r="N1749" t="s">
        <v>82</v>
      </c>
      <c r="O1749">
        <v>22.5</v>
      </c>
      <c r="P1749" t="s">
        <v>46</v>
      </c>
      <c r="Q1749">
        <v>0</v>
      </c>
      <c r="R1749" s="29">
        <v>22.5</v>
      </c>
      <c r="S1749" t="s">
        <v>47</v>
      </c>
      <c r="T1749" t="s">
        <v>57</v>
      </c>
      <c r="U1749">
        <v>33.836599999999997</v>
      </c>
      <c r="V1749">
        <v>-117.9143</v>
      </c>
      <c r="W1749">
        <f t="shared" si="54"/>
        <v>2023</v>
      </c>
      <c r="X1749" t="str">
        <f t="shared" si="55"/>
        <v>April</v>
      </c>
      <c r="Y1749" s="2">
        <v>45021</v>
      </c>
      <c r="Z1749">
        <v>7</v>
      </c>
      <c r="AA1749" t="b">
        <v>0</v>
      </c>
      <c r="AB1749" s="2">
        <v>45815</v>
      </c>
      <c r="AC1749">
        <v>28</v>
      </c>
      <c r="AD1749">
        <v>74</v>
      </c>
      <c r="AE1749">
        <v>4</v>
      </c>
      <c r="AF1749">
        <v>2.6</v>
      </c>
      <c r="AG1749">
        <v>0</v>
      </c>
      <c r="AH1749" s="30">
        <v>1</v>
      </c>
      <c r="AI1749">
        <v>0</v>
      </c>
      <c r="AJ1749" t="s">
        <v>58</v>
      </c>
      <c r="AK1749" t="s">
        <v>42</v>
      </c>
      <c r="AL1749" s="29">
        <f>Table1[[#This Row],[membership_tenure_months]]*Table1[[#This Row],[final_price]]</f>
        <v>630</v>
      </c>
    </row>
    <row r="1750" spans="1:38" x14ac:dyDescent="0.35">
      <c r="A1750">
        <v>16</v>
      </c>
      <c r="B1750" t="s">
        <v>43</v>
      </c>
      <c r="C1750">
        <v>2</v>
      </c>
      <c r="D1750" t="s">
        <v>115</v>
      </c>
      <c r="E1750" t="b">
        <v>0</v>
      </c>
      <c r="F1750" s="1">
        <v>0.48819444444444443</v>
      </c>
      <c r="G1750" s="1">
        <v>0.53611111111111109</v>
      </c>
      <c r="H1750">
        <v>69</v>
      </c>
      <c r="I1750" t="b">
        <v>0</v>
      </c>
      <c r="J1750" t="b">
        <v>0</v>
      </c>
      <c r="K1750" t="b">
        <v>1</v>
      </c>
      <c r="L1750" t="s">
        <v>80</v>
      </c>
      <c r="M1750">
        <v>30</v>
      </c>
      <c r="N1750" t="s">
        <v>37</v>
      </c>
      <c r="O1750">
        <v>30</v>
      </c>
      <c r="P1750" t="s">
        <v>93</v>
      </c>
      <c r="Q1750">
        <v>0.15</v>
      </c>
      <c r="R1750" s="29">
        <v>25.5</v>
      </c>
      <c r="S1750" t="s">
        <v>47</v>
      </c>
      <c r="T1750" t="s">
        <v>72</v>
      </c>
      <c r="U1750">
        <v>35.3733</v>
      </c>
      <c r="V1750">
        <v>-119.0187</v>
      </c>
      <c r="W1750">
        <f t="shared" si="54"/>
        <v>2025</v>
      </c>
      <c r="X1750" t="str">
        <f t="shared" si="55"/>
        <v>January</v>
      </c>
      <c r="Y1750" s="2">
        <v>45684</v>
      </c>
      <c r="Z1750">
        <v>0</v>
      </c>
      <c r="AA1750" t="b">
        <v>0</v>
      </c>
      <c r="AB1750" s="2">
        <v>45852</v>
      </c>
      <c r="AC1750">
        <v>7</v>
      </c>
      <c r="AD1750">
        <v>37</v>
      </c>
      <c r="AE1750">
        <v>8</v>
      </c>
      <c r="AF1750">
        <v>1.2</v>
      </c>
      <c r="AG1750">
        <v>4.5</v>
      </c>
      <c r="AH1750" s="30">
        <v>0</v>
      </c>
      <c r="AI1750">
        <v>0</v>
      </c>
      <c r="AJ1750" t="s">
        <v>73</v>
      </c>
      <c r="AK1750" t="s">
        <v>42</v>
      </c>
      <c r="AL1750" s="29">
        <f>Table1[[#This Row],[membership_tenure_months]]*Table1[[#This Row],[final_price]]</f>
        <v>178.5</v>
      </c>
    </row>
    <row r="1751" spans="1:38" x14ac:dyDescent="0.35">
      <c r="A1751">
        <v>27</v>
      </c>
      <c r="B1751" t="s">
        <v>34</v>
      </c>
      <c r="C1751">
        <v>2</v>
      </c>
      <c r="D1751" t="s">
        <v>122</v>
      </c>
      <c r="E1751" t="b">
        <v>1</v>
      </c>
      <c r="F1751" s="1">
        <v>0.69097222222222221</v>
      </c>
      <c r="G1751" s="1">
        <v>0.78888888888888886</v>
      </c>
      <c r="H1751">
        <v>141</v>
      </c>
      <c r="I1751" t="b">
        <v>1</v>
      </c>
      <c r="J1751" t="b">
        <v>1</v>
      </c>
      <c r="K1751" t="b">
        <v>0</v>
      </c>
      <c r="L1751" t="s">
        <v>36</v>
      </c>
      <c r="M1751">
        <v>50</v>
      </c>
      <c r="N1751" t="s">
        <v>82</v>
      </c>
      <c r="O1751">
        <v>37.5</v>
      </c>
      <c r="P1751" t="s">
        <v>93</v>
      </c>
      <c r="Q1751">
        <v>0.15</v>
      </c>
      <c r="R1751" s="29">
        <v>31.875</v>
      </c>
      <c r="S1751" t="s">
        <v>39</v>
      </c>
      <c r="T1751" t="s">
        <v>76</v>
      </c>
      <c r="U1751">
        <v>37.774900000000002</v>
      </c>
      <c r="V1751">
        <v>-122.4194</v>
      </c>
      <c r="W1751">
        <f t="shared" si="54"/>
        <v>2023</v>
      </c>
      <c r="X1751" t="str">
        <f t="shared" si="55"/>
        <v>November</v>
      </c>
      <c r="Y1751" s="2">
        <v>45260</v>
      </c>
      <c r="Z1751">
        <v>8</v>
      </c>
      <c r="AA1751" t="b">
        <v>1</v>
      </c>
      <c r="AB1751" s="2">
        <v>45828</v>
      </c>
      <c r="AC1751">
        <v>21</v>
      </c>
      <c r="AD1751">
        <v>61</v>
      </c>
      <c r="AE1751">
        <v>8</v>
      </c>
      <c r="AF1751">
        <v>2.4</v>
      </c>
      <c r="AG1751">
        <v>5.62</v>
      </c>
      <c r="AH1751" s="30">
        <v>1</v>
      </c>
      <c r="AI1751">
        <v>0</v>
      </c>
      <c r="AJ1751" t="s">
        <v>77</v>
      </c>
      <c r="AK1751" t="s">
        <v>42</v>
      </c>
      <c r="AL1751" s="29">
        <f>Table1[[#This Row],[membership_tenure_months]]*Table1[[#This Row],[final_price]]</f>
        <v>669.375</v>
      </c>
    </row>
    <row r="1752" spans="1:38" x14ac:dyDescent="0.35">
      <c r="A1752">
        <v>24</v>
      </c>
      <c r="B1752" t="s">
        <v>43</v>
      </c>
      <c r="C1752">
        <v>3</v>
      </c>
      <c r="D1752" t="s">
        <v>99</v>
      </c>
      <c r="E1752" t="b">
        <v>1</v>
      </c>
      <c r="F1752" s="1">
        <v>0.87013888888888891</v>
      </c>
      <c r="G1752" s="1">
        <v>0.8979166666666667</v>
      </c>
      <c r="H1752">
        <v>40</v>
      </c>
      <c r="I1752" t="b">
        <v>0</v>
      </c>
      <c r="J1752" t="b">
        <v>0</v>
      </c>
      <c r="K1752" t="b">
        <v>1</v>
      </c>
      <c r="L1752" t="s">
        <v>80</v>
      </c>
      <c r="M1752">
        <v>30</v>
      </c>
      <c r="N1752" t="s">
        <v>37</v>
      </c>
      <c r="O1752">
        <v>30</v>
      </c>
      <c r="P1752" t="s">
        <v>46</v>
      </c>
      <c r="Q1752">
        <v>0</v>
      </c>
      <c r="R1752" s="29">
        <v>30</v>
      </c>
      <c r="S1752" t="s">
        <v>47</v>
      </c>
      <c r="T1752" t="s">
        <v>61</v>
      </c>
      <c r="U1752">
        <v>38.581600000000002</v>
      </c>
      <c r="V1752">
        <v>-121.4944</v>
      </c>
      <c r="W1752">
        <f t="shared" si="54"/>
        <v>2024</v>
      </c>
      <c r="X1752" t="str">
        <f t="shared" si="55"/>
        <v>November</v>
      </c>
      <c r="Y1752" s="2">
        <v>45601</v>
      </c>
      <c r="Z1752">
        <v>0</v>
      </c>
      <c r="AA1752" t="b">
        <v>0</v>
      </c>
      <c r="AB1752" s="2">
        <v>45848</v>
      </c>
      <c r="AC1752">
        <v>9</v>
      </c>
      <c r="AD1752">
        <v>41</v>
      </c>
      <c r="AE1752">
        <v>12</v>
      </c>
      <c r="AF1752">
        <v>0.7</v>
      </c>
      <c r="AG1752">
        <v>0</v>
      </c>
      <c r="AH1752" s="30">
        <v>0</v>
      </c>
      <c r="AI1752">
        <v>0</v>
      </c>
      <c r="AJ1752" t="s">
        <v>62</v>
      </c>
      <c r="AK1752" t="s">
        <v>42</v>
      </c>
      <c r="AL1752" s="29">
        <f>Table1[[#This Row],[membership_tenure_months]]*Table1[[#This Row],[final_price]]</f>
        <v>270</v>
      </c>
    </row>
    <row r="1753" spans="1:38" x14ac:dyDescent="0.35">
      <c r="A1753">
        <v>24</v>
      </c>
      <c r="B1753" t="s">
        <v>66</v>
      </c>
      <c r="C1753">
        <v>2</v>
      </c>
      <c r="D1753" t="s">
        <v>149</v>
      </c>
      <c r="E1753" t="b">
        <v>1</v>
      </c>
      <c r="F1753" s="1">
        <v>0.85069444444444442</v>
      </c>
      <c r="G1753" s="1">
        <v>0.87152777777777779</v>
      </c>
      <c r="H1753">
        <v>30</v>
      </c>
      <c r="I1753" t="b">
        <v>0</v>
      </c>
      <c r="J1753" t="b">
        <v>0</v>
      </c>
      <c r="K1753" t="b">
        <v>1</v>
      </c>
      <c r="L1753" t="s">
        <v>80</v>
      </c>
      <c r="M1753">
        <v>70</v>
      </c>
      <c r="N1753" t="s">
        <v>37</v>
      </c>
      <c r="O1753">
        <v>70</v>
      </c>
      <c r="P1753" t="s">
        <v>51</v>
      </c>
      <c r="Q1753">
        <v>0.1</v>
      </c>
      <c r="R1753" s="29">
        <v>63</v>
      </c>
      <c r="S1753" t="s">
        <v>68</v>
      </c>
      <c r="T1753" t="s">
        <v>76</v>
      </c>
      <c r="U1753">
        <v>37.774900000000002</v>
      </c>
      <c r="V1753">
        <v>-122.4194</v>
      </c>
      <c r="W1753">
        <f t="shared" si="54"/>
        <v>2025</v>
      </c>
      <c r="X1753" t="str">
        <f t="shared" si="55"/>
        <v>June</v>
      </c>
      <c r="Y1753" s="2">
        <v>45818</v>
      </c>
      <c r="Z1753">
        <v>0</v>
      </c>
      <c r="AA1753" t="b">
        <v>0</v>
      </c>
      <c r="AB1753" s="2">
        <v>45860</v>
      </c>
      <c r="AC1753">
        <v>2</v>
      </c>
      <c r="AD1753">
        <v>29</v>
      </c>
      <c r="AE1753">
        <v>8</v>
      </c>
      <c r="AF1753">
        <v>0.5</v>
      </c>
      <c r="AG1753">
        <v>7</v>
      </c>
      <c r="AH1753" s="30">
        <v>0</v>
      </c>
      <c r="AI1753">
        <v>1</v>
      </c>
      <c r="AJ1753" t="s">
        <v>77</v>
      </c>
      <c r="AK1753" t="s">
        <v>42</v>
      </c>
      <c r="AL1753" s="29">
        <f>Table1[[#This Row],[membership_tenure_months]]*Table1[[#This Row],[final_price]]</f>
        <v>126</v>
      </c>
    </row>
    <row r="1754" spans="1:38" x14ac:dyDescent="0.35">
      <c r="A1754">
        <v>49</v>
      </c>
      <c r="B1754" t="s">
        <v>43</v>
      </c>
      <c r="C1754">
        <v>1</v>
      </c>
      <c r="D1754" t="s">
        <v>94</v>
      </c>
      <c r="E1754" t="b">
        <v>1</v>
      </c>
      <c r="F1754" s="1">
        <v>0.33750000000000002</v>
      </c>
      <c r="G1754" s="1">
        <v>0.44513888888888886</v>
      </c>
      <c r="H1754">
        <v>155</v>
      </c>
      <c r="I1754" t="b">
        <v>0</v>
      </c>
      <c r="J1754" t="b">
        <v>1</v>
      </c>
      <c r="K1754" t="b">
        <v>0</v>
      </c>
      <c r="L1754" t="s">
        <v>80</v>
      </c>
      <c r="M1754">
        <v>30</v>
      </c>
      <c r="N1754" t="s">
        <v>37</v>
      </c>
      <c r="O1754">
        <v>30</v>
      </c>
      <c r="P1754" t="s">
        <v>46</v>
      </c>
      <c r="Q1754">
        <v>0</v>
      </c>
      <c r="R1754" s="29">
        <v>30</v>
      </c>
      <c r="S1754" t="s">
        <v>47</v>
      </c>
      <c r="T1754" t="s">
        <v>57</v>
      </c>
      <c r="U1754">
        <v>33.836599999999997</v>
      </c>
      <c r="V1754">
        <v>-117.9143</v>
      </c>
      <c r="W1754">
        <f t="shared" si="54"/>
        <v>2024</v>
      </c>
      <c r="X1754" t="str">
        <f t="shared" si="55"/>
        <v>October</v>
      </c>
      <c r="Y1754" s="2">
        <v>45574</v>
      </c>
      <c r="Z1754">
        <v>5</v>
      </c>
      <c r="AA1754" t="b">
        <v>0</v>
      </c>
      <c r="AB1754" s="2">
        <v>45846</v>
      </c>
      <c r="AC1754">
        <v>10</v>
      </c>
      <c r="AD1754">
        <v>43</v>
      </c>
      <c r="AE1754">
        <v>4</v>
      </c>
      <c r="AF1754">
        <v>2.6</v>
      </c>
      <c r="AG1754">
        <v>0</v>
      </c>
      <c r="AH1754" s="30">
        <v>0</v>
      </c>
      <c r="AI1754">
        <v>0</v>
      </c>
      <c r="AJ1754" t="s">
        <v>58</v>
      </c>
      <c r="AK1754" t="s">
        <v>42</v>
      </c>
      <c r="AL1754" s="29">
        <f>Table1[[#This Row],[membership_tenure_months]]*Table1[[#This Row],[final_price]]</f>
        <v>300</v>
      </c>
    </row>
    <row r="1755" spans="1:38" x14ac:dyDescent="0.35">
      <c r="A1755">
        <v>30</v>
      </c>
      <c r="B1755" t="s">
        <v>43</v>
      </c>
      <c r="C1755">
        <v>3</v>
      </c>
      <c r="D1755" t="s">
        <v>125</v>
      </c>
      <c r="E1755" t="b">
        <v>1</v>
      </c>
      <c r="F1755" s="1">
        <v>0.80277777777777781</v>
      </c>
      <c r="G1755" s="1">
        <v>0.84375</v>
      </c>
      <c r="H1755">
        <v>59</v>
      </c>
      <c r="I1755" t="b">
        <v>0</v>
      </c>
      <c r="J1755" t="b">
        <v>1</v>
      </c>
      <c r="K1755" t="b">
        <v>1</v>
      </c>
      <c r="L1755" t="s">
        <v>36</v>
      </c>
      <c r="M1755">
        <v>30</v>
      </c>
      <c r="N1755" t="s">
        <v>37</v>
      </c>
      <c r="O1755">
        <v>30</v>
      </c>
      <c r="P1755" t="s">
        <v>51</v>
      </c>
      <c r="Q1755">
        <v>0.1</v>
      </c>
      <c r="R1755" s="29">
        <v>27</v>
      </c>
      <c r="S1755" t="s">
        <v>47</v>
      </c>
      <c r="T1755" t="s">
        <v>72</v>
      </c>
      <c r="U1755">
        <v>35.3733</v>
      </c>
      <c r="V1755">
        <v>-119.0187</v>
      </c>
      <c r="W1755">
        <f t="shared" si="54"/>
        <v>2022</v>
      </c>
      <c r="X1755" t="str">
        <f t="shared" si="55"/>
        <v>August</v>
      </c>
      <c r="Y1755" s="2">
        <v>44791</v>
      </c>
      <c r="Z1755">
        <v>3</v>
      </c>
      <c r="AA1755" t="b">
        <v>0</v>
      </c>
      <c r="AB1755" s="2">
        <v>45802</v>
      </c>
      <c r="AC1755">
        <v>36</v>
      </c>
      <c r="AD1755">
        <v>87</v>
      </c>
      <c r="AE1755">
        <v>12</v>
      </c>
      <c r="AF1755">
        <v>1</v>
      </c>
      <c r="AG1755">
        <v>3</v>
      </c>
      <c r="AH1755" s="30">
        <v>1</v>
      </c>
      <c r="AI1755">
        <v>0</v>
      </c>
      <c r="AJ1755" t="s">
        <v>73</v>
      </c>
      <c r="AK1755" t="s">
        <v>42</v>
      </c>
      <c r="AL1755" s="29">
        <f>Table1[[#This Row],[membership_tenure_months]]*Table1[[#This Row],[final_price]]</f>
        <v>972</v>
      </c>
    </row>
    <row r="1756" spans="1:38" x14ac:dyDescent="0.35">
      <c r="A1756">
        <v>15</v>
      </c>
      <c r="B1756" t="s">
        <v>54</v>
      </c>
      <c r="C1756">
        <v>1</v>
      </c>
      <c r="D1756" t="s">
        <v>86</v>
      </c>
      <c r="E1756" t="b">
        <v>1</v>
      </c>
      <c r="F1756" s="1">
        <v>0.33402777777777776</v>
      </c>
      <c r="G1756" s="1">
        <v>0.4375</v>
      </c>
      <c r="H1756">
        <v>149</v>
      </c>
      <c r="I1756" t="b">
        <v>1</v>
      </c>
      <c r="J1756" t="b">
        <v>1</v>
      </c>
      <c r="K1756" t="b">
        <v>1</v>
      </c>
      <c r="L1756" t="s">
        <v>36</v>
      </c>
      <c r="M1756">
        <v>20</v>
      </c>
      <c r="N1756" t="s">
        <v>37</v>
      </c>
      <c r="O1756">
        <v>20</v>
      </c>
      <c r="P1756" t="s">
        <v>51</v>
      </c>
      <c r="Q1756">
        <v>0.1</v>
      </c>
      <c r="R1756" s="29">
        <v>18</v>
      </c>
      <c r="S1756" t="s">
        <v>56</v>
      </c>
      <c r="T1756" t="s">
        <v>61</v>
      </c>
      <c r="U1756">
        <v>38.581600000000002</v>
      </c>
      <c r="V1756">
        <v>-121.4944</v>
      </c>
      <c r="W1756">
        <f t="shared" si="54"/>
        <v>2023</v>
      </c>
      <c r="X1756" t="str">
        <f t="shared" si="55"/>
        <v>February</v>
      </c>
      <c r="Y1756" s="2">
        <v>44977</v>
      </c>
      <c r="Z1756">
        <v>5</v>
      </c>
      <c r="AA1756" t="b">
        <v>1</v>
      </c>
      <c r="AB1756" s="2">
        <v>45812</v>
      </c>
      <c r="AC1756">
        <v>30</v>
      </c>
      <c r="AD1756">
        <v>77</v>
      </c>
      <c r="AE1756">
        <v>4</v>
      </c>
      <c r="AF1756">
        <v>2.5</v>
      </c>
      <c r="AG1756">
        <v>2</v>
      </c>
      <c r="AH1756" s="30">
        <v>1</v>
      </c>
      <c r="AI1756">
        <v>0</v>
      </c>
      <c r="AJ1756" t="s">
        <v>62</v>
      </c>
      <c r="AK1756" t="s">
        <v>42</v>
      </c>
      <c r="AL1756" s="29">
        <f>Table1[[#This Row],[membership_tenure_months]]*Table1[[#This Row],[final_price]]</f>
        <v>540</v>
      </c>
    </row>
    <row r="1757" spans="1:38" x14ac:dyDescent="0.35">
      <c r="A1757">
        <v>36</v>
      </c>
      <c r="B1757" t="s">
        <v>66</v>
      </c>
      <c r="C1757">
        <v>2</v>
      </c>
      <c r="D1757" t="s">
        <v>92</v>
      </c>
      <c r="E1757" t="b">
        <v>1</v>
      </c>
      <c r="F1757" s="1">
        <v>0.7631944444444444</v>
      </c>
      <c r="G1757" s="1">
        <v>0.83472222222222225</v>
      </c>
      <c r="H1757">
        <v>103</v>
      </c>
      <c r="I1757" t="b">
        <v>0</v>
      </c>
      <c r="J1757" t="b">
        <v>1</v>
      </c>
      <c r="K1757" t="b">
        <v>1</v>
      </c>
      <c r="L1757" t="s">
        <v>36</v>
      </c>
      <c r="M1757">
        <v>70</v>
      </c>
      <c r="N1757" t="s">
        <v>82</v>
      </c>
      <c r="O1757">
        <v>52.5</v>
      </c>
      <c r="P1757" t="s">
        <v>38</v>
      </c>
      <c r="Q1757">
        <v>0.05</v>
      </c>
      <c r="R1757" s="29">
        <v>49.875</v>
      </c>
      <c r="S1757" t="s">
        <v>68</v>
      </c>
      <c r="T1757" t="s">
        <v>83</v>
      </c>
      <c r="U1757">
        <v>33.770099999999999</v>
      </c>
      <c r="V1757">
        <v>-118.19370000000001</v>
      </c>
      <c r="W1757">
        <f t="shared" si="54"/>
        <v>2022</v>
      </c>
      <c r="X1757" t="str">
        <f t="shared" si="55"/>
        <v>September</v>
      </c>
      <c r="Y1757" s="2">
        <v>44809</v>
      </c>
      <c r="Z1757">
        <v>7</v>
      </c>
      <c r="AA1757" t="b">
        <v>1</v>
      </c>
      <c r="AB1757" s="2">
        <v>45803</v>
      </c>
      <c r="AC1757">
        <v>35</v>
      </c>
      <c r="AD1757">
        <v>86</v>
      </c>
      <c r="AE1757">
        <v>8</v>
      </c>
      <c r="AF1757">
        <v>1.7</v>
      </c>
      <c r="AG1757">
        <v>2.62</v>
      </c>
      <c r="AH1757" s="30">
        <v>1</v>
      </c>
      <c r="AI1757">
        <v>1</v>
      </c>
      <c r="AJ1757" t="s">
        <v>84</v>
      </c>
      <c r="AK1757" t="s">
        <v>42</v>
      </c>
      <c r="AL1757" s="29">
        <f>Table1[[#This Row],[membership_tenure_months]]*Table1[[#This Row],[final_price]]</f>
        <v>1745.625</v>
      </c>
    </row>
    <row r="1758" spans="1:38" x14ac:dyDescent="0.35">
      <c r="A1758">
        <v>24</v>
      </c>
      <c r="B1758" t="s">
        <v>34</v>
      </c>
      <c r="C1758">
        <v>3</v>
      </c>
      <c r="D1758" t="s">
        <v>168</v>
      </c>
      <c r="E1758" t="b">
        <v>0</v>
      </c>
      <c r="F1758" s="1">
        <v>0.80069444444444449</v>
      </c>
      <c r="G1758" s="1">
        <v>0.83472222222222225</v>
      </c>
      <c r="H1758">
        <v>49</v>
      </c>
      <c r="I1758" t="b">
        <v>0</v>
      </c>
      <c r="J1758" t="b">
        <v>1</v>
      </c>
      <c r="K1758" t="b">
        <v>1</v>
      </c>
      <c r="L1758" t="s">
        <v>36</v>
      </c>
      <c r="M1758">
        <v>50</v>
      </c>
      <c r="N1758" t="s">
        <v>37</v>
      </c>
      <c r="O1758">
        <v>50</v>
      </c>
      <c r="P1758" t="s">
        <v>38</v>
      </c>
      <c r="Q1758">
        <v>0.05</v>
      </c>
      <c r="R1758" s="29">
        <v>47.5</v>
      </c>
      <c r="S1758" t="s">
        <v>39</v>
      </c>
      <c r="T1758" t="s">
        <v>76</v>
      </c>
      <c r="U1758">
        <v>37.774900000000002</v>
      </c>
      <c r="V1758">
        <v>-122.4194</v>
      </c>
      <c r="W1758">
        <f t="shared" si="54"/>
        <v>2024</v>
      </c>
      <c r="X1758" t="str">
        <f t="shared" si="55"/>
        <v>January</v>
      </c>
      <c r="Y1758" s="2">
        <v>45311</v>
      </c>
      <c r="Z1758">
        <v>2</v>
      </c>
      <c r="AA1758" t="b">
        <v>1</v>
      </c>
      <c r="AB1758" s="2">
        <v>45831</v>
      </c>
      <c r="AC1758">
        <v>19</v>
      </c>
      <c r="AD1758">
        <v>58</v>
      </c>
      <c r="AE1758">
        <v>12</v>
      </c>
      <c r="AF1758">
        <v>0.8</v>
      </c>
      <c r="AG1758">
        <v>2.5</v>
      </c>
      <c r="AH1758" s="30">
        <v>0</v>
      </c>
      <c r="AI1758">
        <v>1</v>
      </c>
      <c r="AJ1758" t="s">
        <v>77</v>
      </c>
      <c r="AK1758" t="s">
        <v>42</v>
      </c>
      <c r="AL1758" s="29">
        <f>Table1[[#This Row],[membership_tenure_months]]*Table1[[#This Row],[final_price]]</f>
        <v>902.5</v>
      </c>
    </row>
    <row r="1759" spans="1:38" x14ac:dyDescent="0.35">
      <c r="A1759">
        <v>48</v>
      </c>
      <c r="B1759" t="s">
        <v>34</v>
      </c>
      <c r="C1759">
        <v>4</v>
      </c>
      <c r="D1759" t="s">
        <v>170</v>
      </c>
      <c r="E1759" t="b">
        <v>0</v>
      </c>
      <c r="F1759" s="1">
        <v>0.39861111111111114</v>
      </c>
      <c r="G1759" s="1">
        <v>0.42430555555555555</v>
      </c>
      <c r="H1759">
        <v>37</v>
      </c>
      <c r="I1759" t="b">
        <v>0</v>
      </c>
      <c r="J1759" t="b">
        <v>0</v>
      </c>
      <c r="K1759" t="b">
        <v>0</v>
      </c>
      <c r="L1759" t="s">
        <v>36</v>
      </c>
      <c r="M1759">
        <v>50</v>
      </c>
      <c r="N1759" t="s">
        <v>82</v>
      </c>
      <c r="O1759">
        <v>37.5</v>
      </c>
      <c r="P1759" t="s">
        <v>46</v>
      </c>
      <c r="Q1759">
        <v>0</v>
      </c>
      <c r="R1759" s="29">
        <v>37.5</v>
      </c>
      <c r="S1759" t="s">
        <v>39</v>
      </c>
      <c r="T1759" t="s">
        <v>72</v>
      </c>
      <c r="U1759">
        <v>35.3733</v>
      </c>
      <c r="V1759">
        <v>-119.0187</v>
      </c>
      <c r="W1759">
        <f t="shared" si="54"/>
        <v>2025</v>
      </c>
      <c r="X1759" t="str">
        <f t="shared" si="55"/>
        <v>February</v>
      </c>
      <c r="Y1759" s="2">
        <v>45714</v>
      </c>
      <c r="Z1759">
        <v>0</v>
      </c>
      <c r="AA1759" t="b">
        <v>1</v>
      </c>
      <c r="AB1759" s="2">
        <v>45854</v>
      </c>
      <c r="AC1759">
        <v>6</v>
      </c>
      <c r="AD1759">
        <v>35</v>
      </c>
      <c r="AE1759">
        <v>16</v>
      </c>
      <c r="AF1759">
        <v>0.6</v>
      </c>
      <c r="AG1759">
        <v>0</v>
      </c>
      <c r="AH1759" s="30">
        <v>0</v>
      </c>
      <c r="AI1759">
        <v>0</v>
      </c>
      <c r="AJ1759" t="s">
        <v>73</v>
      </c>
      <c r="AK1759" t="s">
        <v>42</v>
      </c>
      <c r="AL1759" s="29">
        <f>Table1[[#This Row],[membership_tenure_months]]*Table1[[#This Row],[final_price]]</f>
        <v>225</v>
      </c>
    </row>
    <row r="1760" spans="1:38" x14ac:dyDescent="0.35">
      <c r="A1760">
        <v>16</v>
      </c>
      <c r="B1760" t="s">
        <v>54</v>
      </c>
      <c r="C1760">
        <v>1</v>
      </c>
      <c r="D1760" t="s">
        <v>116</v>
      </c>
      <c r="E1760" t="b">
        <v>1</v>
      </c>
      <c r="F1760" s="1">
        <v>0.83472222222222225</v>
      </c>
      <c r="G1760" s="1">
        <v>0.94236111111111109</v>
      </c>
      <c r="H1760">
        <v>155</v>
      </c>
      <c r="I1760" t="b">
        <v>0</v>
      </c>
      <c r="J1760" t="b">
        <v>1</v>
      </c>
      <c r="K1760" t="b">
        <v>0</v>
      </c>
      <c r="L1760" t="s">
        <v>36</v>
      </c>
      <c r="M1760">
        <v>20</v>
      </c>
      <c r="N1760" t="s">
        <v>37</v>
      </c>
      <c r="O1760">
        <v>20</v>
      </c>
      <c r="P1760" t="s">
        <v>38</v>
      </c>
      <c r="Q1760">
        <v>0.05</v>
      </c>
      <c r="R1760" s="29">
        <v>19</v>
      </c>
      <c r="S1760" t="s">
        <v>56</v>
      </c>
      <c r="T1760" t="s">
        <v>48</v>
      </c>
      <c r="U1760">
        <v>36.7378</v>
      </c>
      <c r="V1760">
        <v>-119.7871</v>
      </c>
      <c r="W1760">
        <f t="shared" si="54"/>
        <v>2023</v>
      </c>
      <c r="X1760" t="str">
        <f t="shared" si="55"/>
        <v>November</v>
      </c>
      <c r="Y1760" s="2">
        <v>45247</v>
      </c>
      <c r="Z1760">
        <v>3</v>
      </c>
      <c r="AA1760" t="b">
        <v>0</v>
      </c>
      <c r="AB1760" s="2">
        <v>45828</v>
      </c>
      <c r="AC1760">
        <v>21</v>
      </c>
      <c r="AD1760">
        <v>61</v>
      </c>
      <c r="AE1760">
        <v>4</v>
      </c>
      <c r="AF1760">
        <v>2.6</v>
      </c>
      <c r="AG1760">
        <v>1</v>
      </c>
      <c r="AH1760" s="30">
        <v>1</v>
      </c>
      <c r="AI1760">
        <v>0</v>
      </c>
      <c r="AJ1760" t="s">
        <v>49</v>
      </c>
      <c r="AK1760" t="s">
        <v>42</v>
      </c>
      <c r="AL1760" s="29">
        <f>Table1[[#This Row],[membership_tenure_months]]*Table1[[#This Row],[final_price]]</f>
        <v>399</v>
      </c>
    </row>
    <row r="1761" spans="1:38" x14ac:dyDescent="0.35">
      <c r="A1761">
        <v>14</v>
      </c>
      <c r="B1761" t="s">
        <v>54</v>
      </c>
      <c r="C1761">
        <v>3</v>
      </c>
      <c r="D1761" t="s">
        <v>150</v>
      </c>
      <c r="E1761" t="b">
        <v>0</v>
      </c>
      <c r="F1761" s="1">
        <v>0.67013888888888884</v>
      </c>
      <c r="G1761" s="1">
        <v>0.79513888888888884</v>
      </c>
      <c r="H1761">
        <v>180</v>
      </c>
      <c r="I1761" t="b">
        <v>1</v>
      </c>
      <c r="J1761" t="b">
        <v>1</v>
      </c>
      <c r="K1761" t="b">
        <v>0</v>
      </c>
      <c r="L1761" t="s">
        <v>80</v>
      </c>
      <c r="M1761">
        <v>20</v>
      </c>
      <c r="N1761" t="s">
        <v>37</v>
      </c>
      <c r="O1761">
        <v>20</v>
      </c>
      <c r="P1761" t="s">
        <v>51</v>
      </c>
      <c r="Q1761">
        <v>0.1</v>
      </c>
      <c r="R1761" s="29">
        <v>18</v>
      </c>
      <c r="S1761" t="s">
        <v>56</v>
      </c>
      <c r="T1761" t="s">
        <v>48</v>
      </c>
      <c r="U1761">
        <v>36.7378</v>
      </c>
      <c r="V1761">
        <v>-119.7871</v>
      </c>
      <c r="W1761">
        <f t="shared" si="54"/>
        <v>2024</v>
      </c>
      <c r="X1761" t="str">
        <f t="shared" si="55"/>
        <v>February</v>
      </c>
      <c r="Y1761" s="2">
        <v>45347</v>
      </c>
      <c r="Z1761">
        <v>4</v>
      </c>
      <c r="AA1761" t="b">
        <v>0</v>
      </c>
      <c r="AB1761" s="2">
        <v>45833</v>
      </c>
      <c r="AC1761">
        <v>18</v>
      </c>
      <c r="AD1761">
        <v>56</v>
      </c>
      <c r="AE1761">
        <v>12</v>
      </c>
      <c r="AF1761">
        <v>3</v>
      </c>
      <c r="AG1761">
        <v>2</v>
      </c>
      <c r="AH1761" s="30">
        <v>0</v>
      </c>
      <c r="AI1761">
        <v>0</v>
      </c>
      <c r="AJ1761" t="s">
        <v>49</v>
      </c>
      <c r="AK1761" t="s">
        <v>42</v>
      </c>
      <c r="AL1761" s="29">
        <f>Table1[[#This Row],[membership_tenure_months]]*Table1[[#This Row],[final_price]]</f>
        <v>324</v>
      </c>
    </row>
    <row r="1762" spans="1:38" x14ac:dyDescent="0.35">
      <c r="A1762">
        <v>49</v>
      </c>
      <c r="B1762" t="s">
        <v>34</v>
      </c>
      <c r="C1762">
        <v>3</v>
      </c>
      <c r="D1762" t="s">
        <v>71</v>
      </c>
      <c r="E1762" t="b">
        <v>0</v>
      </c>
      <c r="F1762" s="1">
        <v>0.71944444444444444</v>
      </c>
      <c r="G1762" s="1">
        <v>0.82777777777777772</v>
      </c>
      <c r="H1762">
        <v>156</v>
      </c>
      <c r="I1762" t="b">
        <v>1</v>
      </c>
      <c r="J1762" t="b">
        <v>0</v>
      </c>
      <c r="K1762" t="b">
        <v>0</v>
      </c>
      <c r="L1762" t="s">
        <v>60</v>
      </c>
      <c r="M1762">
        <v>50</v>
      </c>
      <c r="N1762" t="s">
        <v>37</v>
      </c>
      <c r="O1762">
        <v>50</v>
      </c>
      <c r="P1762" t="s">
        <v>46</v>
      </c>
      <c r="Q1762">
        <v>0</v>
      </c>
      <c r="R1762" s="29">
        <v>50</v>
      </c>
      <c r="S1762" t="s">
        <v>39</v>
      </c>
      <c r="T1762" t="s">
        <v>72</v>
      </c>
      <c r="U1762">
        <v>35.3733</v>
      </c>
      <c r="V1762">
        <v>-119.0187</v>
      </c>
      <c r="W1762">
        <f t="shared" si="54"/>
        <v>2023</v>
      </c>
      <c r="X1762" t="str">
        <f t="shared" si="55"/>
        <v>January</v>
      </c>
      <c r="Y1762" s="2">
        <v>44931</v>
      </c>
      <c r="Z1762">
        <v>0</v>
      </c>
      <c r="AA1762" t="b">
        <v>1</v>
      </c>
      <c r="AB1762" s="2">
        <v>45810</v>
      </c>
      <c r="AC1762">
        <v>31</v>
      </c>
      <c r="AD1762">
        <v>79</v>
      </c>
      <c r="AE1762">
        <v>12</v>
      </c>
      <c r="AF1762">
        <v>2.6</v>
      </c>
      <c r="AG1762">
        <v>0</v>
      </c>
      <c r="AH1762" s="30">
        <v>1</v>
      </c>
      <c r="AI1762">
        <v>1</v>
      </c>
      <c r="AJ1762" t="s">
        <v>73</v>
      </c>
      <c r="AK1762" t="s">
        <v>42</v>
      </c>
      <c r="AL1762" s="29">
        <f>Table1[[#This Row],[membership_tenure_months]]*Table1[[#This Row],[final_price]]</f>
        <v>1550</v>
      </c>
    </row>
    <row r="1763" spans="1:38" x14ac:dyDescent="0.35">
      <c r="A1763">
        <v>27</v>
      </c>
      <c r="B1763" t="s">
        <v>34</v>
      </c>
      <c r="C1763">
        <v>2</v>
      </c>
      <c r="D1763" t="s">
        <v>122</v>
      </c>
      <c r="E1763" t="b">
        <v>1</v>
      </c>
      <c r="F1763" s="1">
        <v>0.69097222222222221</v>
      </c>
      <c r="G1763" s="1">
        <v>0.78888888888888886</v>
      </c>
      <c r="H1763">
        <v>141</v>
      </c>
      <c r="I1763" t="b">
        <v>1</v>
      </c>
      <c r="J1763" t="b">
        <v>1</v>
      </c>
      <c r="K1763" t="b">
        <v>0</v>
      </c>
      <c r="L1763" t="s">
        <v>36</v>
      </c>
      <c r="M1763">
        <v>50</v>
      </c>
      <c r="N1763" t="s">
        <v>82</v>
      </c>
      <c r="O1763">
        <v>37.5</v>
      </c>
      <c r="P1763" t="s">
        <v>93</v>
      </c>
      <c r="Q1763">
        <v>0.15</v>
      </c>
      <c r="R1763" s="29">
        <v>31.875</v>
      </c>
      <c r="S1763" t="s">
        <v>39</v>
      </c>
      <c r="T1763" t="s">
        <v>76</v>
      </c>
      <c r="U1763">
        <v>37.774900000000002</v>
      </c>
      <c r="V1763">
        <v>-122.4194</v>
      </c>
      <c r="W1763">
        <f t="shared" si="54"/>
        <v>2025</v>
      </c>
      <c r="X1763" t="str">
        <f t="shared" si="55"/>
        <v>March</v>
      </c>
      <c r="Y1763" s="2">
        <v>45726</v>
      </c>
      <c r="Z1763">
        <v>3</v>
      </c>
      <c r="AA1763" t="b">
        <v>1</v>
      </c>
      <c r="AB1763" s="2">
        <v>45855</v>
      </c>
      <c r="AC1763">
        <v>5</v>
      </c>
      <c r="AD1763">
        <v>34</v>
      </c>
      <c r="AE1763">
        <v>8</v>
      </c>
      <c r="AF1763">
        <v>2.4</v>
      </c>
      <c r="AG1763">
        <v>5.62</v>
      </c>
      <c r="AH1763" s="30">
        <v>0</v>
      </c>
      <c r="AI1763">
        <v>0</v>
      </c>
      <c r="AJ1763" t="s">
        <v>77</v>
      </c>
      <c r="AK1763" t="s">
        <v>42</v>
      </c>
      <c r="AL1763" s="29">
        <f>Table1[[#This Row],[membership_tenure_months]]*Table1[[#This Row],[final_price]]</f>
        <v>159.375</v>
      </c>
    </row>
    <row r="1764" spans="1:38" x14ac:dyDescent="0.35">
      <c r="A1764">
        <v>44</v>
      </c>
      <c r="B1764" t="s">
        <v>34</v>
      </c>
      <c r="C1764">
        <v>5</v>
      </c>
      <c r="D1764" t="s">
        <v>169</v>
      </c>
      <c r="E1764" t="b">
        <v>1</v>
      </c>
      <c r="F1764" s="1">
        <v>0.64375000000000004</v>
      </c>
      <c r="G1764" s="1">
        <v>0.73541666666666672</v>
      </c>
      <c r="H1764">
        <v>132</v>
      </c>
      <c r="I1764" t="b">
        <v>0</v>
      </c>
      <c r="J1764" t="b">
        <v>1</v>
      </c>
      <c r="K1764" t="b">
        <v>1</v>
      </c>
      <c r="L1764" t="s">
        <v>60</v>
      </c>
      <c r="M1764">
        <v>50</v>
      </c>
      <c r="N1764" t="s">
        <v>37</v>
      </c>
      <c r="O1764">
        <v>50</v>
      </c>
      <c r="P1764" t="s">
        <v>46</v>
      </c>
      <c r="Q1764">
        <v>0</v>
      </c>
      <c r="R1764" s="29">
        <v>50</v>
      </c>
      <c r="S1764" t="s">
        <v>39</v>
      </c>
      <c r="T1764" t="s">
        <v>64</v>
      </c>
      <c r="U1764">
        <v>34.052199999999999</v>
      </c>
      <c r="V1764">
        <v>-118.2437</v>
      </c>
      <c r="W1764">
        <f t="shared" si="54"/>
        <v>2024</v>
      </c>
      <c r="X1764" t="str">
        <f t="shared" si="55"/>
        <v>January</v>
      </c>
      <c r="Y1764" s="2">
        <v>45311</v>
      </c>
      <c r="Z1764">
        <v>5</v>
      </c>
      <c r="AA1764" t="b">
        <v>1</v>
      </c>
      <c r="AB1764" s="2">
        <v>45831</v>
      </c>
      <c r="AC1764">
        <v>19</v>
      </c>
      <c r="AD1764">
        <v>58</v>
      </c>
      <c r="AE1764">
        <v>20</v>
      </c>
      <c r="AF1764">
        <v>2.2000000000000002</v>
      </c>
      <c r="AG1764">
        <v>0</v>
      </c>
      <c r="AH1764" s="30">
        <v>0</v>
      </c>
      <c r="AI1764">
        <v>1</v>
      </c>
      <c r="AJ1764" t="s">
        <v>65</v>
      </c>
      <c r="AK1764" t="s">
        <v>42</v>
      </c>
      <c r="AL1764" s="29">
        <f>Table1[[#This Row],[membership_tenure_months]]*Table1[[#This Row],[final_price]]</f>
        <v>950</v>
      </c>
    </row>
    <row r="1765" spans="1:38" x14ac:dyDescent="0.35">
      <c r="A1765">
        <v>37</v>
      </c>
      <c r="B1765" t="s">
        <v>54</v>
      </c>
      <c r="C1765">
        <v>1</v>
      </c>
      <c r="D1765" t="s">
        <v>114</v>
      </c>
      <c r="E1765" t="b">
        <v>1</v>
      </c>
      <c r="F1765" s="1">
        <v>0.34791666666666665</v>
      </c>
      <c r="G1765" s="1">
        <v>0.37152777777777779</v>
      </c>
      <c r="H1765">
        <v>34</v>
      </c>
      <c r="I1765" t="b">
        <v>1</v>
      </c>
      <c r="J1765" t="b">
        <v>0</v>
      </c>
      <c r="K1765" t="b">
        <v>0</v>
      </c>
      <c r="L1765" t="s">
        <v>80</v>
      </c>
      <c r="M1765">
        <v>20</v>
      </c>
      <c r="N1765" t="s">
        <v>82</v>
      </c>
      <c r="O1765">
        <v>15</v>
      </c>
      <c r="P1765" t="s">
        <v>46</v>
      </c>
      <c r="Q1765">
        <v>0</v>
      </c>
      <c r="R1765" s="29">
        <v>15</v>
      </c>
      <c r="S1765" t="s">
        <v>56</v>
      </c>
      <c r="T1765" t="s">
        <v>48</v>
      </c>
      <c r="U1765">
        <v>36.7378</v>
      </c>
      <c r="V1765">
        <v>-119.7871</v>
      </c>
      <c r="W1765">
        <f t="shared" si="54"/>
        <v>2025</v>
      </c>
      <c r="X1765" t="str">
        <f t="shared" si="55"/>
        <v>January</v>
      </c>
      <c r="Y1765" s="2">
        <v>45671</v>
      </c>
      <c r="Z1765">
        <v>0</v>
      </c>
      <c r="AA1765" t="b">
        <v>0</v>
      </c>
      <c r="AB1765" s="2">
        <v>45851</v>
      </c>
      <c r="AC1765">
        <v>7</v>
      </c>
      <c r="AD1765">
        <v>38</v>
      </c>
      <c r="AE1765">
        <v>4</v>
      </c>
      <c r="AF1765">
        <v>0.6</v>
      </c>
      <c r="AG1765">
        <v>0</v>
      </c>
      <c r="AH1765" s="30">
        <v>0</v>
      </c>
      <c r="AI1765">
        <v>0</v>
      </c>
      <c r="AJ1765" t="s">
        <v>49</v>
      </c>
      <c r="AK1765" t="s">
        <v>42</v>
      </c>
      <c r="AL1765" s="29">
        <f>Table1[[#This Row],[membership_tenure_months]]*Table1[[#This Row],[final_price]]</f>
        <v>105</v>
      </c>
    </row>
    <row r="1766" spans="1:38" x14ac:dyDescent="0.35">
      <c r="A1766">
        <v>21</v>
      </c>
      <c r="B1766" t="s">
        <v>54</v>
      </c>
      <c r="C1766">
        <v>5</v>
      </c>
      <c r="D1766" t="s">
        <v>171</v>
      </c>
      <c r="E1766" t="b">
        <v>1</v>
      </c>
      <c r="F1766" s="1">
        <v>0.48333333333333334</v>
      </c>
      <c r="G1766" s="1">
        <v>0.59930555555555554</v>
      </c>
      <c r="H1766">
        <v>167</v>
      </c>
      <c r="I1766" t="b">
        <v>0</v>
      </c>
      <c r="J1766" t="b">
        <v>0</v>
      </c>
      <c r="K1766" t="b">
        <v>0</v>
      </c>
      <c r="L1766" t="s">
        <v>80</v>
      </c>
      <c r="M1766">
        <v>20</v>
      </c>
      <c r="N1766" t="s">
        <v>82</v>
      </c>
      <c r="O1766">
        <v>15</v>
      </c>
      <c r="P1766" t="s">
        <v>46</v>
      </c>
      <c r="Q1766">
        <v>0</v>
      </c>
      <c r="R1766" s="29">
        <v>15</v>
      </c>
      <c r="S1766" t="s">
        <v>56</v>
      </c>
      <c r="T1766" t="s">
        <v>57</v>
      </c>
      <c r="U1766">
        <v>33.836599999999997</v>
      </c>
      <c r="V1766">
        <v>-117.9143</v>
      </c>
      <c r="W1766">
        <f t="shared" si="54"/>
        <v>2024</v>
      </c>
      <c r="X1766" t="str">
        <f t="shared" si="55"/>
        <v>July</v>
      </c>
      <c r="Y1766" s="2">
        <v>45485</v>
      </c>
      <c r="Z1766">
        <v>0</v>
      </c>
      <c r="AA1766" t="b">
        <v>1</v>
      </c>
      <c r="AB1766" s="2">
        <v>45841</v>
      </c>
      <c r="AC1766">
        <v>13</v>
      </c>
      <c r="AD1766">
        <v>48</v>
      </c>
      <c r="AE1766">
        <v>20</v>
      </c>
      <c r="AF1766">
        <v>2.8</v>
      </c>
      <c r="AG1766">
        <v>0</v>
      </c>
      <c r="AH1766" s="30">
        <v>0</v>
      </c>
      <c r="AI1766">
        <v>0</v>
      </c>
      <c r="AJ1766" t="s">
        <v>58</v>
      </c>
      <c r="AK1766" t="s">
        <v>42</v>
      </c>
      <c r="AL1766" s="29">
        <f>Table1[[#This Row],[membership_tenure_months]]*Table1[[#This Row],[final_price]]</f>
        <v>195</v>
      </c>
    </row>
    <row r="1767" spans="1:38" x14ac:dyDescent="0.35">
      <c r="A1767">
        <v>28</v>
      </c>
      <c r="B1767" t="s">
        <v>34</v>
      </c>
      <c r="C1767">
        <v>4</v>
      </c>
      <c r="D1767" t="s">
        <v>162</v>
      </c>
      <c r="E1767" t="b">
        <v>1</v>
      </c>
      <c r="F1767" s="1">
        <v>0.46527777777777779</v>
      </c>
      <c r="G1767" s="1">
        <v>0.5805555555555556</v>
      </c>
      <c r="H1767">
        <v>166</v>
      </c>
      <c r="I1767" t="b">
        <v>0</v>
      </c>
      <c r="J1767" t="b">
        <v>1</v>
      </c>
      <c r="K1767" t="b">
        <v>1</v>
      </c>
      <c r="L1767" t="s">
        <v>36</v>
      </c>
      <c r="M1767">
        <v>50</v>
      </c>
      <c r="N1767" t="s">
        <v>82</v>
      </c>
      <c r="O1767">
        <v>37.5</v>
      </c>
      <c r="P1767" t="s">
        <v>93</v>
      </c>
      <c r="Q1767">
        <v>0.15</v>
      </c>
      <c r="R1767" s="29">
        <v>31.875</v>
      </c>
      <c r="S1767" t="s">
        <v>39</v>
      </c>
      <c r="T1767" t="s">
        <v>83</v>
      </c>
      <c r="U1767">
        <v>33.770099999999999</v>
      </c>
      <c r="V1767">
        <v>-118.19370000000001</v>
      </c>
      <c r="W1767">
        <f t="shared" si="54"/>
        <v>2023</v>
      </c>
      <c r="X1767" t="str">
        <f t="shared" si="55"/>
        <v>April</v>
      </c>
      <c r="Y1767" s="2">
        <v>45045</v>
      </c>
      <c r="Z1767">
        <v>1</v>
      </c>
      <c r="AA1767" t="b">
        <v>1</v>
      </c>
      <c r="AB1767" s="2">
        <v>45816</v>
      </c>
      <c r="AC1767">
        <v>28</v>
      </c>
      <c r="AD1767">
        <v>73</v>
      </c>
      <c r="AE1767">
        <v>16</v>
      </c>
      <c r="AF1767">
        <v>2.8</v>
      </c>
      <c r="AG1767">
        <v>5.62</v>
      </c>
      <c r="AH1767" s="30">
        <v>1</v>
      </c>
      <c r="AI1767">
        <v>0</v>
      </c>
      <c r="AJ1767" t="s">
        <v>84</v>
      </c>
      <c r="AK1767" t="s">
        <v>42</v>
      </c>
      <c r="AL1767" s="29">
        <f>Table1[[#This Row],[membership_tenure_months]]*Table1[[#This Row],[final_price]]</f>
        <v>892.5</v>
      </c>
    </row>
    <row r="1768" spans="1:38" x14ac:dyDescent="0.35">
      <c r="A1768">
        <v>33</v>
      </c>
      <c r="B1768" t="s">
        <v>34</v>
      </c>
      <c r="C1768">
        <v>1</v>
      </c>
      <c r="D1768" t="s">
        <v>94</v>
      </c>
      <c r="E1768" t="b">
        <v>1</v>
      </c>
      <c r="F1768" s="1">
        <v>0.67083333333333328</v>
      </c>
      <c r="G1768" s="1">
        <v>0.70972222222222225</v>
      </c>
      <c r="H1768">
        <v>56</v>
      </c>
      <c r="I1768" t="b">
        <v>0</v>
      </c>
      <c r="J1768" t="b">
        <v>0</v>
      </c>
      <c r="K1768" t="b">
        <v>0</v>
      </c>
      <c r="L1768" t="s">
        <v>80</v>
      </c>
      <c r="M1768">
        <v>50</v>
      </c>
      <c r="N1768" t="s">
        <v>37</v>
      </c>
      <c r="O1768">
        <v>50</v>
      </c>
      <c r="P1768" t="s">
        <v>51</v>
      </c>
      <c r="Q1768">
        <v>0.1</v>
      </c>
      <c r="R1768" s="29">
        <v>45</v>
      </c>
      <c r="S1768" t="s">
        <v>39</v>
      </c>
      <c r="T1768" t="s">
        <v>48</v>
      </c>
      <c r="U1768">
        <v>36.7378</v>
      </c>
      <c r="V1768">
        <v>-119.7871</v>
      </c>
      <c r="W1768">
        <f t="shared" si="54"/>
        <v>2024</v>
      </c>
      <c r="X1768" t="str">
        <f t="shared" si="55"/>
        <v>February</v>
      </c>
      <c r="Y1768" s="2">
        <v>45324</v>
      </c>
      <c r="Z1768">
        <v>0</v>
      </c>
      <c r="AA1768" t="b">
        <v>1</v>
      </c>
      <c r="AB1768" s="2">
        <v>45832</v>
      </c>
      <c r="AC1768">
        <v>18</v>
      </c>
      <c r="AD1768">
        <v>57</v>
      </c>
      <c r="AE1768">
        <v>4</v>
      </c>
      <c r="AF1768">
        <v>0.9</v>
      </c>
      <c r="AG1768">
        <v>5</v>
      </c>
      <c r="AH1768" s="30">
        <v>0</v>
      </c>
      <c r="AI1768">
        <v>0</v>
      </c>
      <c r="AJ1768" t="s">
        <v>49</v>
      </c>
      <c r="AK1768" t="s">
        <v>42</v>
      </c>
      <c r="AL1768" s="29">
        <f>Table1[[#This Row],[membership_tenure_months]]*Table1[[#This Row],[final_price]]</f>
        <v>810</v>
      </c>
    </row>
    <row r="1769" spans="1:38" x14ac:dyDescent="0.35">
      <c r="A1769">
        <v>16</v>
      </c>
      <c r="B1769" t="s">
        <v>43</v>
      </c>
      <c r="C1769">
        <v>1</v>
      </c>
      <c r="D1769" t="s">
        <v>90</v>
      </c>
      <c r="E1769" t="b">
        <v>1</v>
      </c>
      <c r="F1769" s="1">
        <v>0.35972222222222222</v>
      </c>
      <c r="G1769" s="1">
        <v>0.43402777777777779</v>
      </c>
      <c r="H1769">
        <v>107</v>
      </c>
      <c r="I1769" t="b">
        <v>0</v>
      </c>
      <c r="J1769" t="b">
        <v>1</v>
      </c>
      <c r="K1769" t="b">
        <v>1</v>
      </c>
      <c r="L1769" t="s">
        <v>45</v>
      </c>
      <c r="M1769">
        <v>30</v>
      </c>
      <c r="N1769" t="s">
        <v>97</v>
      </c>
      <c r="O1769">
        <v>27</v>
      </c>
      <c r="P1769" t="s">
        <v>46</v>
      </c>
      <c r="Q1769">
        <v>0</v>
      </c>
      <c r="R1769" s="29">
        <v>27</v>
      </c>
      <c r="S1769" t="s">
        <v>47</v>
      </c>
      <c r="T1769" t="s">
        <v>69</v>
      </c>
      <c r="U1769">
        <v>32.715699999999998</v>
      </c>
      <c r="V1769">
        <v>-117.1611</v>
      </c>
      <c r="W1769">
        <f t="shared" si="54"/>
        <v>2024</v>
      </c>
      <c r="X1769" t="str">
        <f t="shared" si="55"/>
        <v>May</v>
      </c>
      <c r="Y1769" s="2">
        <v>45430</v>
      </c>
      <c r="Z1769">
        <v>3</v>
      </c>
      <c r="AA1769" t="b">
        <v>0</v>
      </c>
      <c r="AB1769" s="2">
        <v>45838</v>
      </c>
      <c r="AC1769">
        <v>15</v>
      </c>
      <c r="AD1769">
        <v>51</v>
      </c>
      <c r="AE1769">
        <v>4</v>
      </c>
      <c r="AF1769">
        <v>1.8</v>
      </c>
      <c r="AG1769">
        <v>0</v>
      </c>
      <c r="AH1769" s="30">
        <v>0</v>
      </c>
      <c r="AI1769">
        <v>0</v>
      </c>
      <c r="AJ1769" t="s">
        <v>70</v>
      </c>
      <c r="AK1769" t="s">
        <v>42</v>
      </c>
      <c r="AL1769" s="29">
        <f>Table1[[#This Row],[membership_tenure_months]]*Table1[[#This Row],[final_price]]</f>
        <v>405</v>
      </c>
    </row>
    <row r="1770" spans="1:38" x14ac:dyDescent="0.35">
      <c r="A1770">
        <v>33</v>
      </c>
      <c r="B1770" t="s">
        <v>34</v>
      </c>
      <c r="C1770">
        <v>3</v>
      </c>
      <c r="D1770" t="s">
        <v>100</v>
      </c>
      <c r="E1770" t="b">
        <v>1</v>
      </c>
      <c r="F1770" s="1">
        <v>0.5493055555555556</v>
      </c>
      <c r="G1770" s="1">
        <v>0.66388888888888886</v>
      </c>
      <c r="H1770">
        <v>165</v>
      </c>
      <c r="I1770" t="b">
        <v>1</v>
      </c>
      <c r="J1770" t="b">
        <v>0</v>
      </c>
      <c r="K1770" t="b">
        <v>0</v>
      </c>
      <c r="L1770" t="s">
        <v>36</v>
      </c>
      <c r="M1770">
        <v>50</v>
      </c>
      <c r="N1770" t="s">
        <v>37</v>
      </c>
      <c r="O1770">
        <v>50</v>
      </c>
      <c r="P1770" t="s">
        <v>38</v>
      </c>
      <c r="Q1770">
        <v>0.05</v>
      </c>
      <c r="R1770" s="29">
        <v>47.5</v>
      </c>
      <c r="S1770" t="s">
        <v>39</v>
      </c>
      <c r="T1770" t="s">
        <v>61</v>
      </c>
      <c r="U1770">
        <v>38.581600000000002</v>
      </c>
      <c r="V1770">
        <v>-121.4944</v>
      </c>
      <c r="W1770">
        <f t="shared" si="54"/>
        <v>2024</v>
      </c>
      <c r="X1770" t="str">
        <f t="shared" si="55"/>
        <v>April</v>
      </c>
      <c r="Y1770" s="2">
        <v>45410</v>
      </c>
      <c r="Z1770">
        <v>0</v>
      </c>
      <c r="AA1770" t="b">
        <v>0</v>
      </c>
      <c r="AB1770" s="2">
        <v>45837</v>
      </c>
      <c r="AC1770">
        <v>16</v>
      </c>
      <c r="AD1770">
        <v>52</v>
      </c>
      <c r="AE1770">
        <v>12</v>
      </c>
      <c r="AF1770">
        <v>2.8</v>
      </c>
      <c r="AG1770">
        <v>2.5</v>
      </c>
      <c r="AH1770" s="30">
        <v>0</v>
      </c>
      <c r="AI1770">
        <v>1</v>
      </c>
      <c r="AJ1770" t="s">
        <v>62</v>
      </c>
      <c r="AK1770" t="s">
        <v>42</v>
      </c>
      <c r="AL1770" s="29">
        <f>Table1[[#This Row],[membership_tenure_months]]*Table1[[#This Row],[final_price]]</f>
        <v>760</v>
      </c>
    </row>
    <row r="1771" spans="1:38" x14ac:dyDescent="0.35">
      <c r="A1771">
        <v>36</v>
      </c>
      <c r="B1771" t="s">
        <v>66</v>
      </c>
      <c r="C1771">
        <v>2</v>
      </c>
      <c r="D1771" t="s">
        <v>92</v>
      </c>
      <c r="E1771" t="b">
        <v>1</v>
      </c>
      <c r="F1771" s="1">
        <v>0.7631944444444444</v>
      </c>
      <c r="G1771" s="1">
        <v>0.83472222222222225</v>
      </c>
      <c r="H1771">
        <v>103</v>
      </c>
      <c r="I1771" t="b">
        <v>0</v>
      </c>
      <c r="J1771" t="b">
        <v>1</v>
      </c>
      <c r="K1771" t="b">
        <v>1</v>
      </c>
      <c r="L1771" t="s">
        <v>36</v>
      </c>
      <c r="M1771">
        <v>70</v>
      </c>
      <c r="N1771" t="s">
        <v>82</v>
      </c>
      <c r="O1771">
        <v>52.5</v>
      </c>
      <c r="P1771" t="s">
        <v>38</v>
      </c>
      <c r="Q1771">
        <v>0.05</v>
      </c>
      <c r="R1771" s="29">
        <v>49.875</v>
      </c>
      <c r="S1771" t="s">
        <v>68</v>
      </c>
      <c r="T1771" t="s">
        <v>83</v>
      </c>
      <c r="U1771">
        <v>33.770099999999999</v>
      </c>
      <c r="V1771">
        <v>-118.19370000000001</v>
      </c>
      <c r="W1771">
        <f t="shared" si="54"/>
        <v>2024</v>
      </c>
      <c r="X1771" t="str">
        <f t="shared" si="55"/>
        <v>February</v>
      </c>
      <c r="Y1771" s="2">
        <v>45341</v>
      </c>
      <c r="Z1771">
        <v>4</v>
      </c>
      <c r="AA1771" t="b">
        <v>1</v>
      </c>
      <c r="AB1771" s="2">
        <v>45833</v>
      </c>
      <c r="AC1771">
        <v>18</v>
      </c>
      <c r="AD1771">
        <v>56</v>
      </c>
      <c r="AE1771">
        <v>8</v>
      </c>
      <c r="AF1771">
        <v>1.7</v>
      </c>
      <c r="AG1771">
        <v>2.62</v>
      </c>
      <c r="AH1771" s="30">
        <v>0</v>
      </c>
      <c r="AI1771">
        <v>1</v>
      </c>
      <c r="AJ1771" t="s">
        <v>84</v>
      </c>
      <c r="AK1771" t="s">
        <v>42</v>
      </c>
      <c r="AL1771" s="29">
        <f>Table1[[#This Row],[membership_tenure_months]]*Table1[[#This Row],[final_price]]</f>
        <v>897.75</v>
      </c>
    </row>
    <row r="1772" spans="1:38" x14ac:dyDescent="0.35">
      <c r="A1772">
        <v>15</v>
      </c>
      <c r="B1772" t="s">
        <v>34</v>
      </c>
      <c r="C1772">
        <v>1</v>
      </c>
      <c r="D1772" t="s">
        <v>94</v>
      </c>
      <c r="E1772" t="b">
        <v>1</v>
      </c>
      <c r="F1772" s="1">
        <v>0.79583333333333328</v>
      </c>
      <c r="G1772" s="1">
        <v>0.88680555555555551</v>
      </c>
      <c r="H1772">
        <v>131</v>
      </c>
      <c r="I1772" t="b">
        <v>1</v>
      </c>
      <c r="J1772" t="b">
        <v>1</v>
      </c>
      <c r="K1772" t="b">
        <v>0</v>
      </c>
      <c r="L1772" t="s">
        <v>75</v>
      </c>
      <c r="M1772">
        <v>50</v>
      </c>
      <c r="N1772" t="s">
        <v>37</v>
      </c>
      <c r="O1772">
        <v>50</v>
      </c>
      <c r="P1772" t="s">
        <v>93</v>
      </c>
      <c r="Q1772">
        <v>0.15</v>
      </c>
      <c r="R1772" s="29">
        <v>42.5</v>
      </c>
      <c r="S1772" t="s">
        <v>39</v>
      </c>
      <c r="T1772" t="s">
        <v>64</v>
      </c>
      <c r="U1772">
        <v>34.052199999999999</v>
      </c>
      <c r="V1772">
        <v>-118.2437</v>
      </c>
      <c r="W1772">
        <f t="shared" si="54"/>
        <v>2023</v>
      </c>
      <c r="X1772" t="str">
        <f t="shared" si="55"/>
        <v>March</v>
      </c>
      <c r="Y1772" s="2">
        <v>44994</v>
      </c>
      <c r="Z1772">
        <v>2</v>
      </c>
      <c r="AA1772" t="b">
        <v>1</v>
      </c>
      <c r="AB1772" s="2">
        <v>45813</v>
      </c>
      <c r="AC1772">
        <v>29</v>
      </c>
      <c r="AD1772">
        <v>76</v>
      </c>
      <c r="AE1772">
        <v>4</v>
      </c>
      <c r="AF1772">
        <v>2.2000000000000002</v>
      </c>
      <c r="AG1772">
        <v>7.5</v>
      </c>
      <c r="AH1772" s="30">
        <v>1</v>
      </c>
      <c r="AI1772">
        <v>0</v>
      </c>
      <c r="AJ1772" t="s">
        <v>65</v>
      </c>
      <c r="AK1772" t="s">
        <v>42</v>
      </c>
      <c r="AL1772" s="29">
        <f>Table1[[#This Row],[membership_tenure_months]]*Table1[[#This Row],[final_price]]</f>
        <v>1232.5</v>
      </c>
    </row>
    <row r="1773" spans="1:38" x14ac:dyDescent="0.35">
      <c r="A1773">
        <v>35</v>
      </c>
      <c r="B1773" t="s">
        <v>43</v>
      </c>
      <c r="C1773">
        <v>3</v>
      </c>
      <c r="D1773" t="s">
        <v>110</v>
      </c>
      <c r="E1773" t="b">
        <v>1</v>
      </c>
      <c r="F1773" s="1">
        <v>0.44166666666666665</v>
      </c>
      <c r="G1773" s="1">
        <v>0.49027777777777776</v>
      </c>
      <c r="H1773">
        <v>70</v>
      </c>
      <c r="I1773" t="b">
        <v>1</v>
      </c>
      <c r="J1773" t="b">
        <v>1</v>
      </c>
      <c r="K1773" t="b">
        <v>1</v>
      </c>
      <c r="L1773" t="s">
        <v>80</v>
      </c>
      <c r="M1773">
        <v>30</v>
      </c>
      <c r="N1773" t="s">
        <v>82</v>
      </c>
      <c r="O1773">
        <v>22.5</v>
      </c>
      <c r="P1773" t="s">
        <v>46</v>
      </c>
      <c r="Q1773">
        <v>0</v>
      </c>
      <c r="R1773" s="29">
        <v>22.5</v>
      </c>
      <c r="S1773" t="s">
        <v>47</v>
      </c>
      <c r="T1773" t="s">
        <v>72</v>
      </c>
      <c r="U1773">
        <v>35.3733</v>
      </c>
      <c r="V1773">
        <v>-119.0187</v>
      </c>
      <c r="W1773">
        <f t="shared" si="54"/>
        <v>2022</v>
      </c>
      <c r="X1773" t="str">
        <f t="shared" si="55"/>
        <v>November</v>
      </c>
      <c r="Y1773" s="2">
        <v>44880</v>
      </c>
      <c r="Z1773">
        <v>8</v>
      </c>
      <c r="AA1773" t="b">
        <v>0</v>
      </c>
      <c r="AB1773" s="2">
        <v>45807</v>
      </c>
      <c r="AC1773">
        <v>33</v>
      </c>
      <c r="AD1773">
        <v>82</v>
      </c>
      <c r="AE1773">
        <v>12</v>
      </c>
      <c r="AF1773">
        <v>1.2</v>
      </c>
      <c r="AG1773">
        <v>0</v>
      </c>
      <c r="AH1773" s="30">
        <v>1</v>
      </c>
      <c r="AI1773">
        <v>0</v>
      </c>
      <c r="AJ1773" t="s">
        <v>73</v>
      </c>
      <c r="AK1773" t="s">
        <v>42</v>
      </c>
      <c r="AL1773" s="29">
        <f>Table1[[#This Row],[membership_tenure_months]]*Table1[[#This Row],[final_price]]</f>
        <v>742.5</v>
      </c>
    </row>
    <row r="1774" spans="1:38" x14ac:dyDescent="0.35">
      <c r="A1774">
        <v>15</v>
      </c>
      <c r="B1774" t="s">
        <v>66</v>
      </c>
      <c r="C1774">
        <v>3</v>
      </c>
      <c r="D1774" t="s">
        <v>101</v>
      </c>
      <c r="E1774" t="b">
        <v>1</v>
      </c>
      <c r="F1774" s="1">
        <v>0.75416666666666665</v>
      </c>
      <c r="G1774" s="1">
        <v>0.86250000000000004</v>
      </c>
      <c r="H1774">
        <v>156</v>
      </c>
      <c r="I1774" t="b">
        <v>0</v>
      </c>
      <c r="J1774" t="b">
        <v>1</v>
      </c>
      <c r="K1774" t="b">
        <v>1</v>
      </c>
      <c r="L1774" t="s">
        <v>36</v>
      </c>
      <c r="M1774">
        <v>70</v>
      </c>
      <c r="N1774" t="s">
        <v>82</v>
      </c>
      <c r="O1774">
        <v>52.5</v>
      </c>
      <c r="P1774" t="s">
        <v>38</v>
      </c>
      <c r="Q1774">
        <v>0.05</v>
      </c>
      <c r="R1774" s="29">
        <v>49.875</v>
      </c>
      <c r="S1774" t="s">
        <v>68</v>
      </c>
      <c r="T1774" t="s">
        <v>52</v>
      </c>
      <c r="U1774">
        <v>37.804400000000001</v>
      </c>
      <c r="V1774">
        <v>-122.27119999999999</v>
      </c>
      <c r="W1774">
        <f t="shared" si="54"/>
        <v>2022</v>
      </c>
      <c r="X1774" t="str">
        <f t="shared" si="55"/>
        <v>September</v>
      </c>
      <c r="Y1774" s="2">
        <v>44813</v>
      </c>
      <c r="Z1774">
        <v>6</v>
      </c>
      <c r="AA1774" t="b">
        <v>1</v>
      </c>
      <c r="AB1774" s="2">
        <v>45803</v>
      </c>
      <c r="AC1774">
        <v>35</v>
      </c>
      <c r="AD1774">
        <v>86</v>
      </c>
      <c r="AE1774">
        <v>12</v>
      </c>
      <c r="AF1774">
        <v>2.6</v>
      </c>
      <c r="AG1774">
        <v>2.62</v>
      </c>
      <c r="AH1774" s="30">
        <v>1</v>
      </c>
      <c r="AI1774">
        <v>1</v>
      </c>
      <c r="AJ1774" t="s">
        <v>53</v>
      </c>
      <c r="AK1774" t="s">
        <v>42</v>
      </c>
      <c r="AL1774" s="29">
        <f>Table1[[#This Row],[membership_tenure_months]]*Table1[[#This Row],[final_price]]</f>
        <v>1745.625</v>
      </c>
    </row>
    <row r="1775" spans="1:38" x14ac:dyDescent="0.35">
      <c r="A1775">
        <v>15</v>
      </c>
      <c r="B1775" t="s">
        <v>43</v>
      </c>
      <c r="C1775">
        <v>3</v>
      </c>
      <c r="D1775" t="s">
        <v>71</v>
      </c>
      <c r="E1775" t="b">
        <v>0</v>
      </c>
      <c r="F1775" s="1">
        <v>0.60624999999999996</v>
      </c>
      <c r="G1775" s="1">
        <v>0.7</v>
      </c>
      <c r="H1775">
        <v>135</v>
      </c>
      <c r="I1775" t="b">
        <v>0</v>
      </c>
      <c r="J1775" t="b">
        <v>0</v>
      </c>
      <c r="K1775" t="b">
        <v>1</v>
      </c>
      <c r="L1775" t="s">
        <v>36</v>
      </c>
      <c r="M1775">
        <v>30</v>
      </c>
      <c r="N1775" t="s">
        <v>37</v>
      </c>
      <c r="O1775">
        <v>30</v>
      </c>
      <c r="P1775" t="s">
        <v>51</v>
      </c>
      <c r="Q1775">
        <v>0.1</v>
      </c>
      <c r="R1775" s="29">
        <v>27</v>
      </c>
      <c r="S1775" t="s">
        <v>47</v>
      </c>
      <c r="T1775" t="s">
        <v>40</v>
      </c>
      <c r="U1775">
        <v>37.338200000000001</v>
      </c>
      <c r="V1775">
        <v>-121.88630000000001</v>
      </c>
      <c r="W1775">
        <f t="shared" si="54"/>
        <v>2023</v>
      </c>
      <c r="X1775" t="str">
        <f t="shared" si="55"/>
        <v>March</v>
      </c>
      <c r="Y1775" s="2">
        <v>44992</v>
      </c>
      <c r="Z1775">
        <v>0</v>
      </c>
      <c r="AA1775" t="b">
        <v>1</v>
      </c>
      <c r="AB1775" s="2">
        <v>45813</v>
      </c>
      <c r="AC1775">
        <v>29</v>
      </c>
      <c r="AD1775">
        <v>76</v>
      </c>
      <c r="AE1775">
        <v>12</v>
      </c>
      <c r="AF1775">
        <v>2.2000000000000002</v>
      </c>
      <c r="AG1775">
        <v>3</v>
      </c>
      <c r="AH1775" s="30">
        <v>1</v>
      </c>
      <c r="AI1775">
        <v>0</v>
      </c>
      <c r="AJ1775" t="s">
        <v>41</v>
      </c>
      <c r="AK1775" t="s">
        <v>42</v>
      </c>
      <c r="AL1775" s="29">
        <f>Table1[[#This Row],[membership_tenure_months]]*Table1[[#This Row],[final_price]]</f>
        <v>783</v>
      </c>
    </row>
    <row r="1776" spans="1:38" x14ac:dyDescent="0.35">
      <c r="A1776">
        <v>16</v>
      </c>
      <c r="B1776" t="s">
        <v>54</v>
      </c>
      <c r="C1776">
        <v>2</v>
      </c>
      <c r="D1776" t="s">
        <v>160</v>
      </c>
      <c r="E1776" t="b">
        <v>1</v>
      </c>
      <c r="F1776" s="1">
        <v>0.52777777777777779</v>
      </c>
      <c r="G1776" s="1">
        <v>0.57777777777777772</v>
      </c>
      <c r="H1776">
        <v>72</v>
      </c>
      <c r="I1776" t="b">
        <v>1</v>
      </c>
      <c r="J1776" t="b">
        <v>1</v>
      </c>
      <c r="K1776" t="b">
        <v>0</v>
      </c>
      <c r="L1776" t="s">
        <v>60</v>
      </c>
      <c r="M1776">
        <v>20</v>
      </c>
      <c r="N1776" t="s">
        <v>82</v>
      </c>
      <c r="O1776">
        <v>15</v>
      </c>
      <c r="P1776" t="s">
        <v>46</v>
      </c>
      <c r="Q1776">
        <v>0</v>
      </c>
      <c r="R1776" s="29">
        <v>15</v>
      </c>
      <c r="S1776" t="s">
        <v>56</v>
      </c>
      <c r="T1776" t="s">
        <v>69</v>
      </c>
      <c r="U1776">
        <v>32.715699999999998</v>
      </c>
      <c r="V1776">
        <v>-117.1611</v>
      </c>
      <c r="W1776">
        <f t="shared" si="54"/>
        <v>2024</v>
      </c>
      <c r="X1776" t="str">
        <f t="shared" si="55"/>
        <v>July</v>
      </c>
      <c r="Y1776" s="2">
        <v>45495</v>
      </c>
      <c r="Z1776">
        <v>1</v>
      </c>
      <c r="AA1776" t="b">
        <v>0</v>
      </c>
      <c r="AB1776" s="2">
        <v>45842</v>
      </c>
      <c r="AC1776">
        <v>13</v>
      </c>
      <c r="AD1776">
        <v>47</v>
      </c>
      <c r="AE1776">
        <v>8</v>
      </c>
      <c r="AF1776">
        <v>1.2</v>
      </c>
      <c r="AG1776">
        <v>0</v>
      </c>
      <c r="AH1776" s="30">
        <v>0</v>
      </c>
      <c r="AI1776">
        <v>0</v>
      </c>
      <c r="AJ1776" t="s">
        <v>70</v>
      </c>
      <c r="AK1776" t="s">
        <v>42</v>
      </c>
      <c r="AL1776" s="29">
        <f>Table1[[#This Row],[membership_tenure_months]]*Table1[[#This Row],[final_price]]</f>
        <v>195</v>
      </c>
    </row>
    <row r="1777" spans="1:38" x14ac:dyDescent="0.35">
      <c r="A1777">
        <v>46</v>
      </c>
      <c r="B1777" t="s">
        <v>54</v>
      </c>
      <c r="C1777">
        <v>2</v>
      </c>
      <c r="D1777" t="s">
        <v>127</v>
      </c>
      <c r="E1777" t="b">
        <v>0</v>
      </c>
      <c r="F1777" s="1">
        <v>0.34861111111111109</v>
      </c>
      <c r="G1777" s="1">
        <v>0.45277777777777778</v>
      </c>
      <c r="H1777">
        <v>150</v>
      </c>
      <c r="I1777" t="b">
        <v>0</v>
      </c>
      <c r="J1777" t="b">
        <v>1</v>
      </c>
      <c r="K1777" t="b">
        <v>1</v>
      </c>
      <c r="L1777" t="s">
        <v>80</v>
      </c>
      <c r="M1777">
        <v>20</v>
      </c>
      <c r="N1777" t="s">
        <v>37</v>
      </c>
      <c r="O1777">
        <v>20</v>
      </c>
      <c r="P1777" t="s">
        <v>46</v>
      </c>
      <c r="Q1777">
        <v>0</v>
      </c>
      <c r="R1777" s="29">
        <v>20</v>
      </c>
      <c r="S1777" t="s">
        <v>56</v>
      </c>
      <c r="T1777" t="s">
        <v>48</v>
      </c>
      <c r="U1777">
        <v>36.7378</v>
      </c>
      <c r="V1777">
        <v>-119.7871</v>
      </c>
      <c r="W1777">
        <f t="shared" si="54"/>
        <v>2023</v>
      </c>
      <c r="X1777" t="str">
        <f t="shared" si="55"/>
        <v>June</v>
      </c>
      <c r="Y1777" s="2">
        <v>45098</v>
      </c>
      <c r="Z1777">
        <v>8</v>
      </c>
      <c r="AA1777" t="b">
        <v>0</v>
      </c>
      <c r="AB1777" s="2">
        <v>45819</v>
      </c>
      <c r="AC1777">
        <v>26</v>
      </c>
      <c r="AD1777">
        <v>70</v>
      </c>
      <c r="AE1777">
        <v>8</v>
      </c>
      <c r="AF1777">
        <v>2.5</v>
      </c>
      <c r="AG1777">
        <v>0</v>
      </c>
      <c r="AH1777" s="30">
        <v>1</v>
      </c>
      <c r="AI1777">
        <v>0</v>
      </c>
      <c r="AJ1777" t="s">
        <v>49</v>
      </c>
      <c r="AK1777" t="s">
        <v>42</v>
      </c>
      <c r="AL1777" s="29">
        <f>Table1[[#This Row],[membership_tenure_months]]*Table1[[#This Row],[final_price]]</f>
        <v>520</v>
      </c>
    </row>
    <row r="1778" spans="1:38" x14ac:dyDescent="0.35">
      <c r="A1778">
        <v>46</v>
      </c>
      <c r="B1778" t="s">
        <v>34</v>
      </c>
      <c r="C1778">
        <v>5</v>
      </c>
      <c r="D1778" t="s">
        <v>129</v>
      </c>
      <c r="E1778" t="b">
        <v>0</v>
      </c>
      <c r="F1778" s="1">
        <v>0.86527777777777781</v>
      </c>
      <c r="G1778" s="1">
        <v>0.92291666666666672</v>
      </c>
      <c r="H1778">
        <v>83</v>
      </c>
      <c r="I1778" t="b">
        <v>1</v>
      </c>
      <c r="J1778" t="b">
        <v>1</v>
      </c>
      <c r="K1778" t="b">
        <v>1</v>
      </c>
      <c r="L1778" t="s">
        <v>80</v>
      </c>
      <c r="M1778">
        <v>50</v>
      </c>
      <c r="N1778" t="s">
        <v>82</v>
      </c>
      <c r="O1778">
        <v>37.5</v>
      </c>
      <c r="P1778" t="s">
        <v>93</v>
      </c>
      <c r="Q1778">
        <v>0.15</v>
      </c>
      <c r="R1778" s="29">
        <v>31.875</v>
      </c>
      <c r="S1778" t="s">
        <v>39</v>
      </c>
      <c r="T1778" t="s">
        <v>72</v>
      </c>
      <c r="U1778">
        <v>35.3733</v>
      </c>
      <c r="V1778">
        <v>-119.0187</v>
      </c>
      <c r="W1778">
        <f t="shared" si="54"/>
        <v>2024</v>
      </c>
      <c r="X1778" t="str">
        <f t="shared" si="55"/>
        <v>March</v>
      </c>
      <c r="Y1778" s="2">
        <v>45364</v>
      </c>
      <c r="Z1778">
        <v>2</v>
      </c>
      <c r="AA1778" t="b">
        <v>1</v>
      </c>
      <c r="AB1778" s="2">
        <v>45834</v>
      </c>
      <c r="AC1778">
        <v>17</v>
      </c>
      <c r="AD1778">
        <v>55</v>
      </c>
      <c r="AE1778">
        <v>20</v>
      </c>
      <c r="AF1778">
        <v>1.4</v>
      </c>
      <c r="AG1778">
        <v>5.62</v>
      </c>
      <c r="AH1778" s="30">
        <v>0</v>
      </c>
      <c r="AI1778">
        <v>0</v>
      </c>
      <c r="AJ1778" t="s">
        <v>73</v>
      </c>
      <c r="AK1778" t="s">
        <v>42</v>
      </c>
      <c r="AL1778" s="29">
        <f>Table1[[#This Row],[membership_tenure_months]]*Table1[[#This Row],[final_price]]</f>
        <v>541.875</v>
      </c>
    </row>
    <row r="1779" spans="1:38" x14ac:dyDescent="0.35">
      <c r="A1779">
        <v>40</v>
      </c>
      <c r="B1779" t="s">
        <v>34</v>
      </c>
      <c r="C1779">
        <v>3</v>
      </c>
      <c r="D1779" t="s">
        <v>112</v>
      </c>
      <c r="E1779" t="b">
        <v>0</v>
      </c>
      <c r="F1779" s="1">
        <v>0.81805555555555554</v>
      </c>
      <c r="G1779" s="1">
        <v>0.88194444444444442</v>
      </c>
      <c r="H1779">
        <v>92</v>
      </c>
      <c r="I1779" t="b">
        <v>1</v>
      </c>
      <c r="J1779" t="b">
        <v>1</v>
      </c>
      <c r="K1779" t="b">
        <v>1</v>
      </c>
      <c r="L1779" t="s">
        <v>36</v>
      </c>
      <c r="M1779">
        <v>50</v>
      </c>
      <c r="N1779" t="s">
        <v>37</v>
      </c>
      <c r="O1779">
        <v>50</v>
      </c>
      <c r="P1779" t="s">
        <v>46</v>
      </c>
      <c r="Q1779">
        <v>0</v>
      </c>
      <c r="R1779" s="29">
        <v>50</v>
      </c>
      <c r="S1779" t="s">
        <v>39</v>
      </c>
      <c r="T1779" t="s">
        <v>83</v>
      </c>
      <c r="U1779">
        <v>33.770099999999999</v>
      </c>
      <c r="V1779">
        <v>-118.19370000000001</v>
      </c>
      <c r="W1779">
        <f t="shared" si="54"/>
        <v>2024</v>
      </c>
      <c r="X1779" t="str">
        <f t="shared" si="55"/>
        <v>September</v>
      </c>
      <c r="Y1779" s="2">
        <v>45559</v>
      </c>
      <c r="Z1779">
        <v>3</v>
      </c>
      <c r="AA1779" t="b">
        <v>1</v>
      </c>
      <c r="AB1779" s="2">
        <v>45845</v>
      </c>
      <c r="AC1779">
        <v>11</v>
      </c>
      <c r="AD1779">
        <v>44</v>
      </c>
      <c r="AE1779">
        <v>12</v>
      </c>
      <c r="AF1779">
        <v>1.5</v>
      </c>
      <c r="AG1779">
        <v>0</v>
      </c>
      <c r="AH1779" s="30">
        <v>0</v>
      </c>
      <c r="AI1779">
        <v>1</v>
      </c>
      <c r="AJ1779" t="s">
        <v>84</v>
      </c>
      <c r="AK1779" t="s">
        <v>42</v>
      </c>
      <c r="AL1779" s="29">
        <f>Table1[[#This Row],[membership_tenure_months]]*Table1[[#This Row],[final_price]]</f>
        <v>550</v>
      </c>
    </row>
    <row r="1780" spans="1:38" x14ac:dyDescent="0.35">
      <c r="A1780">
        <v>27</v>
      </c>
      <c r="B1780" t="s">
        <v>43</v>
      </c>
      <c r="C1780">
        <v>1</v>
      </c>
      <c r="D1780" t="s">
        <v>116</v>
      </c>
      <c r="E1780" t="b">
        <v>1</v>
      </c>
      <c r="F1780" s="1">
        <v>0.76527777777777772</v>
      </c>
      <c r="G1780" s="1">
        <v>0.88888888888888884</v>
      </c>
      <c r="H1780">
        <v>178</v>
      </c>
      <c r="I1780" t="b">
        <v>1</v>
      </c>
      <c r="J1780" t="b">
        <v>0</v>
      </c>
      <c r="K1780" t="b">
        <v>1</v>
      </c>
      <c r="L1780" t="s">
        <v>36</v>
      </c>
      <c r="M1780">
        <v>30</v>
      </c>
      <c r="N1780" t="s">
        <v>82</v>
      </c>
      <c r="O1780">
        <v>22.5</v>
      </c>
      <c r="P1780" t="s">
        <v>38</v>
      </c>
      <c r="Q1780">
        <v>0.05</v>
      </c>
      <c r="R1780" s="29">
        <v>21.375</v>
      </c>
      <c r="S1780" t="s">
        <v>47</v>
      </c>
      <c r="T1780" t="s">
        <v>64</v>
      </c>
      <c r="U1780">
        <v>34.052199999999999</v>
      </c>
      <c r="V1780">
        <v>-118.2437</v>
      </c>
      <c r="W1780">
        <f t="shared" si="54"/>
        <v>2023</v>
      </c>
      <c r="X1780" t="str">
        <f t="shared" si="55"/>
        <v>January</v>
      </c>
      <c r="Y1780" s="2">
        <v>44935</v>
      </c>
      <c r="Z1780">
        <v>0</v>
      </c>
      <c r="AA1780" t="b">
        <v>1</v>
      </c>
      <c r="AB1780" s="2">
        <v>45810</v>
      </c>
      <c r="AC1780">
        <v>31</v>
      </c>
      <c r="AD1780">
        <v>79</v>
      </c>
      <c r="AE1780">
        <v>4</v>
      </c>
      <c r="AF1780">
        <v>3</v>
      </c>
      <c r="AG1780">
        <v>1.1200000000000001</v>
      </c>
      <c r="AH1780" s="30">
        <v>1</v>
      </c>
      <c r="AI1780">
        <v>0</v>
      </c>
      <c r="AJ1780" t="s">
        <v>65</v>
      </c>
      <c r="AK1780" t="s">
        <v>42</v>
      </c>
      <c r="AL1780" s="29">
        <f>Table1[[#This Row],[membership_tenure_months]]*Table1[[#This Row],[final_price]]</f>
        <v>662.625</v>
      </c>
    </row>
    <row r="1781" spans="1:38" x14ac:dyDescent="0.35">
      <c r="A1781">
        <v>27</v>
      </c>
      <c r="B1781" t="s">
        <v>34</v>
      </c>
      <c r="C1781">
        <v>5</v>
      </c>
      <c r="D1781" t="s">
        <v>171</v>
      </c>
      <c r="E1781" t="b">
        <v>1</v>
      </c>
      <c r="F1781" s="1">
        <v>0.61250000000000004</v>
      </c>
      <c r="G1781" s="1">
        <v>0.66180555555555554</v>
      </c>
      <c r="H1781">
        <v>71</v>
      </c>
      <c r="I1781" t="b">
        <v>0</v>
      </c>
      <c r="J1781" t="b">
        <v>0</v>
      </c>
      <c r="K1781" t="b">
        <v>0</v>
      </c>
      <c r="L1781" t="s">
        <v>80</v>
      </c>
      <c r="M1781">
        <v>50</v>
      </c>
      <c r="N1781" t="s">
        <v>37</v>
      </c>
      <c r="O1781">
        <v>50</v>
      </c>
      <c r="P1781" t="s">
        <v>51</v>
      </c>
      <c r="Q1781">
        <v>0.1</v>
      </c>
      <c r="R1781" s="29">
        <v>45</v>
      </c>
      <c r="S1781" t="s">
        <v>39</v>
      </c>
      <c r="T1781" t="s">
        <v>64</v>
      </c>
      <c r="U1781">
        <v>34.052199999999999</v>
      </c>
      <c r="V1781">
        <v>-118.2437</v>
      </c>
      <c r="W1781">
        <f t="shared" si="54"/>
        <v>2025</v>
      </c>
      <c r="X1781" t="str">
        <f t="shared" si="55"/>
        <v>May</v>
      </c>
      <c r="Y1781" s="2">
        <v>45790</v>
      </c>
      <c r="Z1781">
        <v>0</v>
      </c>
      <c r="AA1781" t="b">
        <v>1</v>
      </c>
      <c r="AB1781" s="2">
        <v>45858</v>
      </c>
      <c r="AC1781">
        <v>3</v>
      </c>
      <c r="AD1781">
        <v>31</v>
      </c>
      <c r="AE1781">
        <v>20</v>
      </c>
      <c r="AF1781">
        <v>1.2</v>
      </c>
      <c r="AG1781">
        <v>5</v>
      </c>
      <c r="AH1781" s="30">
        <v>0</v>
      </c>
      <c r="AI1781">
        <v>0</v>
      </c>
      <c r="AJ1781" t="s">
        <v>65</v>
      </c>
      <c r="AK1781" t="s">
        <v>42</v>
      </c>
      <c r="AL1781" s="29">
        <f>Table1[[#This Row],[membership_tenure_months]]*Table1[[#This Row],[final_price]]</f>
        <v>135</v>
      </c>
    </row>
    <row r="1782" spans="1:38" x14ac:dyDescent="0.35">
      <c r="A1782">
        <v>38</v>
      </c>
      <c r="B1782" t="s">
        <v>34</v>
      </c>
      <c r="C1782">
        <v>5</v>
      </c>
      <c r="D1782" t="s">
        <v>169</v>
      </c>
      <c r="E1782" t="b">
        <v>0</v>
      </c>
      <c r="F1782" s="1">
        <v>0.74930555555555556</v>
      </c>
      <c r="G1782" s="1">
        <v>0.87083333333333335</v>
      </c>
      <c r="H1782">
        <v>175</v>
      </c>
      <c r="I1782" t="b">
        <v>1</v>
      </c>
      <c r="J1782" t="b">
        <v>0</v>
      </c>
      <c r="K1782" t="b">
        <v>1</v>
      </c>
      <c r="L1782" t="s">
        <v>80</v>
      </c>
      <c r="M1782">
        <v>50</v>
      </c>
      <c r="N1782" t="s">
        <v>37</v>
      </c>
      <c r="O1782">
        <v>50</v>
      </c>
      <c r="P1782" t="s">
        <v>46</v>
      </c>
      <c r="Q1782">
        <v>0</v>
      </c>
      <c r="R1782" s="29">
        <v>50</v>
      </c>
      <c r="S1782" t="s">
        <v>39</v>
      </c>
      <c r="T1782" t="s">
        <v>61</v>
      </c>
      <c r="U1782">
        <v>38.581600000000002</v>
      </c>
      <c r="V1782">
        <v>-121.4944</v>
      </c>
      <c r="W1782">
        <f t="shared" si="54"/>
        <v>2022</v>
      </c>
      <c r="X1782" t="str">
        <f t="shared" si="55"/>
        <v>November</v>
      </c>
      <c r="Y1782" s="2">
        <v>44870</v>
      </c>
      <c r="Z1782">
        <v>0</v>
      </c>
      <c r="AA1782" t="b">
        <v>1</v>
      </c>
      <c r="AB1782" s="2">
        <v>45806</v>
      </c>
      <c r="AC1782">
        <v>33</v>
      </c>
      <c r="AD1782">
        <v>83</v>
      </c>
      <c r="AE1782">
        <v>20</v>
      </c>
      <c r="AF1782">
        <v>2.9</v>
      </c>
      <c r="AG1782">
        <v>0</v>
      </c>
      <c r="AH1782" s="30">
        <v>1</v>
      </c>
      <c r="AI1782">
        <v>1</v>
      </c>
      <c r="AJ1782" t="s">
        <v>62</v>
      </c>
      <c r="AK1782" t="s">
        <v>42</v>
      </c>
      <c r="AL1782" s="29">
        <f>Table1[[#This Row],[membership_tenure_months]]*Table1[[#This Row],[final_price]]</f>
        <v>1650</v>
      </c>
    </row>
    <row r="1783" spans="1:38" x14ac:dyDescent="0.35">
      <c r="A1783">
        <v>34</v>
      </c>
      <c r="B1783" t="s">
        <v>66</v>
      </c>
      <c r="C1783">
        <v>5</v>
      </c>
      <c r="D1783" t="s">
        <v>139</v>
      </c>
      <c r="E1783" t="b">
        <v>0</v>
      </c>
      <c r="F1783" s="1">
        <v>0.35625000000000001</v>
      </c>
      <c r="G1783" s="1">
        <v>0.43680555555555556</v>
      </c>
      <c r="H1783">
        <v>116</v>
      </c>
      <c r="I1783" t="b">
        <v>0</v>
      </c>
      <c r="J1783" t="b">
        <v>0</v>
      </c>
      <c r="K1783" t="b">
        <v>0</v>
      </c>
      <c r="L1783" t="s">
        <v>36</v>
      </c>
      <c r="M1783">
        <v>70</v>
      </c>
      <c r="N1783" t="s">
        <v>82</v>
      </c>
      <c r="O1783">
        <v>52.5</v>
      </c>
      <c r="P1783" t="s">
        <v>51</v>
      </c>
      <c r="Q1783">
        <v>0.1</v>
      </c>
      <c r="R1783" s="29">
        <v>47.25</v>
      </c>
      <c r="S1783" t="s">
        <v>68</v>
      </c>
      <c r="T1783" t="s">
        <v>72</v>
      </c>
      <c r="U1783">
        <v>35.3733</v>
      </c>
      <c r="V1783">
        <v>-119.0187</v>
      </c>
      <c r="W1783">
        <f t="shared" si="54"/>
        <v>2024</v>
      </c>
      <c r="X1783" t="str">
        <f t="shared" si="55"/>
        <v>February</v>
      </c>
      <c r="Y1783" s="2">
        <v>45339</v>
      </c>
      <c r="Z1783">
        <v>0</v>
      </c>
      <c r="AA1783" t="b">
        <v>1</v>
      </c>
      <c r="AB1783" s="2">
        <v>45833</v>
      </c>
      <c r="AC1783">
        <v>18</v>
      </c>
      <c r="AD1783">
        <v>56</v>
      </c>
      <c r="AE1783">
        <v>20</v>
      </c>
      <c r="AF1783">
        <v>1.9</v>
      </c>
      <c r="AG1783">
        <v>5.25</v>
      </c>
      <c r="AH1783" s="30">
        <v>0</v>
      </c>
      <c r="AI1783">
        <v>1</v>
      </c>
      <c r="AJ1783" t="s">
        <v>73</v>
      </c>
      <c r="AK1783" t="s">
        <v>42</v>
      </c>
      <c r="AL1783" s="29">
        <f>Table1[[#This Row],[membership_tenure_months]]*Table1[[#This Row],[final_price]]</f>
        <v>850.5</v>
      </c>
    </row>
    <row r="1784" spans="1:38" x14ac:dyDescent="0.35">
      <c r="A1784">
        <v>26</v>
      </c>
      <c r="B1784" t="s">
        <v>54</v>
      </c>
      <c r="C1784">
        <v>1</v>
      </c>
      <c r="D1784" t="s">
        <v>116</v>
      </c>
      <c r="E1784" t="b">
        <v>1</v>
      </c>
      <c r="F1784" s="1">
        <v>0.48749999999999999</v>
      </c>
      <c r="G1784" s="1">
        <v>0.56874999999999998</v>
      </c>
      <c r="H1784">
        <v>117</v>
      </c>
      <c r="I1784" t="b">
        <v>0</v>
      </c>
      <c r="J1784" t="b">
        <v>1</v>
      </c>
      <c r="K1784" t="b">
        <v>0</v>
      </c>
      <c r="L1784" t="s">
        <v>45</v>
      </c>
      <c r="M1784">
        <v>20</v>
      </c>
      <c r="N1784" t="s">
        <v>82</v>
      </c>
      <c r="O1784">
        <v>15</v>
      </c>
      <c r="P1784" t="s">
        <v>46</v>
      </c>
      <c r="Q1784">
        <v>0</v>
      </c>
      <c r="R1784" s="29">
        <v>15</v>
      </c>
      <c r="S1784" t="s">
        <v>56</v>
      </c>
      <c r="T1784" t="s">
        <v>48</v>
      </c>
      <c r="U1784">
        <v>36.7378</v>
      </c>
      <c r="V1784">
        <v>-119.7871</v>
      </c>
      <c r="W1784">
        <f t="shared" si="54"/>
        <v>2023</v>
      </c>
      <c r="X1784" t="str">
        <f t="shared" si="55"/>
        <v>August</v>
      </c>
      <c r="Y1784" s="2">
        <v>45152</v>
      </c>
      <c r="Z1784">
        <v>5</v>
      </c>
      <c r="AA1784" t="b">
        <v>1</v>
      </c>
      <c r="AB1784" s="2">
        <v>45822</v>
      </c>
      <c r="AC1784">
        <v>24</v>
      </c>
      <c r="AD1784">
        <v>67</v>
      </c>
      <c r="AE1784">
        <v>4</v>
      </c>
      <c r="AF1784">
        <v>2</v>
      </c>
      <c r="AG1784">
        <v>0</v>
      </c>
      <c r="AH1784" s="30">
        <v>1</v>
      </c>
      <c r="AI1784">
        <v>0</v>
      </c>
      <c r="AJ1784" t="s">
        <v>49</v>
      </c>
      <c r="AK1784" t="s">
        <v>42</v>
      </c>
      <c r="AL1784" s="29">
        <f>Table1[[#This Row],[membership_tenure_months]]*Table1[[#This Row],[final_price]]</f>
        <v>360</v>
      </c>
    </row>
    <row r="1785" spans="1:38" x14ac:dyDescent="0.35">
      <c r="A1785">
        <v>49</v>
      </c>
      <c r="B1785" t="s">
        <v>54</v>
      </c>
      <c r="C1785">
        <v>1</v>
      </c>
      <c r="D1785" t="s">
        <v>90</v>
      </c>
      <c r="E1785" t="b">
        <v>1</v>
      </c>
      <c r="F1785" s="1">
        <v>0.75138888888888888</v>
      </c>
      <c r="G1785" s="1">
        <v>0.78055555555555556</v>
      </c>
      <c r="H1785">
        <v>42</v>
      </c>
      <c r="I1785" t="b">
        <v>1</v>
      </c>
      <c r="J1785" t="b">
        <v>0</v>
      </c>
      <c r="K1785" t="b">
        <v>0</v>
      </c>
      <c r="L1785" t="s">
        <v>45</v>
      </c>
      <c r="M1785">
        <v>20</v>
      </c>
      <c r="N1785" t="s">
        <v>37</v>
      </c>
      <c r="O1785">
        <v>20</v>
      </c>
      <c r="P1785" t="s">
        <v>93</v>
      </c>
      <c r="Q1785">
        <v>0.15</v>
      </c>
      <c r="R1785" s="29">
        <v>17</v>
      </c>
      <c r="S1785" t="s">
        <v>56</v>
      </c>
      <c r="T1785" t="s">
        <v>57</v>
      </c>
      <c r="U1785">
        <v>33.836599999999997</v>
      </c>
      <c r="V1785">
        <v>-117.9143</v>
      </c>
      <c r="W1785">
        <f t="shared" si="54"/>
        <v>2023</v>
      </c>
      <c r="X1785" t="str">
        <f t="shared" si="55"/>
        <v>July</v>
      </c>
      <c r="Y1785" s="2">
        <v>45128</v>
      </c>
      <c r="Z1785">
        <v>0</v>
      </c>
      <c r="AA1785" t="b">
        <v>0</v>
      </c>
      <c r="AB1785" s="2">
        <v>45821</v>
      </c>
      <c r="AC1785">
        <v>25</v>
      </c>
      <c r="AD1785">
        <v>68</v>
      </c>
      <c r="AE1785">
        <v>4</v>
      </c>
      <c r="AF1785">
        <v>0.7</v>
      </c>
      <c r="AG1785">
        <v>3</v>
      </c>
      <c r="AH1785" s="30">
        <v>1</v>
      </c>
      <c r="AI1785">
        <v>0</v>
      </c>
      <c r="AJ1785" t="s">
        <v>58</v>
      </c>
      <c r="AK1785" t="s">
        <v>42</v>
      </c>
      <c r="AL1785" s="29">
        <f>Table1[[#This Row],[membership_tenure_months]]*Table1[[#This Row],[final_price]]</f>
        <v>425</v>
      </c>
    </row>
    <row r="1786" spans="1:38" x14ac:dyDescent="0.35">
      <c r="A1786">
        <v>32</v>
      </c>
      <c r="B1786" t="s">
        <v>34</v>
      </c>
      <c r="C1786">
        <v>5</v>
      </c>
      <c r="D1786" t="s">
        <v>106</v>
      </c>
      <c r="E1786" t="b">
        <v>1</v>
      </c>
      <c r="F1786" s="1">
        <v>0.82013888888888886</v>
      </c>
      <c r="G1786" s="1">
        <v>0.89930555555555558</v>
      </c>
      <c r="H1786">
        <v>114</v>
      </c>
      <c r="I1786" t="b">
        <v>1</v>
      </c>
      <c r="J1786" t="b">
        <v>1</v>
      </c>
      <c r="K1786" t="b">
        <v>0</v>
      </c>
      <c r="L1786" t="s">
        <v>80</v>
      </c>
      <c r="M1786">
        <v>50</v>
      </c>
      <c r="N1786" t="s">
        <v>97</v>
      </c>
      <c r="O1786">
        <v>45</v>
      </c>
      <c r="P1786" t="s">
        <v>93</v>
      </c>
      <c r="Q1786">
        <v>0.15</v>
      </c>
      <c r="R1786" s="29">
        <v>38.25</v>
      </c>
      <c r="S1786" t="s">
        <v>39</v>
      </c>
      <c r="T1786" t="s">
        <v>69</v>
      </c>
      <c r="U1786">
        <v>32.715699999999998</v>
      </c>
      <c r="V1786">
        <v>-117.1611</v>
      </c>
      <c r="W1786">
        <f t="shared" si="54"/>
        <v>2022</v>
      </c>
      <c r="X1786" t="str">
        <f t="shared" si="55"/>
        <v>November</v>
      </c>
      <c r="Y1786" s="2">
        <v>44877</v>
      </c>
      <c r="Z1786">
        <v>7</v>
      </c>
      <c r="AA1786" t="b">
        <v>1</v>
      </c>
      <c r="AB1786" s="2">
        <v>45807</v>
      </c>
      <c r="AC1786">
        <v>33</v>
      </c>
      <c r="AD1786">
        <v>82</v>
      </c>
      <c r="AE1786">
        <v>20</v>
      </c>
      <c r="AF1786">
        <v>1.9</v>
      </c>
      <c r="AG1786">
        <v>6.75</v>
      </c>
      <c r="AH1786" s="30">
        <v>1</v>
      </c>
      <c r="AI1786">
        <v>0</v>
      </c>
      <c r="AJ1786" t="s">
        <v>70</v>
      </c>
      <c r="AK1786" t="s">
        <v>42</v>
      </c>
      <c r="AL1786" s="29">
        <f>Table1[[#This Row],[membership_tenure_months]]*Table1[[#This Row],[final_price]]</f>
        <v>1262.25</v>
      </c>
    </row>
    <row r="1787" spans="1:38" x14ac:dyDescent="0.35">
      <c r="A1787">
        <v>41</v>
      </c>
      <c r="B1787" t="s">
        <v>43</v>
      </c>
      <c r="C1787">
        <v>2</v>
      </c>
      <c r="D1787" t="s">
        <v>115</v>
      </c>
      <c r="E1787" t="b">
        <v>1</v>
      </c>
      <c r="F1787" s="1">
        <v>0.43680555555555556</v>
      </c>
      <c r="G1787" s="1">
        <v>0.52569444444444446</v>
      </c>
      <c r="H1787">
        <v>128</v>
      </c>
      <c r="I1787" t="b">
        <v>1</v>
      </c>
      <c r="J1787" t="b">
        <v>1</v>
      </c>
      <c r="K1787" t="b">
        <v>1</v>
      </c>
      <c r="L1787" t="s">
        <v>45</v>
      </c>
      <c r="M1787">
        <v>30</v>
      </c>
      <c r="N1787" t="s">
        <v>37</v>
      </c>
      <c r="O1787">
        <v>30</v>
      </c>
      <c r="P1787" t="s">
        <v>93</v>
      </c>
      <c r="Q1787">
        <v>0.15</v>
      </c>
      <c r="R1787" s="29">
        <v>25.5</v>
      </c>
      <c r="S1787" t="s">
        <v>47</v>
      </c>
      <c r="T1787" t="s">
        <v>48</v>
      </c>
      <c r="U1787">
        <v>36.7378</v>
      </c>
      <c r="V1787">
        <v>-119.7871</v>
      </c>
      <c r="W1787">
        <f t="shared" si="54"/>
        <v>2023</v>
      </c>
      <c r="X1787" t="str">
        <f t="shared" si="55"/>
        <v>August</v>
      </c>
      <c r="Y1787" s="2">
        <v>45152</v>
      </c>
      <c r="Z1787">
        <v>5</v>
      </c>
      <c r="AA1787" t="b">
        <v>0</v>
      </c>
      <c r="AB1787" s="2">
        <v>45822</v>
      </c>
      <c r="AC1787">
        <v>24</v>
      </c>
      <c r="AD1787">
        <v>67</v>
      </c>
      <c r="AE1787">
        <v>8</v>
      </c>
      <c r="AF1787">
        <v>2.1</v>
      </c>
      <c r="AG1787">
        <v>4.5</v>
      </c>
      <c r="AH1787" s="30">
        <v>1</v>
      </c>
      <c r="AI1787">
        <v>0</v>
      </c>
      <c r="AJ1787" t="s">
        <v>49</v>
      </c>
      <c r="AK1787" t="s">
        <v>42</v>
      </c>
      <c r="AL1787" s="29">
        <f>Table1[[#This Row],[membership_tenure_months]]*Table1[[#This Row],[final_price]]</f>
        <v>612</v>
      </c>
    </row>
    <row r="1788" spans="1:38" x14ac:dyDescent="0.35">
      <c r="A1788">
        <v>22</v>
      </c>
      <c r="B1788" t="s">
        <v>43</v>
      </c>
      <c r="C1788">
        <v>5</v>
      </c>
      <c r="D1788" t="s">
        <v>134</v>
      </c>
      <c r="E1788" t="b">
        <v>1</v>
      </c>
      <c r="F1788" s="1">
        <v>0.65555555555555556</v>
      </c>
      <c r="G1788" s="1">
        <v>0.71180555555555558</v>
      </c>
      <c r="H1788">
        <v>81</v>
      </c>
      <c r="I1788" t="b">
        <v>0</v>
      </c>
      <c r="J1788" t="b">
        <v>1</v>
      </c>
      <c r="K1788" t="b">
        <v>0</v>
      </c>
      <c r="L1788" t="s">
        <v>80</v>
      </c>
      <c r="M1788">
        <v>30</v>
      </c>
      <c r="N1788" t="s">
        <v>97</v>
      </c>
      <c r="O1788">
        <v>27</v>
      </c>
      <c r="P1788" t="s">
        <v>46</v>
      </c>
      <c r="Q1788">
        <v>0</v>
      </c>
      <c r="R1788" s="29">
        <v>27</v>
      </c>
      <c r="S1788" t="s">
        <v>47</v>
      </c>
      <c r="T1788" t="s">
        <v>48</v>
      </c>
      <c r="U1788">
        <v>36.7378</v>
      </c>
      <c r="V1788">
        <v>-119.7871</v>
      </c>
      <c r="W1788">
        <f t="shared" si="54"/>
        <v>2023</v>
      </c>
      <c r="X1788" t="str">
        <f t="shared" si="55"/>
        <v>September</v>
      </c>
      <c r="Y1788" s="2">
        <v>45177</v>
      </c>
      <c r="Z1788">
        <v>8</v>
      </c>
      <c r="AA1788" t="b">
        <v>0</v>
      </c>
      <c r="AB1788" s="2">
        <v>45824</v>
      </c>
      <c r="AC1788">
        <v>23</v>
      </c>
      <c r="AD1788">
        <v>65</v>
      </c>
      <c r="AE1788">
        <v>20</v>
      </c>
      <c r="AF1788">
        <v>1.4</v>
      </c>
      <c r="AG1788">
        <v>0</v>
      </c>
      <c r="AH1788" s="30">
        <v>1</v>
      </c>
      <c r="AI1788">
        <v>0</v>
      </c>
      <c r="AJ1788" t="s">
        <v>49</v>
      </c>
      <c r="AK1788" t="s">
        <v>42</v>
      </c>
      <c r="AL1788" s="29">
        <f>Table1[[#This Row],[membership_tenure_months]]*Table1[[#This Row],[final_price]]</f>
        <v>621</v>
      </c>
    </row>
    <row r="1789" spans="1:38" x14ac:dyDescent="0.35">
      <c r="A1789">
        <v>44</v>
      </c>
      <c r="B1789" t="s">
        <v>43</v>
      </c>
      <c r="C1789">
        <v>2</v>
      </c>
      <c r="D1789" t="s">
        <v>59</v>
      </c>
      <c r="E1789" t="b">
        <v>1</v>
      </c>
      <c r="F1789" s="1">
        <v>0.6118055555555556</v>
      </c>
      <c r="G1789" s="1">
        <v>0.69097222222222221</v>
      </c>
      <c r="H1789">
        <v>114</v>
      </c>
      <c r="I1789" t="b">
        <v>0</v>
      </c>
      <c r="J1789" t="b">
        <v>0</v>
      </c>
      <c r="K1789" t="b">
        <v>0</v>
      </c>
      <c r="L1789" t="s">
        <v>75</v>
      </c>
      <c r="M1789">
        <v>30</v>
      </c>
      <c r="N1789" t="s">
        <v>82</v>
      </c>
      <c r="O1789">
        <v>22.5</v>
      </c>
      <c r="P1789" t="s">
        <v>38</v>
      </c>
      <c r="Q1789">
        <v>0.05</v>
      </c>
      <c r="R1789" s="29">
        <v>21.375</v>
      </c>
      <c r="S1789" t="s">
        <v>47</v>
      </c>
      <c r="T1789" t="s">
        <v>40</v>
      </c>
      <c r="U1789">
        <v>37.338200000000001</v>
      </c>
      <c r="V1789">
        <v>-121.88630000000001</v>
      </c>
      <c r="W1789">
        <f t="shared" si="54"/>
        <v>2025</v>
      </c>
      <c r="X1789" t="str">
        <f t="shared" si="55"/>
        <v>April</v>
      </c>
      <c r="Y1789" s="2">
        <v>45760</v>
      </c>
      <c r="Z1789">
        <v>0</v>
      </c>
      <c r="AA1789" t="b">
        <v>1</v>
      </c>
      <c r="AB1789" s="2">
        <v>45857</v>
      </c>
      <c r="AC1789">
        <v>4</v>
      </c>
      <c r="AD1789">
        <v>32</v>
      </c>
      <c r="AE1789">
        <v>8</v>
      </c>
      <c r="AF1789">
        <v>1.9</v>
      </c>
      <c r="AG1789">
        <v>1.1200000000000001</v>
      </c>
      <c r="AH1789" s="30">
        <v>0</v>
      </c>
      <c r="AI1789">
        <v>0</v>
      </c>
      <c r="AJ1789" t="s">
        <v>41</v>
      </c>
      <c r="AK1789" t="s">
        <v>42</v>
      </c>
      <c r="AL1789" s="29">
        <f>Table1[[#This Row],[membership_tenure_months]]*Table1[[#This Row],[final_price]]</f>
        <v>85.5</v>
      </c>
    </row>
    <row r="1790" spans="1:38" x14ac:dyDescent="0.35">
      <c r="A1790">
        <v>30</v>
      </c>
      <c r="B1790" t="s">
        <v>34</v>
      </c>
      <c r="C1790">
        <v>3</v>
      </c>
      <c r="D1790" t="s">
        <v>78</v>
      </c>
      <c r="E1790" t="b">
        <v>1</v>
      </c>
      <c r="F1790" s="1">
        <v>0.77500000000000002</v>
      </c>
      <c r="G1790" s="1">
        <v>0.85624999999999996</v>
      </c>
      <c r="H1790">
        <v>117</v>
      </c>
      <c r="I1790" t="b">
        <v>1</v>
      </c>
      <c r="J1790" t="b">
        <v>1</v>
      </c>
      <c r="K1790" t="b">
        <v>0</v>
      </c>
      <c r="L1790" t="s">
        <v>80</v>
      </c>
      <c r="M1790">
        <v>50</v>
      </c>
      <c r="N1790" t="s">
        <v>37</v>
      </c>
      <c r="O1790">
        <v>50</v>
      </c>
      <c r="P1790" t="s">
        <v>93</v>
      </c>
      <c r="Q1790">
        <v>0.15</v>
      </c>
      <c r="R1790" s="29">
        <v>42.5</v>
      </c>
      <c r="S1790" t="s">
        <v>39</v>
      </c>
      <c r="T1790" t="s">
        <v>69</v>
      </c>
      <c r="U1790">
        <v>32.715699999999998</v>
      </c>
      <c r="V1790">
        <v>-117.1611</v>
      </c>
      <c r="W1790">
        <f t="shared" si="54"/>
        <v>2023</v>
      </c>
      <c r="X1790" t="str">
        <f t="shared" si="55"/>
        <v>December</v>
      </c>
      <c r="Y1790" s="2">
        <v>45278</v>
      </c>
      <c r="Z1790">
        <v>4</v>
      </c>
      <c r="AA1790" t="b">
        <v>1</v>
      </c>
      <c r="AB1790" s="2">
        <v>45829</v>
      </c>
      <c r="AC1790">
        <v>20</v>
      </c>
      <c r="AD1790">
        <v>60</v>
      </c>
      <c r="AE1790">
        <v>12</v>
      </c>
      <c r="AF1790">
        <v>2</v>
      </c>
      <c r="AG1790">
        <v>7.5</v>
      </c>
      <c r="AH1790" s="30">
        <v>0</v>
      </c>
      <c r="AI1790">
        <v>0</v>
      </c>
      <c r="AJ1790" t="s">
        <v>70</v>
      </c>
      <c r="AK1790" t="s">
        <v>42</v>
      </c>
      <c r="AL1790" s="29">
        <f>Table1[[#This Row],[membership_tenure_months]]*Table1[[#This Row],[final_price]]</f>
        <v>850</v>
      </c>
    </row>
    <row r="1791" spans="1:38" x14ac:dyDescent="0.35">
      <c r="A1791">
        <v>41</v>
      </c>
      <c r="B1791" t="s">
        <v>43</v>
      </c>
      <c r="C1791">
        <v>2</v>
      </c>
      <c r="D1791" t="s">
        <v>115</v>
      </c>
      <c r="E1791" t="b">
        <v>1</v>
      </c>
      <c r="F1791" s="1">
        <v>0.43680555555555556</v>
      </c>
      <c r="G1791" s="1">
        <v>0.52569444444444446</v>
      </c>
      <c r="H1791">
        <v>128</v>
      </c>
      <c r="I1791" t="b">
        <v>1</v>
      </c>
      <c r="J1791" t="b">
        <v>1</v>
      </c>
      <c r="K1791" t="b">
        <v>1</v>
      </c>
      <c r="L1791" t="s">
        <v>45</v>
      </c>
      <c r="M1791">
        <v>30</v>
      </c>
      <c r="N1791" t="s">
        <v>37</v>
      </c>
      <c r="O1791">
        <v>30</v>
      </c>
      <c r="P1791" t="s">
        <v>93</v>
      </c>
      <c r="Q1791">
        <v>0.15</v>
      </c>
      <c r="R1791" s="29">
        <v>25.5</v>
      </c>
      <c r="S1791" t="s">
        <v>47</v>
      </c>
      <c r="T1791" t="s">
        <v>48</v>
      </c>
      <c r="U1791">
        <v>36.7378</v>
      </c>
      <c r="V1791">
        <v>-119.7871</v>
      </c>
      <c r="W1791">
        <f t="shared" si="54"/>
        <v>2025</v>
      </c>
      <c r="X1791" t="str">
        <f t="shared" si="55"/>
        <v>January</v>
      </c>
      <c r="Y1791" s="2">
        <v>45671</v>
      </c>
      <c r="Z1791">
        <v>5</v>
      </c>
      <c r="AA1791" t="b">
        <v>0</v>
      </c>
      <c r="AB1791" s="2">
        <v>45851</v>
      </c>
      <c r="AC1791">
        <v>7</v>
      </c>
      <c r="AD1791">
        <v>38</v>
      </c>
      <c r="AE1791">
        <v>8</v>
      </c>
      <c r="AF1791">
        <v>2.1</v>
      </c>
      <c r="AG1791">
        <v>4.5</v>
      </c>
      <c r="AH1791" s="30">
        <v>0</v>
      </c>
      <c r="AI1791">
        <v>0</v>
      </c>
      <c r="AJ1791" t="s">
        <v>49</v>
      </c>
      <c r="AK1791" t="s">
        <v>42</v>
      </c>
      <c r="AL1791" s="29">
        <f>Table1[[#This Row],[membership_tenure_months]]*Table1[[#This Row],[final_price]]</f>
        <v>178.5</v>
      </c>
    </row>
    <row r="1792" spans="1:38" x14ac:dyDescent="0.35">
      <c r="A1792">
        <v>31</v>
      </c>
      <c r="B1792" t="s">
        <v>43</v>
      </c>
      <c r="C1792">
        <v>2</v>
      </c>
      <c r="D1792" t="s">
        <v>103</v>
      </c>
      <c r="E1792" t="b">
        <v>1</v>
      </c>
      <c r="F1792" s="1">
        <v>0.66736111111111107</v>
      </c>
      <c r="G1792" s="1">
        <v>0.75763888888888886</v>
      </c>
      <c r="H1792">
        <v>130</v>
      </c>
      <c r="I1792" t="b">
        <v>1</v>
      </c>
      <c r="J1792" t="b">
        <v>0</v>
      </c>
      <c r="K1792" t="b">
        <v>1</v>
      </c>
      <c r="L1792" t="s">
        <v>36</v>
      </c>
      <c r="M1792">
        <v>30</v>
      </c>
      <c r="N1792" t="s">
        <v>82</v>
      </c>
      <c r="O1792">
        <v>22.5</v>
      </c>
      <c r="P1792" t="s">
        <v>51</v>
      </c>
      <c r="Q1792">
        <v>0.1</v>
      </c>
      <c r="R1792" s="29">
        <v>20.25</v>
      </c>
      <c r="S1792" t="s">
        <v>47</v>
      </c>
      <c r="T1792" t="s">
        <v>72</v>
      </c>
      <c r="U1792">
        <v>35.3733</v>
      </c>
      <c r="V1792">
        <v>-119.0187</v>
      </c>
      <c r="W1792">
        <f t="shared" si="54"/>
        <v>2023</v>
      </c>
      <c r="X1792" t="str">
        <f t="shared" si="55"/>
        <v>April</v>
      </c>
      <c r="Y1792" s="2">
        <v>45045</v>
      </c>
      <c r="Z1792">
        <v>0</v>
      </c>
      <c r="AA1792" t="b">
        <v>0</v>
      </c>
      <c r="AB1792" s="2">
        <v>45816</v>
      </c>
      <c r="AC1792">
        <v>28</v>
      </c>
      <c r="AD1792">
        <v>73</v>
      </c>
      <c r="AE1792">
        <v>8</v>
      </c>
      <c r="AF1792">
        <v>2.2000000000000002</v>
      </c>
      <c r="AG1792">
        <v>2.25</v>
      </c>
      <c r="AH1792" s="30">
        <v>1</v>
      </c>
      <c r="AI1792">
        <v>0</v>
      </c>
      <c r="AJ1792" t="s">
        <v>73</v>
      </c>
      <c r="AK1792" t="s">
        <v>42</v>
      </c>
      <c r="AL1792" s="29">
        <f>Table1[[#This Row],[membership_tenure_months]]*Table1[[#This Row],[final_price]]</f>
        <v>567</v>
      </c>
    </row>
    <row r="1793" spans="1:38" x14ac:dyDescent="0.35">
      <c r="A1793">
        <v>23</v>
      </c>
      <c r="B1793" t="s">
        <v>43</v>
      </c>
      <c r="C1793">
        <v>4</v>
      </c>
      <c r="D1793" t="s">
        <v>173</v>
      </c>
      <c r="E1793" t="b">
        <v>0</v>
      </c>
      <c r="F1793" s="1">
        <v>0.4284722222222222</v>
      </c>
      <c r="G1793" s="1">
        <v>0.51458333333333328</v>
      </c>
      <c r="H1793">
        <v>124</v>
      </c>
      <c r="I1793" t="b">
        <v>1</v>
      </c>
      <c r="J1793" t="b">
        <v>0</v>
      </c>
      <c r="K1793" t="b">
        <v>1</v>
      </c>
      <c r="L1793" t="s">
        <v>80</v>
      </c>
      <c r="M1793">
        <v>30</v>
      </c>
      <c r="N1793" t="s">
        <v>37</v>
      </c>
      <c r="O1793">
        <v>30</v>
      </c>
      <c r="P1793" t="s">
        <v>46</v>
      </c>
      <c r="Q1793">
        <v>0</v>
      </c>
      <c r="R1793" s="29">
        <v>30</v>
      </c>
      <c r="S1793" t="s">
        <v>47</v>
      </c>
      <c r="T1793" t="s">
        <v>57</v>
      </c>
      <c r="U1793">
        <v>33.836599999999997</v>
      </c>
      <c r="V1793">
        <v>-117.9143</v>
      </c>
      <c r="W1793">
        <f t="shared" si="54"/>
        <v>2023</v>
      </c>
      <c r="X1793" t="str">
        <f t="shared" si="55"/>
        <v>December</v>
      </c>
      <c r="Y1793" s="2">
        <v>45285</v>
      </c>
      <c r="Z1793">
        <v>0</v>
      </c>
      <c r="AA1793" t="b">
        <v>0</v>
      </c>
      <c r="AB1793" s="2">
        <v>45830</v>
      </c>
      <c r="AC1793">
        <v>20</v>
      </c>
      <c r="AD1793">
        <v>59</v>
      </c>
      <c r="AE1793">
        <v>16</v>
      </c>
      <c r="AF1793">
        <v>2.1</v>
      </c>
      <c r="AG1793">
        <v>0</v>
      </c>
      <c r="AH1793" s="30">
        <v>0</v>
      </c>
      <c r="AI1793">
        <v>0</v>
      </c>
      <c r="AJ1793" t="s">
        <v>58</v>
      </c>
      <c r="AK1793" t="s">
        <v>42</v>
      </c>
      <c r="AL1793" s="29">
        <f>Table1[[#This Row],[membership_tenure_months]]*Table1[[#This Row],[final_price]]</f>
        <v>600</v>
      </c>
    </row>
    <row r="1794" spans="1:38" x14ac:dyDescent="0.35">
      <c r="A1794">
        <v>22</v>
      </c>
      <c r="B1794" t="s">
        <v>43</v>
      </c>
      <c r="C1794">
        <v>1</v>
      </c>
      <c r="D1794" t="s">
        <v>63</v>
      </c>
      <c r="E1794" t="b">
        <v>1</v>
      </c>
      <c r="F1794" s="1">
        <v>0.34583333333333333</v>
      </c>
      <c r="G1794" s="1">
        <v>0.46388888888888891</v>
      </c>
      <c r="H1794">
        <v>170</v>
      </c>
      <c r="I1794" t="b">
        <v>0</v>
      </c>
      <c r="J1794" t="b">
        <v>0</v>
      </c>
      <c r="K1794" t="b">
        <v>0</v>
      </c>
      <c r="L1794" t="s">
        <v>36</v>
      </c>
      <c r="M1794">
        <v>30</v>
      </c>
      <c r="N1794" t="s">
        <v>37</v>
      </c>
      <c r="O1794">
        <v>30</v>
      </c>
      <c r="P1794" t="s">
        <v>46</v>
      </c>
      <c r="Q1794">
        <v>0</v>
      </c>
      <c r="R1794" s="29">
        <v>30</v>
      </c>
      <c r="S1794" t="s">
        <v>47</v>
      </c>
      <c r="T1794" t="s">
        <v>52</v>
      </c>
      <c r="U1794">
        <v>37.804400000000001</v>
      </c>
      <c r="V1794">
        <v>-122.27119999999999</v>
      </c>
      <c r="W1794">
        <f t="shared" ref="W1794:W1857" si="56">YEAR(Y:Y)</f>
        <v>2023</v>
      </c>
      <c r="X1794" t="str">
        <f t="shared" ref="X1794:X1857" si="57">TEXT(Y:Y,"MMMM")</f>
        <v>June</v>
      </c>
      <c r="Y1794" s="2">
        <v>45106</v>
      </c>
      <c r="Z1794">
        <v>0</v>
      </c>
      <c r="AA1794" t="b">
        <v>1</v>
      </c>
      <c r="AB1794" s="2">
        <v>45820</v>
      </c>
      <c r="AC1794">
        <v>26</v>
      </c>
      <c r="AD1794">
        <v>69</v>
      </c>
      <c r="AE1794">
        <v>4</v>
      </c>
      <c r="AF1794">
        <v>2.8</v>
      </c>
      <c r="AG1794">
        <v>0</v>
      </c>
      <c r="AH1794" s="30">
        <v>1</v>
      </c>
      <c r="AI1794">
        <v>0</v>
      </c>
      <c r="AJ1794" t="s">
        <v>53</v>
      </c>
      <c r="AK1794" t="s">
        <v>42</v>
      </c>
      <c r="AL1794" s="29">
        <f>Table1[[#This Row],[membership_tenure_months]]*Table1[[#This Row],[final_price]]</f>
        <v>780</v>
      </c>
    </row>
    <row r="1795" spans="1:38" x14ac:dyDescent="0.35">
      <c r="A1795">
        <v>15</v>
      </c>
      <c r="B1795" t="s">
        <v>66</v>
      </c>
      <c r="C1795">
        <v>3</v>
      </c>
      <c r="D1795" t="s">
        <v>99</v>
      </c>
      <c r="E1795" t="b">
        <v>0</v>
      </c>
      <c r="F1795" s="1">
        <v>0.72847222222222219</v>
      </c>
      <c r="G1795" s="1">
        <v>0.75208333333333333</v>
      </c>
      <c r="H1795">
        <v>34</v>
      </c>
      <c r="I1795" t="b">
        <v>0</v>
      </c>
      <c r="J1795" t="b">
        <v>0</v>
      </c>
      <c r="K1795" t="b">
        <v>1</v>
      </c>
      <c r="L1795" t="s">
        <v>36</v>
      </c>
      <c r="M1795">
        <v>70</v>
      </c>
      <c r="N1795" t="s">
        <v>82</v>
      </c>
      <c r="O1795">
        <v>52.5</v>
      </c>
      <c r="P1795" t="s">
        <v>46</v>
      </c>
      <c r="Q1795">
        <v>0</v>
      </c>
      <c r="R1795" s="29">
        <v>52.5</v>
      </c>
      <c r="S1795" t="s">
        <v>68</v>
      </c>
      <c r="T1795" t="s">
        <v>72</v>
      </c>
      <c r="U1795">
        <v>35.3733</v>
      </c>
      <c r="V1795">
        <v>-119.0187</v>
      </c>
      <c r="W1795">
        <f t="shared" si="56"/>
        <v>2025</v>
      </c>
      <c r="X1795" t="str">
        <f t="shared" si="57"/>
        <v>May</v>
      </c>
      <c r="Y1795" s="2">
        <v>45786</v>
      </c>
      <c r="Z1795">
        <v>0</v>
      </c>
      <c r="AA1795" t="b">
        <v>0</v>
      </c>
      <c r="AB1795" s="2">
        <v>45858</v>
      </c>
      <c r="AC1795">
        <v>3</v>
      </c>
      <c r="AD1795">
        <v>31</v>
      </c>
      <c r="AE1795">
        <v>12</v>
      </c>
      <c r="AF1795">
        <v>0.6</v>
      </c>
      <c r="AG1795">
        <v>0</v>
      </c>
      <c r="AH1795" s="30">
        <v>0</v>
      </c>
      <c r="AI1795">
        <v>1</v>
      </c>
      <c r="AJ1795" t="s">
        <v>73</v>
      </c>
      <c r="AK1795" t="s">
        <v>42</v>
      </c>
      <c r="AL1795" s="29">
        <f>Table1[[#This Row],[membership_tenure_months]]*Table1[[#This Row],[final_price]]</f>
        <v>157.5</v>
      </c>
    </row>
    <row r="1796" spans="1:38" x14ac:dyDescent="0.35">
      <c r="A1796">
        <v>48</v>
      </c>
      <c r="B1796" t="s">
        <v>34</v>
      </c>
      <c r="C1796">
        <v>3</v>
      </c>
      <c r="D1796" t="s">
        <v>140</v>
      </c>
      <c r="E1796" t="b">
        <v>0</v>
      </c>
      <c r="F1796" s="1">
        <v>0.60347222222222219</v>
      </c>
      <c r="G1796" s="1">
        <v>0.63194444444444442</v>
      </c>
      <c r="H1796">
        <v>41</v>
      </c>
      <c r="I1796" t="b">
        <v>0</v>
      </c>
      <c r="J1796" t="b">
        <v>1</v>
      </c>
      <c r="K1796" t="b">
        <v>0</v>
      </c>
      <c r="L1796" t="s">
        <v>45</v>
      </c>
      <c r="M1796">
        <v>50</v>
      </c>
      <c r="N1796" t="s">
        <v>82</v>
      </c>
      <c r="O1796">
        <v>37.5</v>
      </c>
      <c r="P1796" t="s">
        <v>93</v>
      </c>
      <c r="Q1796">
        <v>0.15</v>
      </c>
      <c r="R1796" s="29">
        <v>31.875</v>
      </c>
      <c r="S1796" t="s">
        <v>39</v>
      </c>
      <c r="T1796" t="s">
        <v>76</v>
      </c>
      <c r="U1796">
        <v>37.774900000000002</v>
      </c>
      <c r="V1796">
        <v>-122.4194</v>
      </c>
      <c r="W1796">
        <f t="shared" si="56"/>
        <v>2025</v>
      </c>
      <c r="X1796" t="str">
        <f t="shared" si="57"/>
        <v>March</v>
      </c>
      <c r="Y1796" s="2">
        <v>45740</v>
      </c>
      <c r="Z1796">
        <v>1</v>
      </c>
      <c r="AA1796" t="b">
        <v>1</v>
      </c>
      <c r="AB1796" s="2">
        <v>45855</v>
      </c>
      <c r="AC1796">
        <v>5</v>
      </c>
      <c r="AD1796">
        <v>34</v>
      </c>
      <c r="AE1796">
        <v>12</v>
      </c>
      <c r="AF1796">
        <v>0.7</v>
      </c>
      <c r="AG1796">
        <v>5.62</v>
      </c>
      <c r="AH1796" s="30">
        <v>0</v>
      </c>
      <c r="AI1796">
        <v>0</v>
      </c>
      <c r="AJ1796" t="s">
        <v>77</v>
      </c>
      <c r="AK1796" t="s">
        <v>42</v>
      </c>
      <c r="AL1796" s="29">
        <f>Table1[[#This Row],[membership_tenure_months]]*Table1[[#This Row],[final_price]]</f>
        <v>159.375</v>
      </c>
    </row>
    <row r="1797" spans="1:38" x14ac:dyDescent="0.35">
      <c r="A1797">
        <v>47</v>
      </c>
      <c r="B1797" t="s">
        <v>34</v>
      </c>
      <c r="C1797">
        <v>1</v>
      </c>
      <c r="D1797" t="s">
        <v>94</v>
      </c>
      <c r="E1797" t="b">
        <v>0</v>
      </c>
      <c r="F1797" s="1">
        <v>0.6118055555555556</v>
      </c>
      <c r="G1797" s="1">
        <v>0.63958333333333328</v>
      </c>
      <c r="H1797">
        <v>40</v>
      </c>
      <c r="I1797" t="b">
        <v>1</v>
      </c>
      <c r="J1797" t="b">
        <v>1</v>
      </c>
      <c r="K1797" t="b">
        <v>0</v>
      </c>
      <c r="L1797" t="s">
        <v>75</v>
      </c>
      <c r="M1797">
        <v>50</v>
      </c>
      <c r="N1797" t="s">
        <v>37</v>
      </c>
      <c r="O1797">
        <v>50</v>
      </c>
      <c r="P1797" t="s">
        <v>51</v>
      </c>
      <c r="Q1797">
        <v>0.1</v>
      </c>
      <c r="R1797" s="29">
        <v>45</v>
      </c>
      <c r="S1797" t="s">
        <v>39</v>
      </c>
      <c r="T1797" t="s">
        <v>61</v>
      </c>
      <c r="U1797">
        <v>38.581600000000002</v>
      </c>
      <c r="V1797">
        <v>-121.4944</v>
      </c>
      <c r="W1797">
        <f t="shared" si="56"/>
        <v>2023</v>
      </c>
      <c r="X1797" t="str">
        <f t="shared" si="57"/>
        <v>May</v>
      </c>
      <c r="Y1797" s="2">
        <v>45068</v>
      </c>
      <c r="Z1797">
        <v>5</v>
      </c>
      <c r="AA1797" t="b">
        <v>0</v>
      </c>
      <c r="AB1797" s="2">
        <v>45818</v>
      </c>
      <c r="AC1797">
        <v>27</v>
      </c>
      <c r="AD1797">
        <v>71</v>
      </c>
      <c r="AE1797">
        <v>4</v>
      </c>
      <c r="AF1797">
        <v>0.7</v>
      </c>
      <c r="AG1797">
        <v>5</v>
      </c>
      <c r="AH1797" s="30">
        <v>1</v>
      </c>
      <c r="AI1797">
        <v>0</v>
      </c>
      <c r="AJ1797" t="s">
        <v>62</v>
      </c>
      <c r="AK1797" t="s">
        <v>42</v>
      </c>
      <c r="AL1797" s="29">
        <f>Table1[[#This Row],[membership_tenure_months]]*Table1[[#This Row],[final_price]]</f>
        <v>1215</v>
      </c>
    </row>
    <row r="1798" spans="1:38" x14ac:dyDescent="0.35">
      <c r="A1798">
        <v>33</v>
      </c>
      <c r="B1798" t="s">
        <v>34</v>
      </c>
      <c r="C1798">
        <v>1</v>
      </c>
      <c r="D1798" t="s">
        <v>94</v>
      </c>
      <c r="E1798" t="b">
        <v>1</v>
      </c>
      <c r="F1798" s="1">
        <v>0.67083333333333328</v>
      </c>
      <c r="G1798" s="1">
        <v>0.70972222222222225</v>
      </c>
      <c r="H1798">
        <v>56</v>
      </c>
      <c r="I1798" t="b">
        <v>0</v>
      </c>
      <c r="J1798" t="b">
        <v>0</v>
      </c>
      <c r="K1798" t="b">
        <v>0</v>
      </c>
      <c r="L1798" t="s">
        <v>80</v>
      </c>
      <c r="M1798">
        <v>50</v>
      </c>
      <c r="N1798" t="s">
        <v>37</v>
      </c>
      <c r="O1798">
        <v>50</v>
      </c>
      <c r="P1798" t="s">
        <v>51</v>
      </c>
      <c r="Q1798">
        <v>0.1</v>
      </c>
      <c r="R1798" s="29">
        <v>45</v>
      </c>
      <c r="S1798" t="s">
        <v>39</v>
      </c>
      <c r="T1798" t="s">
        <v>48</v>
      </c>
      <c r="U1798">
        <v>36.7378</v>
      </c>
      <c r="V1798">
        <v>-119.7871</v>
      </c>
      <c r="W1798">
        <f t="shared" si="56"/>
        <v>2025</v>
      </c>
      <c r="X1798" t="str">
        <f t="shared" si="57"/>
        <v>April</v>
      </c>
      <c r="Y1798" s="2">
        <v>45754</v>
      </c>
      <c r="Z1798">
        <v>0</v>
      </c>
      <c r="AA1798" t="b">
        <v>0</v>
      </c>
      <c r="AB1798" s="2">
        <v>45856</v>
      </c>
      <c r="AC1798">
        <v>4</v>
      </c>
      <c r="AD1798">
        <v>33</v>
      </c>
      <c r="AE1798">
        <v>4</v>
      </c>
      <c r="AF1798">
        <v>0.9</v>
      </c>
      <c r="AG1798">
        <v>5</v>
      </c>
      <c r="AH1798" s="30">
        <v>0</v>
      </c>
      <c r="AI1798">
        <v>0</v>
      </c>
      <c r="AJ1798" t="s">
        <v>49</v>
      </c>
      <c r="AK1798" t="s">
        <v>42</v>
      </c>
      <c r="AL1798" s="29">
        <f>Table1[[#This Row],[membership_tenure_months]]*Table1[[#This Row],[final_price]]</f>
        <v>180</v>
      </c>
    </row>
    <row r="1799" spans="1:38" x14ac:dyDescent="0.35">
      <c r="A1799">
        <v>17</v>
      </c>
      <c r="B1799" t="s">
        <v>66</v>
      </c>
      <c r="C1799">
        <v>5</v>
      </c>
      <c r="D1799" t="s">
        <v>156</v>
      </c>
      <c r="E1799" t="b">
        <v>1</v>
      </c>
      <c r="F1799" s="1">
        <v>0.41666666666666669</v>
      </c>
      <c r="G1799" s="1">
        <v>0.49652777777777779</v>
      </c>
      <c r="H1799">
        <v>115</v>
      </c>
      <c r="I1799" t="b">
        <v>1</v>
      </c>
      <c r="J1799" t="b">
        <v>0</v>
      </c>
      <c r="K1799" t="b">
        <v>0</v>
      </c>
      <c r="L1799" t="s">
        <v>80</v>
      </c>
      <c r="M1799">
        <v>70</v>
      </c>
      <c r="N1799" t="s">
        <v>82</v>
      </c>
      <c r="O1799">
        <v>52.5</v>
      </c>
      <c r="P1799" t="s">
        <v>46</v>
      </c>
      <c r="Q1799">
        <v>0</v>
      </c>
      <c r="R1799" s="29">
        <v>52.5</v>
      </c>
      <c r="S1799" t="s">
        <v>68</v>
      </c>
      <c r="T1799" t="s">
        <v>69</v>
      </c>
      <c r="U1799">
        <v>32.715699999999998</v>
      </c>
      <c r="V1799">
        <v>-117.1611</v>
      </c>
      <c r="W1799">
        <f t="shared" si="56"/>
        <v>2025</v>
      </c>
      <c r="X1799" t="str">
        <f t="shared" si="57"/>
        <v>April</v>
      </c>
      <c r="Y1799" s="2">
        <v>45755</v>
      </c>
      <c r="Z1799">
        <v>0</v>
      </c>
      <c r="AA1799" t="b">
        <v>1</v>
      </c>
      <c r="AB1799" s="2">
        <v>45856</v>
      </c>
      <c r="AC1799">
        <v>4</v>
      </c>
      <c r="AD1799">
        <v>33</v>
      </c>
      <c r="AE1799">
        <v>20</v>
      </c>
      <c r="AF1799">
        <v>1.9</v>
      </c>
      <c r="AG1799">
        <v>0</v>
      </c>
      <c r="AH1799" s="30">
        <v>0</v>
      </c>
      <c r="AI1799">
        <v>1</v>
      </c>
      <c r="AJ1799" t="s">
        <v>70</v>
      </c>
      <c r="AK1799" t="s">
        <v>42</v>
      </c>
      <c r="AL1799" s="29">
        <f>Table1[[#This Row],[membership_tenure_months]]*Table1[[#This Row],[final_price]]</f>
        <v>210</v>
      </c>
    </row>
    <row r="1800" spans="1:38" x14ac:dyDescent="0.35">
      <c r="A1800">
        <v>17</v>
      </c>
      <c r="B1800" t="s">
        <v>54</v>
      </c>
      <c r="C1800">
        <v>2</v>
      </c>
      <c r="D1800" t="s">
        <v>115</v>
      </c>
      <c r="E1800" t="b">
        <v>1</v>
      </c>
      <c r="F1800" s="1">
        <v>0.70694444444444449</v>
      </c>
      <c r="G1800" s="1">
        <v>0.81944444444444442</v>
      </c>
      <c r="H1800">
        <v>162</v>
      </c>
      <c r="I1800" t="b">
        <v>1</v>
      </c>
      <c r="J1800" t="b">
        <v>0</v>
      </c>
      <c r="K1800" t="b">
        <v>1</v>
      </c>
      <c r="L1800" t="s">
        <v>60</v>
      </c>
      <c r="M1800">
        <v>20</v>
      </c>
      <c r="N1800" t="s">
        <v>37</v>
      </c>
      <c r="O1800">
        <v>20</v>
      </c>
      <c r="P1800" t="s">
        <v>46</v>
      </c>
      <c r="Q1800">
        <v>0</v>
      </c>
      <c r="R1800" s="29">
        <v>20</v>
      </c>
      <c r="S1800" t="s">
        <v>56</v>
      </c>
      <c r="T1800" t="s">
        <v>83</v>
      </c>
      <c r="U1800">
        <v>33.770099999999999</v>
      </c>
      <c r="V1800">
        <v>-118.19370000000001</v>
      </c>
      <c r="W1800">
        <f t="shared" si="56"/>
        <v>2025</v>
      </c>
      <c r="X1800" t="str">
        <f t="shared" si="57"/>
        <v>June</v>
      </c>
      <c r="Y1800" s="2">
        <v>45818</v>
      </c>
      <c r="Z1800">
        <v>0</v>
      </c>
      <c r="AA1800" t="b">
        <v>0</v>
      </c>
      <c r="AB1800" s="2">
        <v>45860</v>
      </c>
      <c r="AC1800">
        <v>2</v>
      </c>
      <c r="AD1800">
        <v>29</v>
      </c>
      <c r="AE1800">
        <v>8</v>
      </c>
      <c r="AF1800">
        <v>2.7</v>
      </c>
      <c r="AG1800">
        <v>0</v>
      </c>
      <c r="AH1800" s="30">
        <v>0</v>
      </c>
      <c r="AI1800">
        <v>0</v>
      </c>
      <c r="AJ1800" t="s">
        <v>84</v>
      </c>
      <c r="AK1800" t="s">
        <v>42</v>
      </c>
      <c r="AL1800" s="29">
        <f>Table1[[#This Row],[membership_tenure_months]]*Table1[[#This Row],[final_price]]</f>
        <v>40</v>
      </c>
    </row>
    <row r="1801" spans="1:38" x14ac:dyDescent="0.35">
      <c r="A1801">
        <v>44</v>
      </c>
      <c r="B1801" t="s">
        <v>34</v>
      </c>
      <c r="C1801">
        <v>3</v>
      </c>
      <c r="D1801" t="s">
        <v>148</v>
      </c>
      <c r="E1801" t="b">
        <v>0</v>
      </c>
      <c r="F1801" s="1">
        <v>0.81944444444444442</v>
      </c>
      <c r="G1801" s="1">
        <v>0.93680555555555556</v>
      </c>
      <c r="H1801">
        <v>169</v>
      </c>
      <c r="I1801" t="b">
        <v>0</v>
      </c>
      <c r="J1801" t="b">
        <v>1</v>
      </c>
      <c r="K1801" t="b">
        <v>0</v>
      </c>
      <c r="L1801" t="s">
        <v>36</v>
      </c>
      <c r="M1801">
        <v>50</v>
      </c>
      <c r="N1801" t="s">
        <v>37</v>
      </c>
      <c r="O1801">
        <v>50</v>
      </c>
      <c r="P1801" t="s">
        <v>93</v>
      </c>
      <c r="Q1801">
        <v>0.15</v>
      </c>
      <c r="R1801" s="29">
        <v>42.5</v>
      </c>
      <c r="S1801" t="s">
        <v>39</v>
      </c>
      <c r="T1801" t="s">
        <v>57</v>
      </c>
      <c r="U1801">
        <v>33.836599999999997</v>
      </c>
      <c r="V1801">
        <v>-117.9143</v>
      </c>
      <c r="W1801">
        <f t="shared" si="56"/>
        <v>2022</v>
      </c>
      <c r="X1801" t="str">
        <f t="shared" si="57"/>
        <v>September</v>
      </c>
      <c r="Y1801" s="2">
        <v>44812</v>
      </c>
      <c r="Z1801">
        <v>4</v>
      </c>
      <c r="AA1801" t="b">
        <v>1</v>
      </c>
      <c r="AB1801" s="2">
        <v>45803</v>
      </c>
      <c r="AC1801">
        <v>35</v>
      </c>
      <c r="AD1801">
        <v>86</v>
      </c>
      <c r="AE1801">
        <v>12</v>
      </c>
      <c r="AF1801">
        <v>2.8</v>
      </c>
      <c r="AG1801">
        <v>7.5</v>
      </c>
      <c r="AH1801" s="30">
        <v>1</v>
      </c>
      <c r="AI1801">
        <v>0</v>
      </c>
      <c r="AJ1801" t="s">
        <v>58</v>
      </c>
      <c r="AK1801" t="s">
        <v>42</v>
      </c>
      <c r="AL1801" s="29">
        <f>Table1[[#This Row],[membership_tenure_months]]*Table1[[#This Row],[final_price]]</f>
        <v>1487.5</v>
      </c>
    </row>
    <row r="1802" spans="1:38" x14ac:dyDescent="0.35">
      <c r="A1802">
        <v>27</v>
      </c>
      <c r="B1802" t="s">
        <v>43</v>
      </c>
      <c r="C1802">
        <v>2</v>
      </c>
      <c r="D1802" t="s">
        <v>111</v>
      </c>
      <c r="E1802" t="b">
        <v>0</v>
      </c>
      <c r="F1802" s="1">
        <v>0.72361111111111109</v>
      </c>
      <c r="G1802" s="1">
        <v>0.78472222222222221</v>
      </c>
      <c r="H1802">
        <v>88</v>
      </c>
      <c r="I1802" t="b">
        <v>1</v>
      </c>
      <c r="J1802" t="b">
        <v>1</v>
      </c>
      <c r="K1802" t="b">
        <v>0</v>
      </c>
      <c r="L1802" t="s">
        <v>45</v>
      </c>
      <c r="M1802">
        <v>30</v>
      </c>
      <c r="N1802" t="s">
        <v>82</v>
      </c>
      <c r="O1802">
        <v>22.5</v>
      </c>
      <c r="P1802" t="s">
        <v>46</v>
      </c>
      <c r="Q1802">
        <v>0</v>
      </c>
      <c r="R1802" s="29">
        <v>22.5</v>
      </c>
      <c r="S1802" t="s">
        <v>47</v>
      </c>
      <c r="T1802" t="s">
        <v>48</v>
      </c>
      <c r="U1802">
        <v>36.7378</v>
      </c>
      <c r="V1802">
        <v>-119.7871</v>
      </c>
      <c r="W1802">
        <f t="shared" si="56"/>
        <v>2023</v>
      </c>
      <c r="X1802" t="str">
        <f t="shared" si="57"/>
        <v>April</v>
      </c>
      <c r="Y1802" s="2">
        <v>45045</v>
      </c>
      <c r="Z1802">
        <v>6</v>
      </c>
      <c r="AA1802" t="b">
        <v>0</v>
      </c>
      <c r="AB1802" s="2">
        <v>45816</v>
      </c>
      <c r="AC1802">
        <v>28</v>
      </c>
      <c r="AD1802">
        <v>73</v>
      </c>
      <c r="AE1802">
        <v>8</v>
      </c>
      <c r="AF1802">
        <v>1.5</v>
      </c>
      <c r="AG1802">
        <v>0</v>
      </c>
      <c r="AH1802" s="30">
        <v>1</v>
      </c>
      <c r="AI1802">
        <v>0</v>
      </c>
      <c r="AJ1802" t="s">
        <v>49</v>
      </c>
      <c r="AK1802" t="s">
        <v>42</v>
      </c>
      <c r="AL1802" s="29">
        <f>Table1[[#This Row],[membership_tenure_months]]*Table1[[#This Row],[final_price]]</f>
        <v>630</v>
      </c>
    </row>
    <row r="1803" spans="1:38" x14ac:dyDescent="0.35">
      <c r="A1803">
        <v>49</v>
      </c>
      <c r="B1803" t="s">
        <v>43</v>
      </c>
      <c r="C1803">
        <v>1</v>
      </c>
      <c r="D1803" t="s">
        <v>114</v>
      </c>
      <c r="E1803" t="b">
        <v>0</v>
      </c>
      <c r="F1803" s="1">
        <v>0.47291666666666665</v>
      </c>
      <c r="G1803" s="1">
        <v>0.53194444444444444</v>
      </c>
      <c r="H1803">
        <v>85</v>
      </c>
      <c r="I1803" t="b">
        <v>0</v>
      </c>
      <c r="J1803" t="b">
        <v>0</v>
      </c>
      <c r="K1803" t="b">
        <v>1</v>
      </c>
      <c r="L1803" t="s">
        <v>36</v>
      </c>
      <c r="M1803">
        <v>30</v>
      </c>
      <c r="N1803" t="s">
        <v>82</v>
      </c>
      <c r="O1803">
        <v>22.5</v>
      </c>
      <c r="P1803" t="s">
        <v>46</v>
      </c>
      <c r="Q1803">
        <v>0</v>
      </c>
      <c r="R1803" s="29">
        <v>22.5</v>
      </c>
      <c r="S1803" t="s">
        <v>47</v>
      </c>
      <c r="T1803" t="s">
        <v>83</v>
      </c>
      <c r="U1803">
        <v>33.770099999999999</v>
      </c>
      <c r="V1803">
        <v>-118.19370000000001</v>
      </c>
      <c r="W1803">
        <f t="shared" si="56"/>
        <v>2024</v>
      </c>
      <c r="X1803" t="str">
        <f t="shared" si="57"/>
        <v>June</v>
      </c>
      <c r="Y1803" s="2">
        <v>45454</v>
      </c>
      <c r="Z1803">
        <v>0</v>
      </c>
      <c r="AA1803" t="b">
        <v>0</v>
      </c>
      <c r="AB1803" s="2">
        <v>45839</v>
      </c>
      <c r="AC1803">
        <v>14</v>
      </c>
      <c r="AD1803">
        <v>50</v>
      </c>
      <c r="AE1803">
        <v>4</v>
      </c>
      <c r="AF1803">
        <v>1.4</v>
      </c>
      <c r="AG1803">
        <v>0</v>
      </c>
      <c r="AH1803" s="30">
        <v>0</v>
      </c>
      <c r="AI1803">
        <v>0</v>
      </c>
      <c r="AJ1803" t="s">
        <v>84</v>
      </c>
      <c r="AK1803" t="s">
        <v>42</v>
      </c>
      <c r="AL1803" s="29">
        <f>Table1[[#This Row],[membership_tenure_months]]*Table1[[#This Row],[final_price]]</f>
        <v>315</v>
      </c>
    </row>
    <row r="1804" spans="1:38" x14ac:dyDescent="0.35">
      <c r="A1804">
        <v>38</v>
      </c>
      <c r="B1804" t="s">
        <v>66</v>
      </c>
      <c r="C1804">
        <v>3</v>
      </c>
      <c r="D1804" t="s">
        <v>152</v>
      </c>
      <c r="E1804" t="b">
        <v>1</v>
      </c>
      <c r="F1804" s="1">
        <v>0.53194444444444444</v>
      </c>
      <c r="G1804" s="1">
        <v>0.5756944444444444</v>
      </c>
      <c r="H1804">
        <v>63</v>
      </c>
      <c r="I1804" t="b">
        <v>1</v>
      </c>
      <c r="J1804" t="b">
        <v>1</v>
      </c>
      <c r="K1804" t="b">
        <v>1</v>
      </c>
      <c r="L1804" t="s">
        <v>80</v>
      </c>
      <c r="M1804">
        <v>70</v>
      </c>
      <c r="N1804" t="s">
        <v>97</v>
      </c>
      <c r="O1804">
        <v>63</v>
      </c>
      <c r="P1804" t="s">
        <v>46</v>
      </c>
      <c r="Q1804">
        <v>0</v>
      </c>
      <c r="R1804" s="29">
        <v>63</v>
      </c>
      <c r="S1804" t="s">
        <v>68</v>
      </c>
      <c r="T1804" t="s">
        <v>61</v>
      </c>
      <c r="U1804">
        <v>38.581600000000002</v>
      </c>
      <c r="V1804">
        <v>-121.4944</v>
      </c>
      <c r="W1804">
        <f t="shared" si="56"/>
        <v>2024</v>
      </c>
      <c r="X1804" t="str">
        <f t="shared" si="57"/>
        <v>August</v>
      </c>
      <c r="Y1804" s="2">
        <v>45515</v>
      </c>
      <c r="Z1804">
        <v>3</v>
      </c>
      <c r="AA1804" t="b">
        <v>1</v>
      </c>
      <c r="AB1804" s="2">
        <v>45843</v>
      </c>
      <c r="AC1804">
        <v>12</v>
      </c>
      <c r="AD1804">
        <v>46</v>
      </c>
      <c r="AE1804">
        <v>12</v>
      </c>
      <c r="AF1804">
        <v>1</v>
      </c>
      <c r="AG1804">
        <v>0</v>
      </c>
      <c r="AH1804" s="30">
        <v>0</v>
      </c>
      <c r="AI1804">
        <v>1</v>
      </c>
      <c r="AJ1804" t="s">
        <v>62</v>
      </c>
      <c r="AK1804" t="s">
        <v>42</v>
      </c>
      <c r="AL1804" s="29">
        <f>Table1[[#This Row],[membership_tenure_months]]*Table1[[#This Row],[final_price]]</f>
        <v>756</v>
      </c>
    </row>
    <row r="1805" spans="1:38" x14ac:dyDescent="0.35">
      <c r="A1805">
        <v>26</v>
      </c>
      <c r="B1805" t="s">
        <v>43</v>
      </c>
      <c r="C1805">
        <v>4</v>
      </c>
      <c r="D1805" t="s">
        <v>151</v>
      </c>
      <c r="E1805" t="b">
        <v>1</v>
      </c>
      <c r="F1805" s="1">
        <v>0.54374999999999996</v>
      </c>
      <c r="G1805" s="1">
        <v>0.65208333333333335</v>
      </c>
      <c r="H1805">
        <v>156</v>
      </c>
      <c r="I1805" t="b">
        <v>0</v>
      </c>
      <c r="J1805" t="b">
        <v>1</v>
      </c>
      <c r="K1805" t="b">
        <v>1</v>
      </c>
      <c r="L1805" t="s">
        <v>60</v>
      </c>
      <c r="M1805">
        <v>30</v>
      </c>
      <c r="N1805" t="s">
        <v>82</v>
      </c>
      <c r="O1805">
        <v>22.5</v>
      </c>
      <c r="P1805" t="s">
        <v>38</v>
      </c>
      <c r="Q1805">
        <v>0.05</v>
      </c>
      <c r="R1805" s="29">
        <v>21.375</v>
      </c>
      <c r="S1805" t="s">
        <v>47</v>
      </c>
      <c r="T1805" t="s">
        <v>61</v>
      </c>
      <c r="U1805">
        <v>38.581600000000002</v>
      </c>
      <c r="V1805">
        <v>-121.4944</v>
      </c>
      <c r="W1805">
        <f t="shared" si="56"/>
        <v>2024</v>
      </c>
      <c r="X1805" t="str">
        <f t="shared" si="57"/>
        <v>June</v>
      </c>
      <c r="Y1805" s="2">
        <v>45458</v>
      </c>
      <c r="Z1805">
        <v>7</v>
      </c>
      <c r="AA1805" t="b">
        <v>0</v>
      </c>
      <c r="AB1805" s="2">
        <v>45840</v>
      </c>
      <c r="AC1805">
        <v>14</v>
      </c>
      <c r="AD1805">
        <v>49</v>
      </c>
      <c r="AE1805">
        <v>16</v>
      </c>
      <c r="AF1805">
        <v>2.6</v>
      </c>
      <c r="AG1805">
        <v>1.1200000000000001</v>
      </c>
      <c r="AH1805" s="30">
        <v>0</v>
      </c>
      <c r="AI1805">
        <v>0</v>
      </c>
      <c r="AJ1805" t="s">
        <v>62</v>
      </c>
      <c r="AK1805" t="s">
        <v>42</v>
      </c>
      <c r="AL1805" s="29">
        <f>Table1[[#This Row],[membership_tenure_months]]*Table1[[#This Row],[final_price]]</f>
        <v>299.25</v>
      </c>
    </row>
    <row r="1806" spans="1:38" x14ac:dyDescent="0.35">
      <c r="A1806">
        <v>19</v>
      </c>
      <c r="B1806" t="s">
        <v>54</v>
      </c>
      <c r="C1806">
        <v>4</v>
      </c>
      <c r="D1806" t="s">
        <v>182</v>
      </c>
      <c r="E1806" t="b">
        <v>1</v>
      </c>
      <c r="F1806" s="1">
        <v>0.65902777777777777</v>
      </c>
      <c r="G1806" s="1">
        <v>0.71527777777777779</v>
      </c>
      <c r="H1806">
        <v>81</v>
      </c>
      <c r="I1806" t="b">
        <v>1</v>
      </c>
      <c r="J1806" t="b">
        <v>0</v>
      </c>
      <c r="K1806" t="b">
        <v>0</v>
      </c>
      <c r="L1806" t="s">
        <v>36</v>
      </c>
      <c r="M1806">
        <v>20</v>
      </c>
      <c r="N1806" t="s">
        <v>37</v>
      </c>
      <c r="O1806">
        <v>20</v>
      </c>
      <c r="P1806" t="s">
        <v>51</v>
      </c>
      <c r="Q1806">
        <v>0.1</v>
      </c>
      <c r="R1806" s="29">
        <v>18</v>
      </c>
      <c r="S1806" t="s">
        <v>56</v>
      </c>
      <c r="T1806" t="s">
        <v>40</v>
      </c>
      <c r="U1806">
        <v>37.338200000000001</v>
      </c>
      <c r="V1806">
        <v>-121.88630000000001</v>
      </c>
      <c r="W1806">
        <f t="shared" si="56"/>
        <v>2023</v>
      </c>
      <c r="X1806" t="str">
        <f t="shared" si="57"/>
        <v>March</v>
      </c>
      <c r="Y1806" s="2">
        <v>45005</v>
      </c>
      <c r="Z1806">
        <v>0</v>
      </c>
      <c r="AA1806" t="b">
        <v>0</v>
      </c>
      <c r="AB1806" s="2">
        <v>45814</v>
      </c>
      <c r="AC1806">
        <v>29</v>
      </c>
      <c r="AD1806">
        <v>75</v>
      </c>
      <c r="AE1806">
        <v>16</v>
      </c>
      <c r="AF1806">
        <v>1.4</v>
      </c>
      <c r="AG1806">
        <v>2</v>
      </c>
      <c r="AH1806" s="30">
        <v>1</v>
      </c>
      <c r="AI1806">
        <v>0</v>
      </c>
      <c r="AJ1806" t="s">
        <v>41</v>
      </c>
      <c r="AK1806" t="s">
        <v>42</v>
      </c>
      <c r="AL1806" s="29">
        <f>Table1[[#This Row],[membership_tenure_months]]*Table1[[#This Row],[final_price]]</f>
        <v>522</v>
      </c>
    </row>
    <row r="1807" spans="1:38" x14ac:dyDescent="0.35">
      <c r="A1807">
        <v>45</v>
      </c>
      <c r="B1807" t="s">
        <v>34</v>
      </c>
      <c r="C1807">
        <v>3</v>
      </c>
      <c r="D1807" t="s">
        <v>105</v>
      </c>
      <c r="E1807" t="b">
        <v>1</v>
      </c>
      <c r="F1807" s="1">
        <v>0.83263888888888893</v>
      </c>
      <c r="G1807" s="1">
        <v>0.87291666666666667</v>
      </c>
      <c r="H1807">
        <v>58</v>
      </c>
      <c r="I1807" t="b">
        <v>1</v>
      </c>
      <c r="J1807" t="b">
        <v>0</v>
      </c>
      <c r="K1807" t="b">
        <v>1</v>
      </c>
      <c r="L1807" t="s">
        <v>60</v>
      </c>
      <c r="M1807">
        <v>50</v>
      </c>
      <c r="N1807" t="s">
        <v>97</v>
      </c>
      <c r="O1807">
        <v>45</v>
      </c>
      <c r="P1807" t="s">
        <v>51</v>
      </c>
      <c r="Q1807">
        <v>0.1</v>
      </c>
      <c r="R1807" s="29">
        <v>40.5</v>
      </c>
      <c r="S1807" t="s">
        <v>39</v>
      </c>
      <c r="T1807" t="s">
        <v>69</v>
      </c>
      <c r="U1807">
        <v>32.715699999999998</v>
      </c>
      <c r="V1807">
        <v>-117.1611</v>
      </c>
      <c r="W1807">
        <f t="shared" si="56"/>
        <v>2023</v>
      </c>
      <c r="X1807" t="str">
        <f t="shared" si="57"/>
        <v>July</v>
      </c>
      <c r="Y1807" s="2">
        <v>45126</v>
      </c>
      <c r="Z1807">
        <v>0</v>
      </c>
      <c r="AA1807" t="b">
        <v>1</v>
      </c>
      <c r="AB1807" s="2">
        <v>45821</v>
      </c>
      <c r="AC1807">
        <v>25</v>
      </c>
      <c r="AD1807">
        <v>68</v>
      </c>
      <c r="AE1807">
        <v>12</v>
      </c>
      <c r="AF1807">
        <v>1</v>
      </c>
      <c r="AG1807">
        <v>4.5</v>
      </c>
      <c r="AH1807" s="30">
        <v>1</v>
      </c>
      <c r="AI1807">
        <v>0</v>
      </c>
      <c r="AJ1807" t="s">
        <v>70</v>
      </c>
      <c r="AK1807" t="s">
        <v>42</v>
      </c>
      <c r="AL1807" s="29">
        <f>Table1[[#This Row],[membership_tenure_months]]*Table1[[#This Row],[final_price]]</f>
        <v>1012.5</v>
      </c>
    </row>
    <row r="1808" spans="1:38" x14ac:dyDescent="0.35">
      <c r="A1808">
        <v>22</v>
      </c>
      <c r="B1808" t="s">
        <v>54</v>
      </c>
      <c r="C1808">
        <v>5</v>
      </c>
      <c r="D1808" t="s">
        <v>106</v>
      </c>
      <c r="E1808" t="b">
        <v>1</v>
      </c>
      <c r="F1808" s="1">
        <v>0.43819444444444444</v>
      </c>
      <c r="G1808" s="1">
        <v>0.49166666666666664</v>
      </c>
      <c r="H1808">
        <v>77</v>
      </c>
      <c r="I1808" t="b">
        <v>1</v>
      </c>
      <c r="J1808" t="b">
        <v>1</v>
      </c>
      <c r="K1808" t="b">
        <v>0</v>
      </c>
      <c r="L1808" t="s">
        <v>36</v>
      </c>
      <c r="M1808">
        <v>20</v>
      </c>
      <c r="N1808" t="s">
        <v>82</v>
      </c>
      <c r="O1808">
        <v>15</v>
      </c>
      <c r="P1808" t="s">
        <v>38</v>
      </c>
      <c r="Q1808">
        <v>0.05</v>
      </c>
      <c r="R1808" s="29">
        <v>14.25</v>
      </c>
      <c r="S1808" t="s">
        <v>56</v>
      </c>
      <c r="T1808" t="s">
        <v>57</v>
      </c>
      <c r="U1808">
        <v>33.836599999999997</v>
      </c>
      <c r="V1808">
        <v>-117.9143</v>
      </c>
      <c r="W1808">
        <f t="shared" si="56"/>
        <v>2024</v>
      </c>
      <c r="X1808" t="str">
        <f t="shared" si="57"/>
        <v>December</v>
      </c>
      <c r="Y1808" s="2">
        <v>45633</v>
      </c>
      <c r="Z1808">
        <v>8</v>
      </c>
      <c r="AA1808" t="b">
        <v>0</v>
      </c>
      <c r="AB1808" s="2">
        <v>45849</v>
      </c>
      <c r="AC1808">
        <v>8</v>
      </c>
      <c r="AD1808">
        <v>40</v>
      </c>
      <c r="AE1808">
        <v>20</v>
      </c>
      <c r="AF1808">
        <v>1.3</v>
      </c>
      <c r="AG1808">
        <v>0.75</v>
      </c>
      <c r="AH1808" s="30">
        <v>0</v>
      </c>
      <c r="AI1808">
        <v>0</v>
      </c>
      <c r="AJ1808" t="s">
        <v>58</v>
      </c>
      <c r="AK1808" t="s">
        <v>42</v>
      </c>
      <c r="AL1808" s="29">
        <f>Table1[[#This Row],[membership_tenure_months]]*Table1[[#This Row],[final_price]]</f>
        <v>114</v>
      </c>
    </row>
    <row r="1809" spans="1:38" x14ac:dyDescent="0.35">
      <c r="A1809">
        <v>26</v>
      </c>
      <c r="B1809" t="s">
        <v>54</v>
      </c>
      <c r="C1809">
        <v>2</v>
      </c>
      <c r="D1809" t="s">
        <v>103</v>
      </c>
      <c r="E1809" t="b">
        <v>1</v>
      </c>
      <c r="F1809" s="1">
        <v>0.66111111111111109</v>
      </c>
      <c r="G1809" s="1">
        <v>0.75347222222222221</v>
      </c>
      <c r="H1809">
        <v>133</v>
      </c>
      <c r="I1809" t="b">
        <v>0</v>
      </c>
      <c r="J1809" t="b">
        <v>0</v>
      </c>
      <c r="K1809" t="b">
        <v>0</v>
      </c>
      <c r="L1809" t="s">
        <v>80</v>
      </c>
      <c r="M1809">
        <v>20</v>
      </c>
      <c r="N1809" t="s">
        <v>37</v>
      </c>
      <c r="O1809">
        <v>20</v>
      </c>
      <c r="P1809" t="s">
        <v>46</v>
      </c>
      <c r="Q1809">
        <v>0</v>
      </c>
      <c r="R1809" s="29">
        <v>20</v>
      </c>
      <c r="S1809" t="s">
        <v>56</v>
      </c>
      <c r="T1809" t="s">
        <v>72</v>
      </c>
      <c r="U1809">
        <v>35.3733</v>
      </c>
      <c r="V1809">
        <v>-119.0187</v>
      </c>
      <c r="W1809">
        <f t="shared" si="56"/>
        <v>2024</v>
      </c>
      <c r="X1809" t="str">
        <f t="shared" si="57"/>
        <v>December</v>
      </c>
      <c r="Y1809" s="2">
        <v>45645</v>
      </c>
      <c r="Z1809">
        <v>0</v>
      </c>
      <c r="AA1809" t="b">
        <v>0</v>
      </c>
      <c r="AB1809" s="2">
        <v>45850</v>
      </c>
      <c r="AC1809">
        <v>8</v>
      </c>
      <c r="AD1809">
        <v>39</v>
      </c>
      <c r="AE1809">
        <v>8</v>
      </c>
      <c r="AF1809">
        <v>2.2000000000000002</v>
      </c>
      <c r="AG1809">
        <v>0</v>
      </c>
      <c r="AH1809" s="30">
        <v>0</v>
      </c>
      <c r="AI1809">
        <v>0</v>
      </c>
      <c r="AJ1809" t="s">
        <v>73</v>
      </c>
      <c r="AK1809" t="s">
        <v>42</v>
      </c>
      <c r="AL1809" s="29">
        <f>Table1[[#This Row],[membership_tenure_months]]*Table1[[#This Row],[final_price]]</f>
        <v>160</v>
      </c>
    </row>
    <row r="1810" spans="1:38" x14ac:dyDescent="0.35">
      <c r="A1810">
        <v>16</v>
      </c>
      <c r="B1810" t="s">
        <v>66</v>
      </c>
      <c r="C1810">
        <v>3</v>
      </c>
      <c r="D1810" t="s">
        <v>78</v>
      </c>
      <c r="E1810" t="b">
        <v>1</v>
      </c>
      <c r="F1810" s="1">
        <v>0.58750000000000002</v>
      </c>
      <c r="G1810" s="1">
        <v>0.67708333333333337</v>
      </c>
      <c r="H1810">
        <v>129</v>
      </c>
      <c r="I1810" t="b">
        <v>1</v>
      </c>
      <c r="J1810" t="b">
        <v>0</v>
      </c>
      <c r="K1810" t="b">
        <v>0</v>
      </c>
      <c r="L1810" t="s">
        <v>60</v>
      </c>
      <c r="M1810">
        <v>70</v>
      </c>
      <c r="N1810" t="s">
        <v>97</v>
      </c>
      <c r="O1810">
        <v>63</v>
      </c>
      <c r="P1810" t="s">
        <v>93</v>
      </c>
      <c r="Q1810">
        <v>0.15</v>
      </c>
      <c r="R1810" s="29">
        <v>53.55</v>
      </c>
      <c r="S1810" t="s">
        <v>68</v>
      </c>
      <c r="T1810" t="s">
        <v>57</v>
      </c>
      <c r="U1810">
        <v>33.836599999999997</v>
      </c>
      <c r="V1810">
        <v>-117.9143</v>
      </c>
      <c r="W1810">
        <f t="shared" si="56"/>
        <v>2025</v>
      </c>
      <c r="X1810" t="str">
        <f t="shared" si="57"/>
        <v>March</v>
      </c>
      <c r="Y1810" s="2">
        <v>45726</v>
      </c>
      <c r="Z1810">
        <v>0</v>
      </c>
      <c r="AA1810" t="b">
        <v>1</v>
      </c>
      <c r="AB1810" s="2">
        <v>45855</v>
      </c>
      <c r="AC1810">
        <v>5</v>
      </c>
      <c r="AD1810">
        <v>34</v>
      </c>
      <c r="AE1810">
        <v>12</v>
      </c>
      <c r="AF1810">
        <v>2.2000000000000002</v>
      </c>
      <c r="AG1810">
        <v>9.4499999999999993</v>
      </c>
      <c r="AH1810" s="30">
        <v>0</v>
      </c>
      <c r="AI1810">
        <v>1</v>
      </c>
      <c r="AJ1810" t="s">
        <v>58</v>
      </c>
      <c r="AK1810" t="s">
        <v>42</v>
      </c>
      <c r="AL1810" s="29">
        <f>Table1[[#This Row],[membership_tenure_months]]*Table1[[#This Row],[final_price]]</f>
        <v>267.75</v>
      </c>
    </row>
    <row r="1811" spans="1:38" x14ac:dyDescent="0.35">
      <c r="A1811">
        <v>43</v>
      </c>
      <c r="B1811" t="s">
        <v>34</v>
      </c>
      <c r="C1811">
        <v>3</v>
      </c>
      <c r="D1811" t="s">
        <v>121</v>
      </c>
      <c r="E1811" t="b">
        <v>1</v>
      </c>
      <c r="F1811" s="1">
        <v>0.56944444444444442</v>
      </c>
      <c r="G1811" s="1">
        <v>0.68472222222222223</v>
      </c>
      <c r="H1811">
        <v>166</v>
      </c>
      <c r="I1811" t="b">
        <v>1</v>
      </c>
      <c r="J1811" t="b">
        <v>1</v>
      </c>
      <c r="K1811" t="b">
        <v>1</v>
      </c>
      <c r="L1811" t="s">
        <v>75</v>
      </c>
      <c r="M1811">
        <v>50</v>
      </c>
      <c r="N1811" t="s">
        <v>97</v>
      </c>
      <c r="O1811">
        <v>45</v>
      </c>
      <c r="P1811" t="s">
        <v>51</v>
      </c>
      <c r="Q1811">
        <v>0.1</v>
      </c>
      <c r="R1811" s="29">
        <v>40.5</v>
      </c>
      <c r="S1811" t="s">
        <v>39</v>
      </c>
      <c r="T1811" t="s">
        <v>64</v>
      </c>
      <c r="U1811">
        <v>34.052199999999999</v>
      </c>
      <c r="V1811">
        <v>-118.2437</v>
      </c>
      <c r="W1811">
        <f t="shared" si="56"/>
        <v>2023</v>
      </c>
      <c r="X1811" t="str">
        <f t="shared" si="57"/>
        <v>July</v>
      </c>
      <c r="Y1811" s="2">
        <v>45127</v>
      </c>
      <c r="Z1811">
        <v>3</v>
      </c>
      <c r="AA1811" t="b">
        <v>0</v>
      </c>
      <c r="AB1811" s="2">
        <v>45821</v>
      </c>
      <c r="AC1811">
        <v>25</v>
      </c>
      <c r="AD1811">
        <v>68</v>
      </c>
      <c r="AE1811">
        <v>12</v>
      </c>
      <c r="AF1811">
        <v>2.8</v>
      </c>
      <c r="AG1811">
        <v>4.5</v>
      </c>
      <c r="AH1811" s="30">
        <v>1</v>
      </c>
      <c r="AI1811">
        <v>0</v>
      </c>
      <c r="AJ1811" t="s">
        <v>65</v>
      </c>
      <c r="AK1811" t="s">
        <v>42</v>
      </c>
      <c r="AL1811" s="29">
        <f>Table1[[#This Row],[membership_tenure_months]]*Table1[[#This Row],[final_price]]</f>
        <v>1012.5</v>
      </c>
    </row>
    <row r="1812" spans="1:38" x14ac:dyDescent="0.35">
      <c r="A1812">
        <v>26</v>
      </c>
      <c r="B1812" t="s">
        <v>34</v>
      </c>
      <c r="C1812">
        <v>3</v>
      </c>
      <c r="D1812" t="s">
        <v>125</v>
      </c>
      <c r="E1812" t="b">
        <v>1</v>
      </c>
      <c r="F1812" s="1">
        <v>0.77847222222222223</v>
      </c>
      <c r="G1812" s="1">
        <v>0.875</v>
      </c>
      <c r="H1812">
        <v>139</v>
      </c>
      <c r="I1812" t="b">
        <v>1</v>
      </c>
      <c r="J1812" t="b">
        <v>1</v>
      </c>
      <c r="K1812" t="b">
        <v>1</v>
      </c>
      <c r="L1812" t="s">
        <v>80</v>
      </c>
      <c r="M1812">
        <v>50</v>
      </c>
      <c r="N1812" t="s">
        <v>97</v>
      </c>
      <c r="O1812">
        <v>45</v>
      </c>
      <c r="P1812" t="s">
        <v>46</v>
      </c>
      <c r="Q1812">
        <v>0</v>
      </c>
      <c r="R1812" s="29">
        <v>45</v>
      </c>
      <c r="S1812" t="s">
        <v>39</v>
      </c>
      <c r="T1812" t="s">
        <v>57</v>
      </c>
      <c r="U1812">
        <v>33.836599999999997</v>
      </c>
      <c r="V1812">
        <v>-117.9143</v>
      </c>
      <c r="W1812">
        <f t="shared" si="56"/>
        <v>2023</v>
      </c>
      <c r="X1812" t="str">
        <f t="shared" si="57"/>
        <v>March</v>
      </c>
      <c r="Y1812" s="2">
        <v>45016</v>
      </c>
      <c r="Z1812">
        <v>5</v>
      </c>
      <c r="AA1812" t="b">
        <v>1</v>
      </c>
      <c r="AB1812" s="2">
        <v>45815</v>
      </c>
      <c r="AC1812">
        <v>29</v>
      </c>
      <c r="AD1812">
        <v>74</v>
      </c>
      <c r="AE1812">
        <v>12</v>
      </c>
      <c r="AF1812">
        <v>2.2999999999999998</v>
      </c>
      <c r="AG1812">
        <v>0</v>
      </c>
      <c r="AH1812" s="30">
        <v>1</v>
      </c>
      <c r="AI1812">
        <v>0</v>
      </c>
      <c r="AJ1812" t="s">
        <v>58</v>
      </c>
      <c r="AK1812" t="s">
        <v>42</v>
      </c>
      <c r="AL1812" s="29">
        <f>Table1[[#This Row],[membership_tenure_months]]*Table1[[#This Row],[final_price]]</f>
        <v>1305</v>
      </c>
    </row>
    <row r="1813" spans="1:38" x14ac:dyDescent="0.35">
      <c r="A1813">
        <v>21</v>
      </c>
      <c r="B1813" t="s">
        <v>54</v>
      </c>
      <c r="C1813">
        <v>1</v>
      </c>
      <c r="D1813" t="s">
        <v>116</v>
      </c>
      <c r="E1813" t="b">
        <v>0</v>
      </c>
      <c r="F1813" s="1">
        <v>0.35347222222222224</v>
      </c>
      <c r="G1813" s="1">
        <v>0.41180555555555554</v>
      </c>
      <c r="H1813">
        <v>84</v>
      </c>
      <c r="I1813" t="b">
        <v>1</v>
      </c>
      <c r="J1813" t="b">
        <v>0</v>
      </c>
      <c r="K1813" t="b">
        <v>0</v>
      </c>
      <c r="L1813" t="s">
        <v>36</v>
      </c>
      <c r="M1813">
        <v>20</v>
      </c>
      <c r="N1813" t="s">
        <v>82</v>
      </c>
      <c r="O1813">
        <v>15</v>
      </c>
      <c r="P1813" t="s">
        <v>38</v>
      </c>
      <c r="Q1813">
        <v>0.05</v>
      </c>
      <c r="R1813" s="29">
        <v>14.25</v>
      </c>
      <c r="S1813" t="s">
        <v>56</v>
      </c>
      <c r="T1813" t="s">
        <v>52</v>
      </c>
      <c r="U1813">
        <v>37.804400000000001</v>
      </c>
      <c r="V1813">
        <v>-122.27119999999999</v>
      </c>
      <c r="W1813">
        <f t="shared" si="56"/>
        <v>2024</v>
      </c>
      <c r="X1813" t="str">
        <f t="shared" si="57"/>
        <v>September</v>
      </c>
      <c r="Y1813" s="2">
        <v>45548</v>
      </c>
      <c r="Z1813">
        <v>0</v>
      </c>
      <c r="AA1813" t="b">
        <v>0</v>
      </c>
      <c r="AB1813" s="2">
        <v>45845</v>
      </c>
      <c r="AC1813">
        <v>11</v>
      </c>
      <c r="AD1813">
        <v>44</v>
      </c>
      <c r="AE1813">
        <v>4</v>
      </c>
      <c r="AF1813">
        <v>1.4</v>
      </c>
      <c r="AG1813">
        <v>0.75</v>
      </c>
      <c r="AH1813" s="30">
        <v>0</v>
      </c>
      <c r="AI1813">
        <v>0</v>
      </c>
      <c r="AJ1813" t="s">
        <v>53</v>
      </c>
      <c r="AK1813" t="s">
        <v>42</v>
      </c>
      <c r="AL1813" s="29">
        <f>Table1[[#This Row],[membership_tenure_months]]*Table1[[#This Row],[final_price]]</f>
        <v>156.75</v>
      </c>
    </row>
    <row r="1814" spans="1:38" x14ac:dyDescent="0.35">
      <c r="A1814">
        <v>15</v>
      </c>
      <c r="B1814" t="s">
        <v>43</v>
      </c>
      <c r="C1814">
        <v>2</v>
      </c>
      <c r="D1814" t="s">
        <v>120</v>
      </c>
      <c r="E1814" t="b">
        <v>0</v>
      </c>
      <c r="F1814" s="1">
        <v>0.56736111111111109</v>
      </c>
      <c r="G1814" s="1">
        <v>0.61805555555555558</v>
      </c>
      <c r="H1814">
        <v>73</v>
      </c>
      <c r="I1814" t="b">
        <v>1</v>
      </c>
      <c r="J1814" t="b">
        <v>1</v>
      </c>
      <c r="K1814" t="b">
        <v>1</v>
      </c>
      <c r="L1814" t="s">
        <v>80</v>
      </c>
      <c r="M1814">
        <v>30</v>
      </c>
      <c r="N1814" t="s">
        <v>82</v>
      </c>
      <c r="O1814">
        <v>22.5</v>
      </c>
      <c r="P1814" t="s">
        <v>38</v>
      </c>
      <c r="Q1814">
        <v>0.05</v>
      </c>
      <c r="R1814" s="29">
        <v>21.375</v>
      </c>
      <c r="S1814" t="s">
        <v>47</v>
      </c>
      <c r="T1814" t="s">
        <v>69</v>
      </c>
      <c r="U1814">
        <v>32.715699999999998</v>
      </c>
      <c r="V1814">
        <v>-117.1611</v>
      </c>
      <c r="W1814">
        <f t="shared" si="56"/>
        <v>2025</v>
      </c>
      <c r="X1814" t="str">
        <f t="shared" si="57"/>
        <v>May</v>
      </c>
      <c r="Y1814" s="2">
        <v>45808</v>
      </c>
      <c r="Z1814">
        <v>2</v>
      </c>
      <c r="AA1814" t="b">
        <v>1</v>
      </c>
      <c r="AB1814" s="2">
        <v>45859</v>
      </c>
      <c r="AC1814">
        <v>3</v>
      </c>
      <c r="AD1814">
        <v>30</v>
      </c>
      <c r="AE1814">
        <v>8</v>
      </c>
      <c r="AF1814">
        <v>1.2</v>
      </c>
      <c r="AG1814">
        <v>1.1200000000000001</v>
      </c>
      <c r="AH1814" s="30">
        <v>0</v>
      </c>
      <c r="AI1814">
        <v>0</v>
      </c>
      <c r="AJ1814" t="s">
        <v>70</v>
      </c>
      <c r="AK1814" t="s">
        <v>42</v>
      </c>
      <c r="AL1814" s="29">
        <f>Table1[[#This Row],[membership_tenure_months]]*Table1[[#This Row],[final_price]]</f>
        <v>64.125</v>
      </c>
    </row>
    <row r="1815" spans="1:38" x14ac:dyDescent="0.35">
      <c r="A1815">
        <v>39</v>
      </c>
      <c r="B1815" t="s">
        <v>43</v>
      </c>
      <c r="C1815">
        <v>3</v>
      </c>
      <c r="D1815" t="s">
        <v>133</v>
      </c>
      <c r="E1815" t="b">
        <v>0</v>
      </c>
      <c r="F1815" s="1">
        <v>0.70208333333333328</v>
      </c>
      <c r="G1815" s="1">
        <v>0.77500000000000002</v>
      </c>
      <c r="H1815">
        <v>105</v>
      </c>
      <c r="I1815" t="b">
        <v>0</v>
      </c>
      <c r="J1815" t="b">
        <v>0</v>
      </c>
      <c r="K1815" t="b">
        <v>1</v>
      </c>
      <c r="L1815" t="s">
        <v>80</v>
      </c>
      <c r="M1815">
        <v>30</v>
      </c>
      <c r="N1815" t="s">
        <v>82</v>
      </c>
      <c r="O1815">
        <v>22.5</v>
      </c>
      <c r="P1815" t="s">
        <v>46</v>
      </c>
      <c r="Q1815">
        <v>0</v>
      </c>
      <c r="R1815" s="29">
        <v>22.5</v>
      </c>
      <c r="S1815" t="s">
        <v>47</v>
      </c>
      <c r="T1815" t="s">
        <v>57</v>
      </c>
      <c r="U1815">
        <v>33.836599999999997</v>
      </c>
      <c r="V1815">
        <v>-117.9143</v>
      </c>
      <c r="W1815">
        <f t="shared" si="56"/>
        <v>2025</v>
      </c>
      <c r="X1815" t="str">
        <f t="shared" si="57"/>
        <v>March</v>
      </c>
      <c r="Y1815" s="2">
        <v>45743</v>
      </c>
      <c r="Z1815">
        <v>0</v>
      </c>
      <c r="AA1815" t="b">
        <v>1</v>
      </c>
      <c r="AB1815" s="2">
        <v>45856</v>
      </c>
      <c r="AC1815">
        <v>5</v>
      </c>
      <c r="AD1815">
        <v>33</v>
      </c>
      <c r="AE1815">
        <v>12</v>
      </c>
      <c r="AF1815">
        <v>1.8</v>
      </c>
      <c r="AG1815">
        <v>0</v>
      </c>
      <c r="AH1815" s="30">
        <v>0</v>
      </c>
      <c r="AI1815">
        <v>0</v>
      </c>
      <c r="AJ1815" t="s">
        <v>58</v>
      </c>
      <c r="AK1815" t="s">
        <v>42</v>
      </c>
      <c r="AL1815" s="29">
        <f>Table1[[#This Row],[membership_tenure_months]]*Table1[[#This Row],[final_price]]</f>
        <v>112.5</v>
      </c>
    </row>
    <row r="1816" spans="1:38" x14ac:dyDescent="0.35">
      <c r="A1816">
        <v>18</v>
      </c>
      <c r="B1816" t="s">
        <v>34</v>
      </c>
      <c r="C1816">
        <v>3</v>
      </c>
      <c r="D1816" t="s">
        <v>157</v>
      </c>
      <c r="E1816" t="b">
        <v>1</v>
      </c>
      <c r="F1816" s="1">
        <v>0.38541666666666669</v>
      </c>
      <c r="G1816" s="1">
        <v>0.41944444444444445</v>
      </c>
      <c r="H1816">
        <v>49</v>
      </c>
      <c r="I1816" t="b">
        <v>1</v>
      </c>
      <c r="J1816" t="b">
        <v>0</v>
      </c>
      <c r="K1816" t="b">
        <v>0</v>
      </c>
      <c r="L1816" t="s">
        <v>36</v>
      </c>
      <c r="M1816">
        <v>50</v>
      </c>
      <c r="N1816" t="s">
        <v>97</v>
      </c>
      <c r="O1816">
        <v>45</v>
      </c>
      <c r="P1816" t="s">
        <v>51</v>
      </c>
      <c r="Q1816">
        <v>0.1</v>
      </c>
      <c r="R1816" s="29">
        <v>40.5</v>
      </c>
      <c r="S1816" t="s">
        <v>39</v>
      </c>
      <c r="T1816" t="s">
        <v>61</v>
      </c>
      <c r="U1816">
        <v>38.581600000000002</v>
      </c>
      <c r="V1816">
        <v>-121.4944</v>
      </c>
      <c r="W1816">
        <f t="shared" si="56"/>
        <v>2022</v>
      </c>
      <c r="X1816" t="str">
        <f t="shared" si="57"/>
        <v>August</v>
      </c>
      <c r="Y1816" s="2">
        <v>44800</v>
      </c>
      <c r="Z1816">
        <v>0</v>
      </c>
      <c r="AA1816" t="b">
        <v>1</v>
      </c>
      <c r="AB1816" s="2">
        <v>45802</v>
      </c>
      <c r="AC1816">
        <v>36</v>
      </c>
      <c r="AD1816">
        <v>87</v>
      </c>
      <c r="AE1816">
        <v>12</v>
      </c>
      <c r="AF1816">
        <v>0.8</v>
      </c>
      <c r="AG1816">
        <v>4.5</v>
      </c>
      <c r="AH1816" s="30">
        <v>1</v>
      </c>
      <c r="AI1816">
        <v>0</v>
      </c>
      <c r="AJ1816" t="s">
        <v>62</v>
      </c>
      <c r="AK1816" t="s">
        <v>42</v>
      </c>
      <c r="AL1816" s="29">
        <f>Table1[[#This Row],[membership_tenure_months]]*Table1[[#This Row],[final_price]]</f>
        <v>1458</v>
      </c>
    </row>
    <row r="1817" spans="1:38" x14ac:dyDescent="0.35">
      <c r="A1817">
        <v>43</v>
      </c>
      <c r="B1817" t="s">
        <v>34</v>
      </c>
      <c r="C1817">
        <v>1</v>
      </c>
      <c r="D1817" t="s">
        <v>116</v>
      </c>
      <c r="E1817" t="b">
        <v>0</v>
      </c>
      <c r="F1817" s="1">
        <v>0.62777777777777777</v>
      </c>
      <c r="G1817" s="1">
        <v>0.71180555555555558</v>
      </c>
      <c r="H1817">
        <v>121</v>
      </c>
      <c r="I1817" t="b">
        <v>0</v>
      </c>
      <c r="J1817" t="b">
        <v>1</v>
      </c>
      <c r="K1817" t="b">
        <v>0</v>
      </c>
      <c r="L1817" t="s">
        <v>60</v>
      </c>
      <c r="M1817">
        <v>50</v>
      </c>
      <c r="N1817" t="s">
        <v>82</v>
      </c>
      <c r="O1817">
        <v>37.5</v>
      </c>
      <c r="P1817" t="s">
        <v>93</v>
      </c>
      <c r="Q1817">
        <v>0.15</v>
      </c>
      <c r="R1817" s="29">
        <v>31.875</v>
      </c>
      <c r="S1817" t="s">
        <v>39</v>
      </c>
      <c r="T1817" t="s">
        <v>52</v>
      </c>
      <c r="U1817">
        <v>37.804400000000001</v>
      </c>
      <c r="V1817">
        <v>-122.27119999999999</v>
      </c>
      <c r="W1817">
        <f t="shared" si="56"/>
        <v>2024</v>
      </c>
      <c r="X1817" t="str">
        <f t="shared" si="57"/>
        <v>August</v>
      </c>
      <c r="Y1817" s="2">
        <v>45516</v>
      </c>
      <c r="Z1817">
        <v>3</v>
      </c>
      <c r="AA1817" t="b">
        <v>1</v>
      </c>
      <c r="AB1817" s="2">
        <v>45843</v>
      </c>
      <c r="AC1817">
        <v>12</v>
      </c>
      <c r="AD1817">
        <v>46</v>
      </c>
      <c r="AE1817">
        <v>4</v>
      </c>
      <c r="AF1817">
        <v>2</v>
      </c>
      <c r="AG1817">
        <v>5.62</v>
      </c>
      <c r="AH1817" s="30">
        <v>0</v>
      </c>
      <c r="AI1817">
        <v>0</v>
      </c>
      <c r="AJ1817" t="s">
        <v>53</v>
      </c>
      <c r="AK1817" t="s">
        <v>42</v>
      </c>
      <c r="AL1817" s="29">
        <f>Table1[[#This Row],[membership_tenure_months]]*Table1[[#This Row],[final_price]]</f>
        <v>382.5</v>
      </c>
    </row>
    <row r="1818" spans="1:38" x14ac:dyDescent="0.35">
      <c r="A1818">
        <v>44</v>
      </c>
      <c r="B1818" t="s">
        <v>43</v>
      </c>
      <c r="C1818">
        <v>2</v>
      </c>
      <c r="D1818" t="s">
        <v>145</v>
      </c>
      <c r="E1818" t="b">
        <v>0</v>
      </c>
      <c r="F1818" s="1">
        <v>0.49513888888888891</v>
      </c>
      <c r="G1818" s="1">
        <v>0.53333333333333333</v>
      </c>
      <c r="H1818">
        <v>55</v>
      </c>
      <c r="I1818" t="b">
        <v>0</v>
      </c>
      <c r="J1818" t="b">
        <v>0</v>
      </c>
      <c r="K1818" t="b">
        <v>0</v>
      </c>
      <c r="L1818" t="s">
        <v>36</v>
      </c>
      <c r="M1818">
        <v>30</v>
      </c>
      <c r="N1818" t="s">
        <v>82</v>
      </c>
      <c r="O1818">
        <v>22.5</v>
      </c>
      <c r="P1818" t="s">
        <v>51</v>
      </c>
      <c r="Q1818">
        <v>0.1</v>
      </c>
      <c r="R1818" s="29">
        <v>20.25</v>
      </c>
      <c r="S1818" t="s">
        <v>47</v>
      </c>
      <c r="T1818" t="s">
        <v>69</v>
      </c>
      <c r="U1818">
        <v>32.715699999999998</v>
      </c>
      <c r="V1818">
        <v>-117.1611</v>
      </c>
      <c r="W1818">
        <f t="shared" si="56"/>
        <v>2023</v>
      </c>
      <c r="X1818" t="str">
        <f t="shared" si="57"/>
        <v>March</v>
      </c>
      <c r="Y1818" s="2">
        <v>45011</v>
      </c>
      <c r="Z1818">
        <v>0</v>
      </c>
      <c r="AA1818" t="b">
        <v>0</v>
      </c>
      <c r="AB1818" s="2">
        <v>45814</v>
      </c>
      <c r="AC1818">
        <v>29</v>
      </c>
      <c r="AD1818">
        <v>75</v>
      </c>
      <c r="AE1818">
        <v>8</v>
      </c>
      <c r="AF1818">
        <v>0.9</v>
      </c>
      <c r="AG1818">
        <v>2.25</v>
      </c>
      <c r="AH1818" s="30">
        <v>1</v>
      </c>
      <c r="AI1818">
        <v>0</v>
      </c>
      <c r="AJ1818" t="s">
        <v>70</v>
      </c>
      <c r="AK1818" t="s">
        <v>42</v>
      </c>
      <c r="AL1818" s="29">
        <f>Table1[[#This Row],[membership_tenure_months]]*Table1[[#This Row],[final_price]]</f>
        <v>587.25</v>
      </c>
    </row>
    <row r="1819" spans="1:38" x14ac:dyDescent="0.35">
      <c r="A1819">
        <v>46</v>
      </c>
      <c r="B1819" t="s">
        <v>54</v>
      </c>
      <c r="C1819">
        <v>5</v>
      </c>
      <c r="D1819" t="s">
        <v>96</v>
      </c>
      <c r="E1819" t="b">
        <v>1</v>
      </c>
      <c r="F1819" s="1">
        <v>0.47083333333333333</v>
      </c>
      <c r="G1819" s="1">
        <v>0.58750000000000002</v>
      </c>
      <c r="H1819">
        <v>168</v>
      </c>
      <c r="I1819" t="b">
        <v>1</v>
      </c>
      <c r="J1819" t="b">
        <v>1</v>
      </c>
      <c r="K1819" t="b">
        <v>1</v>
      </c>
      <c r="L1819" t="s">
        <v>36</v>
      </c>
      <c r="M1819">
        <v>20</v>
      </c>
      <c r="N1819" t="s">
        <v>82</v>
      </c>
      <c r="O1819">
        <v>15</v>
      </c>
      <c r="P1819" t="s">
        <v>51</v>
      </c>
      <c r="Q1819">
        <v>0.1</v>
      </c>
      <c r="R1819" s="29">
        <v>13.5</v>
      </c>
      <c r="S1819" t="s">
        <v>56</v>
      </c>
      <c r="T1819" t="s">
        <v>76</v>
      </c>
      <c r="U1819">
        <v>37.774900000000002</v>
      </c>
      <c r="V1819">
        <v>-122.4194</v>
      </c>
      <c r="W1819">
        <f t="shared" si="56"/>
        <v>2023</v>
      </c>
      <c r="X1819" t="str">
        <f t="shared" si="57"/>
        <v>August</v>
      </c>
      <c r="Y1819" s="2">
        <v>45165</v>
      </c>
      <c r="Z1819">
        <v>6</v>
      </c>
      <c r="AA1819" t="b">
        <v>1</v>
      </c>
      <c r="AB1819" s="2">
        <v>45823</v>
      </c>
      <c r="AC1819">
        <v>24</v>
      </c>
      <c r="AD1819">
        <v>66</v>
      </c>
      <c r="AE1819">
        <v>20</v>
      </c>
      <c r="AF1819">
        <v>2.8</v>
      </c>
      <c r="AG1819">
        <v>1.5</v>
      </c>
      <c r="AH1819" s="30">
        <v>1</v>
      </c>
      <c r="AI1819">
        <v>0</v>
      </c>
      <c r="AJ1819" t="s">
        <v>77</v>
      </c>
      <c r="AK1819" t="s">
        <v>42</v>
      </c>
      <c r="AL1819" s="29">
        <f>Table1[[#This Row],[membership_tenure_months]]*Table1[[#This Row],[final_price]]</f>
        <v>324</v>
      </c>
    </row>
    <row r="1820" spans="1:38" x14ac:dyDescent="0.35">
      <c r="A1820">
        <v>34</v>
      </c>
      <c r="B1820" t="s">
        <v>43</v>
      </c>
      <c r="C1820">
        <v>2</v>
      </c>
      <c r="D1820" t="s">
        <v>120</v>
      </c>
      <c r="E1820" t="b">
        <v>0</v>
      </c>
      <c r="F1820" s="1">
        <v>0.70902777777777781</v>
      </c>
      <c r="G1820" s="1">
        <v>0.79791666666666672</v>
      </c>
      <c r="H1820">
        <v>128</v>
      </c>
      <c r="I1820" t="b">
        <v>0</v>
      </c>
      <c r="J1820" t="b">
        <v>1</v>
      </c>
      <c r="K1820" t="b">
        <v>0</v>
      </c>
      <c r="L1820" t="s">
        <v>60</v>
      </c>
      <c r="M1820">
        <v>30</v>
      </c>
      <c r="N1820" t="s">
        <v>37</v>
      </c>
      <c r="O1820">
        <v>30</v>
      </c>
      <c r="P1820" t="s">
        <v>46</v>
      </c>
      <c r="Q1820">
        <v>0</v>
      </c>
      <c r="R1820" s="29">
        <v>30</v>
      </c>
      <c r="S1820" t="s">
        <v>47</v>
      </c>
      <c r="T1820" t="s">
        <v>48</v>
      </c>
      <c r="U1820">
        <v>36.7378</v>
      </c>
      <c r="V1820">
        <v>-119.7871</v>
      </c>
      <c r="W1820">
        <f t="shared" si="56"/>
        <v>2024</v>
      </c>
      <c r="X1820" t="str">
        <f t="shared" si="57"/>
        <v>May</v>
      </c>
      <c r="Y1820" s="2">
        <v>45424</v>
      </c>
      <c r="Z1820">
        <v>5</v>
      </c>
      <c r="AA1820" t="b">
        <v>0</v>
      </c>
      <c r="AB1820" s="2">
        <v>45838</v>
      </c>
      <c r="AC1820">
        <v>15</v>
      </c>
      <c r="AD1820">
        <v>51</v>
      </c>
      <c r="AE1820">
        <v>8</v>
      </c>
      <c r="AF1820">
        <v>2.1</v>
      </c>
      <c r="AG1820">
        <v>0</v>
      </c>
      <c r="AH1820" s="30">
        <v>0</v>
      </c>
      <c r="AI1820">
        <v>0</v>
      </c>
      <c r="AJ1820" t="s">
        <v>49</v>
      </c>
      <c r="AK1820" t="s">
        <v>42</v>
      </c>
      <c r="AL1820" s="29">
        <f>Table1[[#This Row],[membership_tenure_months]]*Table1[[#This Row],[final_price]]</f>
        <v>450</v>
      </c>
    </row>
    <row r="1821" spans="1:38" x14ac:dyDescent="0.35">
      <c r="A1821">
        <v>22</v>
      </c>
      <c r="B1821" t="s">
        <v>43</v>
      </c>
      <c r="C1821">
        <v>3</v>
      </c>
      <c r="D1821" t="s">
        <v>141</v>
      </c>
      <c r="E1821" t="b">
        <v>0</v>
      </c>
      <c r="F1821" s="1">
        <v>0.71736111111111112</v>
      </c>
      <c r="G1821" s="1">
        <v>0.76666666666666672</v>
      </c>
      <c r="H1821">
        <v>71</v>
      </c>
      <c r="I1821" t="b">
        <v>0</v>
      </c>
      <c r="J1821" t="b">
        <v>0</v>
      </c>
      <c r="K1821" t="b">
        <v>1</v>
      </c>
      <c r="L1821" t="s">
        <v>60</v>
      </c>
      <c r="M1821">
        <v>30</v>
      </c>
      <c r="N1821" t="s">
        <v>82</v>
      </c>
      <c r="O1821">
        <v>22.5</v>
      </c>
      <c r="P1821" t="s">
        <v>38</v>
      </c>
      <c r="Q1821">
        <v>0.05</v>
      </c>
      <c r="R1821" s="29">
        <v>21.375</v>
      </c>
      <c r="S1821" t="s">
        <v>47</v>
      </c>
      <c r="T1821" t="s">
        <v>69</v>
      </c>
      <c r="U1821">
        <v>32.715699999999998</v>
      </c>
      <c r="V1821">
        <v>-117.1611</v>
      </c>
      <c r="W1821">
        <f t="shared" si="56"/>
        <v>2024</v>
      </c>
      <c r="X1821" t="str">
        <f t="shared" si="57"/>
        <v>November</v>
      </c>
      <c r="Y1821" s="2">
        <v>45611</v>
      </c>
      <c r="Z1821">
        <v>0</v>
      </c>
      <c r="AA1821" t="b">
        <v>0</v>
      </c>
      <c r="AB1821" s="2">
        <v>45848</v>
      </c>
      <c r="AC1821">
        <v>9</v>
      </c>
      <c r="AD1821">
        <v>41</v>
      </c>
      <c r="AE1821">
        <v>12</v>
      </c>
      <c r="AF1821">
        <v>1.2</v>
      </c>
      <c r="AG1821">
        <v>1.1200000000000001</v>
      </c>
      <c r="AH1821" s="30">
        <v>0</v>
      </c>
      <c r="AI1821">
        <v>0</v>
      </c>
      <c r="AJ1821" t="s">
        <v>70</v>
      </c>
      <c r="AK1821" t="s">
        <v>42</v>
      </c>
      <c r="AL1821" s="29">
        <f>Table1[[#This Row],[membership_tenure_months]]*Table1[[#This Row],[final_price]]</f>
        <v>192.375</v>
      </c>
    </row>
    <row r="1822" spans="1:38" x14ac:dyDescent="0.35">
      <c r="A1822">
        <v>20</v>
      </c>
      <c r="B1822" t="s">
        <v>34</v>
      </c>
      <c r="C1822">
        <v>2</v>
      </c>
      <c r="D1822" t="s">
        <v>107</v>
      </c>
      <c r="E1822" t="b">
        <v>1</v>
      </c>
      <c r="F1822" s="1">
        <v>0.73958333333333337</v>
      </c>
      <c r="G1822" s="1">
        <v>0.80555555555555558</v>
      </c>
      <c r="H1822">
        <v>95</v>
      </c>
      <c r="I1822" t="b">
        <v>1</v>
      </c>
      <c r="J1822" t="b">
        <v>0</v>
      </c>
      <c r="K1822" t="b">
        <v>1</v>
      </c>
      <c r="L1822" t="s">
        <v>60</v>
      </c>
      <c r="M1822">
        <v>50</v>
      </c>
      <c r="N1822" t="s">
        <v>82</v>
      </c>
      <c r="O1822">
        <v>37.5</v>
      </c>
      <c r="P1822" t="s">
        <v>46</v>
      </c>
      <c r="Q1822">
        <v>0</v>
      </c>
      <c r="R1822" s="29">
        <v>37.5</v>
      </c>
      <c r="S1822" t="s">
        <v>39</v>
      </c>
      <c r="T1822" t="s">
        <v>48</v>
      </c>
      <c r="U1822">
        <v>36.7378</v>
      </c>
      <c r="V1822">
        <v>-119.7871</v>
      </c>
      <c r="W1822">
        <f t="shared" si="56"/>
        <v>2025</v>
      </c>
      <c r="X1822" t="str">
        <f t="shared" si="57"/>
        <v>February</v>
      </c>
      <c r="Y1822" s="2">
        <v>45701</v>
      </c>
      <c r="Z1822">
        <v>0</v>
      </c>
      <c r="AA1822" t="b">
        <v>1</v>
      </c>
      <c r="AB1822" s="2">
        <v>45853</v>
      </c>
      <c r="AC1822">
        <v>6</v>
      </c>
      <c r="AD1822">
        <v>36</v>
      </c>
      <c r="AE1822">
        <v>8</v>
      </c>
      <c r="AF1822">
        <v>1.6</v>
      </c>
      <c r="AG1822">
        <v>0</v>
      </c>
      <c r="AH1822" s="30">
        <v>0</v>
      </c>
      <c r="AI1822">
        <v>0</v>
      </c>
      <c r="AJ1822" t="s">
        <v>49</v>
      </c>
      <c r="AK1822" t="s">
        <v>42</v>
      </c>
      <c r="AL1822" s="29">
        <f>Table1[[#This Row],[membership_tenure_months]]*Table1[[#This Row],[final_price]]</f>
        <v>225</v>
      </c>
    </row>
    <row r="1823" spans="1:38" x14ac:dyDescent="0.35">
      <c r="A1823">
        <v>21</v>
      </c>
      <c r="B1823" t="s">
        <v>34</v>
      </c>
      <c r="C1823">
        <v>3</v>
      </c>
      <c r="D1823" t="s">
        <v>105</v>
      </c>
      <c r="E1823" t="b">
        <v>0</v>
      </c>
      <c r="F1823" s="1">
        <v>0.39027777777777778</v>
      </c>
      <c r="G1823" s="1">
        <v>0.45277777777777778</v>
      </c>
      <c r="H1823">
        <v>90</v>
      </c>
      <c r="I1823" t="b">
        <v>1</v>
      </c>
      <c r="J1823" t="b">
        <v>1</v>
      </c>
      <c r="K1823" t="b">
        <v>0</v>
      </c>
      <c r="L1823" t="s">
        <v>36</v>
      </c>
      <c r="M1823">
        <v>50</v>
      </c>
      <c r="N1823" t="s">
        <v>37</v>
      </c>
      <c r="O1823">
        <v>50</v>
      </c>
      <c r="P1823" t="s">
        <v>46</v>
      </c>
      <c r="Q1823">
        <v>0</v>
      </c>
      <c r="R1823" s="29">
        <v>50</v>
      </c>
      <c r="S1823" t="s">
        <v>39</v>
      </c>
      <c r="T1823" t="s">
        <v>72</v>
      </c>
      <c r="U1823">
        <v>35.3733</v>
      </c>
      <c r="V1823">
        <v>-119.0187</v>
      </c>
      <c r="W1823">
        <f t="shared" si="56"/>
        <v>2023</v>
      </c>
      <c r="X1823" t="str">
        <f t="shared" si="57"/>
        <v>September</v>
      </c>
      <c r="Y1823" s="2">
        <v>45176</v>
      </c>
      <c r="Z1823">
        <v>7</v>
      </c>
      <c r="AA1823" t="b">
        <v>1</v>
      </c>
      <c r="AB1823" s="2">
        <v>45824</v>
      </c>
      <c r="AC1823">
        <v>23</v>
      </c>
      <c r="AD1823">
        <v>65</v>
      </c>
      <c r="AE1823">
        <v>12</v>
      </c>
      <c r="AF1823">
        <v>1.5</v>
      </c>
      <c r="AG1823">
        <v>0</v>
      </c>
      <c r="AH1823" s="30">
        <v>1</v>
      </c>
      <c r="AI1823">
        <v>1</v>
      </c>
      <c r="AJ1823" t="s">
        <v>73</v>
      </c>
      <c r="AK1823" t="s">
        <v>42</v>
      </c>
      <c r="AL1823" s="29">
        <f>Table1[[#This Row],[membership_tenure_months]]*Table1[[#This Row],[final_price]]</f>
        <v>1150</v>
      </c>
    </row>
    <row r="1824" spans="1:38" x14ac:dyDescent="0.35">
      <c r="A1824">
        <v>19</v>
      </c>
      <c r="B1824" t="s">
        <v>43</v>
      </c>
      <c r="C1824">
        <v>4</v>
      </c>
      <c r="D1824" t="s">
        <v>165</v>
      </c>
      <c r="E1824" t="b">
        <v>0</v>
      </c>
      <c r="F1824" s="1">
        <v>0.46944444444444444</v>
      </c>
      <c r="G1824" s="1">
        <v>0.52638888888888891</v>
      </c>
      <c r="H1824">
        <v>82</v>
      </c>
      <c r="I1824" t="b">
        <v>0</v>
      </c>
      <c r="J1824" t="b">
        <v>0</v>
      </c>
      <c r="K1824" t="b">
        <v>1</v>
      </c>
      <c r="L1824" t="s">
        <v>80</v>
      </c>
      <c r="M1824">
        <v>30</v>
      </c>
      <c r="N1824" t="s">
        <v>37</v>
      </c>
      <c r="O1824">
        <v>30</v>
      </c>
      <c r="P1824" t="s">
        <v>51</v>
      </c>
      <c r="Q1824">
        <v>0.1</v>
      </c>
      <c r="R1824" s="29">
        <v>27</v>
      </c>
      <c r="S1824" t="s">
        <v>47</v>
      </c>
      <c r="T1824" t="s">
        <v>69</v>
      </c>
      <c r="U1824">
        <v>32.715699999999998</v>
      </c>
      <c r="V1824">
        <v>-117.1611</v>
      </c>
      <c r="W1824">
        <f t="shared" si="56"/>
        <v>2023</v>
      </c>
      <c r="X1824" t="str">
        <f t="shared" si="57"/>
        <v>March</v>
      </c>
      <c r="Y1824" s="2">
        <v>45006</v>
      </c>
      <c r="Z1824">
        <v>0</v>
      </c>
      <c r="AA1824" t="b">
        <v>0</v>
      </c>
      <c r="AB1824" s="2">
        <v>45814</v>
      </c>
      <c r="AC1824">
        <v>29</v>
      </c>
      <c r="AD1824">
        <v>75</v>
      </c>
      <c r="AE1824">
        <v>16</v>
      </c>
      <c r="AF1824">
        <v>1.4</v>
      </c>
      <c r="AG1824">
        <v>3</v>
      </c>
      <c r="AH1824" s="30">
        <v>1</v>
      </c>
      <c r="AI1824">
        <v>0</v>
      </c>
      <c r="AJ1824" t="s">
        <v>70</v>
      </c>
      <c r="AK1824" t="s">
        <v>42</v>
      </c>
      <c r="AL1824" s="29">
        <f>Table1[[#This Row],[membership_tenure_months]]*Table1[[#This Row],[final_price]]</f>
        <v>783</v>
      </c>
    </row>
    <row r="1825" spans="1:38" x14ac:dyDescent="0.35">
      <c r="A1825">
        <v>24</v>
      </c>
      <c r="B1825" t="s">
        <v>54</v>
      </c>
      <c r="C1825">
        <v>3</v>
      </c>
      <c r="D1825" t="s">
        <v>174</v>
      </c>
      <c r="E1825" t="b">
        <v>1</v>
      </c>
      <c r="F1825" s="1">
        <v>0.63680555555555551</v>
      </c>
      <c r="G1825" s="1">
        <v>0.6694444444444444</v>
      </c>
      <c r="H1825">
        <v>47</v>
      </c>
      <c r="I1825" t="b">
        <v>0</v>
      </c>
      <c r="J1825" t="b">
        <v>1</v>
      </c>
      <c r="K1825" t="b">
        <v>1</v>
      </c>
      <c r="L1825" t="s">
        <v>45</v>
      </c>
      <c r="M1825">
        <v>20</v>
      </c>
      <c r="N1825" t="s">
        <v>82</v>
      </c>
      <c r="O1825">
        <v>15</v>
      </c>
      <c r="P1825" t="s">
        <v>46</v>
      </c>
      <c r="Q1825">
        <v>0</v>
      </c>
      <c r="R1825" s="29">
        <v>15</v>
      </c>
      <c r="S1825" t="s">
        <v>56</v>
      </c>
      <c r="T1825" t="s">
        <v>61</v>
      </c>
      <c r="U1825">
        <v>38.581600000000002</v>
      </c>
      <c r="V1825">
        <v>-121.4944</v>
      </c>
      <c r="W1825">
        <f t="shared" si="56"/>
        <v>2023</v>
      </c>
      <c r="X1825" t="str">
        <f t="shared" si="57"/>
        <v>August</v>
      </c>
      <c r="Y1825" s="2">
        <v>45145</v>
      </c>
      <c r="Z1825">
        <v>4</v>
      </c>
      <c r="AA1825" t="b">
        <v>1</v>
      </c>
      <c r="AB1825" s="2">
        <v>45822</v>
      </c>
      <c r="AC1825">
        <v>24</v>
      </c>
      <c r="AD1825">
        <v>67</v>
      </c>
      <c r="AE1825">
        <v>12</v>
      </c>
      <c r="AF1825">
        <v>0.8</v>
      </c>
      <c r="AG1825">
        <v>0</v>
      </c>
      <c r="AH1825" s="30">
        <v>1</v>
      </c>
      <c r="AI1825">
        <v>0</v>
      </c>
      <c r="AJ1825" t="s">
        <v>62</v>
      </c>
      <c r="AK1825" t="s">
        <v>42</v>
      </c>
      <c r="AL1825" s="29">
        <f>Table1[[#This Row],[membership_tenure_months]]*Table1[[#This Row],[final_price]]</f>
        <v>360</v>
      </c>
    </row>
    <row r="1826" spans="1:38" x14ac:dyDescent="0.35">
      <c r="A1826">
        <v>24</v>
      </c>
      <c r="B1826" t="s">
        <v>54</v>
      </c>
      <c r="C1826">
        <v>3</v>
      </c>
      <c r="D1826" t="s">
        <v>74</v>
      </c>
      <c r="E1826" t="b">
        <v>1</v>
      </c>
      <c r="F1826" s="1">
        <v>0.5</v>
      </c>
      <c r="G1826" s="1">
        <v>0.58888888888888891</v>
      </c>
      <c r="H1826">
        <v>128</v>
      </c>
      <c r="I1826" t="b">
        <v>1</v>
      </c>
      <c r="J1826" t="b">
        <v>0</v>
      </c>
      <c r="K1826" t="b">
        <v>1</v>
      </c>
      <c r="L1826" t="s">
        <v>75</v>
      </c>
      <c r="M1826">
        <v>20</v>
      </c>
      <c r="N1826" t="s">
        <v>37</v>
      </c>
      <c r="O1826">
        <v>20</v>
      </c>
      <c r="P1826" t="s">
        <v>51</v>
      </c>
      <c r="Q1826">
        <v>0.1</v>
      </c>
      <c r="R1826" s="29">
        <v>18</v>
      </c>
      <c r="S1826" t="s">
        <v>56</v>
      </c>
      <c r="T1826" t="s">
        <v>76</v>
      </c>
      <c r="U1826">
        <v>37.774900000000002</v>
      </c>
      <c r="V1826">
        <v>-122.4194</v>
      </c>
      <c r="W1826">
        <f t="shared" si="56"/>
        <v>2023</v>
      </c>
      <c r="X1826" t="str">
        <f t="shared" si="57"/>
        <v>December</v>
      </c>
      <c r="Y1826" s="2">
        <v>45266</v>
      </c>
      <c r="Z1826">
        <v>0</v>
      </c>
      <c r="AA1826" t="b">
        <v>0</v>
      </c>
      <c r="AB1826" s="2">
        <v>45829</v>
      </c>
      <c r="AC1826">
        <v>20</v>
      </c>
      <c r="AD1826">
        <v>60</v>
      </c>
      <c r="AE1826">
        <v>12</v>
      </c>
      <c r="AF1826">
        <v>2.1</v>
      </c>
      <c r="AG1826">
        <v>2</v>
      </c>
      <c r="AH1826" s="30">
        <v>0</v>
      </c>
      <c r="AI1826">
        <v>0</v>
      </c>
      <c r="AJ1826" t="s">
        <v>77</v>
      </c>
      <c r="AK1826" t="s">
        <v>42</v>
      </c>
      <c r="AL1826" s="29">
        <f>Table1[[#This Row],[membership_tenure_months]]*Table1[[#This Row],[final_price]]</f>
        <v>360</v>
      </c>
    </row>
    <row r="1827" spans="1:38" x14ac:dyDescent="0.35">
      <c r="A1827">
        <v>34</v>
      </c>
      <c r="B1827" t="s">
        <v>43</v>
      </c>
      <c r="C1827">
        <v>1</v>
      </c>
      <c r="D1827" t="s">
        <v>63</v>
      </c>
      <c r="E1827" t="b">
        <v>1</v>
      </c>
      <c r="F1827" s="1">
        <v>0.38472222222222224</v>
      </c>
      <c r="G1827" s="1">
        <v>0.49444444444444446</v>
      </c>
      <c r="H1827">
        <v>158</v>
      </c>
      <c r="I1827" t="b">
        <v>0</v>
      </c>
      <c r="J1827" t="b">
        <v>1</v>
      </c>
      <c r="K1827" t="b">
        <v>0</v>
      </c>
      <c r="L1827" t="s">
        <v>36</v>
      </c>
      <c r="M1827">
        <v>30</v>
      </c>
      <c r="N1827" t="s">
        <v>82</v>
      </c>
      <c r="O1827">
        <v>22.5</v>
      </c>
      <c r="P1827" t="s">
        <v>46</v>
      </c>
      <c r="Q1827">
        <v>0</v>
      </c>
      <c r="R1827" s="29">
        <v>22.5</v>
      </c>
      <c r="S1827" t="s">
        <v>47</v>
      </c>
      <c r="T1827" t="s">
        <v>57</v>
      </c>
      <c r="U1827">
        <v>33.836599999999997</v>
      </c>
      <c r="V1827">
        <v>-117.9143</v>
      </c>
      <c r="W1827">
        <f t="shared" si="56"/>
        <v>2025</v>
      </c>
      <c r="X1827" t="str">
        <f t="shared" si="57"/>
        <v>May</v>
      </c>
      <c r="Y1827" s="2">
        <v>45786</v>
      </c>
      <c r="Z1827">
        <v>6</v>
      </c>
      <c r="AA1827" t="b">
        <v>0</v>
      </c>
      <c r="AB1827" s="2">
        <v>45858</v>
      </c>
      <c r="AC1827">
        <v>3</v>
      </c>
      <c r="AD1827">
        <v>31</v>
      </c>
      <c r="AE1827">
        <v>4</v>
      </c>
      <c r="AF1827">
        <v>2.6</v>
      </c>
      <c r="AG1827">
        <v>0</v>
      </c>
      <c r="AH1827" s="30">
        <v>0</v>
      </c>
      <c r="AI1827">
        <v>0</v>
      </c>
      <c r="AJ1827" t="s">
        <v>58</v>
      </c>
      <c r="AK1827" t="s">
        <v>42</v>
      </c>
      <c r="AL1827" s="29">
        <f>Table1[[#This Row],[membership_tenure_months]]*Table1[[#This Row],[final_price]]</f>
        <v>67.5</v>
      </c>
    </row>
    <row r="1828" spans="1:38" x14ac:dyDescent="0.35">
      <c r="A1828">
        <v>15</v>
      </c>
      <c r="B1828" t="s">
        <v>43</v>
      </c>
      <c r="C1828">
        <v>2</v>
      </c>
      <c r="D1828" t="s">
        <v>149</v>
      </c>
      <c r="E1828" t="b">
        <v>1</v>
      </c>
      <c r="F1828" s="1">
        <v>0.79652777777777772</v>
      </c>
      <c r="G1828" s="1">
        <v>0.91805555555555551</v>
      </c>
      <c r="H1828">
        <v>175</v>
      </c>
      <c r="I1828" t="b">
        <v>1</v>
      </c>
      <c r="J1828" t="b">
        <v>0</v>
      </c>
      <c r="K1828" t="b">
        <v>1</v>
      </c>
      <c r="L1828" t="s">
        <v>36</v>
      </c>
      <c r="M1828">
        <v>30</v>
      </c>
      <c r="N1828" t="s">
        <v>97</v>
      </c>
      <c r="O1828">
        <v>27</v>
      </c>
      <c r="P1828" t="s">
        <v>46</v>
      </c>
      <c r="Q1828">
        <v>0</v>
      </c>
      <c r="R1828" s="29">
        <v>27</v>
      </c>
      <c r="S1828" t="s">
        <v>47</v>
      </c>
      <c r="T1828" t="s">
        <v>57</v>
      </c>
      <c r="U1828">
        <v>33.836599999999997</v>
      </c>
      <c r="V1828">
        <v>-117.9143</v>
      </c>
      <c r="W1828">
        <f t="shared" si="56"/>
        <v>2022</v>
      </c>
      <c r="X1828" t="str">
        <f t="shared" si="57"/>
        <v>August</v>
      </c>
      <c r="Y1828" s="2">
        <v>44799</v>
      </c>
      <c r="Z1828">
        <v>0</v>
      </c>
      <c r="AA1828" t="b">
        <v>0</v>
      </c>
      <c r="AB1828" s="2">
        <v>45802</v>
      </c>
      <c r="AC1828">
        <v>36</v>
      </c>
      <c r="AD1828">
        <v>87</v>
      </c>
      <c r="AE1828">
        <v>8</v>
      </c>
      <c r="AF1828">
        <v>2.9</v>
      </c>
      <c r="AG1828">
        <v>0</v>
      </c>
      <c r="AH1828" s="30">
        <v>1</v>
      </c>
      <c r="AI1828">
        <v>0</v>
      </c>
      <c r="AJ1828" t="s">
        <v>58</v>
      </c>
      <c r="AK1828" t="s">
        <v>42</v>
      </c>
      <c r="AL1828" s="29">
        <f>Table1[[#This Row],[membership_tenure_months]]*Table1[[#This Row],[final_price]]</f>
        <v>972</v>
      </c>
    </row>
    <row r="1829" spans="1:38" x14ac:dyDescent="0.35">
      <c r="A1829">
        <v>40</v>
      </c>
      <c r="B1829" t="s">
        <v>34</v>
      </c>
      <c r="C1829">
        <v>3</v>
      </c>
      <c r="D1829" t="s">
        <v>136</v>
      </c>
      <c r="E1829" t="b">
        <v>0</v>
      </c>
      <c r="F1829" s="1">
        <v>0.49861111111111112</v>
      </c>
      <c r="G1829" s="1">
        <v>0.60486111111111107</v>
      </c>
      <c r="H1829">
        <v>153</v>
      </c>
      <c r="I1829" t="b">
        <v>1</v>
      </c>
      <c r="J1829" t="b">
        <v>1</v>
      </c>
      <c r="K1829" t="b">
        <v>0</v>
      </c>
      <c r="L1829" t="s">
        <v>80</v>
      </c>
      <c r="M1829">
        <v>50</v>
      </c>
      <c r="N1829" t="s">
        <v>37</v>
      </c>
      <c r="O1829">
        <v>50</v>
      </c>
      <c r="P1829" t="s">
        <v>46</v>
      </c>
      <c r="Q1829">
        <v>0</v>
      </c>
      <c r="R1829" s="29">
        <v>50</v>
      </c>
      <c r="S1829" t="s">
        <v>39</v>
      </c>
      <c r="T1829" t="s">
        <v>83</v>
      </c>
      <c r="U1829">
        <v>33.770099999999999</v>
      </c>
      <c r="V1829">
        <v>-118.19370000000001</v>
      </c>
      <c r="W1829">
        <f t="shared" si="56"/>
        <v>2023</v>
      </c>
      <c r="X1829" t="str">
        <f t="shared" si="57"/>
        <v>February</v>
      </c>
      <c r="Y1829" s="2">
        <v>44980</v>
      </c>
      <c r="Z1829">
        <v>5</v>
      </c>
      <c r="AA1829" t="b">
        <v>1</v>
      </c>
      <c r="AB1829" s="2">
        <v>45813</v>
      </c>
      <c r="AC1829">
        <v>30</v>
      </c>
      <c r="AD1829">
        <v>76</v>
      </c>
      <c r="AE1829">
        <v>12</v>
      </c>
      <c r="AF1829">
        <v>2.6</v>
      </c>
      <c r="AG1829">
        <v>0</v>
      </c>
      <c r="AH1829" s="30">
        <v>1</v>
      </c>
      <c r="AI1829">
        <v>1</v>
      </c>
      <c r="AJ1829" t="s">
        <v>84</v>
      </c>
      <c r="AK1829" t="s">
        <v>42</v>
      </c>
      <c r="AL1829" s="29">
        <f>Table1[[#This Row],[membership_tenure_months]]*Table1[[#This Row],[final_price]]</f>
        <v>1500</v>
      </c>
    </row>
    <row r="1830" spans="1:38" x14ac:dyDescent="0.35">
      <c r="A1830">
        <v>40</v>
      </c>
      <c r="B1830" t="s">
        <v>43</v>
      </c>
      <c r="C1830">
        <v>3</v>
      </c>
      <c r="D1830" t="s">
        <v>71</v>
      </c>
      <c r="E1830" t="b">
        <v>1</v>
      </c>
      <c r="F1830" s="1">
        <v>0.71180555555555558</v>
      </c>
      <c r="G1830" s="1">
        <v>0.81874999999999998</v>
      </c>
      <c r="H1830">
        <v>154</v>
      </c>
      <c r="I1830" t="b">
        <v>0</v>
      </c>
      <c r="J1830" t="b">
        <v>1</v>
      </c>
      <c r="K1830" t="b">
        <v>0</v>
      </c>
      <c r="L1830" t="s">
        <v>36</v>
      </c>
      <c r="M1830">
        <v>30</v>
      </c>
      <c r="N1830" t="s">
        <v>37</v>
      </c>
      <c r="O1830">
        <v>30</v>
      </c>
      <c r="P1830" t="s">
        <v>46</v>
      </c>
      <c r="Q1830">
        <v>0</v>
      </c>
      <c r="R1830" s="29">
        <v>30</v>
      </c>
      <c r="S1830" t="s">
        <v>47</v>
      </c>
      <c r="T1830" t="s">
        <v>48</v>
      </c>
      <c r="U1830">
        <v>36.7378</v>
      </c>
      <c r="V1830">
        <v>-119.7871</v>
      </c>
      <c r="W1830">
        <f t="shared" si="56"/>
        <v>2024</v>
      </c>
      <c r="X1830" t="str">
        <f t="shared" si="57"/>
        <v>August</v>
      </c>
      <c r="Y1830" s="2">
        <v>45519</v>
      </c>
      <c r="Z1830">
        <v>6</v>
      </c>
      <c r="AA1830" t="b">
        <v>0</v>
      </c>
      <c r="AB1830" s="2">
        <v>45843</v>
      </c>
      <c r="AC1830">
        <v>12</v>
      </c>
      <c r="AD1830">
        <v>46</v>
      </c>
      <c r="AE1830">
        <v>12</v>
      </c>
      <c r="AF1830">
        <v>2.6</v>
      </c>
      <c r="AG1830">
        <v>0</v>
      </c>
      <c r="AH1830" s="30">
        <v>0</v>
      </c>
      <c r="AI1830">
        <v>0</v>
      </c>
      <c r="AJ1830" t="s">
        <v>49</v>
      </c>
      <c r="AK1830" t="s">
        <v>42</v>
      </c>
      <c r="AL1830" s="29">
        <f>Table1[[#This Row],[membership_tenure_months]]*Table1[[#This Row],[final_price]]</f>
        <v>360</v>
      </c>
    </row>
    <row r="1831" spans="1:38" x14ac:dyDescent="0.35">
      <c r="A1831">
        <v>15</v>
      </c>
      <c r="B1831" t="s">
        <v>34</v>
      </c>
      <c r="C1831">
        <v>3</v>
      </c>
      <c r="D1831" t="s">
        <v>112</v>
      </c>
      <c r="E1831" t="b">
        <v>0</v>
      </c>
      <c r="F1831" s="1">
        <v>0.41319444444444442</v>
      </c>
      <c r="G1831" s="1">
        <v>0.46319444444444446</v>
      </c>
      <c r="H1831">
        <v>72</v>
      </c>
      <c r="I1831" t="b">
        <v>1</v>
      </c>
      <c r="J1831" t="b">
        <v>1</v>
      </c>
      <c r="K1831" t="b">
        <v>1</v>
      </c>
      <c r="L1831" t="s">
        <v>60</v>
      </c>
      <c r="M1831">
        <v>50</v>
      </c>
      <c r="N1831" t="s">
        <v>37</v>
      </c>
      <c r="O1831">
        <v>50</v>
      </c>
      <c r="P1831" t="s">
        <v>46</v>
      </c>
      <c r="Q1831">
        <v>0</v>
      </c>
      <c r="R1831" s="29">
        <v>50</v>
      </c>
      <c r="S1831" t="s">
        <v>39</v>
      </c>
      <c r="T1831" t="s">
        <v>40</v>
      </c>
      <c r="U1831">
        <v>37.338200000000001</v>
      </c>
      <c r="V1831">
        <v>-121.88630000000001</v>
      </c>
      <c r="W1831">
        <f t="shared" si="56"/>
        <v>2022</v>
      </c>
      <c r="X1831" t="str">
        <f t="shared" si="57"/>
        <v>August</v>
      </c>
      <c r="Y1831" s="2">
        <v>44787</v>
      </c>
      <c r="Z1831">
        <v>3</v>
      </c>
      <c r="AA1831" t="b">
        <v>1</v>
      </c>
      <c r="AB1831" s="2">
        <v>45802</v>
      </c>
      <c r="AC1831">
        <v>36</v>
      </c>
      <c r="AD1831">
        <v>87</v>
      </c>
      <c r="AE1831">
        <v>12</v>
      </c>
      <c r="AF1831">
        <v>1.2</v>
      </c>
      <c r="AG1831">
        <v>0</v>
      </c>
      <c r="AH1831" s="30">
        <v>1</v>
      </c>
      <c r="AI1831">
        <v>1</v>
      </c>
      <c r="AJ1831" t="s">
        <v>41</v>
      </c>
      <c r="AK1831" t="s">
        <v>42</v>
      </c>
      <c r="AL1831" s="29">
        <f>Table1[[#This Row],[membership_tenure_months]]*Table1[[#This Row],[final_price]]</f>
        <v>1800</v>
      </c>
    </row>
    <row r="1832" spans="1:38" x14ac:dyDescent="0.35">
      <c r="A1832">
        <v>49</v>
      </c>
      <c r="B1832" t="s">
        <v>43</v>
      </c>
      <c r="C1832">
        <v>3</v>
      </c>
      <c r="D1832" t="s">
        <v>121</v>
      </c>
      <c r="E1832" t="b">
        <v>1</v>
      </c>
      <c r="F1832" s="1">
        <v>0.86111111111111116</v>
      </c>
      <c r="G1832" s="1">
        <v>0.89166666666666672</v>
      </c>
      <c r="H1832">
        <v>44</v>
      </c>
      <c r="I1832" t="b">
        <v>0</v>
      </c>
      <c r="J1832" t="b">
        <v>1</v>
      </c>
      <c r="K1832" t="b">
        <v>0</v>
      </c>
      <c r="L1832" t="s">
        <v>80</v>
      </c>
      <c r="M1832">
        <v>30</v>
      </c>
      <c r="N1832" t="s">
        <v>37</v>
      </c>
      <c r="O1832">
        <v>30</v>
      </c>
      <c r="P1832" t="s">
        <v>46</v>
      </c>
      <c r="Q1832">
        <v>0</v>
      </c>
      <c r="R1832" s="29">
        <v>30</v>
      </c>
      <c r="S1832" t="s">
        <v>47</v>
      </c>
      <c r="T1832" t="s">
        <v>69</v>
      </c>
      <c r="U1832">
        <v>32.715699999999998</v>
      </c>
      <c r="V1832">
        <v>-117.1611</v>
      </c>
      <c r="W1832">
        <f t="shared" si="56"/>
        <v>2023</v>
      </c>
      <c r="X1832" t="str">
        <f t="shared" si="57"/>
        <v>September</v>
      </c>
      <c r="Y1832" s="2">
        <v>45189</v>
      </c>
      <c r="Z1832">
        <v>7</v>
      </c>
      <c r="AA1832" t="b">
        <v>0</v>
      </c>
      <c r="AB1832" s="2">
        <v>45824</v>
      </c>
      <c r="AC1832">
        <v>23</v>
      </c>
      <c r="AD1832">
        <v>65</v>
      </c>
      <c r="AE1832">
        <v>12</v>
      </c>
      <c r="AF1832">
        <v>0.7</v>
      </c>
      <c r="AG1832">
        <v>0</v>
      </c>
      <c r="AH1832" s="30">
        <v>1</v>
      </c>
      <c r="AI1832">
        <v>0</v>
      </c>
      <c r="AJ1832" t="s">
        <v>70</v>
      </c>
      <c r="AK1832" t="s">
        <v>42</v>
      </c>
      <c r="AL1832" s="29">
        <f>Table1[[#This Row],[membership_tenure_months]]*Table1[[#This Row],[final_price]]</f>
        <v>690</v>
      </c>
    </row>
    <row r="1833" spans="1:38" x14ac:dyDescent="0.35">
      <c r="A1833">
        <v>38</v>
      </c>
      <c r="B1833" t="s">
        <v>34</v>
      </c>
      <c r="C1833">
        <v>5</v>
      </c>
      <c r="D1833" t="s">
        <v>169</v>
      </c>
      <c r="E1833" t="b">
        <v>0</v>
      </c>
      <c r="F1833" s="1">
        <v>0.74930555555555556</v>
      </c>
      <c r="G1833" s="1">
        <v>0.87083333333333335</v>
      </c>
      <c r="H1833">
        <v>175</v>
      </c>
      <c r="I1833" t="b">
        <v>1</v>
      </c>
      <c r="J1833" t="b">
        <v>0</v>
      </c>
      <c r="K1833" t="b">
        <v>1</v>
      </c>
      <c r="L1833" t="s">
        <v>80</v>
      </c>
      <c r="M1833">
        <v>50</v>
      </c>
      <c r="N1833" t="s">
        <v>37</v>
      </c>
      <c r="O1833">
        <v>50</v>
      </c>
      <c r="P1833" t="s">
        <v>46</v>
      </c>
      <c r="Q1833">
        <v>0</v>
      </c>
      <c r="R1833" s="29">
        <v>50</v>
      </c>
      <c r="S1833" t="s">
        <v>39</v>
      </c>
      <c r="T1833" t="s">
        <v>61</v>
      </c>
      <c r="U1833">
        <v>38.581600000000002</v>
      </c>
      <c r="V1833">
        <v>-121.4944</v>
      </c>
      <c r="W1833">
        <f t="shared" si="56"/>
        <v>2023</v>
      </c>
      <c r="X1833" t="str">
        <f t="shared" si="57"/>
        <v>October</v>
      </c>
      <c r="Y1833" s="2">
        <v>45210</v>
      </c>
      <c r="Z1833">
        <v>0</v>
      </c>
      <c r="AA1833" t="b">
        <v>1</v>
      </c>
      <c r="AB1833" s="2">
        <v>45826</v>
      </c>
      <c r="AC1833">
        <v>22</v>
      </c>
      <c r="AD1833">
        <v>63</v>
      </c>
      <c r="AE1833">
        <v>20</v>
      </c>
      <c r="AF1833">
        <v>2.9</v>
      </c>
      <c r="AG1833">
        <v>0</v>
      </c>
      <c r="AH1833" s="30">
        <v>1</v>
      </c>
      <c r="AI1833">
        <v>1</v>
      </c>
      <c r="AJ1833" t="s">
        <v>62</v>
      </c>
      <c r="AK1833" t="s">
        <v>42</v>
      </c>
      <c r="AL1833" s="29">
        <f>Table1[[#This Row],[membership_tenure_months]]*Table1[[#This Row],[final_price]]</f>
        <v>1100</v>
      </c>
    </row>
    <row r="1834" spans="1:38" x14ac:dyDescent="0.35">
      <c r="A1834">
        <v>40</v>
      </c>
      <c r="B1834" t="s">
        <v>34</v>
      </c>
      <c r="C1834">
        <v>4</v>
      </c>
      <c r="D1834" t="s">
        <v>184</v>
      </c>
      <c r="E1834" t="b">
        <v>1</v>
      </c>
      <c r="F1834" s="1">
        <v>0.41319444444444442</v>
      </c>
      <c r="G1834" s="1">
        <v>0.4465277777777778</v>
      </c>
      <c r="H1834">
        <v>48</v>
      </c>
      <c r="I1834" t="b">
        <v>0</v>
      </c>
      <c r="J1834" t="b">
        <v>0</v>
      </c>
      <c r="K1834" t="b">
        <v>1</v>
      </c>
      <c r="L1834" t="s">
        <v>45</v>
      </c>
      <c r="M1834">
        <v>50</v>
      </c>
      <c r="N1834" t="s">
        <v>37</v>
      </c>
      <c r="O1834">
        <v>50</v>
      </c>
      <c r="P1834" t="s">
        <v>46</v>
      </c>
      <c r="Q1834">
        <v>0</v>
      </c>
      <c r="R1834" s="29">
        <v>50</v>
      </c>
      <c r="S1834" t="s">
        <v>39</v>
      </c>
      <c r="T1834" t="s">
        <v>48</v>
      </c>
      <c r="U1834">
        <v>36.7378</v>
      </c>
      <c r="V1834">
        <v>-119.7871</v>
      </c>
      <c r="W1834">
        <f t="shared" si="56"/>
        <v>2023</v>
      </c>
      <c r="X1834" t="str">
        <f t="shared" si="57"/>
        <v>April</v>
      </c>
      <c r="Y1834" s="2">
        <v>45034</v>
      </c>
      <c r="Z1834">
        <v>0</v>
      </c>
      <c r="AA1834" t="b">
        <v>1</v>
      </c>
      <c r="AB1834" s="2">
        <v>45816</v>
      </c>
      <c r="AC1834">
        <v>28</v>
      </c>
      <c r="AD1834">
        <v>73</v>
      </c>
      <c r="AE1834">
        <v>16</v>
      </c>
      <c r="AF1834">
        <v>0.8</v>
      </c>
      <c r="AG1834">
        <v>0</v>
      </c>
      <c r="AH1834" s="30">
        <v>1</v>
      </c>
      <c r="AI1834">
        <v>1</v>
      </c>
      <c r="AJ1834" t="s">
        <v>49</v>
      </c>
      <c r="AK1834" t="s">
        <v>42</v>
      </c>
      <c r="AL1834" s="29">
        <f>Table1[[#This Row],[membership_tenure_months]]*Table1[[#This Row],[final_price]]</f>
        <v>1400</v>
      </c>
    </row>
    <row r="1835" spans="1:38" x14ac:dyDescent="0.35">
      <c r="A1835">
        <v>37</v>
      </c>
      <c r="B1835" t="s">
        <v>43</v>
      </c>
      <c r="C1835">
        <v>1</v>
      </c>
      <c r="D1835" t="s">
        <v>116</v>
      </c>
      <c r="E1835" t="b">
        <v>1</v>
      </c>
      <c r="F1835" s="1">
        <v>0.69791666666666663</v>
      </c>
      <c r="G1835" s="1">
        <v>0.79027777777777775</v>
      </c>
      <c r="H1835">
        <v>133</v>
      </c>
      <c r="I1835" t="b">
        <v>0</v>
      </c>
      <c r="J1835" t="b">
        <v>0</v>
      </c>
      <c r="K1835" t="b">
        <v>0</v>
      </c>
      <c r="L1835" t="s">
        <v>36</v>
      </c>
      <c r="M1835">
        <v>30</v>
      </c>
      <c r="N1835" t="s">
        <v>82</v>
      </c>
      <c r="O1835">
        <v>22.5</v>
      </c>
      <c r="P1835" t="s">
        <v>46</v>
      </c>
      <c r="Q1835">
        <v>0</v>
      </c>
      <c r="R1835" s="29">
        <v>22.5</v>
      </c>
      <c r="S1835" t="s">
        <v>47</v>
      </c>
      <c r="T1835" t="s">
        <v>52</v>
      </c>
      <c r="U1835">
        <v>37.804400000000001</v>
      </c>
      <c r="V1835">
        <v>-122.27119999999999</v>
      </c>
      <c r="W1835">
        <f t="shared" si="56"/>
        <v>2023</v>
      </c>
      <c r="X1835" t="str">
        <f t="shared" si="57"/>
        <v>February</v>
      </c>
      <c r="Y1835" s="2">
        <v>44966</v>
      </c>
      <c r="Z1835">
        <v>0</v>
      </c>
      <c r="AA1835" t="b">
        <v>0</v>
      </c>
      <c r="AB1835" s="2">
        <v>45812</v>
      </c>
      <c r="AC1835">
        <v>30</v>
      </c>
      <c r="AD1835">
        <v>77</v>
      </c>
      <c r="AE1835">
        <v>4</v>
      </c>
      <c r="AF1835">
        <v>2.2000000000000002</v>
      </c>
      <c r="AG1835">
        <v>0</v>
      </c>
      <c r="AH1835" s="30">
        <v>1</v>
      </c>
      <c r="AI1835">
        <v>0</v>
      </c>
      <c r="AJ1835" t="s">
        <v>53</v>
      </c>
      <c r="AK1835" t="s">
        <v>42</v>
      </c>
      <c r="AL1835" s="29">
        <f>Table1[[#This Row],[membership_tenure_months]]*Table1[[#This Row],[final_price]]</f>
        <v>675</v>
      </c>
    </row>
    <row r="1836" spans="1:38" x14ac:dyDescent="0.35">
      <c r="A1836">
        <v>23</v>
      </c>
      <c r="B1836" t="s">
        <v>66</v>
      </c>
      <c r="C1836">
        <v>5</v>
      </c>
      <c r="D1836" t="s">
        <v>95</v>
      </c>
      <c r="E1836" t="b">
        <v>1</v>
      </c>
      <c r="F1836" s="1">
        <v>0.87291666666666667</v>
      </c>
      <c r="G1836" s="1">
        <v>0.98263888888888884</v>
      </c>
      <c r="H1836">
        <v>158</v>
      </c>
      <c r="I1836" t="b">
        <v>0</v>
      </c>
      <c r="J1836" t="b">
        <v>0</v>
      </c>
      <c r="K1836" t="b">
        <v>1</v>
      </c>
      <c r="L1836" t="s">
        <v>45</v>
      </c>
      <c r="M1836">
        <v>70</v>
      </c>
      <c r="N1836" t="s">
        <v>37</v>
      </c>
      <c r="O1836">
        <v>70</v>
      </c>
      <c r="P1836" t="s">
        <v>46</v>
      </c>
      <c r="Q1836">
        <v>0</v>
      </c>
      <c r="R1836" s="29">
        <v>70</v>
      </c>
      <c r="S1836" t="s">
        <v>68</v>
      </c>
      <c r="T1836" t="s">
        <v>57</v>
      </c>
      <c r="U1836">
        <v>33.836599999999997</v>
      </c>
      <c r="V1836">
        <v>-117.9143</v>
      </c>
      <c r="W1836">
        <f t="shared" si="56"/>
        <v>2023</v>
      </c>
      <c r="X1836" t="str">
        <f t="shared" si="57"/>
        <v>July</v>
      </c>
      <c r="Y1836" s="2">
        <v>45131</v>
      </c>
      <c r="Z1836">
        <v>0</v>
      </c>
      <c r="AA1836" t="b">
        <v>1</v>
      </c>
      <c r="AB1836" s="2">
        <v>45821</v>
      </c>
      <c r="AC1836">
        <v>25</v>
      </c>
      <c r="AD1836">
        <v>68</v>
      </c>
      <c r="AE1836">
        <v>20</v>
      </c>
      <c r="AF1836">
        <v>2.6</v>
      </c>
      <c r="AG1836">
        <v>0</v>
      </c>
      <c r="AH1836" s="30">
        <v>1</v>
      </c>
      <c r="AI1836">
        <v>1</v>
      </c>
      <c r="AJ1836" t="s">
        <v>58</v>
      </c>
      <c r="AK1836" t="s">
        <v>42</v>
      </c>
      <c r="AL1836" s="29">
        <f>Table1[[#This Row],[membership_tenure_months]]*Table1[[#This Row],[final_price]]</f>
        <v>1750</v>
      </c>
    </row>
    <row r="1837" spans="1:38" x14ac:dyDescent="0.35">
      <c r="A1837">
        <v>35</v>
      </c>
      <c r="B1837" t="s">
        <v>34</v>
      </c>
      <c r="C1837">
        <v>1</v>
      </c>
      <c r="D1837" t="s">
        <v>81</v>
      </c>
      <c r="E1837" t="b">
        <v>0</v>
      </c>
      <c r="F1837" s="1">
        <v>0.35694444444444445</v>
      </c>
      <c r="G1837" s="1">
        <v>0.39374999999999999</v>
      </c>
      <c r="H1837">
        <v>53</v>
      </c>
      <c r="I1837" t="b">
        <v>0</v>
      </c>
      <c r="J1837" t="b">
        <v>1</v>
      </c>
      <c r="K1837" t="b">
        <v>0</v>
      </c>
      <c r="L1837" t="s">
        <v>36</v>
      </c>
      <c r="M1837">
        <v>50</v>
      </c>
      <c r="N1837" t="s">
        <v>97</v>
      </c>
      <c r="O1837">
        <v>45</v>
      </c>
      <c r="P1837" t="s">
        <v>93</v>
      </c>
      <c r="Q1837">
        <v>0.15</v>
      </c>
      <c r="R1837" s="29">
        <v>38.25</v>
      </c>
      <c r="S1837" t="s">
        <v>39</v>
      </c>
      <c r="T1837" t="s">
        <v>64</v>
      </c>
      <c r="U1837">
        <v>34.052199999999999</v>
      </c>
      <c r="V1837">
        <v>-118.2437</v>
      </c>
      <c r="W1837">
        <f t="shared" si="56"/>
        <v>2025</v>
      </c>
      <c r="X1837" t="str">
        <f t="shared" si="57"/>
        <v>February</v>
      </c>
      <c r="Y1837" s="2">
        <v>45694</v>
      </c>
      <c r="Z1837">
        <v>4</v>
      </c>
      <c r="AA1837" t="b">
        <v>0</v>
      </c>
      <c r="AB1837" s="2">
        <v>45853</v>
      </c>
      <c r="AC1837">
        <v>6</v>
      </c>
      <c r="AD1837">
        <v>36</v>
      </c>
      <c r="AE1837">
        <v>4</v>
      </c>
      <c r="AF1837">
        <v>0.9</v>
      </c>
      <c r="AG1837">
        <v>6.75</v>
      </c>
      <c r="AH1837" s="30">
        <v>0</v>
      </c>
      <c r="AI1837">
        <v>0</v>
      </c>
      <c r="AJ1837" t="s">
        <v>65</v>
      </c>
      <c r="AK1837" t="s">
        <v>42</v>
      </c>
      <c r="AL1837" s="29">
        <f>Table1[[#This Row],[membership_tenure_months]]*Table1[[#This Row],[final_price]]</f>
        <v>229.5</v>
      </c>
    </row>
    <row r="1838" spans="1:38" x14ac:dyDescent="0.35">
      <c r="A1838">
        <v>27</v>
      </c>
      <c r="B1838" t="s">
        <v>66</v>
      </c>
      <c r="C1838">
        <v>5</v>
      </c>
      <c r="D1838" t="s">
        <v>87</v>
      </c>
      <c r="E1838" t="b">
        <v>0</v>
      </c>
      <c r="F1838" s="1">
        <v>0.41458333333333336</v>
      </c>
      <c r="G1838" s="1">
        <v>0.51527777777777772</v>
      </c>
      <c r="H1838">
        <v>145</v>
      </c>
      <c r="I1838" t="b">
        <v>0</v>
      </c>
      <c r="J1838" t="b">
        <v>0</v>
      </c>
      <c r="K1838" t="b">
        <v>0</v>
      </c>
      <c r="L1838" t="s">
        <v>45</v>
      </c>
      <c r="M1838">
        <v>70</v>
      </c>
      <c r="N1838" t="s">
        <v>82</v>
      </c>
      <c r="O1838">
        <v>52.5</v>
      </c>
      <c r="P1838" t="s">
        <v>51</v>
      </c>
      <c r="Q1838">
        <v>0.1</v>
      </c>
      <c r="R1838" s="29">
        <v>47.25</v>
      </c>
      <c r="S1838" t="s">
        <v>68</v>
      </c>
      <c r="T1838" t="s">
        <v>64</v>
      </c>
      <c r="U1838">
        <v>34.052199999999999</v>
      </c>
      <c r="V1838">
        <v>-118.2437</v>
      </c>
      <c r="W1838">
        <f t="shared" si="56"/>
        <v>2024</v>
      </c>
      <c r="X1838" t="str">
        <f t="shared" si="57"/>
        <v>June</v>
      </c>
      <c r="Y1838" s="2">
        <v>45470</v>
      </c>
      <c r="Z1838">
        <v>0</v>
      </c>
      <c r="AA1838" t="b">
        <v>1</v>
      </c>
      <c r="AB1838" s="2">
        <v>45840</v>
      </c>
      <c r="AC1838">
        <v>14</v>
      </c>
      <c r="AD1838">
        <v>49</v>
      </c>
      <c r="AE1838">
        <v>20</v>
      </c>
      <c r="AF1838">
        <v>2.4</v>
      </c>
      <c r="AG1838">
        <v>5.25</v>
      </c>
      <c r="AH1838" s="30">
        <v>0</v>
      </c>
      <c r="AI1838">
        <v>1</v>
      </c>
      <c r="AJ1838" t="s">
        <v>65</v>
      </c>
      <c r="AK1838" t="s">
        <v>42</v>
      </c>
      <c r="AL1838" s="29">
        <f>Table1[[#This Row],[membership_tenure_months]]*Table1[[#This Row],[final_price]]</f>
        <v>661.5</v>
      </c>
    </row>
    <row r="1839" spans="1:38" x14ac:dyDescent="0.35">
      <c r="A1839">
        <v>29</v>
      </c>
      <c r="B1839" t="s">
        <v>34</v>
      </c>
      <c r="C1839">
        <v>3</v>
      </c>
      <c r="D1839" t="s">
        <v>121</v>
      </c>
      <c r="E1839" t="b">
        <v>1</v>
      </c>
      <c r="F1839" s="1">
        <v>0.54305555555555551</v>
      </c>
      <c r="G1839" s="1">
        <v>0.58888888888888891</v>
      </c>
      <c r="H1839">
        <v>66</v>
      </c>
      <c r="I1839" t="b">
        <v>0</v>
      </c>
      <c r="J1839" t="b">
        <v>0</v>
      </c>
      <c r="K1839" t="b">
        <v>1</v>
      </c>
      <c r="L1839" t="s">
        <v>45</v>
      </c>
      <c r="M1839">
        <v>50</v>
      </c>
      <c r="N1839" t="s">
        <v>82</v>
      </c>
      <c r="O1839">
        <v>37.5</v>
      </c>
      <c r="P1839" t="s">
        <v>51</v>
      </c>
      <c r="Q1839">
        <v>0.1</v>
      </c>
      <c r="R1839" s="29">
        <v>33.75</v>
      </c>
      <c r="S1839" t="s">
        <v>39</v>
      </c>
      <c r="T1839" t="s">
        <v>48</v>
      </c>
      <c r="U1839">
        <v>36.7378</v>
      </c>
      <c r="V1839">
        <v>-119.7871</v>
      </c>
      <c r="W1839">
        <f t="shared" si="56"/>
        <v>2022</v>
      </c>
      <c r="X1839" t="str">
        <f t="shared" si="57"/>
        <v>October</v>
      </c>
      <c r="Y1839" s="2">
        <v>44842</v>
      </c>
      <c r="Z1839">
        <v>0</v>
      </c>
      <c r="AA1839" t="b">
        <v>1</v>
      </c>
      <c r="AB1839" s="2">
        <v>45805</v>
      </c>
      <c r="AC1839">
        <v>34</v>
      </c>
      <c r="AD1839">
        <v>84</v>
      </c>
      <c r="AE1839">
        <v>12</v>
      </c>
      <c r="AF1839">
        <v>1.1000000000000001</v>
      </c>
      <c r="AG1839">
        <v>3.75</v>
      </c>
      <c r="AH1839" s="30">
        <v>1</v>
      </c>
      <c r="AI1839">
        <v>0</v>
      </c>
      <c r="AJ1839" t="s">
        <v>49</v>
      </c>
      <c r="AK1839" t="s">
        <v>42</v>
      </c>
      <c r="AL1839" s="29">
        <f>Table1[[#This Row],[membership_tenure_months]]*Table1[[#This Row],[final_price]]</f>
        <v>1147.5</v>
      </c>
    </row>
    <row r="1840" spans="1:38" x14ac:dyDescent="0.35">
      <c r="A1840">
        <v>21</v>
      </c>
      <c r="B1840" t="s">
        <v>43</v>
      </c>
      <c r="C1840">
        <v>5</v>
      </c>
      <c r="D1840" t="s">
        <v>146</v>
      </c>
      <c r="E1840" t="b">
        <v>0</v>
      </c>
      <c r="F1840" s="1">
        <v>0.60347222222222219</v>
      </c>
      <c r="G1840" s="1">
        <v>0.66736111111111107</v>
      </c>
      <c r="H1840">
        <v>92</v>
      </c>
      <c r="I1840" t="b">
        <v>1</v>
      </c>
      <c r="J1840" t="b">
        <v>1</v>
      </c>
      <c r="K1840" t="b">
        <v>1</v>
      </c>
      <c r="L1840" t="s">
        <v>36</v>
      </c>
      <c r="M1840">
        <v>30</v>
      </c>
      <c r="N1840" t="s">
        <v>37</v>
      </c>
      <c r="O1840">
        <v>30</v>
      </c>
      <c r="P1840" t="s">
        <v>93</v>
      </c>
      <c r="Q1840">
        <v>0.15</v>
      </c>
      <c r="R1840" s="29">
        <v>25.5</v>
      </c>
      <c r="S1840" t="s">
        <v>47</v>
      </c>
      <c r="T1840" t="s">
        <v>61</v>
      </c>
      <c r="U1840">
        <v>38.581600000000002</v>
      </c>
      <c r="V1840">
        <v>-121.4944</v>
      </c>
      <c r="W1840">
        <f t="shared" si="56"/>
        <v>2024</v>
      </c>
      <c r="X1840" t="str">
        <f t="shared" si="57"/>
        <v>October</v>
      </c>
      <c r="Y1840" s="2">
        <v>45591</v>
      </c>
      <c r="Z1840">
        <v>5</v>
      </c>
      <c r="AA1840" t="b">
        <v>1</v>
      </c>
      <c r="AB1840" s="2">
        <v>45847</v>
      </c>
      <c r="AC1840">
        <v>10</v>
      </c>
      <c r="AD1840">
        <v>42</v>
      </c>
      <c r="AE1840">
        <v>20</v>
      </c>
      <c r="AF1840">
        <v>1.5</v>
      </c>
      <c r="AG1840">
        <v>4.5</v>
      </c>
      <c r="AH1840" s="30">
        <v>0</v>
      </c>
      <c r="AI1840">
        <v>0</v>
      </c>
      <c r="AJ1840" t="s">
        <v>62</v>
      </c>
      <c r="AK1840" t="s">
        <v>42</v>
      </c>
      <c r="AL1840" s="29">
        <f>Table1[[#This Row],[membership_tenure_months]]*Table1[[#This Row],[final_price]]</f>
        <v>255</v>
      </c>
    </row>
    <row r="1841" spans="1:38" x14ac:dyDescent="0.35">
      <c r="A1841">
        <v>16</v>
      </c>
      <c r="B1841" t="s">
        <v>34</v>
      </c>
      <c r="C1841">
        <v>3</v>
      </c>
      <c r="D1841" t="s">
        <v>119</v>
      </c>
      <c r="E1841" t="b">
        <v>0</v>
      </c>
      <c r="F1841" s="1">
        <v>0.72291666666666665</v>
      </c>
      <c r="G1841" s="1">
        <v>0.78194444444444444</v>
      </c>
      <c r="H1841">
        <v>85</v>
      </c>
      <c r="I1841" t="b">
        <v>0</v>
      </c>
      <c r="J1841" t="b">
        <v>1</v>
      </c>
      <c r="K1841" t="b">
        <v>0</v>
      </c>
      <c r="L1841" t="s">
        <v>80</v>
      </c>
      <c r="M1841">
        <v>50</v>
      </c>
      <c r="N1841" t="s">
        <v>82</v>
      </c>
      <c r="O1841">
        <v>37.5</v>
      </c>
      <c r="P1841" t="s">
        <v>51</v>
      </c>
      <c r="Q1841">
        <v>0.1</v>
      </c>
      <c r="R1841" s="29">
        <v>33.75</v>
      </c>
      <c r="S1841" t="s">
        <v>39</v>
      </c>
      <c r="T1841" t="s">
        <v>57</v>
      </c>
      <c r="U1841">
        <v>33.836599999999997</v>
      </c>
      <c r="V1841">
        <v>-117.9143</v>
      </c>
      <c r="W1841">
        <f t="shared" si="56"/>
        <v>2024</v>
      </c>
      <c r="X1841" t="str">
        <f t="shared" si="57"/>
        <v>May</v>
      </c>
      <c r="Y1841" s="2">
        <v>45434</v>
      </c>
      <c r="Z1841">
        <v>1</v>
      </c>
      <c r="AA1841" t="b">
        <v>1</v>
      </c>
      <c r="AB1841" s="2">
        <v>45838</v>
      </c>
      <c r="AC1841">
        <v>15</v>
      </c>
      <c r="AD1841">
        <v>51</v>
      </c>
      <c r="AE1841">
        <v>12</v>
      </c>
      <c r="AF1841">
        <v>1.4</v>
      </c>
      <c r="AG1841">
        <v>3.75</v>
      </c>
      <c r="AH1841" s="30">
        <v>0</v>
      </c>
      <c r="AI1841">
        <v>0</v>
      </c>
      <c r="AJ1841" t="s">
        <v>58</v>
      </c>
      <c r="AK1841" t="s">
        <v>42</v>
      </c>
      <c r="AL1841" s="29">
        <f>Table1[[#This Row],[membership_tenure_months]]*Table1[[#This Row],[final_price]]</f>
        <v>506.25</v>
      </c>
    </row>
    <row r="1842" spans="1:38" x14ac:dyDescent="0.35">
      <c r="A1842">
        <v>31</v>
      </c>
      <c r="B1842" t="s">
        <v>34</v>
      </c>
      <c r="C1842">
        <v>2</v>
      </c>
      <c r="D1842" t="s">
        <v>107</v>
      </c>
      <c r="E1842" t="b">
        <v>1</v>
      </c>
      <c r="F1842" s="1">
        <v>0.85277777777777775</v>
      </c>
      <c r="G1842" s="1">
        <v>0.91111111111111109</v>
      </c>
      <c r="H1842">
        <v>84</v>
      </c>
      <c r="I1842" t="b">
        <v>1</v>
      </c>
      <c r="J1842" t="b">
        <v>1</v>
      </c>
      <c r="K1842" t="b">
        <v>0</v>
      </c>
      <c r="L1842" t="s">
        <v>60</v>
      </c>
      <c r="M1842">
        <v>50</v>
      </c>
      <c r="N1842" t="s">
        <v>82</v>
      </c>
      <c r="O1842">
        <v>37.5</v>
      </c>
      <c r="P1842" t="s">
        <v>93</v>
      </c>
      <c r="Q1842">
        <v>0.15</v>
      </c>
      <c r="R1842" s="29">
        <v>31.875</v>
      </c>
      <c r="S1842" t="s">
        <v>39</v>
      </c>
      <c r="T1842" t="s">
        <v>52</v>
      </c>
      <c r="U1842">
        <v>37.804400000000001</v>
      </c>
      <c r="V1842">
        <v>-122.27119999999999</v>
      </c>
      <c r="W1842">
        <f t="shared" si="56"/>
        <v>2024</v>
      </c>
      <c r="X1842" t="str">
        <f t="shared" si="57"/>
        <v>March</v>
      </c>
      <c r="Y1842" s="2">
        <v>45370</v>
      </c>
      <c r="Z1842">
        <v>8</v>
      </c>
      <c r="AA1842" t="b">
        <v>1</v>
      </c>
      <c r="AB1842" s="2">
        <v>45835</v>
      </c>
      <c r="AC1842">
        <v>17</v>
      </c>
      <c r="AD1842">
        <v>54</v>
      </c>
      <c r="AE1842">
        <v>8</v>
      </c>
      <c r="AF1842">
        <v>1.4</v>
      </c>
      <c r="AG1842">
        <v>5.62</v>
      </c>
      <c r="AH1842" s="30">
        <v>0</v>
      </c>
      <c r="AI1842">
        <v>0</v>
      </c>
      <c r="AJ1842" t="s">
        <v>53</v>
      </c>
      <c r="AK1842" t="s">
        <v>42</v>
      </c>
      <c r="AL1842" s="29">
        <f>Table1[[#This Row],[membership_tenure_months]]*Table1[[#This Row],[final_price]]</f>
        <v>541.875</v>
      </c>
    </row>
    <row r="1843" spans="1:38" x14ac:dyDescent="0.35">
      <c r="A1843">
        <v>49</v>
      </c>
      <c r="B1843" t="s">
        <v>43</v>
      </c>
      <c r="C1843">
        <v>3</v>
      </c>
      <c r="D1843" t="s">
        <v>100</v>
      </c>
      <c r="E1843" t="b">
        <v>0</v>
      </c>
      <c r="F1843" s="1">
        <v>0.52569444444444446</v>
      </c>
      <c r="G1843" s="1">
        <v>0.55208333333333337</v>
      </c>
      <c r="H1843">
        <v>38</v>
      </c>
      <c r="I1843" t="b">
        <v>1</v>
      </c>
      <c r="J1843" t="b">
        <v>1</v>
      </c>
      <c r="K1843" t="b">
        <v>0</v>
      </c>
      <c r="L1843" t="s">
        <v>36</v>
      </c>
      <c r="M1843">
        <v>30</v>
      </c>
      <c r="N1843" t="s">
        <v>37</v>
      </c>
      <c r="O1843">
        <v>30</v>
      </c>
      <c r="P1843" t="s">
        <v>46</v>
      </c>
      <c r="Q1843">
        <v>0</v>
      </c>
      <c r="R1843" s="29">
        <v>30</v>
      </c>
      <c r="S1843" t="s">
        <v>47</v>
      </c>
      <c r="T1843" t="s">
        <v>40</v>
      </c>
      <c r="U1843">
        <v>37.338200000000001</v>
      </c>
      <c r="V1843">
        <v>-121.88630000000001</v>
      </c>
      <c r="W1843">
        <f t="shared" si="56"/>
        <v>2024</v>
      </c>
      <c r="X1843" t="str">
        <f t="shared" si="57"/>
        <v>March</v>
      </c>
      <c r="Y1843" s="2">
        <v>45363</v>
      </c>
      <c r="Z1843">
        <v>4</v>
      </c>
      <c r="AA1843" t="b">
        <v>1</v>
      </c>
      <c r="AB1843" s="2">
        <v>45834</v>
      </c>
      <c r="AC1843">
        <v>17</v>
      </c>
      <c r="AD1843">
        <v>55</v>
      </c>
      <c r="AE1843">
        <v>12</v>
      </c>
      <c r="AF1843">
        <v>0.6</v>
      </c>
      <c r="AG1843">
        <v>0</v>
      </c>
      <c r="AH1843" s="30">
        <v>0</v>
      </c>
      <c r="AI1843">
        <v>0</v>
      </c>
      <c r="AJ1843" t="s">
        <v>41</v>
      </c>
      <c r="AK1843" t="s">
        <v>42</v>
      </c>
      <c r="AL1843" s="29">
        <f>Table1[[#This Row],[membership_tenure_months]]*Table1[[#This Row],[final_price]]</f>
        <v>510</v>
      </c>
    </row>
    <row r="1844" spans="1:38" x14ac:dyDescent="0.35">
      <c r="A1844">
        <v>47</v>
      </c>
      <c r="B1844" t="s">
        <v>34</v>
      </c>
      <c r="C1844">
        <v>3</v>
      </c>
      <c r="D1844" t="s">
        <v>172</v>
      </c>
      <c r="E1844" t="b">
        <v>0</v>
      </c>
      <c r="F1844" s="1">
        <v>0.81319444444444444</v>
      </c>
      <c r="G1844" s="1">
        <v>0.84652777777777777</v>
      </c>
      <c r="H1844">
        <v>48</v>
      </c>
      <c r="I1844" t="b">
        <v>0</v>
      </c>
      <c r="J1844" t="b">
        <v>1</v>
      </c>
      <c r="K1844" t="b">
        <v>0</v>
      </c>
      <c r="L1844" t="s">
        <v>75</v>
      </c>
      <c r="M1844">
        <v>50</v>
      </c>
      <c r="N1844" t="s">
        <v>37</v>
      </c>
      <c r="O1844">
        <v>50</v>
      </c>
      <c r="P1844" t="s">
        <v>93</v>
      </c>
      <c r="Q1844">
        <v>0.15</v>
      </c>
      <c r="R1844" s="29">
        <v>42.5</v>
      </c>
      <c r="S1844" t="s">
        <v>39</v>
      </c>
      <c r="T1844" t="s">
        <v>40</v>
      </c>
      <c r="U1844">
        <v>37.338200000000001</v>
      </c>
      <c r="V1844">
        <v>-121.88630000000001</v>
      </c>
      <c r="W1844">
        <f t="shared" si="56"/>
        <v>2023</v>
      </c>
      <c r="X1844" t="str">
        <f t="shared" si="57"/>
        <v>September</v>
      </c>
      <c r="Y1844" s="2">
        <v>45178</v>
      </c>
      <c r="Z1844">
        <v>1</v>
      </c>
      <c r="AA1844" t="b">
        <v>1</v>
      </c>
      <c r="AB1844" s="2">
        <v>45824</v>
      </c>
      <c r="AC1844">
        <v>23</v>
      </c>
      <c r="AD1844">
        <v>65</v>
      </c>
      <c r="AE1844">
        <v>12</v>
      </c>
      <c r="AF1844">
        <v>0.8</v>
      </c>
      <c r="AG1844">
        <v>7.5</v>
      </c>
      <c r="AH1844" s="30">
        <v>1</v>
      </c>
      <c r="AI1844">
        <v>0</v>
      </c>
      <c r="AJ1844" t="s">
        <v>41</v>
      </c>
      <c r="AK1844" t="s">
        <v>42</v>
      </c>
      <c r="AL1844" s="29">
        <f>Table1[[#This Row],[membership_tenure_months]]*Table1[[#This Row],[final_price]]</f>
        <v>977.5</v>
      </c>
    </row>
    <row r="1845" spans="1:38" x14ac:dyDescent="0.35">
      <c r="A1845">
        <v>32</v>
      </c>
      <c r="B1845" t="s">
        <v>54</v>
      </c>
      <c r="C1845">
        <v>3</v>
      </c>
      <c r="D1845" t="s">
        <v>119</v>
      </c>
      <c r="E1845" t="b">
        <v>1</v>
      </c>
      <c r="F1845" s="1">
        <v>0.61944444444444446</v>
      </c>
      <c r="G1845" s="1">
        <v>0.73055555555555551</v>
      </c>
      <c r="H1845">
        <v>160</v>
      </c>
      <c r="I1845" t="b">
        <v>0</v>
      </c>
      <c r="J1845" t="b">
        <v>0</v>
      </c>
      <c r="K1845" t="b">
        <v>0</v>
      </c>
      <c r="L1845" t="s">
        <v>36</v>
      </c>
      <c r="M1845">
        <v>20</v>
      </c>
      <c r="N1845" t="s">
        <v>37</v>
      </c>
      <c r="O1845">
        <v>20</v>
      </c>
      <c r="P1845" t="s">
        <v>38</v>
      </c>
      <c r="Q1845">
        <v>0.05</v>
      </c>
      <c r="R1845" s="29">
        <v>19</v>
      </c>
      <c r="S1845" t="s">
        <v>56</v>
      </c>
      <c r="T1845" t="s">
        <v>61</v>
      </c>
      <c r="U1845">
        <v>38.581600000000002</v>
      </c>
      <c r="V1845">
        <v>-121.4944</v>
      </c>
      <c r="W1845">
        <f t="shared" si="56"/>
        <v>2022</v>
      </c>
      <c r="X1845" t="str">
        <f t="shared" si="57"/>
        <v>September</v>
      </c>
      <c r="Y1845" s="2">
        <v>44826</v>
      </c>
      <c r="Z1845">
        <v>0</v>
      </c>
      <c r="AA1845" t="b">
        <v>0</v>
      </c>
      <c r="AB1845" s="2">
        <v>45804</v>
      </c>
      <c r="AC1845">
        <v>35</v>
      </c>
      <c r="AD1845">
        <v>85</v>
      </c>
      <c r="AE1845">
        <v>12</v>
      </c>
      <c r="AF1845">
        <v>2.7</v>
      </c>
      <c r="AG1845">
        <v>1</v>
      </c>
      <c r="AH1845" s="30">
        <v>1</v>
      </c>
      <c r="AI1845">
        <v>0</v>
      </c>
      <c r="AJ1845" t="s">
        <v>62</v>
      </c>
      <c r="AK1845" t="s">
        <v>42</v>
      </c>
      <c r="AL1845" s="29">
        <f>Table1[[#This Row],[membership_tenure_months]]*Table1[[#This Row],[final_price]]</f>
        <v>665</v>
      </c>
    </row>
    <row r="1846" spans="1:38" x14ac:dyDescent="0.35">
      <c r="A1846">
        <v>29</v>
      </c>
      <c r="B1846" t="s">
        <v>66</v>
      </c>
      <c r="C1846">
        <v>4</v>
      </c>
      <c r="D1846" t="s">
        <v>67</v>
      </c>
      <c r="E1846" t="b">
        <v>1</v>
      </c>
      <c r="F1846" s="1">
        <v>0.76041666666666663</v>
      </c>
      <c r="G1846" s="1">
        <v>0.78749999999999998</v>
      </c>
      <c r="H1846">
        <v>39</v>
      </c>
      <c r="I1846" t="b">
        <v>0</v>
      </c>
      <c r="J1846" t="b">
        <v>1</v>
      </c>
      <c r="K1846" t="b">
        <v>1</v>
      </c>
      <c r="L1846" t="s">
        <v>60</v>
      </c>
      <c r="M1846">
        <v>70</v>
      </c>
      <c r="N1846" t="s">
        <v>37</v>
      </c>
      <c r="O1846">
        <v>70</v>
      </c>
      <c r="P1846" t="s">
        <v>46</v>
      </c>
      <c r="Q1846">
        <v>0</v>
      </c>
      <c r="R1846" s="29">
        <v>70</v>
      </c>
      <c r="S1846" t="s">
        <v>68</v>
      </c>
      <c r="T1846" t="s">
        <v>69</v>
      </c>
      <c r="U1846">
        <v>32.715699999999998</v>
      </c>
      <c r="V1846">
        <v>-117.1611</v>
      </c>
      <c r="W1846">
        <f t="shared" si="56"/>
        <v>2024</v>
      </c>
      <c r="X1846" t="str">
        <f t="shared" si="57"/>
        <v>October</v>
      </c>
      <c r="Y1846" s="2">
        <v>45574</v>
      </c>
      <c r="Z1846">
        <v>6</v>
      </c>
      <c r="AA1846" t="b">
        <v>1</v>
      </c>
      <c r="AB1846" s="2">
        <v>45846</v>
      </c>
      <c r="AC1846">
        <v>10</v>
      </c>
      <c r="AD1846">
        <v>43</v>
      </c>
      <c r="AE1846">
        <v>16</v>
      </c>
      <c r="AF1846">
        <v>0.6</v>
      </c>
      <c r="AG1846">
        <v>0</v>
      </c>
      <c r="AH1846" s="30">
        <v>0</v>
      </c>
      <c r="AI1846">
        <v>1</v>
      </c>
      <c r="AJ1846" t="s">
        <v>70</v>
      </c>
      <c r="AK1846" t="s">
        <v>42</v>
      </c>
      <c r="AL1846" s="29">
        <f>Table1[[#This Row],[membership_tenure_months]]*Table1[[#This Row],[final_price]]</f>
        <v>700</v>
      </c>
    </row>
    <row r="1847" spans="1:38" x14ac:dyDescent="0.35">
      <c r="A1847">
        <v>40</v>
      </c>
      <c r="B1847" t="s">
        <v>43</v>
      </c>
      <c r="C1847">
        <v>3</v>
      </c>
      <c r="D1847" t="s">
        <v>141</v>
      </c>
      <c r="E1847" t="b">
        <v>0</v>
      </c>
      <c r="F1847" s="1">
        <v>0.47083333333333333</v>
      </c>
      <c r="G1847" s="1">
        <v>0.58958333333333335</v>
      </c>
      <c r="H1847">
        <v>171</v>
      </c>
      <c r="I1847" t="b">
        <v>0</v>
      </c>
      <c r="J1847" t="b">
        <v>1</v>
      </c>
      <c r="K1847" t="b">
        <v>1</v>
      </c>
      <c r="L1847" t="s">
        <v>36</v>
      </c>
      <c r="M1847">
        <v>30</v>
      </c>
      <c r="N1847" t="s">
        <v>82</v>
      </c>
      <c r="O1847">
        <v>22.5</v>
      </c>
      <c r="P1847" t="s">
        <v>46</v>
      </c>
      <c r="Q1847">
        <v>0</v>
      </c>
      <c r="R1847" s="29">
        <v>22.5</v>
      </c>
      <c r="S1847" t="s">
        <v>47</v>
      </c>
      <c r="T1847" t="s">
        <v>57</v>
      </c>
      <c r="U1847">
        <v>33.836599999999997</v>
      </c>
      <c r="V1847">
        <v>-117.9143</v>
      </c>
      <c r="W1847">
        <f t="shared" si="56"/>
        <v>2025</v>
      </c>
      <c r="X1847" t="str">
        <f t="shared" si="57"/>
        <v>February</v>
      </c>
      <c r="Y1847" s="2">
        <v>45701</v>
      </c>
      <c r="Z1847">
        <v>2</v>
      </c>
      <c r="AA1847" t="b">
        <v>0</v>
      </c>
      <c r="AB1847" s="2">
        <v>45853</v>
      </c>
      <c r="AC1847">
        <v>6</v>
      </c>
      <c r="AD1847">
        <v>36</v>
      </c>
      <c r="AE1847">
        <v>12</v>
      </c>
      <c r="AF1847">
        <v>2.8</v>
      </c>
      <c r="AG1847">
        <v>0</v>
      </c>
      <c r="AH1847" s="30">
        <v>0</v>
      </c>
      <c r="AI1847">
        <v>0</v>
      </c>
      <c r="AJ1847" t="s">
        <v>58</v>
      </c>
      <c r="AK1847" t="s">
        <v>42</v>
      </c>
      <c r="AL1847" s="29">
        <f>Table1[[#This Row],[membership_tenure_months]]*Table1[[#This Row],[final_price]]</f>
        <v>135</v>
      </c>
    </row>
    <row r="1848" spans="1:38" x14ac:dyDescent="0.35">
      <c r="A1848">
        <v>19</v>
      </c>
      <c r="B1848" t="s">
        <v>54</v>
      </c>
      <c r="C1848">
        <v>4</v>
      </c>
      <c r="D1848" t="s">
        <v>182</v>
      </c>
      <c r="E1848" t="b">
        <v>1</v>
      </c>
      <c r="F1848" s="1">
        <v>0.65902777777777777</v>
      </c>
      <c r="G1848" s="1">
        <v>0.71527777777777779</v>
      </c>
      <c r="H1848">
        <v>81</v>
      </c>
      <c r="I1848" t="b">
        <v>1</v>
      </c>
      <c r="J1848" t="b">
        <v>0</v>
      </c>
      <c r="K1848" t="b">
        <v>0</v>
      </c>
      <c r="L1848" t="s">
        <v>36</v>
      </c>
      <c r="M1848">
        <v>20</v>
      </c>
      <c r="N1848" t="s">
        <v>37</v>
      </c>
      <c r="O1848">
        <v>20</v>
      </c>
      <c r="P1848" t="s">
        <v>51</v>
      </c>
      <c r="Q1848">
        <v>0.1</v>
      </c>
      <c r="R1848" s="29">
        <v>18</v>
      </c>
      <c r="S1848" t="s">
        <v>56</v>
      </c>
      <c r="T1848" t="s">
        <v>40</v>
      </c>
      <c r="U1848">
        <v>37.338200000000001</v>
      </c>
      <c r="V1848">
        <v>-121.88630000000001</v>
      </c>
      <c r="W1848">
        <f t="shared" si="56"/>
        <v>2024</v>
      </c>
      <c r="X1848" t="str">
        <f t="shared" si="57"/>
        <v>November</v>
      </c>
      <c r="Y1848" s="2">
        <v>45620</v>
      </c>
      <c r="Z1848">
        <v>0</v>
      </c>
      <c r="AA1848" t="b">
        <v>1</v>
      </c>
      <c r="AB1848" s="2">
        <v>45849</v>
      </c>
      <c r="AC1848">
        <v>9</v>
      </c>
      <c r="AD1848">
        <v>40</v>
      </c>
      <c r="AE1848">
        <v>16</v>
      </c>
      <c r="AF1848">
        <v>1.4</v>
      </c>
      <c r="AG1848">
        <v>2</v>
      </c>
      <c r="AH1848" s="30">
        <v>0</v>
      </c>
      <c r="AI1848">
        <v>0</v>
      </c>
      <c r="AJ1848" t="s">
        <v>41</v>
      </c>
      <c r="AK1848" t="s">
        <v>42</v>
      </c>
      <c r="AL1848" s="29">
        <f>Table1[[#This Row],[membership_tenure_months]]*Table1[[#This Row],[final_price]]</f>
        <v>162</v>
      </c>
    </row>
    <row r="1849" spans="1:38" x14ac:dyDescent="0.35">
      <c r="A1849">
        <v>45</v>
      </c>
      <c r="B1849" t="s">
        <v>34</v>
      </c>
      <c r="C1849">
        <v>5</v>
      </c>
      <c r="D1849" t="s">
        <v>91</v>
      </c>
      <c r="E1849" t="b">
        <v>0</v>
      </c>
      <c r="F1849" s="1">
        <v>0.7944444444444444</v>
      </c>
      <c r="G1849" s="1">
        <v>0.86388888888888893</v>
      </c>
      <c r="H1849">
        <v>100</v>
      </c>
      <c r="I1849" t="b">
        <v>1</v>
      </c>
      <c r="J1849" t="b">
        <v>1</v>
      </c>
      <c r="K1849" t="b">
        <v>1</v>
      </c>
      <c r="L1849" t="s">
        <v>80</v>
      </c>
      <c r="M1849">
        <v>50</v>
      </c>
      <c r="N1849" t="s">
        <v>37</v>
      </c>
      <c r="O1849">
        <v>50</v>
      </c>
      <c r="P1849" t="s">
        <v>46</v>
      </c>
      <c r="Q1849">
        <v>0</v>
      </c>
      <c r="R1849" s="29">
        <v>50</v>
      </c>
      <c r="S1849" t="s">
        <v>39</v>
      </c>
      <c r="T1849" t="s">
        <v>76</v>
      </c>
      <c r="U1849">
        <v>37.774900000000002</v>
      </c>
      <c r="V1849">
        <v>-122.4194</v>
      </c>
      <c r="W1849">
        <f t="shared" si="56"/>
        <v>2022</v>
      </c>
      <c r="X1849" t="str">
        <f t="shared" si="57"/>
        <v>November</v>
      </c>
      <c r="Y1849" s="2">
        <v>44886</v>
      </c>
      <c r="Z1849">
        <v>4</v>
      </c>
      <c r="AA1849" t="b">
        <v>1</v>
      </c>
      <c r="AB1849" s="2">
        <v>45807</v>
      </c>
      <c r="AC1849">
        <v>33</v>
      </c>
      <c r="AD1849">
        <v>82</v>
      </c>
      <c r="AE1849">
        <v>20</v>
      </c>
      <c r="AF1849">
        <v>1.7</v>
      </c>
      <c r="AG1849">
        <v>0</v>
      </c>
      <c r="AH1849" s="30">
        <v>1</v>
      </c>
      <c r="AI1849">
        <v>1</v>
      </c>
      <c r="AJ1849" t="s">
        <v>77</v>
      </c>
      <c r="AK1849" t="s">
        <v>42</v>
      </c>
      <c r="AL1849" s="29">
        <f>Table1[[#This Row],[membership_tenure_months]]*Table1[[#This Row],[final_price]]</f>
        <v>1650</v>
      </c>
    </row>
    <row r="1850" spans="1:38" x14ac:dyDescent="0.35">
      <c r="A1850">
        <v>17</v>
      </c>
      <c r="B1850" t="s">
        <v>43</v>
      </c>
      <c r="C1850">
        <v>3</v>
      </c>
      <c r="D1850" t="s">
        <v>101</v>
      </c>
      <c r="E1850" t="b">
        <v>0</v>
      </c>
      <c r="F1850" s="1">
        <v>0.75138888888888888</v>
      </c>
      <c r="G1850" s="1">
        <v>0.8256944444444444</v>
      </c>
      <c r="H1850">
        <v>107</v>
      </c>
      <c r="I1850" t="b">
        <v>0</v>
      </c>
      <c r="J1850" t="b">
        <v>0</v>
      </c>
      <c r="K1850" t="b">
        <v>1</v>
      </c>
      <c r="L1850" t="s">
        <v>80</v>
      </c>
      <c r="M1850">
        <v>30</v>
      </c>
      <c r="N1850" t="s">
        <v>37</v>
      </c>
      <c r="O1850">
        <v>30</v>
      </c>
      <c r="P1850" t="s">
        <v>93</v>
      </c>
      <c r="Q1850">
        <v>0.15</v>
      </c>
      <c r="R1850" s="29">
        <v>25.5</v>
      </c>
      <c r="S1850" t="s">
        <v>47</v>
      </c>
      <c r="T1850" t="s">
        <v>57</v>
      </c>
      <c r="U1850">
        <v>33.836599999999997</v>
      </c>
      <c r="V1850">
        <v>-117.9143</v>
      </c>
      <c r="W1850">
        <f t="shared" si="56"/>
        <v>2023</v>
      </c>
      <c r="X1850" t="str">
        <f t="shared" si="57"/>
        <v>August</v>
      </c>
      <c r="Y1850" s="2">
        <v>45143</v>
      </c>
      <c r="Z1850">
        <v>0</v>
      </c>
      <c r="AA1850" t="b">
        <v>1</v>
      </c>
      <c r="AB1850" s="2">
        <v>45822</v>
      </c>
      <c r="AC1850">
        <v>24</v>
      </c>
      <c r="AD1850">
        <v>67</v>
      </c>
      <c r="AE1850">
        <v>12</v>
      </c>
      <c r="AF1850">
        <v>1.8</v>
      </c>
      <c r="AG1850">
        <v>4.5</v>
      </c>
      <c r="AH1850" s="30">
        <v>1</v>
      </c>
      <c r="AI1850">
        <v>0</v>
      </c>
      <c r="AJ1850" t="s">
        <v>58</v>
      </c>
      <c r="AK1850" t="s">
        <v>42</v>
      </c>
      <c r="AL1850" s="29">
        <f>Table1[[#This Row],[membership_tenure_months]]*Table1[[#This Row],[final_price]]</f>
        <v>612</v>
      </c>
    </row>
    <row r="1851" spans="1:38" x14ac:dyDescent="0.35">
      <c r="A1851">
        <v>30</v>
      </c>
      <c r="B1851" t="s">
        <v>34</v>
      </c>
      <c r="C1851">
        <v>3</v>
      </c>
      <c r="D1851" t="s">
        <v>71</v>
      </c>
      <c r="E1851" t="b">
        <v>0</v>
      </c>
      <c r="F1851" s="1">
        <v>0.72361111111111109</v>
      </c>
      <c r="G1851" s="1">
        <v>0.74791666666666667</v>
      </c>
      <c r="H1851">
        <v>35</v>
      </c>
      <c r="I1851" t="b">
        <v>1</v>
      </c>
      <c r="J1851" t="b">
        <v>0</v>
      </c>
      <c r="K1851" t="b">
        <v>1</v>
      </c>
      <c r="L1851" t="s">
        <v>45</v>
      </c>
      <c r="M1851">
        <v>50</v>
      </c>
      <c r="N1851" t="s">
        <v>82</v>
      </c>
      <c r="O1851">
        <v>37.5</v>
      </c>
      <c r="P1851" t="s">
        <v>51</v>
      </c>
      <c r="Q1851">
        <v>0.1</v>
      </c>
      <c r="R1851" s="29">
        <v>33.75</v>
      </c>
      <c r="S1851" t="s">
        <v>39</v>
      </c>
      <c r="T1851" t="s">
        <v>52</v>
      </c>
      <c r="U1851">
        <v>37.804400000000001</v>
      </c>
      <c r="V1851">
        <v>-122.27119999999999</v>
      </c>
      <c r="W1851">
        <f t="shared" si="56"/>
        <v>2024</v>
      </c>
      <c r="X1851" t="str">
        <f t="shared" si="57"/>
        <v>August</v>
      </c>
      <c r="Y1851" s="2">
        <v>45526</v>
      </c>
      <c r="Z1851">
        <v>0</v>
      </c>
      <c r="AA1851" t="b">
        <v>1</v>
      </c>
      <c r="AB1851" s="2">
        <v>45843</v>
      </c>
      <c r="AC1851">
        <v>12</v>
      </c>
      <c r="AD1851">
        <v>46</v>
      </c>
      <c r="AE1851">
        <v>12</v>
      </c>
      <c r="AF1851">
        <v>0.6</v>
      </c>
      <c r="AG1851">
        <v>3.75</v>
      </c>
      <c r="AH1851" s="30">
        <v>0</v>
      </c>
      <c r="AI1851">
        <v>0</v>
      </c>
      <c r="AJ1851" t="s">
        <v>53</v>
      </c>
      <c r="AK1851" t="s">
        <v>42</v>
      </c>
      <c r="AL1851" s="29">
        <f>Table1[[#This Row],[membership_tenure_months]]*Table1[[#This Row],[final_price]]</f>
        <v>405</v>
      </c>
    </row>
    <row r="1852" spans="1:38" x14ac:dyDescent="0.35">
      <c r="A1852">
        <v>43</v>
      </c>
      <c r="B1852" t="s">
        <v>43</v>
      </c>
      <c r="C1852">
        <v>3</v>
      </c>
      <c r="D1852" t="s">
        <v>154</v>
      </c>
      <c r="E1852" t="b">
        <v>0</v>
      </c>
      <c r="F1852" s="1">
        <v>0.44930555555555557</v>
      </c>
      <c r="G1852" s="1">
        <v>0.55208333333333337</v>
      </c>
      <c r="H1852">
        <v>148</v>
      </c>
      <c r="I1852" t="b">
        <v>0</v>
      </c>
      <c r="J1852" t="b">
        <v>1</v>
      </c>
      <c r="K1852" t="b">
        <v>0</v>
      </c>
      <c r="L1852" t="s">
        <v>80</v>
      </c>
      <c r="M1852">
        <v>30</v>
      </c>
      <c r="N1852" t="s">
        <v>82</v>
      </c>
      <c r="O1852">
        <v>22.5</v>
      </c>
      <c r="P1852" t="s">
        <v>38</v>
      </c>
      <c r="Q1852">
        <v>0.05</v>
      </c>
      <c r="R1852" s="29">
        <v>21.375</v>
      </c>
      <c r="S1852" t="s">
        <v>47</v>
      </c>
      <c r="T1852" t="s">
        <v>69</v>
      </c>
      <c r="U1852">
        <v>32.715699999999998</v>
      </c>
      <c r="V1852">
        <v>-117.1611</v>
      </c>
      <c r="W1852">
        <f t="shared" si="56"/>
        <v>2023</v>
      </c>
      <c r="X1852" t="str">
        <f t="shared" si="57"/>
        <v>February</v>
      </c>
      <c r="Y1852" s="2">
        <v>44962</v>
      </c>
      <c r="Z1852">
        <v>6</v>
      </c>
      <c r="AA1852" t="b">
        <v>1</v>
      </c>
      <c r="AB1852" s="2">
        <v>45812</v>
      </c>
      <c r="AC1852">
        <v>30</v>
      </c>
      <c r="AD1852">
        <v>77</v>
      </c>
      <c r="AE1852">
        <v>12</v>
      </c>
      <c r="AF1852">
        <v>2.5</v>
      </c>
      <c r="AG1852">
        <v>1.1200000000000001</v>
      </c>
      <c r="AH1852" s="30">
        <v>1</v>
      </c>
      <c r="AI1852">
        <v>0</v>
      </c>
      <c r="AJ1852" t="s">
        <v>70</v>
      </c>
      <c r="AK1852" t="s">
        <v>42</v>
      </c>
      <c r="AL1852" s="29">
        <f>Table1[[#This Row],[membership_tenure_months]]*Table1[[#This Row],[final_price]]</f>
        <v>641.25</v>
      </c>
    </row>
    <row r="1853" spans="1:38" x14ac:dyDescent="0.35">
      <c r="A1853">
        <v>14</v>
      </c>
      <c r="B1853" t="s">
        <v>34</v>
      </c>
      <c r="C1853">
        <v>3</v>
      </c>
      <c r="D1853" t="s">
        <v>78</v>
      </c>
      <c r="E1853" t="b">
        <v>0</v>
      </c>
      <c r="F1853" s="1">
        <v>0.80277777777777781</v>
      </c>
      <c r="G1853" s="1">
        <v>0.92569444444444449</v>
      </c>
      <c r="H1853">
        <v>177</v>
      </c>
      <c r="I1853" t="b">
        <v>1</v>
      </c>
      <c r="J1853" t="b">
        <v>1</v>
      </c>
      <c r="K1853" t="b">
        <v>0</v>
      </c>
      <c r="L1853" t="s">
        <v>36</v>
      </c>
      <c r="M1853">
        <v>50</v>
      </c>
      <c r="N1853" t="s">
        <v>37</v>
      </c>
      <c r="O1853">
        <v>50</v>
      </c>
      <c r="P1853" t="s">
        <v>46</v>
      </c>
      <c r="Q1853">
        <v>0</v>
      </c>
      <c r="R1853" s="29">
        <v>50</v>
      </c>
      <c r="S1853" t="s">
        <v>39</v>
      </c>
      <c r="T1853" t="s">
        <v>76</v>
      </c>
      <c r="U1853">
        <v>37.774900000000002</v>
      </c>
      <c r="V1853">
        <v>-122.4194</v>
      </c>
      <c r="W1853">
        <f t="shared" si="56"/>
        <v>2022</v>
      </c>
      <c r="X1853" t="str">
        <f t="shared" si="57"/>
        <v>December</v>
      </c>
      <c r="Y1853" s="2">
        <v>44913</v>
      </c>
      <c r="Z1853">
        <v>1</v>
      </c>
      <c r="AA1853" t="b">
        <v>1</v>
      </c>
      <c r="AB1853" s="2">
        <v>45809</v>
      </c>
      <c r="AC1853">
        <v>32</v>
      </c>
      <c r="AD1853">
        <v>80</v>
      </c>
      <c r="AE1853">
        <v>12</v>
      </c>
      <c r="AF1853">
        <v>3</v>
      </c>
      <c r="AG1853">
        <v>0</v>
      </c>
      <c r="AH1853" s="30">
        <v>1</v>
      </c>
      <c r="AI1853">
        <v>1</v>
      </c>
      <c r="AJ1853" t="s">
        <v>77</v>
      </c>
      <c r="AK1853" t="s">
        <v>42</v>
      </c>
      <c r="AL1853" s="29">
        <f>Table1[[#This Row],[membership_tenure_months]]*Table1[[#This Row],[final_price]]</f>
        <v>1600</v>
      </c>
    </row>
    <row r="1854" spans="1:38" x14ac:dyDescent="0.35">
      <c r="A1854">
        <v>29</v>
      </c>
      <c r="B1854" t="s">
        <v>43</v>
      </c>
      <c r="C1854">
        <v>3</v>
      </c>
      <c r="D1854" t="s">
        <v>110</v>
      </c>
      <c r="E1854" t="b">
        <v>0</v>
      </c>
      <c r="F1854" s="1">
        <v>0.62847222222222221</v>
      </c>
      <c r="G1854" s="1">
        <v>0.67986111111111114</v>
      </c>
      <c r="H1854">
        <v>74</v>
      </c>
      <c r="I1854" t="b">
        <v>0</v>
      </c>
      <c r="J1854" t="b">
        <v>1</v>
      </c>
      <c r="K1854" t="b">
        <v>1</v>
      </c>
      <c r="L1854" t="s">
        <v>45</v>
      </c>
      <c r="M1854">
        <v>30</v>
      </c>
      <c r="N1854" t="s">
        <v>37</v>
      </c>
      <c r="O1854">
        <v>30</v>
      </c>
      <c r="P1854" t="s">
        <v>46</v>
      </c>
      <c r="Q1854">
        <v>0</v>
      </c>
      <c r="R1854" s="29">
        <v>30</v>
      </c>
      <c r="S1854" t="s">
        <v>47</v>
      </c>
      <c r="T1854" t="s">
        <v>69</v>
      </c>
      <c r="U1854">
        <v>32.715699999999998</v>
      </c>
      <c r="V1854">
        <v>-117.1611</v>
      </c>
      <c r="W1854">
        <f t="shared" si="56"/>
        <v>2023</v>
      </c>
      <c r="X1854" t="str">
        <f t="shared" si="57"/>
        <v>January</v>
      </c>
      <c r="Y1854" s="2">
        <v>44929</v>
      </c>
      <c r="Z1854">
        <v>3</v>
      </c>
      <c r="AA1854" t="b">
        <v>1</v>
      </c>
      <c r="AB1854" s="2">
        <v>45810</v>
      </c>
      <c r="AC1854">
        <v>31</v>
      </c>
      <c r="AD1854">
        <v>79</v>
      </c>
      <c r="AE1854">
        <v>12</v>
      </c>
      <c r="AF1854">
        <v>1.2</v>
      </c>
      <c r="AG1854">
        <v>0</v>
      </c>
      <c r="AH1854" s="30">
        <v>1</v>
      </c>
      <c r="AI1854">
        <v>0</v>
      </c>
      <c r="AJ1854" t="s">
        <v>70</v>
      </c>
      <c r="AK1854" t="s">
        <v>42</v>
      </c>
      <c r="AL1854" s="29">
        <f>Table1[[#This Row],[membership_tenure_months]]*Table1[[#This Row],[final_price]]</f>
        <v>930</v>
      </c>
    </row>
    <row r="1855" spans="1:38" x14ac:dyDescent="0.35">
      <c r="A1855">
        <v>48</v>
      </c>
      <c r="B1855" t="s">
        <v>43</v>
      </c>
      <c r="C1855">
        <v>4</v>
      </c>
      <c r="D1855" t="s">
        <v>180</v>
      </c>
      <c r="E1855" t="b">
        <v>0</v>
      </c>
      <c r="F1855" s="1">
        <v>0.56458333333333333</v>
      </c>
      <c r="G1855" s="1">
        <v>0.58888888888888891</v>
      </c>
      <c r="H1855">
        <v>35</v>
      </c>
      <c r="I1855" t="b">
        <v>1</v>
      </c>
      <c r="J1855" t="b">
        <v>0</v>
      </c>
      <c r="K1855" t="b">
        <v>0</v>
      </c>
      <c r="L1855" t="s">
        <v>80</v>
      </c>
      <c r="M1855">
        <v>30</v>
      </c>
      <c r="N1855" t="s">
        <v>37</v>
      </c>
      <c r="O1855">
        <v>30</v>
      </c>
      <c r="P1855" t="s">
        <v>51</v>
      </c>
      <c r="Q1855">
        <v>0.1</v>
      </c>
      <c r="R1855" s="29">
        <v>27</v>
      </c>
      <c r="S1855" t="s">
        <v>47</v>
      </c>
      <c r="T1855" t="s">
        <v>52</v>
      </c>
      <c r="U1855">
        <v>37.804400000000001</v>
      </c>
      <c r="V1855">
        <v>-122.27119999999999</v>
      </c>
      <c r="W1855">
        <f t="shared" si="56"/>
        <v>2022</v>
      </c>
      <c r="X1855" t="str">
        <f t="shared" si="57"/>
        <v>October</v>
      </c>
      <c r="Y1855" s="2">
        <v>44852</v>
      </c>
      <c r="Z1855">
        <v>0</v>
      </c>
      <c r="AA1855" t="b">
        <v>0</v>
      </c>
      <c r="AB1855" s="2">
        <v>45805</v>
      </c>
      <c r="AC1855">
        <v>34</v>
      </c>
      <c r="AD1855">
        <v>84</v>
      </c>
      <c r="AE1855">
        <v>16</v>
      </c>
      <c r="AF1855">
        <v>0.6</v>
      </c>
      <c r="AG1855">
        <v>3</v>
      </c>
      <c r="AH1855" s="30">
        <v>1</v>
      </c>
      <c r="AI1855">
        <v>0</v>
      </c>
      <c r="AJ1855" t="s">
        <v>53</v>
      </c>
      <c r="AK1855" t="s">
        <v>42</v>
      </c>
      <c r="AL1855" s="29">
        <f>Table1[[#This Row],[membership_tenure_months]]*Table1[[#This Row],[final_price]]</f>
        <v>918</v>
      </c>
    </row>
    <row r="1856" spans="1:38" x14ac:dyDescent="0.35">
      <c r="A1856">
        <v>44</v>
      </c>
      <c r="B1856" t="s">
        <v>34</v>
      </c>
      <c r="C1856">
        <v>3</v>
      </c>
      <c r="D1856" t="s">
        <v>148</v>
      </c>
      <c r="E1856" t="b">
        <v>0</v>
      </c>
      <c r="F1856" s="1">
        <v>0.81944444444444442</v>
      </c>
      <c r="G1856" s="1">
        <v>0.93680555555555556</v>
      </c>
      <c r="H1856">
        <v>169</v>
      </c>
      <c r="I1856" t="b">
        <v>0</v>
      </c>
      <c r="J1856" t="b">
        <v>1</v>
      </c>
      <c r="K1856" t="b">
        <v>0</v>
      </c>
      <c r="L1856" t="s">
        <v>36</v>
      </c>
      <c r="M1856">
        <v>50</v>
      </c>
      <c r="N1856" t="s">
        <v>37</v>
      </c>
      <c r="O1856">
        <v>50</v>
      </c>
      <c r="P1856" t="s">
        <v>93</v>
      </c>
      <c r="Q1856">
        <v>0.15</v>
      </c>
      <c r="R1856" s="29">
        <v>42.5</v>
      </c>
      <c r="S1856" t="s">
        <v>39</v>
      </c>
      <c r="T1856" t="s">
        <v>57</v>
      </c>
      <c r="U1856">
        <v>33.836599999999997</v>
      </c>
      <c r="V1856">
        <v>-117.9143</v>
      </c>
      <c r="W1856">
        <f t="shared" si="56"/>
        <v>2024</v>
      </c>
      <c r="X1856" t="str">
        <f t="shared" si="57"/>
        <v>September</v>
      </c>
      <c r="Y1856" s="2">
        <v>45562</v>
      </c>
      <c r="Z1856">
        <v>3</v>
      </c>
      <c r="AA1856" t="b">
        <v>1</v>
      </c>
      <c r="AB1856" s="2">
        <v>45845</v>
      </c>
      <c r="AC1856">
        <v>11</v>
      </c>
      <c r="AD1856">
        <v>44</v>
      </c>
      <c r="AE1856">
        <v>12</v>
      </c>
      <c r="AF1856">
        <v>2.8</v>
      </c>
      <c r="AG1856">
        <v>7.5</v>
      </c>
      <c r="AH1856" s="30">
        <v>0</v>
      </c>
      <c r="AI1856">
        <v>0</v>
      </c>
      <c r="AJ1856" t="s">
        <v>58</v>
      </c>
      <c r="AK1856" t="s">
        <v>42</v>
      </c>
      <c r="AL1856" s="29">
        <f>Table1[[#This Row],[membership_tenure_months]]*Table1[[#This Row],[final_price]]</f>
        <v>467.5</v>
      </c>
    </row>
    <row r="1857" spans="1:38" x14ac:dyDescent="0.35">
      <c r="A1857">
        <v>36</v>
      </c>
      <c r="B1857" t="s">
        <v>34</v>
      </c>
      <c r="C1857">
        <v>3</v>
      </c>
      <c r="D1857" t="s">
        <v>125</v>
      </c>
      <c r="E1857" t="b">
        <v>0</v>
      </c>
      <c r="F1857" s="1">
        <v>0.64444444444444449</v>
      </c>
      <c r="G1857" s="1">
        <v>0.74791666666666667</v>
      </c>
      <c r="H1857">
        <v>149</v>
      </c>
      <c r="I1857" t="b">
        <v>1</v>
      </c>
      <c r="J1857" t="b">
        <v>0</v>
      </c>
      <c r="K1857" t="b">
        <v>0</v>
      </c>
      <c r="L1857" t="s">
        <v>36</v>
      </c>
      <c r="M1857">
        <v>50</v>
      </c>
      <c r="N1857" t="s">
        <v>37</v>
      </c>
      <c r="O1857">
        <v>50</v>
      </c>
      <c r="P1857" t="s">
        <v>38</v>
      </c>
      <c r="Q1857">
        <v>0.05</v>
      </c>
      <c r="R1857" s="29">
        <v>47.5</v>
      </c>
      <c r="S1857" t="s">
        <v>39</v>
      </c>
      <c r="T1857" t="s">
        <v>83</v>
      </c>
      <c r="U1857">
        <v>33.770099999999999</v>
      </c>
      <c r="V1857">
        <v>-118.19370000000001</v>
      </c>
      <c r="W1857">
        <f t="shared" si="56"/>
        <v>2023</v>
      </c>
      <c r="X1857" t="str">
        <f t="shared" si="57"/>
        <v>April</v>
      </c>
      <c r="Y1857" s="2">
        <v>45026</v>
      </c>
      <c r="Z1857">
        <v>0</v>
      </c>
      <c r="AA1857" t="b">
        <v>1</v>
      </c>
      <c r="AB1857" s="2">
        <v>45815</v>
      </c>
      <c r="AC1857">
        <v>28</v>
      </c>
      <c r="AD1857">
        <v>74</v>
      </c>
      <c r="AE1857">
        <v>12</v>
      </c>
      <c r="AF1857">
        <v>2.5</v>
      </c>
      <c r="AG1857">
        <v>2.5</v>
      </c>
      <c r="AH1857" s="30">
        <v>1</v>
      </c>
      <c r="AI1857">
        <v>1</v>
      </c>
      <c r="AJ1857" t="s">
        <v>84</v>
      </c>
      <c r="AK1857" t="s">
        <v>42</v>
      </c>
      <c r="AL1857" s="29">
        <f>Table1[[#This Row],[membership_tenure_months]]*Table1[[#This Row],[final_price]]</f>
        <v>1330</v>
      </c>
    </row>
    <row r="1858" spans="1:38" x14ac:dyDescent="0.35">
      <c r="A1858">
        <v>26</v>
      </c>
      <c r="B1858" t="s">
        <v>34</v>
      </c>
      <c r="C1858">
        <v>2</v>
      </c>
      <c r="D1858" t="s">
        <v>35</v>
      </c>
      <c r="E1858" t="b">
        <v>0</v>
      </c>
      <c r="F1858" s="1">
        <v>0.74791666666666667</v>
      </c>
      <c r="G1858" s="1">
        <v>0.83888888888888891</v>
      </c>
      <c r="H1858">
        <v>131</v>
      </c>
      <c r="I1858" t="b">
        <v>0</v>
      </c>
      <c r="J1858" t="b">
        <v>0</v>
      </c>
      <c r="K1858" t="b">
        <v>0</v>
      </c>
      <c r="L1858" t="s">
        <v>36</v>
      </c>
      <c r="M1858">
        <v>50</v>
      </c>
      <c r="N1858" t="s">
        <v>37</v>
      </c>
      <c r="O1858">
        <v>50</v>
      </c>
      <c r="P1858" t="s">
        <v>93</v>
      </c>
      <c r="Q1858">
        <v>0.15</v>
      </c>
      <c r="R1858" s="29">
        <v>42.5</v>
      </c>
      <c r="S1858" t="s">
        <v>39</v>
      </c>
      <c r="T1858" t="s">
        <v>48</v>
      </c>
      <c r="U1858">
        <v>36.7378</v>
      </c>
      <c r="V1858">
        <v>-119.7871</v>
      </c>
      <c r="W1858">
        <f t="shared" ref="W1858:W1921" si="58">YEAR(Y:Y)</f>
        <v>2024</v>
      </c>
      <c r="X1858" t="str">
        <f t="shared" ref="X1858:X1921" si="59">TEXT(Y:Y,"MMMM")</f>
        <v>February</v>
      </c>
      <c r="Y1858" s="2">
        <v>45340</v>
      </c>
      <c r="Z1858">
        <v>0</v>
      </c>
      <c r="AA1858" t="b">
        <v>1</v>
      </c>
      <c r="AB1858" s="2">
        <v>45833</v>
      </c>
      <c r="AC1858">
        <v>18</v>
      </c>
      <c r="AD1858">
        <v>56</v>
      </c>
      <c r="AE1858">
        <v>8</v>
      </c>
      <c r="AF1858">
        <v>2.2000000000000002</v>
      </c>
      <c r="AG1858">
        <v>7.5</v>
      </c>
      <c r="AH1858" s="30">
        <v>0</v>
      </c>
      <c r="AI1858">
        <v>0</v>
      </c>
      <c r="AJ1858" t="s">
        <v>49</v>
      </c>
      <c r="AK1858" t="s">
        <v>42</v>
      </c>
      <c r="AL1858" s="29">
        <f>Table1[[#This Row],[membership_tenure_months]]*Table1[[#This Row],[final_price]]</f>
        <v>765</v>
      </c>
    </row>
    <row r="1859" spans="1:38" x14ac:dyDescent="0.35">
      <c r="A1859">
        <v>34</v>
      </c>
      <c r="B1859" t="s">
        <v>34</v>
      </c>
      <c r="C1859">
        <v>2</v>
      </c>
      <c r="D1859" t="s">
        <v>149</v>
      </c>
      <c r="E1859" t="b">
        <v>1</v>
      </c>
      <c r="F1859" s="1">
        <v>0.5854166666666667</v>
      </c>
      <c r="G1859" s="1">
        <v>0.67361111111111116</v>
      </c>
      <c r="H1859">
        <v>127</v>
      </c>
      <c r="I1859" t="b">
        <v>1</v>
      </c>
      <c r="J1859" t="b">
        <v>0</v>
      </c>
      <c r="K1859" t="b">
        <v>1</v>
      </c>
      <c r="L1859" t="s">
        <v>80</v>
      </c>
      <c r="M1859">
        <v>50</v>
      </c>
      <c r="N1859" t="s">
        <v>37</v>
      </c>
      <c r="O1859">
        <v>50</v>
      </c>
      <c r="P1859" t="s">
        <v>38</v>
      </c>
      <c r="Q1859">
        <v>0.05</v>
      </c>
      <c r="R1859" s="29">
        <v>47.5</v>
      </c>
      <c r="S1859" t="s">
        <v>39</v>
      </c>
      <c r="T1859" t="s">
        <v>76</v>
      </c>
      <c r="U1859">
        <v>37.774900000000002</v>
      </c>
      <c r="V1859">
        <v>-122.4194</v>
      </c>
      <c r="W1859">
        <f t="shared" si="58"/>
        <v>2023</v>
      </c>
      <c r="X1859" t="str">
        <f t="shared" si="59"/>
        <v>January</v>
      </c>
      <c r="Y1859" s="2">
        <v>44934</v>
      </c>
      <c r="Z1859">
        <v>0</v>
      </c>
      <c r="AA1859" t="b">
        <v>1</v>
      </c>
      <c r="AB1859" s="2">
        <v>45810</v>
      </c>
      <c r="AC1859">
        <v>31</v>
      </c>
      <c r="AD1859">
        <v>79</v>
      </c>
      <c r="AE1859">
        <v>8</v>
      </c>
      <c r="AF1859">
        <v>2.1</v>
      </c>
      <c r="AG1859">
        <v>2.5</v>
      </c>
      <c r="AH1859" s="30">
        <v>1</v>
      </c>
      <c r="AI1859">
        <v>1</v>
      </c>
      <c r="AJ1859" t="s">
        <v>77</v>
      </c>
      <c r="AK1859" t="s">
        <v>42</v>
      </c>
      <c r="AL1859" s="29">
        <f>Table1[[#This Row],[membership_tenure_months]]*Table1[[#This Row],[final_price]]</f>
        <v>1472.5</v>
      </c>
    </row>
    <row r="1860" spans="1:38" x14ac:dyDescent="0.35">
      <c r="A1860">
        <v>48</v>
      </c>
      <c r="B1860" t="s">
        <v>34</v>
      </c>
      <c r="C1860">
        <v>3</v>
      </c>
      <c r="D1860" t="s">
        <v>121</v>
      </c>
      <c r="E1860" t="b">
        <v>1</v>
      </c>
      <c r="F1860" s="1">
        <v>0.35625000000000001</v>
      </c>
      <c r="G1860" s="1">
        <v>0.42569444444444443</v>
      </c>
      <c r="H1860">
        <v>100</v>
      </c>
      <c r="I1860" t="b">
        <v>1</v>
      </c>
      <c r="J1860" t="b">
        <v>1</v>
      </c>
      <c r="K1860" t="b">
        <v>1</v>
      </c>
      <c r="L1860" t="s">
        <v>36</v>
      </c>
      <c r="M1860">
        <v>50</v>
      </c>
      <c r="N1860" t="s">
        <v>37</v>
      </c>
      <c r="O1860">
        <v>50</v>
      </c>
      <c r="P1860" t="s">
        <v>93</v>
      </c>
      <c r="Q1860">
        <v>0.15</v>
      </c>
      <c r="R1860" s="29">
        <v>42.5</v>
      </c>
      <c r="S1860" t="s">
        <v>39</v>
      </c>
      <c r="T1860" t="s">
        <v>61</v>
      </c>
      <c r="U1860">
        <v>38.581600000000002</v>
      </c>
      <c r="V1860">
        <v>-121.4944</v>
      </c>
      <c r="W1860">
        <f t="shared" si="58"/>
        <v>2023</v>
      </c>
      <c r="X1860" t="str">
        <f t="shared" si="59"/>
        <v>May</v>
      </c>
      <c r="Y1860" s="2">
        <v>45055</v>
      </c>
      <c r="Z1860">
        <v>2</v>
      </c>
      <c r="AA1860" t="b">
        <v>1</v>
      </c>
      <c r="AB1860" s="2">
        <v>45817</v>
      </c>
      <c r="AC1860">
        <v>27</v>
      </c>
      <c r="AD1860">
        <v>72</v>
      </c>
      <c r="AE1860">
        <v>12</v>
      </c>
      <c r="AF1860">
        <v>1.7</v>
      </c>
      <c r="AG1860">
        <v>7.5</v>
      </c>
      <c r="AH1860" s="30">
        <v>1</v>
      </c>
      <c r="AI1860">
        <v>0</v>
      </c>
      <c r="AJ1860" t="s">
        <v>62</v>
      </c>
      <c r="AK1860" t="s">
        <v>42</v>
      </c>
      <c r="AL1860" s="29">
        <f>Table1[[#This Row],[membership_tenure_months]]*Table1[[#This Row],[final_price]]</f>
        <v>1147.5</v>
      </c>
    </row>
    <row r="1861" spans="1:38" x14ac:dyDescent="0.35">
      <c r="A1861">
        <v>30</v>
      </c>
      <c r="B1861" t="s">
        <v>34</v>
      </c>
      <c r="C1861">
        <v>3</v>
      </c>
      <c r="D1861" t="s">
        <v>78</v>
      </c>
      <c r="E1861" t="b">
        <v>1</v>
      </c>
      <c r="F1861" s="1">
        <v>0.73819444444444449</v>
      </c>
      <c r="G1861" s="1">
        <v>0.76597222222222228</v>
      </c>
      <c r="H1861">
        <v>40</v>
      </c>
      <c r="I1861" t="b">
        <v>0</v>
      </c>
      <c r="J1861" t="b">
        <v>0</v>
      </c>
      <c r="K1861" t="b">
        <v>0</v>
      </c>
      <c r="L1861" t="s">
        <v>36</v>
      </c>
      <c r="M1861">
        <v>50</v>
      </c>
      <c r="N1861" t="s">
        <v>37</v>
      </c>
      <c r="O1861">
        <v>50</v>
      </c>
      <c r="P1861" t="s">
        <v>93</v>
      </c>
      <c r="Q1861">
        <v>0.15</v>
      </c>
      <c r="R1861" s="29">
        <v>42.5</v>
      </c>
      <c r="S1861" t="s">
        <v>39</v>
      </c>
      <c r="T1861" t="s">
        <v>48</v>
      </c>
      <c r="U1861">
        <v>36.7378</v>
      </c>
      <c r="V1861">
        <v>-119.7871</v>
      </c>
      <c r="W1861">
        <f t="shared" si="58"/>
        <v>2023</v>
      </c>
      <c r="X1861" t="str">
        <f t="shared" si="59"/>
        <v>March</v>
      </c>
      <c r="Y1861" s="2">
        <v>45004</v>
      </c>
      <c r="Z1861">
        <v>0</v>
      </c>
      <c r="AA1861" t="b">
        <v>0</v>
      </c>
      <c r="AB1861" s="2">
        <v>45814</v>
      </c>
      <c r="AC1861">
        <v>29</v>
      </c>
      <c r="AD1861">
        <v>75</v>
      </c>
      <c r="AE1861">
        <v>12</v>
      </c>
      <c r="AF1861">
        <v>0.7</v>
      </c>
      <c r="AG1861">
        <v>7.5</v>
      </c>
      <c r="AH1861" s="30">
        <v>1</v>
      </c>
      <c r="AI1861">
        <v>0</v>
      </c>
      <c r="AJ1861" t="s">
        <v>49</v>
      </c>
      <c r="AK1861" t="s">
        <v>42</v>
      </c>
      <c r="AL1861" s="29">
        <f>Table1[[#This Row],[membership_tenure_months]]*Table1[[#This Row],[final_price]]</f>
        <v>1232.5</v>
      </c>
    </row>
    <row r="1862" spans="1:38" x14ac:dyDescent="0.35">
      <c r="A1862">
        <v>16</v>
      </c>
      <c r="B1862" t="s">
        <v>54</v>
      </c>
      <c r="C1862">
        <v>5</v>
      </c>
      <c r="D1862" t="s">
        <v>167</v>
      </c>
      <c r="E1862" t="b">
        <v>1</v>
      </c>
      <c r="F1862" s="1">
        <v>0.71111111111111114</v>
      </c>
      <c r="G1862" s="1">
        <v>0.73958333333333337</v>
      </c>
      <c r="H1862">
        <v>41</v>
      </c>
      <c r="I1862" t="b">
        <v>1</v>
      </c>
      <c r="J1862" t="b">
        <v>0</v>
      </c>
      <c r="K1862" t="b">
        <v>1</v>
      </c>
      <c r="L1862" t="s">
        <v>45</v>
      </c>
      <c r="M1862">
        <v>20</v>
      </c>
      <c r="N1862" t="s">
        <v>97</v>
      </c>
      <c r="O1862">
        <v>18</v>
      </c>
      <c r="P1862" t="s">
        <v>51</v>
      </c>
      <c r="Q1862">
        <v>0.1</v>
      </c>
      <c r="R1862" s="29">
        <v>16.2</v>
      </c>
      <c r="S1862" t="s">
        <v>56</v>
      </c>
      <c r="T1862" t="s">
        <v>72</v>
      </c>
      <c r="U1862">
        <v>35.3733</v>
      </c>
      <c r="V1862">
        <v>-119.0187</v>
      </c>
      <c r="W1862">
        <f t="shared" si="58"/>
        <v>2023</v>
      </c>
      <c r="X1862" t="str">
        <f t="shared" si="59"/>
        <v>July</v>
      </c>
      <c r="Y1862" s="2">
        <v>45132</v>
      </c>
      <c r="Z1862">
        <v>0</v>
      </c>
      <c r="AA1862" t="b">
        <v>1</v>
      </c>
      <c r="AB1862" s="2">
        <v>45821</v>
      </c>
      <c r="AC1862">
        <v>25</v>
      </c>
      <c r="AD1862">
        <v>68</v>
      </c>
      <c r="AE1862">
        <v>20</v>
      </c>
      <c r="AF1862">
        <v>0.7</v>
      </c>
      <c r="AG1862">
        <v>1.8</v>
      </c>
      <c r="AH1862" s="30">
        <v>1</v>
      </c>
      <c r="AI1862">
        <v>0</v>
      </c>
      <c r="AJ1862" t="s">
        <v>73</v>
      </c>
      <c r="AK1862" t="s">
        <v>42</v>
      </c>
      <c r="AL1862" s="29">
        <f>Table1[[#This Row],[membership_tenure_months]]*Table1[[#This Row],[final_price]]</f>
        <v>405</v>
      </c>
    </row>
    <row r="1863" spans="1:38" x14ac:dyDescent="0.35">
      <c r="A1863">
        <v>35</v>
      </c>
      <c r="B1863" t="s">
        <v>34</v>
      </c>
      <c r="C1863">
        <v>1</v>
      </c>
      <c r="D1863" t="s">
        <v>94</v>
      </c>
      <c r="E1863" t="b">
        <v>1</v>
      </c>
      <c r="F1863" s="1">
        <v>0.81041666666666667</v>
      </c>
      <c r="G1863" s="1">
        <v>0.91874999999999996</v>
      </c>
      <c r="H1863">
        <v>156</v>
      </c>
      <c r="I1863" t="b">
        <v>0</v>
      </c>
      <c r="J1863" t="b">
        <v>0</v>
      </c>
      <c r="K1863" t="b">
        <v>0</v>
      </c>
      <c r="L1863" t="s">
        <v>80</v>
      </c>
      <c r="M1863">
        <v>50</v>
      </c>
      <c r="N1863" t="s">
        <v>82</v>
      </c>
      <c r="O1863">
        <v>37.5</v>
      </c>
      <c r="P1863" t="s">
        <v>46</v>
      </c>
      <c r="Q1863">
        <v>0</v>
      </c>
      <c r="R1863" s="29">
        <v>37.5</v>
      </c>
      <c r="S1863" t="s">
        <v>39</v>
      </c>
      <c r="T1863" t="s">
        <v>76</v>
      </c>
      <c r="U1863">
        <v>37.774900000000002</v>
      </c>
      <c r="V1863">
        <v>-122.4194</v>
      </c>
      <c r="W1863">
        <f t="shared" si="58"/>
        <v>2024</v>
      </c>
      <c r="X1863" t="str">
        <f t="shared" si="59"/>
        <v>December</v>
      </c>
      <c r="Y1863" s="2">
        <v>45642</v>
      </c>
      <c r="Z1863">
        <v>0</v>
      </c>
      <c r="AA1863" t="b">
        <v>1</v>
      </c>
      <c r="AB1863" s="2">
        <v>45850</v>
      </c>
      <c r="AC1863">
        <v>8</v>
      </c>
      <c r="AD1863">
        <v>39</v>
      </c>
      <c r="AE1863">
        <v>4</v>
      </c>
      <c r="AF1863">
        <v>2.6</v>
      </c>
      <c r="AG1863">
        <v>0</v>
      </c>
      <c r="AH1863" s="30">
        <v>0</v>
      </c>
      <c r="AI1863">
        <v>0</v>
      </c>
      <c r="AJ1863" t="s">
        <v>77</v>
      </c>
      <c r="AK1863" t="s">
        <v>42</v>
      </c>
      <c r="AL1863" s="29">
        <f>Table1[[#This Row],[membership_tenure_months]]*Table1[[#This Row],[final_price]]</f>
        <v>300</v>
      </c>
    </row>
    <row r="1864" spans="1:38" x14ac:dyDescent="0.35">
      <c r="A1864">
        <v>18</v>
      </c>
      <c r="B1864" t="s">
        <v>66</v>
      </c>
      <c r="C1864">
        <v>3</v>
      </c>
      <c r="D1864" t="s">
        <v>125</v>
      </c>
      <c r="E1864" t="b">
        <v>1</v>
      </c>
      <c r="F1864" s="1">
        <v>0.77986111111111112</v>
      </c>
      <c r="G1864" s="1">
        <v>0.87916666666666665</v>
      </c>
      <c r="H1864">
        <v>143</v>
      </c>
      <c r="I1864" t="b">
        <v>1</v>
      </c>
      <c r="J1864" t="b">
        <v>0</v>
      </c>
      <c r="K1864" t="b">
        <v>1</v>
      </c>
      <c r="L1864" t="s">
        <v>80</v>
      </c>
      <c r="M1864">
        <v>70</v>
      </c>
      <c r="N1864" t="s">
        <v>37</v>
      </c>
      <c r="O1864">
        <v>70</v>
      </c>
      <c r="P1864" t="s">
        <v>51</v>
      </c>
      <c r="Q1864">
        <v>0.1</v>
      </c>
      <c r="R1864" s="29">
        <v>63</v>
      </c>
      <c r="S1864" t="s">
        <v>68</v>
      </c>
      <c r="T1864" t="s">
        <v>83</v>
      </c>
      <c r="U1864">
        <v>33.770099999999999</v>
      </c>
      <c r="V1864">
        <v>-118.19370000000001</v>
      </c>
      <c r="W1864">
        <f t="shared" si="58"/>
        <v>2023</v>
      </c>
      <c r="X1864" t="str">
        <f t="shared" si="59"/>
        <v>November</v>
      </c>
      <c r="Y1864" s="2">
        <v>45250</v>
      </c>
      <c r="Z1864">
        <v>0</v>
      </c>
      <c r="AA1864" t="b">
        <v>1</v>
      </c>
      <c r="AB1864" s="2">
        <v>45828</v>
      </c>
      <c r="AC1864">
        <v>21</v>
      </c>
      <c r="AD1864">
        <v>61</v>
      </c>
      <c r="AE1864">
        <v>12</v>
      </c>
      <c r="AF1864">
        <v>2.4</v>
      </c>
      <c r="AG1864">
        <v>7</v>
      </c>
      <c r="AH1864" s="30">
        <v>1</v>
      </c>
      <c r="AI1864">
        <v>1</v>
      </c>
      <c r="AJ1864" t="s">
        <v>84</v>
      </c>
      <c r="AK1864" t="s">
        <v>42</v>
      </c>
      <c r="AL1864" s="29">
        <f>Table1[[#This Row],[membership_tenure_months]]*Table1[[#This Row],[final_price]]</f>
        <v>1323</v>
      </c>
    </row>
    <row r="1865" spans="1:38" x14ac:dyDescent="0.35">
      <c r="A1865">
        <v>34</v>
      </c>
      <c r="B1865" t="s">
        <v>43</v>
      </c>
      <c r="C1865">
        <v>3</v>
      </c>
      <c r="D1865" t="s">
        <v>133</v>
      </c>
      <c r="E1865" t="b">
        <v>0</v>
      </c>
      <c r="F1865" s="1">
        <v>0.46875</v>
      </c>
      <c r="G1865" s="1">
        <v>0.55833333333333335</v>
      </c>
      <c r="H1865">
        <v>129</v>
      </c>
      <c r="I1865" t="b">
        <v>1</v>
      </c>
      <c r="J1865" t="b">
        <v>1</v>
      </c>
      <c r="K1865" t="b">
        <v>1</v>
      </c>
      <c r="L1865" t="s">
        <v>80</v>
      </c>
      <c r="M1865">
        <v>30</v>
      </c>
      <c r="N1865" t="s">
        <v>37</v>
      </c>
      <c r="O1865">
        <v>30</v>
      </c>
      <c r="P1865" t="s">
        <v>38</v>
      </c>
      <c r="Q1865">
        <v>0.05</v>
      </c>
      <c r="R1865" s="29">
        <v>28.5</v>
      </c>
      <c r="S1865" t="s">
        <v>47</v>
      </c>
      <c r="T1865" t="s">
        <v>76</v>
      </c>
      <c r="U1865">
        <v>37.774900000000002</v>
      </c>
      <c r="V1865">
        <v>-122.4194</v>
      </c>
      <c r="W1865">
        <f t="shared" si="58"/>
        <v>2022</v>
      </c>
      <c r="X1865" t="str">
        <f t="shared" si="59"/>
        <v>August</v>
      </c>
      <c r="Y1865" s="2">
        <v>44782</v>
      </c>
      <c r="Z1865">
        <v>8</v>
      </c>
      <c r="AA1865" t="b">
        <v>1</v>
      </c>
      <c r="AB1865" s="2">
        <v>45801</v>
      </c>
      <c r="AC1865">
        <v>36</v>
      </c>
      <c r="AD1865">
        <v>88</v>
      </c>
      <c r="AE1865">
        <v>12</v>
      </c>
      <c r="AF1865">
        <v>2.2000000000000002</v>
      </c>
      <c r="AG1865">
        <v>1.5</v>
      </c>
      <c r="AH1865" s="30">
        <v>1</v>
      </c>
      <c r="AI1865">
        <v>0</v>
      </c>
      <c r="AJ1865" t="s">
        <v>77</v>
      </c>
      <c r="AK1865" t="s">
        <v>42</v>
      </c>
      <c r="AL1865" s="29">
        <f>Table1[[#This Row],[membership_tenure_months]]*Table1[[#This Row],[final_price]]</f>
        <v>1026</v>
      </c>
    </row>
    <row r="1866" spans="1:38" x14ac:dyDescent="0.35">
      <c r="A1866">
        <v>19</v>
      </c>
      <c r="B1866" t="s">
        <v>54</v>
      </c>
      <c r="C1866">
        <v>2</v>
      </c>
      <c r="D1866" t="s">
        <v>92</v>
      </c>
      <c r="E1866" t="b">
        <v>1</v>
      </c>
      <c r="F1866" s="1">
        <v>0.53472222222222221</v>
      </c>
      <c r="G1866" s="1">
        <v>0.62222222222222223</v>
      </c>
      <c r="H1866">
        <v>126</v>
      </c>
      <c r="I1866" t="b">
        <v>1</v>
      </c>
      <c r="J1866" t="b">
        <v>0</v>
      </c>
      <c r="K1866" t="b">
        <v>0</v>
      </c>
      <c r="L1866" t="s">
        <v>80</v>
      </c>
      <c r="M1866">
        <v>20</v>
      </c>
      <c r="N1866" t="s">
        <v>82</v>
      </c>
      <c r="O1866">
        <v>15</v>
      </c>
      <c r="P1866" t="s">
        <v>51</v>
      </c>
      <c r="Q1866">
        <v>0.1</v>
      </c>
      <c r="R1866" s="29">
        <v>13.5</v>
      </c>
      <c r="S1866" t="s">
        <v>56</v>
      </c>
      <c r="T1866" t="s">
        <v>64</v>
      </c>
      <c r="U1866">
        <v>34.052199999999999</v>
      </c>
      <c r="V1866">
        <v>-118.2437</v>
      </c>
      <c r="W1866">
        <f t="shared" si="58"/>
        <v>2022</v>
      </c>
      <c r="X1866" t="str">
        <f t="shared" si="59"/>
        <v>September</v>
      </c>
      <c r="Y1866" s="2">
        <v>44832</v>
      </c>
      <c r="Z1866">
        <v>0</v>
      </c>
      <c r="AA1866" t="b">
        <v>0</v>
      </c>
      <c r="AB1866" s="2">
        <v>45804</v>
      </c>
      <c r="AC1866">
        <v>35</v>
      </c>
      <c r="AD1866">
        <v>85</v>
      </c>
      <c r="AE1866">
        <v>8</v>
      </c>
      <c r="AF1866">
        <v>2.1</v>
      </c>
      <c r="AG1866">
        <v>1.5</v>
      </c>
      <c r="AH1866" s="30">
        <v>1</v>
      </c>
      <c r="AI1866">
        <v>0</v>
      </c>
      <c r="AJ1866" t="s">
        <v>65</v>
      </c>
      <c r="AK1866" t="s">
        <v>42</v>
      </c>
      <c r="AL1866" s="29">
        <f>Table1[[#This Row],[membership_tenure_months]]*Table1[[#This Row],[final_price]]</f>
        <v>472.5</v>
      </c>
    </row>
    <row r="1867" spans="1:38" x14ac:dyDescent="0.35">
      <c r="A1867">
        <v>29</v>
      </c>
      <c r="B1867" t="s">
        <v>43</v>
      </c>
      <c r="C1867">
        <v>3</v>
      </c>
      <c r="D1867" t="s">
        <v>110</v>
      </c>
      <c r="E1867" t="b">
        <v>0</v>
      </c>
      <c r="F1867" s="1">
        <v>0.62847222222222221</v>
      </c>
      <c r="G1867" s="1">
        <v>0.67986111111111114</v>
      </c>
      <c r="H1867">
        <v>74</v>
      </c>
      <c r="I1867" t="b">
        <v>0</v>
      </c>
      <c r="J1867" t="b">
        <v>1</v>
      </c>
      <c r="K1867" t="b">
        <v>1</v>
      </c>
      <c r="L1867" t="s">
        <v>45</v>
      </c>
      <c r="M1867">
        <v>30</v>
      </c>
      <c r="N1867" t="s">
        <v>37</v>
      </c>
      <c r="O1867">
        <v>30</v>
      </c>
      <c r="P1867" t="s">
        <v>46</v>
      </c>
      <c r="Q1867">
        <v>0</v>
      </c>
      <c r="R1867" s="29">
        <v>30</v>
      </c>
      <c r="S1867" t="s">
        <v>47</v>
      </c>
      <c r="T1867" t="s">
        <v>69</v>
      </c>
      <c r="U1867">
        <v>32.715699999999998</v>
      </c>
      <c r="V1867">
        <v>-117.1611</v>
      </c>
      <c r="W1867">
        <f t="shared" si="58"/>
        <v>2025</v>
      </c>
      <c r="X1867" t="str">
        <f t="shared" si="59"/>
        <v>May</v>
      </c>
      <c r="Y1867" s="2">
        <v>45785</v>
      </c>
      <c r="Z1867">
        <v>4</v>
      </c>
      <c r="AA1867" t="b">
        <v>0</v>
      </c>
      <c r="AB1867" s="2">
        <v>45858</v>
      </c>
      <c r="AC1867">
        <v>3</v>
      </c>
      <c r="AD1867">
        <v>31</v>
      </c>
      <c r="AE1867">
        <v>12</v>
      </c>
      <c r="AF1867">
        <v>1.2</v>
      </c>
      <c r="AG1867">
        <v>0</v>
      </c>
      <c r="AH1867" s="30">
        <v>0</v>
      </c>
      <c r="AI1867">
        <v>0</v>
      </c>
      <c r="AJ1867" t="s">
        <v>70</v>
      </c>
      <c r="AK1867" t="s">
        <v>42</v>
      </c>
      <c r="AL1867" s="29">
        <f>Table1[[#This Row],[membership_tenure_months]]*Table1[[#This Row],[final_price]]</f>
        <v>90</v>
      </c>
    </row>
    <row r="1868" spans="1:38" x14ac:dyDescent="0.35">
      <c r="A1868">
        <v>48</v>
      </c>
      <c r="B1868" t="s">
        <v>34</v>
      </c>
      <c r="C1868">
        <v>2</v>
      </c>
      <c r="D1868" t="s">
        <v>145</v>
      </c>
      <c r="E1868" t="b">
        <v>0</v>
      </c>
      <c r="F1868" s="1">
        <v>0.41458333333333336</v>
      </c>
      <c r="G1868" s="1">
        <v>0.52430555555555558</v>
      </c>
      <c r="H1868">
        <v>158</v>
      </c>
      <c r="I1868" t="b">
        <v>0</v>
      </c>
      <c r="J1868" t="b">
        <v>1</v>
      </c>
      <c r="K1868" t="b">
        <v>1</v>
      </c>
      <c r="L1868" t="s">
        <v>36</v>
      </c>
      <c r="M1868">
        <v>50</v>
      </c>
      <c r="N1868" t="s">
        <v>82</v>
      </c>
      <c r="O1868">
        <v>37.5</v>
      </c>
      <c r="P1868" t="s">
        <v>93</v>
      </c>
      <c r="Q1868">
        <v>0.15</v>
      </c>
      <c r="R1868" s="29">
        <v>31.875</v>
      </c>
      <c r="S1868" t="s">
        <v>39</v>
      </c>
      <c r="T1868" t="s">
        <v>76</v>
      </c>
      <c r="U1868">
        <v>37.774900000000002</v>
      </c>
      <c r="V1868">
        <v>-122.4194</v>
      </c>
      <c r="W1868">
        <f t="shared" si="58"/>
        <v>2024</v>
      </c>
      <c r="X1868" t="str">
        <f t="shared" si="59"/>
        <v>December</v>
      </c>
      <c r="Y1868" s="2">
        <v>45655</v>
      </c>
      <c r="Z1868">
        <v>4</v>
      </c>
      <c r="AA1868" t="b">
        <v>0</v>
      </c>
      <c r="AB1868" s="2">
        <v>45851</v>
      </c>
      <c r="AC1868">
        <v>8</v>
      </c>
      <c r="AD1868">
        <v>38</v>
      </c>
      <c r="AE1868">
        <v>8</v>
      </c>
      <c r="AF1868">
        <v>2.6</v>
      </c>
      <c r="AG1868">
        <v>5.62</v>
      </c>
      <c r="AH1868" s="30">
        <v>0</v>
      </c>
      <c r="AI1868">
        <v>0</v>
      </c>
      <c r="AJ1868" t="s">
        <v>77</v>
      </c>
      <c r="AK1868" t="s">
        <v>42</v>
      </c>
      <c r="AL1868" s="29">
        <f>Table1[[#This Row],[membership_tenure_months]]*Table1[[#This Row],[final_price]]</f>
        <v>255</v>
      </c>
    </row>
    <row r="1869" spans="1:38" x14ac:dyDescent="0.35">
      <c r="A1869">
        <v>20</v>
      </c>
      <c r="B1869" t="s">
        <v>34</v>
      </c>
      <c r="C1869">
        <v>2</v>
      </c>
      <c r="D1869" t="s">
        <v>107</v>
      </c>
      <c r="E1869" t="b">
        <v>0</v>
      </c>
      <c r="F1869" s="1">
        <v>0.36805555555555558</v>
      </c>
      <c r="G1869" s="1">
        <v>0.42569444444444443</v>
      </c>
      <c r="H1869">
        <v>83</v>
      </c>
      <c r="I1869" t="b">
        <v>0</v>
      </c>
      <c r="J1869" t="b">
        <v>0</v>
      </c>
      <c r="K1869" t="b">
        <v>0</v>
      </c>
      <c r="L1869" t="s">
        <v>36</v>
      </c>
      <c r="M1869">
        <v>50</v>
      </c>
      <c r="N1869" t="s">
        <v>37</v>
      </c>
      <c r="O1869">
        <v>50</v>
      </c>
      <c r="P1869" t="s">
        <v>38</v>
      </c>
      <c r="Q1869">
        <v>0.05</v>
      </c>
      <c r="R1869" s="29">
        <v>47.5</v>
      </c>
      <c r="S1869" t="s">
        <v>39</v>
      </c>
      <c r="T1869" t="s">
        <v>83</v>
      </c>
      <c r="U1869">
        <v>33.770099999999999</v>
      </c>
      <c r="V1869">
        <v>-118.19370000000001</v>
      </c>
      <c r="W1869">
        <f t="shared" si="58"/>
        <v>2025</v>
      </c>
      <c r="X1869" t="str">
        <f t="shared" si="59"/>
        <v>February</v>
      </c>
      <c r="Y1869" s="2">
        <v>45690</v>
      </c>
      <c r="Z1869">
        <v>0</v>
      </c>
      <c r="AA1869" t="b">
        <v>1</v>
      </c>
      <c r="AB1869" s="2">
        <v>45853</v>
      </c>
      <c r="AC1869">
        <v>6</v>
      </c>
      <c r="AD1869">
        <v>36</v>
      </c>
      <c r="AE1869">
        <v>8</v>
      </c>
      <c r="AF1869">
        <v>1.4</v>
      </c>
      <c r="AG1869">
        <v>2.5</v>
      </c>
      <c r="AH1869" s="30">
        <v>0</v>
      </c>
      <c r="AI1869">
        <v>1</v>
      </c>
      <c r="AJ1869" t="s">
        <v>84</v>
      </c>
      <c r="AK1869" t="s">
        <v>42</v>
      </c>
      <c r="AL1869" s="29">
        <f>Table1[[#This Row],[membership_tenure_months]]*Table1[[#This Row],[final_price]]</f>
        <v>285</v>
      </c>
    </row>
    <row r="1870" spans="1:38" x14ac:dyDescent="0.35">
      <c r="A1870">
        <v>32</v>
      </c>
      <c r="B1870" t="s">
        <v>43</v>
      </c>
      <c r="C1870">
        <v>3</v>
      </c>
      <c r="D1870" t="s">
        <v>172</v>
      </c>
      <c r="E1870" t="b">
        <v>1</v>
      </c>
      <c r="F1870" s="1">
        <v>0.72847222222222219</v>
      </c>
      <c r="G1870" s="1">
        <v>0.78263888888888888</v>
      </c>
      <c r="H1870">
        <v>78</v>
      </c>
      <c r="I1870" t="b">
        <v>1</v>
      </c>
      <c r="J1870" t="b">
        <v>0</v>
      </c>
      <c r="K1870" t="b">
        <v>1</v>
      </c>
      <c r="L1870" t="s">
        <v>36</v>
      </c>
      <c r="M1870">
        <v>30</v>
      </c>
      <c r="N1870" t="s">
        <v>82</v>
      </c>
      <c r="O1870">
        <v>22.5</v>
      </c>
      <c r="P1870" t="s">
        <v>38</v>
      </c>
      <c r="Q1870">
        <v>0.05</v>
      </c>
      <c r="R1870" s="29">
        <v>21.375</v>
      </c>
      <c r="S1870" t="s">
        <v>47</v>
      </c>
      <c r="T1870" t="s">
        <v>83</v>
      </c>
      <c r="U1870">
        <v>33.770099999999999</v>
      </c>
      <c r="V1870">
        <v>-118.19370000000001</v>
      </c>
      <c r="W1870">
        <f t="shared" si="58"/>
        <v>2023</v>
      </c>
      <c r="X1870" t="str">
        <f t="shared" si="59"/>
        <v>May</v>
      </c>
      <c r="Y1870" s="2">
        <v>45057</v>
      </c>
      <c r="Z1870">
        <v>0</v>
      </c>
      <c r="AA1870" t="b">
        <v>0</v>
      </c>
      <c r="AB1870" s="2">
        <v>45817</v>
      </c>
      <c r="AC1870">
        <v>27</v>
      </c>
      <c r="AD1870">
        <v>72</v>
      </c>
      <c r="AE1870">
        <v>12</v>
      </c>
      <c r="AF1870">
        <v>1.3</v>
      </c>
      <c r="AG1870">
        <v>1.1200000000000001</v>
      </c>
      <c r="AH1870" s="30">
        <v>1</v>
      </c>
      <c r="AI1870">
        <v>0</v>
      </c>
      <c r="AJ1870" t="s">
        <v>84</v>
      </c>
      <c r="AK1870" t="s">
        <v>42</v>
      </c>
      <c r="AL1870" s="29">
        <f>Table1[[#This Row],[membership_tenure_months]]*Table1[[#This Row],[final_price]]</f>
        <v>577.125</v>
      </c>
    </row>
    <row r="1871" spans="1:38" x14ac:dyDescent="0.35">
      <c r="A1871">
        <v>44</v>
      </c>
      <c r="B1871" t="s">
        <v>54</v>
      </c>
      <c r="C1871">
        <v>3</v>
      </c>
      <c r="D1871" t="s">
        <v>159</v>
      </c>
      <c r="E1871" t="b">
        <v>0</v>
      </c>
      <c r="F1871" s="1">
        <v>0.43819444444444444</v>
      </c>
      <c r="G1871" s="1">
        <v>0.51944444444444449</v>
      </c>
      <c r="H1871">
        <v>117</v>
      </c>
      <c r="I1871" t="b">
        <v>1</v>
      </c>
      <c r="J1871" t="b">
        <v>1</v>
      </c>
      <c r="K1871" t="b">
        <v>0</v>
      </c>
      <c r="L1871" t="s">
        <v>80</v>
      </c>
      <c r="M1871">
        <v>20</v>
      </c>
      <c r="N1871" t="s">
        <v>37</v>
      </c>
      <c r="O1871">
        <v>20</v>
      </c>
      <c r="P1871" t="s">
        <v>93</v>
      </c>
      <c r="Q1871">
        <v>0.15</v>
      </c>
      <c r="R1871" s="29">
        <v>17</v>
      </c>
      <c r="S1871" t="s">
        <v>56</v>
      </c>
      <c r="T1871" t="s">
        <v>83</v>
      </c>
      <c r="U1871">
        <v>33.770099999999999</v>
      </c>
      <c r="V1871">
        <v>-118.19370000000001</v>
      </c>
      <c r="W1871">
        <f t="shared" si="58"/>
        <v>2023</v>
      </c>
      <c r="X1871" t="str">
        <f t="shared" si="59"/>
        <v>February</v>
      </c>
      <c r="Y1871" s="2">
        <v>44960</v>
      </c>
      <c r="Z1871">
        <v>4</v>
      </c>
      <c r="AA1871" t="b">
        <v>1</v>
      </c>
      <c r="AB1871" s="2">
        <v>45811</v>
      </c>
      <c r="AC1871">
        <v>30</v>
      </c>
      <c r="AD1871">
        <v>78</v>
      </c>
      <c r="AE1871">
        <v>12</v>
      </c>
      <c r="AF1871">
        <v>2</v>
      </c>
      <c r="AG1871">
        <v>3</v>
      </c>
      <c r="AH1871" s="30">
        <v>1</v>
      </c>
      <c r="AI1871">
        <v>0</v>
      </c>
      <c r="AJ1871" t="s">
        <v>84</v>
      </c>
      <c r="AK1871" t="s">
        <v>42</v>
      </c>
      <c r="AL1871" s="29">
        <f>Table1[[#This Row],[membership_tenure_months]]*Table1[[#This Row],[final_price]]</f>
        <v>510</v>
      </c>
    </row>
    <row r="1872" spans="1:38" x14ac:dyDescent="0.35">
      <c r="A1872">
        <v>20</v>
      </c>
      <c r="B1872" t="s">
        <v>54</v>
      </c>
      <c r="C1872">
        <v>2</v>
      </c>
      <c r="D1872" t="s">
        <v>160</v>
      </c>
      <c r="E1872" t="b">
        <v>1</v>
      </c>
      <c r="F1872" s="1">
        <v>0.74444444444444446</v>
      </c>
      <c r="G1872" s="1">
        <v>0.8618055555555556</v>
      </c>
      <c r="H1872">
        <v>169</v>
      </c>
      <c r="I1872" t="b">
        <v>0</v>
      </c>
      <c r="J1872" t="b">
        <v>0</v>
      </c>
      <c r="K1872" t="b">
        <v>1</v>
      </c>
      <c r="L1872" t="s">
        <v>36</v>
      </c>
      <c r="M1872">
        <v>20</v>
      </c>
      <c r="N1872" t="s">
        <v>97</v>
      </c>
      <c r="O1872">
        <v>18</v>
      </c>
      <c r="P1872" t="s">
        <v>93</v>
      </c>
      <c r="Q1872">
        <v>0.15</v>
      </c>
      <c r="R1872" s="29">
        <v>15.3</v>
      </c>
      <c r="S1872" t="s">
        <v>56</v>
      </c>
      <c r="T1872" t="s">
        <v>48</v>
      </c>
      <c r="U1872">
        <v>36.7378</v>
      </c>
      <c r="V1872">
        <v>-119.7871</v>
      </c>
      <c r="W1872">
        <f t="shared" si="58"/>
        <v>2024</v>
      </c>
      <c r="X1872" t="str">
        <f t="shared" si="59"/>
        <v>November</v>
      </c>
      <c r="Y1872" s="2">
        <v>45603</v>
      </c>
      <c r="Z1872">
        <v>0</v>
      </c>
      <c r="AA1872" t="b">
        <v>1</v>
      </c>
      <c r="AB1872" s="2">
        <v>45848</v>
      </c>
      <c r="AC1872">
        <v>9</v>
      </c>
      <c r="AD1872">
        <v>41</v>
      </c>
      <c r="AE1872">
        <v>8</v>
      </c>
      <c r="AF1872">
        <v>2.8</v>
      </c>
      <c r="AG1872">
        <v>2.7</v>
      </c>
      <c r="AH1872" s="30">
        <v>0</v>
      </c>
      <c r="AI1872">
        <v>0</v>
      </c>
      <c r="AJ1872" t="s">
        <v>49</v>
      </c>
      <c r="AK1872" t="s">
        <v>42</v>
      </c>
      <c r="AL1872" s="29">
        <f>Table1[[#This Row],[membership_tenure_months]]*Table1[[#This Row],[final_price]]</f>
        <v>137.70000000000002</v>
      </c>
    </row>
    <row r="1873" spans="1:38" x14ac:dyDescent="0.35">
      <c r="A1873">
        <v>32</v>
      </c>
      <c r="B1873" t="s">
        <v>43</v>
      </c>
      <c r="C1873">
        <v>5</v>
      </c>
      <c r="D1873" t="s">
        <v>164</v>
      </c>
      <c r="E1873" t="b">
        <v>1</v>
      </c>
      <c r="F1873" s="1">
        <v>0.4284722222222222</v>
      </c>
      <c r="G1873" s="1">
        <v>0.54513888888888884</v>
      </c>
      <c r="H1873">
        <v>168</v>
      </c>
      <c r="I1873" t="b">
        <v>1</v>
      </c>
      <c r="J1873" t="b">
        <v>0</v>
      </c>
      <c r="K1873" t="b">
        <v>0</v>
      </c>
      <c r="L1873" t="s">
        <v>80</v>
      </c>
      <c r="M1873">
        <v>30</v>
      </c>
      <c r="N1873" t="s">
        <v>97</v>
      </c>
      <c r="O1873">
        <v>27</v>
      </c>
      <c r="P1873" t="s">
        <v>46</v>
      </c>
      <c r="Q1873">
        <v>0</v>
      </c>
      <c r="R1873" s="29">
        <v>27</v>
      </c>
      <c r="S1873" t="s">
        <v>47</v>
      </c>
      <c r="T1873" t="s">
        <v>61</v>
      </c>
      <c r="U1873">
        <v>38.581600000000002</v>
      </c>
      <c r="V1873">
        <v>-121.4944</v>
      </c>
      <c r="W1873">
        <f t="shared" si="58"/>
        <v>2024</v>
      </c>
      <c r="X1873" t="str">
        <f t="shared" si="59"/>
        <v>January</v>
      </c>
      <c r="Y1873" s="2">
        <v>45292</v>
      </c>
      <c r="Z1873">
        <v>0</v>
      </c>
      <c r="AA1873" t="b">
        <v>1</v>
      </c>
      <c r="AB1873" s="2">
        <v>45830</v>
      </c>
      <c r="AC1873">
        <v>19</v>
      </c>
      <c r="AD1873">
        <v>59</v>
      </c>
      <c r="AE1873">
        <v>20</v>
      </c>
      <c r="AF1873">
        <v>2.8</v>
      </c>
      <c r="AG1873">
        <v>0</v>
      </c>
      <c r="AH1873" s="30">
        <v>0</v>
      </c>
      <c r="AI1873">
        <v>0</v>
      </c>
      <c r="AJ1873" t="s">
        <v>62</v>
      </c>
      <c r="AK1873" t="s">
        <v>42</v>
      </c>
      <c r="AL1873" s="29">
        <f>Table1[[#This Row],[membership_tenure_months]]*Table1[[#This Row],[final_price]]</f>
        <v>513</v>
      </c>
    </row>
    <row r="1874" spans="1:38" x14ac:dyDescent="0.35">
      <c r="A1874">
        <v>23</v>
      </c>
      <c r="B1874" t="s">
        <v>34</v>
      </c>
      <c r="C1874">
        <v>3</v>
      </c>
      <c r="D1874" t="s">
        <v>147</v>
      </c>
      <c r="E1874" t="b">
        <v>1</v>
      </c>
      <c r="F1874" s="1">
        <v>0.41875000000000001</v>
      </c>
      <c r="G1874" s="1">
        <v>0.51527777777777772</v>
      </c>
      <c r="H1874">
        <v>139</v>
      </c>
      <c r="I1874" t="b">
        <v>1</v>
      </c>
      <c r="J1874" t="b">
        <v>1</v>
      </c>
      <c r="K1874" t="b">
        <v>0</v>
      </c>
      <c r="L1874" t="s">
        <v>36</v>
      </c>
      <c r="M1874">
        <v>50</v>
      </c>
      <c r="N1874" t="s">
        <v>82</v>
      </c>
      <c r="O1874">
        <v>37.5</v>
      </c>
      <c r="P1874" t="s">
        <v>93</v>
      </c>
      <c r="Q1874">
        <v>0.15</v>
      </c>
      <c r="R1874" s="29">
        <v>31.875</v>
      </c>
      <c r="S1874" t="s">
        <v>39</v>
      </c>
      <c r="T1874" t="s">
        <v>76</v>
      </c>
      <c r="U1874">
        <v>37.774900000000002</v>
      </c>
      <c r="V1874">
        <v>-122.4194</v>
      </c>
      <c r="W1874">
        <f t="shared" si="58"/>
        <v>2023</v>
      </c>
      <c r="X1874" t="str">
        <f t="shared" si="59"/>
        <v>January</v>
      </c>
      <c r="Y1874" s="2">
        <v>44935</v>
      </c>
      <c r="Z1874">
        <v>8</v>
      </c>
      <c r="AA1874" t="b">
        <v>1</v>
      </c>
      <c r="AB1874" s="2">
        <v>45810</v>
      </c>
      <c r="AC1874">
        <v>31</v>
      </c>
      <c r="AD1874">
        <v>79</v>
      </c>
      <c r="AE1874">
        <v>12</v>
      </c>
      <c r="AF1874">
        <v>2.2999999999999998</v>
      </c>
      <c r="AG1874">
        <v>5.62</v>
      </c>
      <c r="AH1874" s="30">
        <v>1</v>
      </c>
      <c r="AI1874">
        <v>0</v>
      </c>
      <c r="AJ1874" t="s">
        <v>77</v>
      </c>
      <c r="AK1874" t="s">
        <v>42</v>
      </c>
      <c r="AL1874" s="29">
        <f>Table1[[#This Row],[membership_tenure_months]]*Table1[[#This Row],[final_price]]</f>
        <v>988.125</v>
      </c>
    </row>
    <row r="1875" spans="1:38" x14ac:dyDescent="0.35">
      <c r="A1875">
        <v>16</v>
      </c>
      <c r="B1875" t="s">
        <v>34</v>
      </c>
      <c r="C1875">
        <v>3</v>
      </c>
      <c r="D1875" t="s">
        <v>78</v>
      </c>
      <c r="E1875" t="b">
        <v>1</v>
      </c>
      <c r="F1875" s="1">
        <v>0.5625</v>
      </c>
      <c r="G1875" s="1">
        <v>0.59722222222222221</v>
      </c>
      <c r="H1875">
        <v>50</v>
      </c>
      <c r="I1875" t="b">
        <v>1</v>
      </c>
      <c r="J1875" t="b">
        <v>0</v>
      </c>
      <c r="K1875" t="b">
        <v>1</v>
      </c>
      <c r="L1875" t="s">
        <v>80</v>
      </c>
      <c r="M1875">
        <v>50</v>
      </c>
      <c r="N1875" t="s">
        <v>82</v>
      </c>
      <c r="O1875">
        <v>37.5</v>
      </c>
      <c r="P1875" t="s">
        <v>46</v>
      </c>
      <c r="Q1875">
        <v>0</v>
      </c>
      <c r="R1875" s="29">
        <v>37.5</v>
      </c>
      <c r="S1875" t="s">
        <v>39</v>
      </c>
      <c r="T1875" t="s">
        <v>69</v>
      </c>
      <c r="U1875">
        <v>32.715699999999998</v>
      </c>
      <c r="V1875">
        <v>-117.1611</v>
      </c>
      <c r="W1875">
        <f t="shared" si="58"/>
        <v>2023</v>
      </c>
      <c r="X1875" t="str">
        <f t="shared" si="59"/>
        <v>May</v>
      </c>
      <c r="Y1875" s="2">
        <v>45050</v>
      </c>
      <c r="Z1875">
        <v>0</v>
      </c>
      <c r="AA1875" t="b">
        <v>1</v>
      </c>
      <c r="AB1875" s="2">
        <v>45817</v>
      </c>
      <c r="AC1875">
        <v>27</v>
      </c>
      <c r="AD1875">
        <v>72</v>
      </c>
      <c r="AE1875">
        <v>12</v>
      </c>
      <c r="AF1875">
        <v>0.8</v>
      </c>
      <c r="AG1875">
        <v>0</v>
      </c>
      <c r="AH1875" s="30">
        <v>1</v>
      </c>
      <c r="AI1875">
        <v>0</v>
      </c>
      <c r="AJ1875" t="s">
        <v>70</v>
      </c>
      <c r="AK1875" t="s">
        <v>42</v>
      </c>
      <c r="AL1875" s="29">
        <f>Table1[[#This Row],[membership_tenure_months]]*Table1[[#This Row],[final_price]]</f>
        <v>1012.5</v>
      </c>
    </row>
    <row r="1876" spans="1:38" x14ac:dyDescent="0.35">
      <c r="A1876">
        <v>15</v>
      </c>
      <c r="B1876" t="s">
        <v>66</v>
      </c>
      <c r="C1876">
        <v>3</v>
      </c>
      <c r="D1876" t="s">
        <v>150</v>
      </c>
      <c r="E1876" t="b">
        <v>1</v>
      </c>
      <c r="F1876" s="1">
        <v>0.38472222222222224</v>
      </c>
      <c r="G1876" s="1">
        <v>0.4777777777777778</v>
      </c>
      <c r="H1876">
        <v>134</v>
      </c>
      <c r="I1876" t="b">
        <v>1</v>
      </c>
      <c r="J1876" t="b">
        <v>0</v>
      </c>
      <c r="K1876" t="b">
        <v>1</v>
      </c>
      <c r="L1876" t="s">
        <v>60</v>
      </c>
      <c r="M1876">
        <v>70</v>
      </c>
      <c r="N1876" t="s">
        <v>37</v>
      </c>
      <c r="O1876">
        <v>70</v>
      </c>
      <c r="P1876" t="s">
        <v>46</v>
      </c>
      <c r="Q1876">
        <v>0</v>
      </c>
      <c r="R1876" s="29">
        <v>70</v>
      </c>
      <c r="S1876" t="s">
        <v>68</v>
      </c>
      <c r="T1876" t="s">
        <v>52</v>
      </c>
      <c r="U1876">
        <v>37.804400000000001</v>
      </c>
      <c r="V1876">
        <v>-122.27119999999999</v>
      </c>
      <c r="W1876">
        <f t="shared" si="58"/>
        <v>2023</v>
      </c>
      <c r="X1876" t="str">
        <f t="shared" si="59"/>
        <v>November</v>
      </c>
      <c r="Y1876" s="2">
        <v>45253</v>
      </c>
      <c r="Z1876">
        <v>0</v>
      </c>
      <c r="AA1876" t="b">
        <v>1</v>
      </c>
      <c r="AB1876" s="2">
        <v>45828</v>
      </c>
      <c r="AC1876">
        <v>21</v>
      </c>
      <c r="AD1876">
        <v>61</v>
      </c>
      <c r="AE1876">
        <v>12</v>
      </c>
      <c r="AF1876">
        <v>2.2000000000000002</v>
      </c>
      <c r="AG1876">
        <v>0</v>
      </c>
      <c r="AH1876" s="30">
        <v>1</v>
      </c>
      <c r="AI1876">
        <v>1</v>
      </c>
      <c r="AJ1876" t="s">
        <v>53</v>
      </c>
      <c r="AK1876" t="s">
        <v>42</v>
      </c>
      <c r="AL1876" s="29">
        <f>Table1[[#This Row],[membership_tenure_months]]*Table1[[#This Row],[final_price]]</f>
        <v>1470</v>
      </c>
    </row>
    <row r="1877" spans="1:38" x14ac:dyDescent="0.35">
      <c r="A1877">
        <v>30</v>
      </c>
      <c r="B1877" t="s">
        <v>43</v>
      </c>
      <c r="C1877">
        <v>1</v>
      </c>
      <c r="D1877" t="s">
        <v>94</v>
      </c>
      <c r="E1877" t="b">
        <v>0</v>
      </c>
      <c r="F1877" s="1">
        <v>0.74930555555555556</v>
      </c>
      <c r="G1877" s="1">
        <v>0.86597222222222225</v>
      </c>
      <c r="H1877">
        <v>168</v>
      </c>
      <c r="I1877" t="b">
        <v>0</v>
      </c>
      <c r="J1877" t="b">
        <v>1</v>
      </c>
      <c r="K1877" t="b">
        <v>1</v>
      </c>
      <c r="L1877" t="s">
        <v>75</v>
      </c>
      <c r="M1877">
        <v>30</v>
      </c>
      <c r="N1877" t="s">
        <v>37</v>
      </c>
      <c r="O1877">
        <v>30</v>
      </c>
      <c r="P1877" t="s">
        <v>46</v>
      </c>
      <c r="Q1877">
        <v>0</v>
      </c>
      <c r="R1877" s="29">
        <v>30</v>
      </c>
      <c r="S1877" t="s">
        <v>47</v>
      </c>
      <c r="T1877" t="s">
        <v>76</v>
      </c>
      <c r="U1877">
        <v>37.774900000000002</v>
      </c>
      <c r="V1877">
        <v>-122.4194</v>
      </c>
      <c r="W1877">
        <f t="shared" si="58"/>
        <v>2023</v>
      </c>
      <c r="X1877" t="str">
        <f t="shared" si="59"/>
        <v>October</v>
      </c>
      <c r="Y1877" s="2">
        <v>45202</v>
      </c>
      <c r="Z1877">
        <v>6</v>
      </c>
      <c r="AA1877" t="b">
        <v>1</v>
      </c>
      <c r="AB1877" s="2">
        <v>45825</v>
      </c>
      <c r="AC1877">
        <v>22</v>
      </c>
      <c r="AD1877">
        <v>64</v>
      </c>
      <c r="AE1877">
        <v>4</v>
      </c>
      <c r="AF1877">
        <v>2.8</v>
      </c>
      <c r="AG1877">
        <v>0</v>
      </c>
      <c r="AH1877" s="30">
        <v>1</v>
      </c>
      <c r="AI1877">
        <v>0</v>
      </c>
      <c r="AJ1877" t="s">
        <v>77</v>
      </c>
      <c r="AK1877" t="s">
        <v>42</v>
      </c>
      <c r="AL1877" s="29">
        <f>Table1[[#This Row],[membership_tenure_months]]*Table1[[#This Row],[final_price]]</f>
        <v>660</v>
      </c>
    </row>
    <row r="1878" spans="1:38" x14ac:dyDescent="0.35">
      <c r="A1878">
        <v>43</v>
      </c>
      <c r="B1878" t="s">
        <v>34</v>
      </c>
      <c r="C1878">
        <v>4</v>
      </c>
      <c r="D1878" t="s">
        <v>185</v>
      </c>
      <c r="E1878" t="b">
        <v>1</v>
      </c>
      <c r="F1878" s="1">
        <v>0.77847222222222223</v>
      </c>
      <c r="G1878" s="1">
        <v>0.9</v>
      </c>
      <c r="H1878">
        <v>175</v>
      </c>
      <c r="I1878" t="b">
        <v>0</v>
      </c>
      <c r="J1878" t="b">
        <v>1</v>
      </c>
      <c r="K1878" t="b">
        <v>0</v>
      </c>
      <c r="L1878" t="s">
        <v>80</v>
      </c>
      <c r="M1878">
        <v>50</v>
      </c>
      <c r="N1878" t="s">
        <v>82</v>
      </c>
      <c r="O1878">
        <v>37.5</v>
      </c>
      <c r="P1878" t="s">
        <v>93</v>
      </c>
      <c r="Q1878">
        <v>0.15</v>
      </c>
      <c r="R1878" s="29">
        <v>31.875</v>
      </c>
      <c r="S1878" t="s">
        <v>39</v>
      </c>
      <c r="T1878" t="s">
        <v>57</v>
      </c>
      <c r="U1878">
        <v>33.836599999999997</v>
      </c>
      <c r="V1878">
        <v>-117.9143</v>
      </c>
      <c r="W1878">
        <f t="shared" si="58"/>
        <v>2023</v>
      </c>
      <c r="X1878" t="str">
        <f t="shared" si="59"/>
        <v>December</v>
      </c>
      <c r="Y1878" s="2">
        <v>45289</v>
      </c>
      <c r="Z1878">
        <v>7</v>
      </c>
      <c r="AA1878" t="b">
        <v>0</v>
      </c>
      <c r="AB1878" s="2">
        <v>45830</v>
      </c>
      <c r="AC1878">
        <v>20</v>
      </c>
      <c r="AD1878">
        <v>59</v>
      </c>
      <c r="AE1878">
        <v>16</v>
      </c>
      <c r="AF1878">
        <v>2.9</v>
      </c>
      <c r="AG1878">
        <v>5.62</v>
      </c>
      <c r="AH1878" s="30">
        <v>0</v>
      </c>
      <c r="AI1878">
        <v>0</v>
      </c>
      <c r="AJ1878" t="s">
        <v>58</v>
      </c>
      <c r="AK1878" t="s">
        <v>42</v>
      </c>
      <c r="AL1878" s="29">
        <f>Table1[[#This Row],[membership_tenure_months]]*Table1[[#This Row],[final_price]]</f>
        <v>637.5</v>
      </c>
    </row>
    <row r="1879" spans="1:38" x14ac:dyDescent="0.35">
      <c r="A1879">
        <v>34</v>
      </c>
      <c r="B1879" t="s">
        <v>54</v>
      </c>
      <c r="C1879">
        <v>1</v>
      </c>
      <c r="D1879" t="s">
        <v>63</v>
      </c>
      <c r="E1879" t="b">
        <v>0</v>
      </c>
      <c r="F1879" s="1">
        <v>0.52916666666666667</v>
      </c>
      <c r="G1879" s="1">
        <v>0.55625000000000002</v>
      </c>
      <c r="H1879">
        <v>39</v>
      </c>
      <c r="I1879" t="b">
        <v>1</v>
      </c>
      <c r="J1879" t="b">
        <v>1</v>
      </c>
      <c r="K1879" t="b">
        <v>1</v>
      </c>
      <c r="L1879" t="s">
        <v>36</v>
      </c>
      <c r="M1879">
        <v>20</v>
      </c>
      <c r="N1879" t="s">
        <v>82</v>
      </c>
      <c r="O1879">
        <v>15</v>
      </c>
      <c r="P1879" t="s">
        <v>46</v>
      </c>
      <c r="Q1879">
        <v>0</v>
      </c>
      <c r="R1879" s="29">
        <v>15</v>
      </c>
      <c r="S1879" t="s">
        <v>56</v>
      </c>
      <c r="T1879" t="s">
        <v>64</v>
      </c>
      <c r="U1879">
        <v>34.052199999999999</v>
      </c>
      <c r="V1879">
        <v>-118.2437</v>
      </c>
      <c r="W1879">
        <f t="shared" si="58"/>
        <v>2024</v>
      </c>
      <c r="X1879" t="str">
        <f t="shared" si="59"/>
        <v>August</v>
      </c>
      <c r="Y1879" s="2">
        <v>45514</v>
      </c>
      <c r="Z1879">
        <v>7</v>
      </c>
      <c r="AA1879" t="b">
        <v>0</v>
      </c>
      <c r="AB1879" s="2">
        <v>45843</v>
      </c>
      <c r="AC1879">
        <v>12</v>
      </c>
      <c r="AD1879">
        <v>46</v>
      </c>
      <c r="AE1879">
        <v>4</v>
      </c>
      <c r="AF1879">
        <v>0.6</v>
      </c>
      <c r="AG1879">
        <v>0</v>
      </c>
      <c r="AH1879" s="30">
        <v>0</v>
      </c>
      <c r="AI1879">
        <v>0</v>
      </c>
      <c r="AJ1879" t="s">
        <v>65</v>
      </c>
      <c r="AK1879" t="s">
        <v>42</v>
      </c>
      <c r="AL1879" s="29">
        <f>Table1[[#This Row],[membership_tenure_months]]*Table1[[#This Row],[final_price]]</f>
        <v>180</v>
      </c>
    </row>
    <row r="1880" spans="1:38" x14ac:dyDescent="0.35">
      <c r="A1880">
        <v>39</v>
      </c>
      <c r="B1880" t="s">
        <v>34</v>
      </c>
      <c r="C1880">
        <v>5</v>
      </c>
      <c r="D1880" t="s">
        <v>91</v>
      </c>
      <c r="E1880" t="b">
        <v>1</v>
      </c>
      <c r="F1880" s="1">
        <v>0.53472222222222221</v>
      </c>
      <c r="G1880" s="1">
        <v>0.62361111111111112</v>
      </c>
      <c r="H1880">
        <v>128</v>
      </c>
      <c r="I1880" t="b">
        <v>0</v>
      </c>
      <c r="J1880" t="b">
        <v>1</v>
      </c>
      <c r="K1880" t="b">
        <v>1</v>
      </c>
      <c r="L1880" t="s">
        <v>36</v>
      </c>
      <c r="M1880">
        <v>50</v>
      </c>
      <c r="N1880" t="s">
        <v>82</v>
      </c>
      <c r="O1880">
        <v>37.5</v>
      </c>
      <c r="P1880" t="s">
        <v>38</v>
      </c>
      <c r="Q1880">
        <v>0.05</v>
      </c>
      <c r="R1880" s="29">
        <v>35.625</v>
      </c>
      <c r="S1880" t="s">
        <v>39</v>
      </c>
      <c r="T1880" t="s">
        <v>57</v>
      </c>
      <c r="U1880">
        <v>33.836599999999997</v>
      </c>
      <c r="V1880">
        <v>-117.9143</v>
      </c>
      <c r="W1880">
        <f t="shared" si="58"/>
        <v>2023</v>
      </c>
      <c r="X1880" t="str">
        <f t="shared" si="59"/>
        <v>October</v>
      </c>
      <c r="Y1880" s="2">
        <v>45229</v>
      </c>
      <c r="Z1880">
        <v>2</v>
      </c>
      <c r="AA1880" t="b">
        <v>1</v>
      </c>
      <c r="AB1880" s="2">
        <v>45827</v>
      </c>
      <c r="AC1880">
        <v>22</v>
      </c>
      <c r="AD1880">
        <v>62</v>
      </c>
      <c r="AE1880">
        <v>20</v>
      </c>
      <c r="AF1880">
        <v>2.1</v>
      </c>
      <c r="AG1880">
        <v>1.88</v>
      </c>
      <c r="AH1880" s="30">
        <v>1</v>
      </c>
      <c r="AI1880">
        <v>0</v>
      </c>
      <c r="AJ1880" t="s">
        <v>58</v>
      </c>
      <c r="AK1880" t="s">
        <v>42</v>
      </c>
      <c r="AL1880" s="29">
        <f>Table1[[#This Row],[membership_tenure_months]]*Table1[[#This Row],[final_price]]</f>
        <v>783.75</v>
      </c>
    </row>
    <row r="1881" spans="1:38" x14ac:dyDescent="0.35">
      <c r="A1881">
        <v>47</v>
      </c>
      <c r="B1881" t="s">
        <v>66</v>
      </c>
      <c r="C1881">
        <v>2</v>
      </c>
      <c r="D1881" t="s">
        <v>79</v>
      </c>
      <c r="E1881" t="b">
        <v>0</v>
      </c>
      <c r="F1881" s="1">
        <v>0.55486111111111114</v>
      </c>
      <c r="G1881" s="1">
        <v>0.61805555555555558</v>
      </c>
      <c r="H1881">
        <v>91</v>
      </c>
      <c r="I1881" t="b">
        <v>1</v>
      </c>
      <c r="J1881" t="b">
        <v>1</v>
      </c>
      <c r="K1881" t="b">
        <v>1</v>
      </c>
      <c r="L1881" t="s">
        <v>80</v>
      </c>
      <c r="M1881">
        <v>70</v>
      </c>
      <c r="N1881" t="s">
        <v>82</v>
      </c>
      <c r="O1881">
        <v>52.5</v>
      </c>
      <c r="P1881" t="s">
        <v>51</v>
      </c>
      <c r="Q1881">
        <v>0.1</v>
      </c>
      <c r="R1881" s="29">
        <v>47.25</v>
      </c>
      <c r="S1881" t="s">
        <v>68</v>
      </c>
      <c r="T1881" t="s">
        <v>64</v>
      </c>
      <c r="U1881">
        <v>34.052199999999999</v>
      </c>
      <c r="V1881">
        <v>-118.2437</v>
      </c>
      <c r="W1881">
        <f t="shared" si="58"/>
        <v>2023</v>
      </c>
      <c r="X1881" t="str">
        <f t="shared" si="59"/>
        <v>June</v>
      </c>
      <c r="Y1881" s="2">
        <v>45097</v>
      </c>
      <c r="Z1881">
        <v>4</v>
      </c>
      <c r="AA1881" t="b">
        <v>1</v>
      </c>
      <c r="AB1881" s="2">
        <v>45819</v>
      </c>
      <c r="AC1881">
        <v>26</v>
      </c>
      <c r="AD1881">
        <v>70</v>
      </c>
      <c r="AE1881">
        <v>8</v>
      </c>
      <c r="AF1881">
        <v>1.5</v>
      </c>
      <c r="AG1881">
        <v>5.25</v>
      </c>
      <c r="AH1881" s="30">
        <v>1</v>
      </c>
      <c r="AI1881">
        <v>1</v>
      </c>
      <c r="AJ1881" t="s">
        <v>65</v>
      </c>
      <c r="AK1881" t="s">
        <v>42</v>
      </c>
      <c r="AL1881" s="29">
        <f>Table1[[#This Row],[membership_tenure_months]]*Table1[[#This Row],[final_price]]</f>
        <v>1228.5</v>
      </c>
    </row>
    <row r="1882" spans="1:38" x14ac:dyDescent="0.35">
      <c r="A1882">
        <v>45</v>
      </c>
      <c r="B1882" t="s">
        <v>54</v>
      </c>
      <c r="C1882">
        <v>2</v>
      </c>
      <c r="D1882" t="s">
        <v>160</v>
      </c>
      <c r="E1882" t="b">
        <v>1</v>
      </c>
      <c r="F1882" s="1">
        <v>0.7680555555555556</v>
      </c>
      <c r="G1882" s="1">
        <v>0.88958333333333328</v>
      </c>
      <c r="H1882">
        <v>175</v>
      </c>
      <c r="I1882" t="b">
        <v>1</v>
      </c>
      <c r="J1882" t="b">
        <v>1</v>
      </c>
      <c r="K1882" t="b">
        <v>0</v>
      </c>
      <c r="L1882" t="s">
        <v>36</v>
      </c>
      <c r="M1882">
        <v>20</v>
      </c>
      <c r="N1882" t="s">
        <v>82</v>
      </c>
      <c r="O1882">
        <v>15</v>
      </c>
      <c r="P1882" t="s">
        <v>93</v>
      </c>
      <c r="Q1882">
        <v>0.15</v>
      </c>
      <c r="R1882" s="29">
        <v>12.75</v>
      </c>
      <c r="S1882" t="s">
        <v>56</v>
      </c>
      <c r="T1882" t="s">
        <v>76</v>
      </c>
      <c r="U1882">
        <v>37.774900000000002</v>
      </c>
      <c r="V1882">
        <v>-122.4194</v>
      </c>
      <c r="W1882">
        <f t="shared" si="58"/>
        <v>2022</v>
      </c>
      <c r="X1882" t="str">
        <f t="shared" si="59"/>
        <v>December</v>
      </c>
      <c r="Y1882" s="2">
        <v>44900</v>
      </c>
      <c r="Z1882">
        <v>6</v>
      </c>
      <c r="AA1882" t="b">
        <v>1</v>
      </c>
      <c r="AB1882" s="2">
        <v>45808</v>
      </c>
      <c r="AC1882">
        <v>32</v>
      </c>
      <c r="AD1882">
        <v>81</v>
      </c>
      <c r="AE1882">
        <v>8</v>
      </c>
      <c r="AF1882">
        <v>2.9</v>
      </c>
      <c r="AG1882">
        <v>2.25</v>
      </c>
      <c r="AH1882" s="30">
        <v>1</v>
      </c>
      <c r="AI1882">
        <v>0</v>
      </c>
      <c r="AJ1882" t="s">
        <v>77</v>
      </c>
      <c r="AK1882" t="s">
        <v>42</v>
      </c>
      <c r="AL1882" s="29">
        <f>Table1[[#This Row],[membership_tenure_months]]*Table1[[#This Row],[final_price]]</f>
        <v>408</v>
      </c>
    </row>
    <row r="1883" spans="1:38" x14ac:dyDescent="0.35">
      <c r="A1883">
        <v>14</v>
      </c>
      <c r="B1883" t="s">
        <v>34</v>
      </c>
      <c r="C1883">
        <v>3</v>
      </c>
      <c r="D1883" t="s">
        <v>152</v>
      </c>
      <c r="E1883" t="b">
        <v>0</v>
      </c>
      <c r="F1883" s="1">
        <v>0.86944444444444446</v>
      </c>
      <c r="G1883" s="1">
        <v>0.91805555555555551</v>
      </c>
      <c r="H1883">
        <v>70</v>
      </c>
      <c r="I1883" t="b">
        <v>1</v>
      </c>
      <c r="J1883" t="b">
        <v>1</v>
      </c>
      <c r="K1883" t="b">
        <v>1</v>
      </c>
      <c r="L1883" t="s">
        <v>80</v>
      </c>
      <c r="M1883">
        <v>50</v>
      </c>
      <c r="N1883" t="s">
        <v>37</v>
      </c>
      <c r="O1883">
        <v>50</v>
      </c>
      <c r="P1883" t="s">
        <v>93</v>
      </c>
      <c r="Q1883">
        <v>0.15</v>
      </c>
      <c r="R1883" s="29">
        <v>42.5</v>
      </c>
      <c r="S1883" t="s">
        <v>39</v>
      </c>
      <c r="T1883" t="s">
        <v>48</v>
      </c>
      <c r="U1883">
        <v>36.7378</v>
      </c>
      <c r="V1883">
        <v>-119.7871</v>
      </c>
      <c r="W1883">
        <f t="shared" si="58"/>
        <v>2023</v>
      </c>
      <c r="X1883" t="str">
        <f t="shared" si="59"/>
        <v>August</v>
      </c>
      <c r="Y1883" s="2">
        <v>45153</v>
      </c>
      <c r="Z1883">
        <v>3</v>
      </c>
      <c r="AA1883" t="b">
        <v>1</v>
      </c>
      <c r="AB1883" s="2">
        <v>45822</v>
      </c>
      <c r="AC1883">
        <v>24</v>
      </c>
      <c r="AD1883">
        <v>67</v>
      </c>
      <c r="AE1883">
        <v>12</v>
      </c>
      <c r="AF1883">
        <v>1.2</v>
      </c>
      <c r="AG1883">
        <v>7.5</v>
      </c>
      <c r="AH1883" s="30">
        <v>1</v>
      </c>
      <c r="AI1883">
        <v>0</v>
      </c>
      <c r="AJ1883" t="s">
        <v>49</v>
      </c>
      <c r="AK1883" t="s">
        <v>42</v>
      </c>
      <c r="AL1883" s="29">
        <f>Table1[[#This Row],[membership_tenure_months]]*Table1[[#This Row],[final_price]]</f>
        <v>1020</v>
      </c>
    </row>
    <row r="1884" spans="1:38" x14ac:dyDescent="0.35">
      <c r="A1884">
        <v>22</v>
      </c>
      <c r="B1884" t="s">
        <v>66</v>
      </c>
      <c r="C1884">
        <v>3</v>
      </c>
      <c r="D1884" t="s">
        <v>125</v>
      </c>
      <c r="E1884" t="b">
        <v>1</v>
      </c>
      <c r="F1884" s="1">
        <v>0.49027777777777776</v>
      </c>
      <c r="G1884" s="1">
        <v>0.57430555555555551</v>
      </c>
      <c r="H1884">
        <v>121</v>
      </c>
      <c r="I1884" t="b">
        <v>0</v>
      </c>
      <c r="J1884" t="b">
        <v>1</v>
      </c>
      <c r="K1884" t="b">
        <v>1</v>
      </c>
      <c r="L1884" t="s">
        <v>80</v>
      </c>
      <c r="M1884">
        <v>70</v>
      </c>
      <c r="N1884" t="s">
        <v>37</v>
      </c>
      <c r="O1884">
        <v>70</v>
      </c>
      <c r="P1884" t="s">
        <v>46</v>
      </c>
      <c r="Q1884">
        <v>0</v>
      </c>
      <c r="R1884" s="29">
        <v>70</v>
      </c>
      <c r="S1884" t="s">
        <v>68</v>
      </c>
      <c r="T1884" t="s">
        <v>69</v>
      </c>
      <c r="U1884">
        <v>32.715699999999998</v>
      </c>
      <c r="V1884">
        <v>-117.1611</v>
      </c>
      <c r="W1884">
        <f t="shared" si="58"/>
        <v>2023</v>
      </c>
      <c r="X1884" t="str">
        <f t="shared" si="59"/>
        <v>April</v>
      </c>
      <c r="Y1884" s="2">
        <v>45020</v>
      </c>
      <c r="Z1884">
        <v>1</v>
      </c>
      <c r="AA1884" t="b">
        <v>1</v>
      </c>
      <c r="AB1884" s="2">
        <v>45815</v>
      </c>
      <c r="AC1884">
        <v>28</v>
      </c>
      <c r="AD1884">
        <v>74</v>
      </c>
      <c r="AE1884">
        <v>12</v>
      </c>
      <c r="AF1884">
        <v>2</v>
      </c>
      <c r="AG1884">
        <v>0</v>
      </c>
      <c r="AH1884" s="30">
        <v>1</v>
      </c>
      <c r="AI1884">
        <v>1</v>
      </c>
      <c r="AJ1884" t="s">
        <v>70</v>
      </c>
      <c r="AK1884" t="s">
        <v>42</v>
      </c>
      <c r="AL1884" s="29">
        <f>Table1[[#This Row],[membership_tenure_months]]*Table1[[#This Row],[final_price]]</f>
        <v>1960</v>
      </c>
    </row>
    <row r="1885" spans="1:38" x14ac:dyDescent="0.35">
      <c r="A1885">
        <v>49</v>
      </c>
      <c r="B1885" t="s">
        <v>34</v>
      </c>
      <c r="C1885">
        <v>1</v>
      </c>
      <c r="D1885" t="s">
        <v>90</v>
      </c>
      <c r="E1885" t="b">
        <v>1</v>
      </c>
      <c r="F1885" s="1">
        <v>0.84930555555555554</v>
      </c>
      <c r="G1885" s="1">
        <v>0.88055555555555554</v>
      </c>
      <c r="H1885">
        <v>45</v>
      </c>
      <c r="I1885" t="b">
        <v>1</v>
      </c>
      <c r="J1885" t="b">
        <v>0</v>
      </c>
      <c r="K1885" t="b">
        <v>1</v>
      </c>
      <c r="L1885" t="s">
        <v>36</v>
      </c>
      <c r="M1885">
        <v>50</v>
      </c>
      <c r="N1885" t="s">
        <v>37</v>
      </c>
      <c r="O1885">
        <v>50</v>
      </c>
      <c r="P1885" t="s">
        <v>93</v>
      </c>
      <c r="Q1885">
        <v>0.15</v>
      </c>
      <c r="R1885" s="29">
        <v>42.5</v>
      </c>
      <c r="S1885" t="s">
        <v>39</v>
      </c>
      <c r="T1885" t="s">
        <v>40</v>
      </c>
      <c r="U1885">
        <v>37.338200000000001</v>
      </c>
      <c r="V1885">
        <v>-121.88630000000001</v>
      </c>
      <c r="W1885">
        <f t="shared" si="58"/>
        <v>2025</v>
      </c>
      <c r="X1885" t="str">
        <f t="shared" si="59"/>
        <v>January</v>
      </c>
      <c r="Y1885" s="2">
        <v>45660</v>
      </c>
      <c r="Z1885">
        <v>0</v>
      </c>
      <c r="AA1885" t="b">
        <v>1</v>
      </c>
      <c r="AB1885" s="2">
        <v>45851</v>
      </c>
      <c r="AC1885">
        <v>7</v>
      </c>
      <c r="AD1885">
        <v>38</v>
      </c>
      <c r="AE1885">
        <v>4</v>
      </c>
      <c r="AF1885">
        <v>0.8</v>
      </c>
      <c r="AG1885">
        <v>7.5</v>
      </c>
      <c r="AH1885" s="30">
        <v>0</v>
      </c>
      <c r="AI1885">
        <v>0</v>
      </c>
      <c r="AJ1885" t="s">
        <v>41</v>
      </c>
      <c r="AK1885" t="s">
        <v>42</v>
      </c>
      <c r="AL1885" s="29">
        <f>Table1[[#This Row],[membership_tenure_months]]*Table1[[#This Row],[final_price]]</f>
        <v>297.5</v>
      </c>
    </row>
    <row r="1886" spans="1:38" x14ac:dyDescent="0.35">
      <c r="A1886">
        <v>32</v>
      </c>
      <c r="B1886" t="s">
        <v>43</v>
      </c>
      <c r="C1886">
        <v>3</v>
      </c>
      <c r="D1886" t="s">
        <v>172</v>
      </c>
      <c r="E1886" t="b">
        <v>1</v>
      </c>
      <c r="F1886" s="1">
        <v>0.72847222222222219</v>
      </c>
      <c r="G1886" s="1">
        <v>0.78263888888888888</v>
      </c>
      <c r="H1886">
        <v>78</v>
      </c>
      <c r="I1886" t="b">
        <v>1</v>
      </c>
      <c r="J1886" t="b">
        <v>0</v>
      </c>
      <c r="K1886" t="b">
        <v>1</v>
      </c>
      <c r="L1886" t="s">
        <v>36</v>
      </c>
      <c r="M1886">
        <v>30</v>
      </c>
      <c r="N1886" t="s">
        <v>82</v>
      </c>
      <c r="O1886">
        <v>22.5</v>
      </c>
      <c r="P1886" t="s">
        <v>38</v>
      </c>
      <c r="Q1886">
        <v>0.05</v>
      </c>
      <c r="R1886" s="29">
        <v>21.375</v>
      </c>
      <c r="S1886" t="s">
        <v>47</v>
      </c>
      <c r="T1886" t="s">
        <v>83</v>
      </c>
      <c r="U1886">
        <v>33.770099999999999</v>
      </c>
      <c r="V1886">
        <v>-118.19370000000001</v>
      </c>
      <c r="W1886">
        <f t="shared" si="58"/>
        <v>2024</v>
      </c>
      <c r="X1886" t="str">
        <f t="shared" si="59"/>
        <v>February</v>
      </c>
      <c r="Y1886" s="2">
        <v>45339</v>
      </c>
      <c r="Z1886">
        <v>0</v>
      </c>
      <c r="AA1886" t="b">
        <v>1</v>
      </c>
      <c r="AB1886" s="2">
        <v>45833</v>
      </c>
      <c r="AC1886">
        <v>18</v>
      </c>
      <c r="AD1886">
        <v>56</v>
      </c>
      <c r="AE1886">
        <v>12</v>
      </c>
      <c r="AF1886">
        <v>1.3</v>
      </c>
      <c r="AG1886">
        <v>1.1200000000000001</v>
      </c>
      <c r="AH1886" s="30">
        <v>0</v>
      </c>
      <c r="AI1886">
        <v>0</v>
      </c>
      <c r="AJ1886" t="s">
        <v>84</v>
      </c>
      <c r="AK1886" t="s">
        <v>42</v>
      </c>
      <c r="AL1886" s="29">
        <f>Table1[[#This Row],[membership_tenure_months]]*Table1[[#This Row],[final_price]]</f>
        <v>384.75</v>
      </c>
    </row>
    <row r="1887" spans="1:38" x14ac:dyDescent="0.35">
      <c r="A1887">
        <v>47</v>
      </c>
      <c r="B1887" t="s">
        <v>34</v>
      </c>
      <c r="C1887">
        <v>2</v>
      </c>
      <c r="D1887" t="s">
        <v>142</v>
      </c>
      <c r="E1887" t="b">
        <v>1</v>
      </c>
      <c r="F1887" s="1">
        <v>0.36041666666666666</v>
      </c>
      <c r="G1887" s="1">
        <v>0.40138888888888891</v>
      </c>
      <c r="H1887">
        <v>59</v>
      </c>
      <c r="I1887" t="b">
        <v>1</v>
      </c>
      <c r="J1887" t="b">
        <v>1</v>
      </c>
      <c r="K1887" t="b">
        <v>1</v>
      </c>
      <c r="L1887" t="s">
        <v>75</v>
      </c>
      <c r="M1887">
        <v>50</v>
      </c>
      <c r="N1887" t="s">
        <v>82</v>
      </c>
      <c r="O1887">
        <v>37.5</v>
      </c>
      <c r="P1887" t="s">
        <v>51</v>
      </c>
      <c r="Q1887">
        <v>0.1</v>
      </c>
      <c r="R1887" s="29">
        <v>33.75</v>
      </c>
      <c r="S1887" t="s">
        <v>39</v>
      </c>
      <c r="T1887" t="s">
        <v>69</v>
      </c>
      <c r="U1887">
        <v>32.715699999999998</v>
      </c>
      <c r="V1887">
        <v>-117.1611</v>
      </c>
      <c r="W1887">
        <f t="shared" si="58"/>
        <v>2025</v>
      </c>
      <c r="X1887" t="str">
        <f t="shared" si="59"/>
        <v>June</v>
      </c>
      <c r="Y1887" s="2">
        <v>45821</v>
      </c>
      <c r="Z1887">
        <v>6</v>
      </c>
      <c r="AA1887" t="b">
        <v>1</v>
      </c>
      <c r="AB1887" s="2">
        <v>45860</v>
      </c>
      <c r="AC1887">
        <v>2</v>
      </c>
      <c r="AD1887">
        <v>29</v>
      </c>
      <c r="AE1887">
        <v>8</v>
      </c>
      <c r="AF1887">
        <v>1</v>
      </c>
      <c r="AG1887">
        <v>3.75</v>
      </c>
      <c r="AH1887" s="30">
        <v>0</v>
      </c>
      <c r="AI1887">
        <v>0</v>
      </c>
      <c r="AJ1887" t="s">
        <v>70</v>
      </c>
      <c r="AK1887" t="s">
        <v>42</v>
      </c>
      <c r="AL1887" s="29">
        <f>Table1[[#This Row],[membership_tenure_months]]*Table1[[#This Row],[final_price]]</f>
        <v>67.5</v>
      </c>
    </row>
    <row r="1888" spans="1:38" x14ac:dyDescent="0.35">
      <c r="A1888">
        <v>17</v>
      </c>
      <c r="B1888" t="s">
        <v>43</v>
      </c>
      <c r="C1888">
        <v>3</v>
      </c>
      <c r="D1888" t="s">
        <v>150</v>
      </c>
      <c r="E1888" t="b">
        <v>0</v>
      </c>
      <c r="F1888" s="1">
        <v>0.64166666666666672</v>
      </c>
      <c r="G1888" s="1">
        <v>0.73750000000000004</v>
      </c>
      <c r="H1888">
        <v>138</v>
      </c>
      <c r="I1888" t="b">
        <v>0</v>
      </c>
      <c r="J1888" t="b">
        <v>0</v>
      </c>
      <c r="K1888" t="b">
        <v>1</v>
      </c>
      <c r="L1888" t="s">
        <v>36</v>
      </c>
      <c r="M1888">
        <v>30</v>
      </c>
      <c r="N1888" t="s">
        <v>82</v>
      </c>
      <c r="O1888">
        <v>22.5</v>
      </c>
      <c r="P1888" t="s">
        <v>46</v>
      </c>
      <c r="Q1888">
        <v>0</v>
      </c>
      <c r="R1888" s="29">
        <v>22.5</v>
      </c>
      <c r="S1888" t="s">
        <v>47</v>
      </c>
      <c r="T1888" t="s">
        <v>83</v>
      </c>
      <c r="U1888">
        <v>33.770099999999999</v>
      </c>
      <c r="V1888">
        <v>-118.19370000000001</v>
      </c>
      <c r="W1888">
        <f t="shared" si="58"/>
        <v>2024</v>
      </c>
      <c r="X1888" t="str">
        <f t="shared" si="59"/>
        <v>October</v>
      </c>
      <c r="Y1888" s="2">
        <v>45568</v>
      </c>
      <c r="Z1888">
        <v>0</v>
      </c>
      <c r="AA1888" t="b">
        <v>0</v>
      </c>
      <c r="AB1888" s="2">
        <v>45846</v>
      </c>
      <c r="AC1888">
        <v>10</v>
      </c>
      <c r="AD1888">
        <v>43</v>
      </c>
      <c r="AE1888">
        <v>12</v>
      </c>
      <c r="AF1888">
        <v>2.2999999999999998</v>
      </c>
      <c r="AG1888">
        <v>0</v>
      </c>
      <c r="AH1888" s="30">
        <v>0</v>
      </c>
      <c r="AI1888">
        <v>0</v>
      </c>
      <c r="AJ1888" t="s">
        <v>84</v>
      </c>
      <c r="AK1888" t="s">
        <v>42</v>
      </c>
      <c r="AL1888" s="29">
        <f>Table1[[#This Row],[membership_tenure_months]]*Table1[[#This Row],[final_price]]</f>
        <v>225</v>
      </c>
    </row>
    <row r="1889" spans="1:38" x14ac:dyDescent="0.35">
      <c r="A1889">
        <v>29</v>
      </c>
      <c r="B1889" t="s">
        <v>66</v>
      </c>
      <c r="C1889">
        <v>2</v>
      </c>
      <c r="D1889" t="s">
        <v>59</v>
      </c>
      <c r="E1889" t="b">
        <v>0</v>
      </c>
      <c r="F1889" s="1">
        <v>0.71458333333333335</v>
      </c>
      <c r="G1889" s="1">
        <v>0.75416666666666665</v>
      </c>
      <c r="H1889">
        <v>57</v>
      </c>
      <c r="I1889" t="b">
        <v>0</v>
      </c>
      <c r="J1889" t="b">
        <v>1</v>
      </c>
      <c r="K1889" t="b">
        <v>1</v>
      </c>
      <c r="L1889" t="s">
        <v>36</v>
      </c>
      <c r="M1889">
        <v>70</v>
      </c>
      <c r="N1889" t="s">
        <v>37</v>
      </c>
      <c r="O1889">
        <v>70</v>
      </c>
      <c r="P1889" t="s">
        <v>46</v>
      </c>
      <c r="Q1889">
        <v>0</v>
      </c>
      <c r="R1889" s="29">
        <v>70</v>
      </c>
      <c r="S1889" t="s">
        <v>68</v>
      </c>
      <c r="T1889" t="s">
        <v>64</v>
      </c>
      <c r="U1889">
        <v>34.052199999999999</v>
      </c>
      <c r="V1889">
        <v>-118.2437</v>
      </c>
      <c r="W1889">
        <f t="shared" si="58"/>
        <v>2023</v>
      </c>
      <c r="X1889" t="str">
        <f t="shared" si="59"/>
        <v>May</v>
      </c>
      <c r="Y1889" s="2">
        <v>45057</v>
      </c>
      <c r="Z1889">
        <v>8</v>
      </c>
      <c r="AA1889" t="b">
        <v>1</v>
      </c>
      <c r="AB1889" s="2">
        <v>45817</v>
      </c>
      <c r="AC1889">
        <v>27</v>
      </c>
      <c r="AD1889">
        <v>72</v>
      </c>
      <c r="AE1889">
        <v>8</v>
      </c>
      <c r="AF1889">
        <v>1</v>
      </c>
      <c r="AG1889">
        <v>0</v>
      </c>
      <c r="AH1889" s="30">
        <v>1</v>
      </c>
      <c r="AI1889">
        <v>1</v>
      </c>
      <c r="AJ1889" t="s">
        <v>65</v>
      </c>
      <c r="AK1889" t="s">
        <v>42</v>
      </c>
      <c r="AL1889" s="29">
        <f>Table1[[#This Row],[membership_tenure_months]]*Table1[[#This Row],[final_price]]</f>
        <v>1890</v>
      </c>
    </row>
    <row r="1890" spans="1:38" x14ac:dyDescent="0.35">
      <c r="A1890">
        <v>35</v>
      </c>
      <c r="B1890" t="s">
        <v>54</v>
      </c>
      <c r="C1890">
        <v>5</v>
      </c>
      <c r="D1890" t="s">
        <v>123</v>
      </c>
      <c r="E1890" t="b">
        <v>0</v>
      </c>
      <c r="F1890" s="1">
        <v>0.44513888888888886</v>
      </c>
      <c r="G1890" s="1">
        <v>0.57013888888888886</v>
      </c>
      <c r="H1890">
        <v>180</v>
      </c>
      <c r="I1890" t="b">
        <v>0</v>
      </c>
      <c r="J1890" t="b">
        <v>0</v>
      </c>
      <c r="K1890" t="b">
        <v>1</v>
      </c>
      <c r="L1890" t="s">
        <v>80</v>
      </c>
      <c r="M1890">
        <v>20</v>
      </c>
      <c r="N1890" t="s">
        <v>37</v>
      </c>
      <c r="O1890">
        <v>20</v>
      </c>
      <c r="P1890" t="s">
        <v>93</v>
      </c>
      <c r="Q1890">
        <v>0.15</v>
      </c>
      <c r="R1890" s="29">
        <v>17</v>
      </c>
      <c r="S1890" t="s">
        <v>56</v>
      </c>
      <c r="T1890" t="s">
        <v>57</v>
      </c>
      <c r="U1890">
        <v>33.836599999999997</v>
      </c>
      <c r="V1890">
        <v>-117.9143</v>
      </c>
      <c r="W1890">
        <f t="shared" si="58"/>
        <v>2022</v>
      </c>
      <c r="X1890" t="str">
        <f t="shared" si="59"/>
        <v>August</v>
      </c>
      <c r="Y1890" s="2">
        <v>44774</v>
      </c>
      <c r="Z1890">
        <v>0</v>
      </c>
      <c r="AA1890" t="b">
        <v>0</v>
      </c>
      <c r="AB1890" s="2">
        <v>45801</v>
      </c>
      <c r="AC1890">
        <v>36</v>
      </c>
      <c r="AD1890">
        <v>88</v>
      </c>
      <c r="AE1890">
        <v>20</v>
      </c>
      <c r="AF1890">
        <v>3</v>
      </c>
      <c r="AG1890">
        <v>3</v>
      </c>
      <c r="AH1890" s="30">
        <v>1</v>
      </c>
      <c r="AI1890">
        <v>0</v>
      </c>
      <c r="AJ1890" t="s">
        <v>58</v>
      </c>
      <c r="AK1890" t="s">
        <v>42</v>
      </c>
      <c r="AL1890" s="29">
        <f>Table1[[#This Row],[membership_tenure_months]]*Table1[[#This Row],[final_price]]</f>
        <v>612</v>
      </c>
    </row>
    <row r="1891" spans="1:38" x14ac:dyDescent="0.35">
      <c r="A1891">
        <v>43</v>
      </c>
      <c r="B1891" t="s">
        <v>43</v>
      </c>
      <c r="C1891">
        <v>4</v>
      </c>
      <c r="D1891" t="s">
        <v>117</v>
      </c>
      <c r="E1891" t="b">
        <v>1</v>
      </c>
      <c r="F1891" s="1">
        <v>0.44305555555555554</v>
      </c>
      <c r="G1891" s="1">
        <v>0.48680555555555555</v>
      </c>
      <c r="H1891">
        <v>63</v>
      </c>
      <c r="I1891" t="b">
        <v>1</v>
      </c>
      <c r="J1891" t="b">
        <v>1</v>
      </c>
      <c r="K1891" t="b">
        <v>1</v>
      </c>
      <c r="L1891" t="s">
        <v>36</v>
      </c>
      <c r="M1891">
        <v>30</v>
      </c>
      <c r="N1891" t="s">
        <v>82</v>
      </c>
      <c r="O1891">
        <v>22.5</v>
      </c>
      <c r="P1891" t="s">
        <v>38</v>
      </c>
      <c r="Q1891">
        <v>0.05</v>
      </c>
      <c r="R1891" s="29">
        <v>21.375</v>
      </c>
      <c r="S1891" t="s">
        <v>47</v>
      </c>
      <c r="T1891" t="s">
        <v>72</v>
      </c>
      <c r="U1891">
        <v>35.3733</v>
      </c>
      <c r="V1891">
        <v>-119.0187</v>
      </c>
      <c r="W1891">
        <f t="shared" si="58"/>
        <v>2025</v>
      </c>
      <c r="X1891" t="str">
        <f t="shared" si="59"/>
        <v>March</v>
      </c>
      <c r="Y1891" s="2">
        <v>45725</v>
      </c>
      <c r="Z1891">
        <v>7</v>
      </c>
      <c r="AA1891" t="b">
        <v>1</v>
      </c>
      <c r="AB1891" s="2">
        <v>45855</v>
      </c>
      <c r="AC1891">
        <v>5</v>
      </c>
      <c r="AD1891">
        <v>34</v>
      </c>
      <c r="AE1891">
        <v>16</v>
      </c>
      <c r="AF1891">
        <v>1</v>
      </c>
      <c r="AG1891">
        <v>1.1200000000000001</v>
      </c>
      <c r="AH1891" s="30">
        <v>0</v>
      </c>
      <c r="AI1891">
        <v>0</v>
      </c>
      <c r="AJ1891" t="s">
        <v>73</v>
      </c>
      <c r="AK1891" t="s">
        <v>42</v>
      </c>
      <c r="AL1891" s="29">
        <f>Table1[[#This Row],[membership_tenure_months]]*Table1[[#This Row],[final_price]]</f>
        <v>106.875</v>
      </c>
    </row>
    <row r="1892" spans="1:38" x14ac:dyDescent="0.35">
      <c r="A1892">
        <v>43</v>
      </c>
      <c r="B1892" t="s">
        <v>34</v>
      </c>
      <c r="C1892">
        <v>5</v>
      </c>
      <c r="D1892" t="s">
        <v>106</v>
      </c>
      <c r="E1892" t="b">
        <v>0</v>
      </c>
      <c r="F1892" s="1">
        <v>0.52152777777777781</v>
      </c>
      <c r="G1892" s="1">
        <v>0.59097222222222223</v>
      </c>
      <c r="H1892">
        <v>100</v>
      </c>
      <c r="I1892" t="b">
        <v>1</v>
      </c>
      <c r="J1892" t="b">
        <v>1</v>
      </c>
      <c r="K1892" t="b">
        <v>0</v>
      </c>
      <c r="L1892" t="s">
        <v>80</v>
      </c>
      <c r="M1892">
        <v>50</v>
      </c>
      <c r="N1892" t="s">
        <v>37</v>
      </c>
      <c r="O1892">
        <v>50</v>
      </c>
      <c r="P1892" t="s">
        <v>46</v>
      </c>
      <c r="Q1892">
        <v>0</v>
      </c>
      <c r="R1892" s="29">
        <v>50</v>
      </c>
      <c r="S1892" t="s">
        <v>39</v>
      </c>
      <c r="T1892" t="s">
        <v>83</v>
      </c>
      <c r="U1892">
        <v>33.770099999999999</v>
      </c>
      <c r="V1892">
        <v>-118.19370000000001</v>
      </c>
      <c r="W1892">
        <f t="shared" si="58"/>
        <v>2024</v>
      </c>
      <c r="X1892" t="str">
        <f t="shared" si="59"/>
        <v>April</v>
      </c>
      <c r="Y1892" s="2">
        <v>45403</v>
      </c>
      <c r="Z1892">
        <v>7</v>
      </c>
      <c r="AA1892" t="b">
        <v>1</v>
      </c>
      <c r="AB1892" s="2">
        <v>45836</v>
      </c>
      <c r="AC1892">
        <v>16</v>
      </c>
      <c r="AD1892">
        <v>53</v>
      </c>
      <c r="AE1892">
        <v>20</v>
      </c>
      <c r="AF1892">
        <v>1.7</v>
      </c>
      <c r="AG1892">
        <v>0</v>
      </c>
      <c r="AH1892" s="30">
        <v>0</v>
      </c>
      <c r="AI1892">
        <v>1</v>
      </c>
      <c r="AJ1892" t="s">
        <v>84</v>
      </c>
      <c r="AK1892" t="s">
        <v>42</v>
      </c>
      <c r="AL1892" s="29">
        <f>Table1[[#This Row],[membership_tenure_months]]*Table1[[#This Row],[final_price]]</f>
        <v>800</v>
      </c>
    </row>
    <row r="1893" spans="1:38" x14ac:dyDescent="0.35">
      <c r="A1893">
        <v>25</v>
      </c>
      <c r="B1893" t="s">
        <v>43</v>
      </c>
      <c r="C1893">
        <v>2</v>
      </c>
      <c r="D1893" t="s">
        <v>89</v>
      </c>
      <c r="E1893" t="b">
        <v>0</v>
      </c>
      <c r="F1893" s="1">
        <v>0.44305555555555554</v>
      </c>
      <c r="G1893" s="1">
        <v>0.52222222222222225</v>
      </c>
      <c r="H1893">
        <v>114</v>
      </c>
      <c r="I1893" t="b">
        <v>1</v>
      </c>
      <c r="J1893" t="b">
        <v>1</v>
      </c>
      <c r="K1893" t="b">
        <v>0</v>
      </c>
      <c r="L1893" t="s">
        <v>45</v>
      </c>
      <c r="M1893">
        <v>30</v>
      </c>
      <c r="N1893" t="s">
        <v>82</v>
      </c>
      <c r="O1893">
        <v>22.5</v>
      </c>
      <c r="P1893" t="s">
        <v>38</v>
      </c>
      <c r="Q1893">
        <v>0.05</v>
      </c>
      <c r="R1893" s="29">
        <v>21.375</v>
      </c>
      <c r="S1893" t="s">
        <v>47</v>
      </c>
      <c r="T1893" t="s">
        <v>61</v>
      </c>
      <c r="U1893">
        <v>38.581600000000002</v>
      </c>
      <c r="V1893">
        <v>-121.4944</v>
      </c>
      <c r="W1893">
        <f t="shared" si="58"/>
        <v>2023</v>
      </c>
      <c r="X1893" t="str">
        <f t="shared" si="59"/>
        <v>February</v>
      </c>
      <c r="Y1893" s="2">
        <v>44978</v>
      </c>
      <c r="Z1893">
        <v>3</v>
      </c>
      <c r="AA1893" t="b">
        <v>0</v>
      </c>
      <c r="AB1893" s="2">
        <v>45812</v>
      </c>
      <c r="AC1893">
        <v>30</v>
      </c>
      <c r="AD1893">
        <v>77</v>
      </c>
      <c r="AE1893">
        <v>8</v>
      </c>
      <c r="AF1893">
        <v>1.9</v>
      </c>
      <c r="AG1893">
        <v>1.1200000000000001</v>
      </c>
      <c r="AH1893" s="30">
        <v>1</v>
      </c>
      <c r="AI1893">
        <v>0</v>
      </c>
      <c r="AJ1893" t="s">
        <v>62</v>
      </c>
      <c r="AK1893" t="s">
        <v>42</v>
      </c>
      <c r="AL1893" s="29">
        <f>Table1[[#This Row],[membership_tenure_months]]*Table1[[#This Row],[final_price]]</f>
        <v>641.25</v>
      </c>
    </row>
    <row r="1894" spans="1:38" x14ac:dyDescent="0.35">
      <c r="A1894">
        <v>33</v>
      </c>
      <c r="B1894" t="s">
        <v>34</v>
      </c>
      <c r="C1894">
        <v>3</v>
      </c>
      <c r="D1894" t="s">
        <v>100</v>
      </c>
      <c r="E1894" t="b">
        <v>1</v>
      </c>
      <c r="F1894" s="1">
        <v>0.5493055555555556</v>
      </c>
      <c r="G1894" s="1">
        <v>0.66388888888888886</v>
      </c>
      <c r="H1894">
        <v>165</v>
      </c>
      <c r="I1894" t="b">
        <v>1</v>
      </c>
      <c r="J1894" t="b">
        <v>0</v>
      </c>
      <c r="K1894" t="b">
        <v>0</v>
      </c>
      <c r="L1894" t="s">
        <v>36</v>
      </c>
      <c r="M1894">
        <v>50</v>
      </c>
      <c r="N1894" t="s">
        <v>37</v>
      </c>
      <c r="O1894">
        <v>50</v>
      </c>
      <c r="P1894" t="s">
        <v>38</v>
      </c>
      <c r="Q1894">
        <v>0.05</v>
      </c>
      <c r="R1894" s="29">
        <v>47.5</v>
      </c>
      <c r="S1894" t="s">
        <v>39</v>
      </c>
      <c r="T1894" t="s">
        <v>61</v>
      </c>
      <c r="U1894">
        <v>38.581600000000002</v>
      </c>
      <c r="V1894">
        <v>-121.4944</v>
      </c>
      <c r="W1894">
        <f t="shared" si="58"/>
        <v>2024</v>
      </c>
      <c r="X1894" t="str">
        <f t="shared" si="59"/>
        <v>November</v>
      </c>
      <c r="Y1894" s="2">
        <v>45613</v>
      </c>
      <c r="Z1894">
        <v>0</v>
      </c>
      <c r="AA1894" t="b">
        <v>1</v>
      </c>
      <c r="AB1894" s="2">
        <v>45848</v>
      </c>
      <c r="AC1894">
        <v>9</v>
      </c>
      <c r="AD1894">
        <v>41</v>
      </c>
      <c r="AE1894">
        <v>12</v>
      </c>
      <c r="AF1894">
        <v>2.8</v>
      </c>
      <c r="AG1894">
        <v>2.5</v>
      </c>
      <c r="AH1894" s="30">
        <v>0</v>
      </c>
      <c r="AI1894">
        <v>1</v>
      </c>
      <c r="AJ1894" t="s">
        <v>62</v>
      </c>
      <c r="AK1894" t="s">
        <v>42</v>
      </c>
      <c r="AL1894" s="29">
        <f>Table1[[#This Row],[membership_tenure_months]]*Table1[[#This Row],[final_price]]</f>
        <v>427.5</v>
      </c>
    </row>
    <row r="1895" spans="1:38" x14ac:dyDescent="0.35">
      <c r="A1895">
        <v>39</v>
      </c>
      <c r="B1895" t="s">
        <v>66</v>
      </c>
      <c r="C1895">
        <v>4</v>
      </c>
      <c r="D1895" t="s">
        <v>176</v>
      </c>
      <c r="E1895" t="b">
        <v>1</v>
      </c>
      <c r="F1895" s="1">
        <v>0.44027777777777777</v>
      </c>
      <c r="G1895" s="1">
        <v>0.47708333333333336</v>
      </c>
      <c r="H1895">
        <v>53</v>
      </c>
      <c r="I1895" t="b">
        <v>0</v>
      </c>
      <c r="J1895" t="b">
        <v>0</v>
      </c>
      <c r="K1895" t="b">
        <v>1</v>
      </c>
      <c r="L1895" t="s">
        <v>60</v>
      </c>
      <c r="M1895">
        <v>70</v>
      </c>
      <c r="N1895" t="s">
        <v>82</v>
      </c>
      <c r="O1895">
        <v>52.5</v>
      </c>
      <c r="P1895" t="s">
        <v>51</v>
      </c>
      <c r="Q1895">
        <v>0.1</v>
      </c>
      <c r="R1895" s="29">
        <v>47.25</v>
      </c>
      <c r="S1895" t="s">
        <v>68</v>
      </c>
      <c r="T1895" t="s">
        <v>69</v>
      </c>
      <c r="U1895">
        <v>32.715699999999998</v>
      </c>
      <c r="V1895">
        <v>-117.1611</v>
      </c>
      <c r="W1895">
        <f t="shared" si="58"/>
        <v>2023</v>
      </c>
      <c r="X1895" t="str">
        <f t="shared" si="59"/>
        <v>November</v>
      </c>
      <c r="Y1895" s="2">
        <v>45239</v>
      </c>
      <c r="Z1895">
        <v>0</v>
      </c>
      <c r="AA1895" t="b">
        <v>1</v>
      </c>
      <c r="AB1895" s="2">
        <v>45827</v>
      </c>
      <c r="AC1895">
        <v>21</v>
      </c>
      <c r="AD1895">
        <v>62</v>
      </c>
      <c r="AE1895">
        <v>16</v>
      </c>
      <c r="AF1895">
        <v>0.9</v>
      </c>
      <c r="AG1895">
        <v>5.25</v>
      </c>
      <c r="AH1895" s="30">
        <v>1</v>
      </c>
      <c r="AI1895">
        <v>1</v>
      </c>
      <c r="AJ1895" t="s">
        <v>70</v>
      </c>
      <c r="AK1895" t="s">
        <v>42</v>
      </c>
      <c r="AL1895" s="29">
        <f>Table1[[#This Row],[membership_tenure_months]]*Table1[[#This Row],[final_price]]</f>
        <v>992.25</v>
      </c>
    </row>
    <row r="1896" spans="1:38" x14ac:dyDescent="0.35">
      <c r="A1896">
        <v>14</v>
      </c>
      <c r="B1896" t="s">
        <v>34</v>
      </c>
      <c r="C1896">
        <v>1</v>
      </c>
      <c r="D1896" t="s">
        <v>116</v>
      </c>
      <c r="E1896" t="b">
        <v>1</v>
      </c>
      <c r="F1896" s="1">
        <v>0.49722222222222223</v>
      </c>
      <c r="G1896" s="1">
        <v>0.56736111111111109</v>
      </c>
      <c r="H1896">
        <v>101</v>
      </c>
      <c r="I1896" t="b">
        <v>0</v>
      </c>
      <c r="J1896" t="b">
        <v>0</v>
      </c>
      <c r="K1896" t="b">
        <v>0</v>
      </c>
      <c r="L1896" t="s">
        <v>36</v>
      </c>
      <c r="M1896">
        <v>50</v>
      </c>
      <c r="N1896" t="s">
        <v>82</v>
      </c>
      <c r="O1896">
        <v>37.5</v>
      </c>
      <c r="P1896" t="s">
        <v>46</v>
      </c>
      <c r="Q1896">
        <v>0</v>
      </c>
      <c r="R1896" s="29">
        <v>37.5</v>
      </c>
      <c r="S1896" t="s">
        <v>39</v>
      </c>
      <c r="T1896" t="s">
        <v>61</v>
      </c>
      <c r="U1896">
        <v>38.581600000000002</v>
      </c>
      <c r="V1896">
        <v>-121.4944</v>
      </c>
      <c r="W1896">
        <f t="shared" si="58"/>
        <v>2023</v>
      </c>
      <c r="X1896" t="str">
        <f t="shared" si="59"/>
        <v>May</v>
      </c>
      <c r="Y1896" s="2">
        <v>45050</v>
      </c>
      <c r="Z1896">
        <v>0</v>
      </c>
      <c r="AA1896" t="b">
        <v>1</v>
      </c>
      <c r="AB1896" s="2">
        <v>45817</v>
      </c>
      <c r="AC1896">
        <v>27</v>
      </c>
      <c r="AD1896">
        <v>72</v>
      </c>
      <c r="AE1896">
        <v>4</v>
      </c>
      <c r="AF1896">
        <v>1.7</v>
      </c>
      <c r="AG1896">
        <v>0</v>
      </c>
      <c r="AH1896" s="30">
        <v>1</v>
      </c>
      <c r="AI1896">
        <v>0</v>
      </c>
      <c r="AJ1896" t="s">
        <v>62</v>
      </c>
      <c r="AK1896" t="s">
        <v>42</v>
      </c>
      <c r="AL1896" s="29">
        <f>Table1[[#This Row],[membership_tenure_months]]*Table1[[#This Row],[final_price]]</f>
        <v>1012.5</v>
      </c>
    </row>
    <row r="1897" spans="1:38" x14ac:dyDescent="0.35">
      <c r="A1897">
        <v>13</v>
      </c>
      <c r="B1897" t="s">
        <v>43</v>
      </c>
      <c r="C1897">
        <v>2</v>
      </c>
      <c r="D1897" t="s">
        <v>92</v>
      </c>
      <c r="E1897" t="b">
        <v>0</v>
      </c>
      <c r="F1897" s="1">
        <v>0.40138888888888891</v>
      </c>
      <c r="G1897" s="1">
        <v>0.42430555555555555</v>
      </c>
      <c r="H1897">
        <v>33</v>
      </c>
      <c r="I1897" t="b">
        <v>0</v>
      </c>
      <c r="J1897" t="b">
        <v>0</v>
      </c>
      <c r="K1897" t="b">
        <v>1</v>
      </c>
      <c r="L1897" t="s">
        <v>80</v>
      </c>
      <c r="M1897">
        <v>30</v>
      </c>
      <c r="N1897" t="s">
        <v>97</v>
      </c>
      <c r="O1897">
        <v>27</v>
      </c>
      <c r="P1897" t="s">
        <v>38</v>
      </c>
      <c r="Q1897">
        <v>0.05</v>
      </c>
      <c r="R1897" s="29">
        <v>25.65</v>
      </c>
      <c r="S1897" t="s">
        <v>47</v>
      </c>
      <c r="T1897" t="s">
        <v>83</v>
      </c>
      <c r="U1897">
        <v>33.770099999999999</v>
      </c>
      <c r="V1897">
        <v>-118.19370000000001</v>
      </c>
      <c r="W1897">
        <f t="shared" si="58"/>
        <v>2023</v>
      </c>
      <c r="X1897" t="str">
        <f t="shared" si="59"/>
        <v>September</v>
      </c>
      <c r="Y1897" s="2">
        <v>45174</v>
      </c>
      <c r="Z1897">
        <v>0</v>
      </c>
      <c r="AA1897" t="b">
        <v>0</v>
      </c>
      <c r="AB1897" s="2">
        <v>45824</v>
      </c>
      <c r="AC1897">
        <v>23</v>
      </c>
      <c r="AD1897">
        <v>65</v>
      </c>
      <c r="AE1897">
        <v>8</v>
      </c>
      <c r="AF1897">
        <v>0.6</v>
      </c>
      <c r="AG1897">
        <v>1.35</v>
      </c>
      <c r="AH1897" s="30">
        <v>1</v>
      </c>
      <c r="AI1897">
        <v>0</v>
      </c>
      <c r="AJ1897" t="s">
        <v>84</v>
      </c>
      <c r="AK1897" t="s">
        <v>42</v>
      </c>
      <c r="AL1897" s="29">
        <f>Table1[[#This Row],[membership_tenure_months]]*Table1[[#This Row],[final_price]]</f>
        <v>589.94999999999993</v>
      </c>
    </row>
    <row r="1898" spans="1:38" x14ac:dyDescent="0.35">
      <c r="A1898">
        <v>40</v>
      </c>
      <c r="B1898" t="s">
        <v>34</v>
      </c>
      <c r="C1898">
        <v>4</v>
      </c>
      <c r="D1898" t="s">
        <v>184</v>
      </c>
      <c r="E1898" t="b">
        <v>1</v>
      </c>
      <c r="F1898" s="1">
        <v>0.41319444444444442</v>
      </c>
      <c r="G1898" s="1">
        <v>0.4465277777777778</v>
      </c>
      <c r="H1898">
        <v>48</v>
      </c>
      <c r="I1898" t="b">
        <v>0</v>
      </c>
      <c r="J1898" t="b">
        <v>0</v>
      </c>
      <c r="K1898" t="b">
        <v>1</v>
      </c>
      <c r="L1898" t="s">
        <v>45</v>
      </c>
      <c r="M1898">
        <v>50</v>
      </c>
      <c r="N1898" t="s">
        <v>37</v>
      </c>
      <c r="O1898">
        <v>50</v>
      </c>
      <c r="P1898" t="s">
        <v>46</v>
      </c>
      <c r="Q1898">
        <v>0</v>
      </c>
      <c r="R1898" s="29">
        <v>50</v>
      </c>
      <c r="S1898" t="s">
        <v>39</v>
      </c>
      <c r="T1898" t="s">
        <v>48</v>
      </c>
      <c r="U1898">
        <v>36.7378</v>
      </c>
      <c r="V1898">
        <v>-119.7871</v>
      </c>
      <c r="W1898">
        <f t="shared" si="58"/>
        <v>2024</v>
      </c>
      <c r="X1898" t="str">
        <f t="shared" si="59"/>
        <v>December</v>
      </c>
      <c r="Y1898" s="2">
        <v>45630</v>
      </c>
      <c r="Z1898">
        <v>0</v>
      </c>
      <c r="AA1898" t="b">
        <v>1</v>
      </c>
      <c r="AB1898" s="2">
        <v>45849</v>
      </c>
      <c r="AC1898">
        <v>8</v>
      </c>
      <c r="AD1898">
        <v>40</v>
      </c>
      <c r="AE1898">
        <v>16</v>
      </c>
      <c r="AF1898">
        <v>0.8</v>
      </c>
      <c r="AG1898">
        <v>0</v>
      </c>
      <c r="AH1898" s="30">
        <v>0</v>
      </c>
      <c r="AI1898">
        <v>1</v>
      </c>
      <c r="AJ1898" t="s">
        <v>49</v>
      </c>
      <c r="AK1898" t="s">
        <v>42</v>
      </c>
      <c r="AL1898" s="29">
        <f>Table1[[#This Row],[membership_tenure_months]]*Table1[[#This Row],[final_price]]</f>
        <v>400</v>
      </c>
    </row>
    <row r="1899" spans="1:38" x14ac:dyDescent="0.35">
      <c r="A1899">
        <v>29</v>
      </c>
      <c r="B1899" t="s">
        <v>34</v>
      </c>
      <c r="C1899">
        <v>5</v>
      </c>
      <c r="D1899" t="s">
        <v>179</v>
      </c>
      <c r="E1899" t="b">
        <v>0</v>
      </c>
      <c r="F1899" s="1">
        <v>0.75972222222222219</v>
      </c>
      <c r="G1899" s="1">
        <v>0.87777777777777777</v>
      </c>
      <c r="H1899">
        <v>170</v>
      </c>
      <c r="I1899" t="b">
        <v>0</v>
      </c>
      <c r="J1899" t="b">
        <v>0</v>
      </c>
      <c r="K1899" t="b">
        <v>0</v>
      </c>
      <c r="L1899" t="s">
        <v>36</v>
      </c>
      <c r="M1899">
        <v>50</v>
      </c>
      <c r="N1899" t="s">
        <v>37</v>
      </c>
      <c r="O1899">
        <v>50</v>
      </c>
      <c r="P1899" t="s">
        <v>51</v>
      </c>
      <c r="Q1899">
        <v>0.1</v>
      </c>
      <c r="R1899" s="29">
        <v>45</v>
      </c>
      <c r="S1899" t="s">
        <v>39</v>
      </c>
      <c r="T1899" t="s">
        <v>83</v>
      </c>
      <c r="U1899">
        <v>33.770099999999999</v>
      </c>
      <c r="V1899">
        <v>-118.19370000000001</v>
      </c>
      <c r="W1899">
        <f t="shared" si="58"/>
        <v>2024</v>
      </c>
      <c r="X1899" t="str">
        <f t="shared" si="59"/>
        <v>June</v>
      </c>
      <c r="Y1899" s="2">
        <v>45452</v>
      </c>
      <c r="Z1899">
        <v>0</v>
      </c>
      <c r="AA1899" t="b">
        <v>1</v>
      </c>
      <c r="AB1899" s="2">
        <v>45839</v>
      </c>
      <c r="AC1899">
        <v>14</v>
      </c>
      <c r="AD1899">
        <v>50</v>
      </c>
      <c r="AE1899">
        <v>20</v>
      </c>
      <c r="AF1899">
        <v>2.8</v>
      </c>
      <c r="AG1899">
        <v>5</v>
      </c>
      <c r="AH1899" s="30">
        <v>0</v>
      </c>
      <c r="AI1899">
        <v>0</v>
      </c>
      <c r="AJ1899" t="s">
        <v>84</v>
      </c>
      <c r="AK1899" t="s">
        <v>42</v>
      </c>
      <c r="AL1899" s="29">
        <f>Table1[[#This Row],[membership_tenure_months]]*Table1[[#This Row],[final_price]]</f>
        <v>630</v>
      </c>
    </row>
    <row r="1900" spans="1:38" x14ac:dyDescent="0.35">
      <c r="A1900">
        <v>25</v>
      </c>
      <c r="B1900" t="s">
        <v>43</v>
      </c>
      <c r="C1900">
        <v>3</v>
      </c>
      <c r="D1900" t="s">
        <v>109</v>
      </c>
      <c r="E1900" t="b">
        <v>0</v>
      </c>
      <c r="F1900" s="1">
        <v>0.72291666666666665</v>
      </c>
      <c r="G1900" s="1">
        <v>0.76180555555555551</v>
      </c>
      <c r="H1900">
        <v>56</v>
      </c>
      <c r="I1900" t="b">
        <v>0</v>
      </c>
      <c r="J1900" t="b">
        <v>0</v>
      </c>
      <c r="K1900" t="b">
        <v>1</v>
      </c>
      <c r="L1900" t="s">
        <v>80</v>
      </c>
      <c r="M1900">
        <v>30</v>
      </c>
      <c r="N1900" t="s">
        <v>82</v>
      </c>
      <c r="O1900">
        <v>22.5</v>
      </c>
      <c r="P1900" t="s">
        <v>93</v>
      </c>
      <c r="Q1900">
        <v>0.15</v>
      </c>
      <c r="R1900" s="29">
        <v>19.125</v>
      </c>
      <c r="S1900" t="s">
        <v>47</v>
      </c>
      <c r="T1900" t="s">
        <v>61</v>
      </c>
      <c r="U1900">
        <v>38.581600000000002</v>
      </c>
      <c r="V1900">
        <v>-121.4944</v>
      </c>
      <c r="W1900">
        <f t="shared" si="58"/>
        <v>2023</v>
      </c>
      <c r="X1900" t="str">
        <f t="shared" si="59"/>
        <v>March</v>
      </c>
      <c r="Y1900" s="2">
        <v>44996</v>
      </c>
      <c r="Z1900">
        <v>0</v>
      </c>
      <c r="AA1900" t="b">
        <v>0</v>
      </c>
      <c r="AB1900" s="2">
        <v>45813</v>
      </c>
      <c r="AC1900">
        <v>29</v>
      </c>
      <c r="AD1900">
        <v>76</v>
      </c>
      <c r="AE1900">
        <v>12</v>
      </c>
      <c r="AF1900">
        <v>0.9</v>
      </c>
      <c r="AG1900">
        <v>3.38</v>
      </c>
      <c r="AH1900" s="30">
        <v>1</v>
      </c>
      <c r="AI1900">
        <v>0</v>
      </c>
      <c r="AJ1900" t="s">
        <v>62</v>
      </c>
      <c r="AK1900" t="s">
        <v>42</v>
      </c>
      <c r="AL1900" s="29">
        <f>Table1[[#This Row],[membership_tenure_months]]*Table1[[#This Row],[final_price]]</f>
        <v>554.625</v>
      </c>
    </row>
    <row r="1901" spans="1:38" x14ac:dyDescent="0.35">
      <c r="A1901">
        <v>49</v>
      </c>
      <c r="B1901" t="s">
        <v>34</v>
      </c>
      <c r="C1901">
        <v>3</v>
      </c>
      <c r="D1901" t="s">
        <v>125</v>
      </c>
      <c r="E1901" t="b">
        <v>1</v>
      </c>
      <c r="F1901" s="1">
        <v>0.85416666666666663</v>
      </c>
      <c r="G1901" s="1">
        <v>0.89166666666666672</v>
      </c>
      <c r="H1901">
        <v>54</v>
      </c>
      <c r="I1901" t="b">
        <v>1</v>
      </c>
      <c r="J1901" t="b">
        <v>1</v>
      </c>
      <c r="K1901" t="b">
        <v>1</v>
      </c>
      <c r="L1901" t="s">
        <v>36</v>
      </c>
      <c r="M1901">
        <v>50</v>
      </c>
      <c r="N1901" t="s">
        <v>37</v>
      </c>
      <c r="O1901">
        <v>50</v>
      </c>
      <c r="P1901" t="s">
        <v>51</v>
      </c>
      <c r="Q1901">
        <v>0.1</v>
      </c>
      <c r="R1901" s="29">
        <v>45</v>
      </c>
      <c r="S1901" t="s">
        <v>39</v>
      </c>
      <c r="T1901" t="s">
        <v>40</v>
      </c>
      <c r="U1901">
        <v>37.338200000000001</v>
      </c>
      <c r="V1901">
        <v>-121.88630000000001</v>
      </c>
      <c r="W1901">
        <f t="shared" si="58"/>
        <v>2023</v>
      </c>
      <c r="X1901" t="str">
        <f t="shared" si="59"/>
        <v>November</v>
      </c>
      <c r="Y1901" s="2">
        <v>45240</v>
      </c>
      <c r="Z1901">
        <v>3</v>
      </c>
      <c r="AA1901" t="b">
        <v>1</v>
      </c>
      <c r="AB1901" s="2">
        <v>45827</v>
      </c>
      <c r="AC1901">
        <v>21</v>
      </c>
      <c r="AD1901">
        <v>62</v>
      </c>
      <c r="AE1901">
        <v>12</v>
      </c>
      <c r="AF1901">
        <v>0.9</v>
      </c>
      <c r="AG1901">
        <v>5</v>
      </c>
      <c r="AH1901" s="30">
        <v>1</v>
      </c>
      <c r="AI1901">
        <v>0</v>
      </c>
      <c r="AJ1901" t="s">
        <v>41</v>
      </c>
      <c r="AK1901" t="s">
        <v>42</v>
      </c>
      <c r="AL1901" s="29">
        <f>Table1[[#This Row],[membership_tenure_months]]*Table1[[#This Row],[final_price]]</f>
        <v>945</v>
      </c>
    </row>
    <row r="1902" spans="1:38" x14ac:dyDescent="0.35">
      <c r="A1902">
        <v>45</v>
      </c>
      <c r="B1902" t="s">
        <v>34</v>
      </c>
      <c r="C1902">
        <v>3</v>
      </c>
      <c r="D1902" t="s">
        <v>105</v>
      </c>
      <c r="E1902" t="b">
        <v>1</v>
      </c>
      <c r="F1902" s="1">
        <v>0.83263888888888893</v>
      </c>
      <c r="G1902" s="1">
        <v>0.87291666666666667</v>
      </c>
      <c r="H1902">
        <v>58</v>
      </c>
      <c r="I1902" t="b">
        <v>1</v>
      </c>
      <c r="J1902" t="b">
        <v>0</v>
      </c>
      <c r="K1902" t="b">
        <v>1</v>
      </c>
      <c r="L1902" t="s">
        <v>60</v>
      </c>
      <c r="M1902">
        <v>50</v>
      </c>
      <c r="N1902" t="s">
        <v>97</v>
      </c>
      <c r="O1902">
        <v>45</v>
      </c>
      <c r="P1902" t="s">
        <v>51</v>
      </c>
      <c r="Q1902">
        <v>0.1</v>
      </c>
      <c r="R1902" s="29">
        <v>40.5</v>
      </c>
      <c r="S1902" t="s">
        <v>39</v>
      </c>
      <c r="T1902" t="s">
        <v>69</v>
      </c>
      <c r="U1902">
        <v>32.715699999999998</v>
      </c>
      <c r="V1902">
        <v>-117.1611</v>
      </c>
      <c r="W1902">
        <f t="shared" si="58"/>
        <v>2025</v>
      </c>
      <c r="X1902" t="str">
        <f t="shared" si="59"/>
        <v>June</v>
      </c>
      <c r="Y1902" s="2">
        <v>45825</v>
      </c>
      <c r="Z1902">
        <v>0</v>
      </c>
      <c r="AA1902" t="b">
        <v>1</v>
      </c>
      <c r="AB1902" s="2">
        <v>45860</v>
      </c>
      <c r="AC1902">
        <v>2</v>
      </c>
      <c r="AD1902">
        <v>29</v>
      </c>
      <c r="AE1902">
        <v>12</v>
      </c>
      <c r="AF1902">
        <v>1</v>
      </c>
      <c r="AG1902">
        <v>4.5</v>
      </c>
      <c r="AH1902" s="30">
        <v>0</v>
      </c>
      <c r="AI1902">
        <v>0</v>
      </c>
      <c r="AJ1902" t="s">
        <v>70</v>
      </c>
      <c r="AK1902" t="s">
        <v>42</v>
      </c>
      <c r="AL1902" s="29">
        <f>Table1[[#This Row],[membership_tenure_months]]*Table1[[#This Row],[final_price]]</f>
        <v>81</v>
      </c>
    </row>
    <row r="1903" spans="1:38" x14ac:dyDescent="0.35">
      <c r="A1903">
        <v>13</v>
      </c>
      <c r="B1903" t="s">
        <v>34</v>
      </c>
      <c r="C1903">
        <v>4</v>
      </c>
      <c r="D1903" t="s">
        <v>104</v>
      </c>
      <c r="E1903" t="b">
        <v>0</v>
      </c>
      <c r="F1903" s="1">
        <v>0.61597222222222225</v>
      </c>
      <c r="G1903" s="1">
        <v>0.63958333333333328</v>
      </c>
      <c r="H1903">
        <v>34</v>
      </c>
      <c r="I1903" t="b">
        <v>0</v>
      </c>
      <c r="J1903" t="b">
        <v>0</v>
      </c>
      <c r="K1903" t="b">
        <v>0</v>
      </c>
      <c r="L1903" t="s">
        <v>36</v>
      </c>
      <c r="M1903">
        <v>50</v>
      </c>
      <c r="N1903" t="s">
        <v>82</v>
      </c>
      <c r="O1903">
        <v>37.5</v>
      </c>
      <c r="P1903" t="s">
        <v>93</v>
      </c>
      <c r="Q1903">
        <v>0.15</v>
      </c>
      <c r="R1903" s="29">
        <v>31.875</v>
      </c>
      <c r="S1903" t="s">
        <v>39</v>
      </c>
      <c r="T1903" t="s">
        <v>52</v>
      </c>
      <c r="U1903">
        <v>37.804400000000001</v>
      </c>
      <c r="V1903">
        <v>-122.27119999999999</v>
      </c>
      <c r="W1903">
        <f t="shared" si="58"/>
        <v>2023</v>
      </c>
      <c r="X1903" t="str">
        <f t="shared" si="59"/>
        <v>April</v>
      </c>
      <c r="Y1903" s="2">
        <v>45020</v>
      </c>
      <c r="Z1903">
        <v>0</v>
      </c>
      <c r="AA1903" t="b">
        <v>1</v>
      </c>
      <c r="AB1903" s="2">
        <v>45815</v>
      </c>
      <c r="AC1903">
        <v>28</v>
      </c>
      <c r="AD1903">
        <v>74</v>
      </c>
      <c r="AE1903">
        <v>16</v>
      </c>
      <c r="AF1903">
        <v>0.6</v>
      </c>
      <c r="AG1903">
        <v>5.62</v>
      </c>
      <c r="AH1903" s="30">
        <v>1</v>
      </c>
      <c r="AI1903">
        <v>0</v>
      </c>
      <c r="AJ1903" t="s">
        <v>53</v>
      </c>
      <c r="AK1903" t="s">
        <v>42</v>
      </c>
      <c r="AL1903" s="29">
        <f>Table1[[#This Row],[membership_tenure_months]]*Table1[[#This Row],[final_price]]</f>
        <v>892.5</v>
      </c>
    </row>
    <row r="1904" spans="1:38" x14ac:dyDescent="0.35">
      <c r="A1904">
        <v>15</v>
      </c>
      <c r="B1904" t="s">
        <v>54</v>
      </c>
      <c r="C1904">
        <v>2</v>
      </c>
      <c r="D1904" t="s">
        <v>55</v>
      </c>
      <c r="E1904" t="b">
        <v>0</v>
      </c>
      <c r="F1904" s="1">
        <v>0.70208333333333328</v>
      </c>
      <c r="G1904" s="1">
        <v>0.82291666666666663</v>
      </c>
      <c r="H1904">
        <v>174</v>
      </c>
      <c r="I1904" t="b">
        <v>1</v>
      </c>
      <c r="J1904" t="b">
        <v>0</v>
      </c>
      <c r="K1904" t="b">
        <v>0</v>
      </c>
      <c r="L1904" t="s">
        <v>36</v>
      </c>
      <c r="M1904">
        <v>20</v>
      </c>
      <c r="N1904" t="s">
        <v>82</v>
      </c>
      <c r="O1904">
        <v>15</v>
      </c>
      <c r="P1904" t="s">
        <v>93</v>
      </c>
      <c r="Q1904">
        <v>0.15</v>
      </c>
      <c r="R1904" s="29">
        <v>12.75</v>
      </c>
      <c r="S1904" t="s">
        <v>56</v>
      </c>
      <c r="T1904" t="s">
        <v>72</v>
      </c>
      <c r="U1904">
        <v>35.3733</v>
      </c>
      <c r="V1904">
        <v>-119.0187</v>
      </c>
      <c r="W1904">
        <f t="shared" si="58"/>
        <v>2025</v>
      </c>
      <c r="X1904" t="str">
        <f t="shared" si="59"/>
        <v>May</v>
      </c>
      <c r="Y1904" s="2">
        <v>45793</v>
      </c>
      <c r="Z1904">
        <v>0</v>
      </c>
      <c r="AA1904" t="b">
        <v>1</v>
      </c>
      <c r="AB1904" s="2">
        <v>45858</v>
      </c>
      <c r="AC1904">
        <v>3</v>
      </c>
      <c r="AD1904">
        <v>31</v>
      </c>
      <c r="AE1904">
        <v>8</v>
      </c>
      <c r="AF1904">
        <v>2.9</v>
      </c>
      <c r="AG1904">
        <v>2.25</v>
      </c>
      <c r="AH1904" s="30">
        <v>0</v>
      </c>
      <c r="AI1904">
        <v>0</v>
      </c>
      <c r="AJ1904" t="s">
        <v>73</v>
      </c>
      <c r="AK1904" t="s">
        <v>42</v>
      </c>
      <c r="AL1904" s="29">
        <f>Table1[[#This Row],[membership_tenure_months]]*Table1[[#This Row],[final_price]]</f>
        <v>38.25</v>
      </c>
    </row>
    <row r="1905" spans="1:38" x14ac:dyDescent="0.35">
      <c r="A1905">
        <v>40</v>
      </c>
      <c r="B1905" t="s">
        <v>34</v>
      </c>
      <c r="C1905">
        <v>2</v>
      </c>
      <c r="D1905" t="s">
        <v>79</v>
      </c>
      <c r="E1905" t="b">
        <v>1</v>
      </c>
      <c r="F1905" s="1">
        <v>0.85624999999999996</v>
      </c>
      <c r="G1905" s="1">
        <v>0.91111111111111109</v>
      </c>
      <c r="H1905">
        <v>79</v>
      </c>
      <c r="I1905" t="b">
        <v>1</v>
      </c>
      <c r="J1905" t="b">
        <v>1</v>
      </c>
      <c r="K1905" t="b">
        <v>1</v>
      </c>
      <c r="L1905" t="s">
        <v>45</v>
      </c>
      <c r="M1905">
        <v>50</v>
      </c>
      <c r="N1905" t="s">
        <v>82</v>
      </c>
      <c r="O1905">
        <v>37.5</v>
      </c>
      <c r="P1905" t="s">
        <v>93</v>
      </c>
      <c r="Q1905">
        <v>0.15</v>
      </c>
      <c r="R1905" s="29">
        <v>31.875</v>
      </c>
      <c r="S1905" t="s">
        <v>39</v>
      </c>
      <c r="T1905" t="s">
        <v>72</v>
      </c>
      <c r="U1905">
        <v>35.3733</v>
      </c>
      <c r="V1905">
        <v>-119.0187</v>
      </c>
      <c r="W1905">
        <f t="shared" si="58"/>
        <v>2023</v>
      </c>
      <c r="X1905" t="str">
        <f t="shared" si="59"/>
        <v>April</v>
      </c>
      <c r="Y1905" s="2">
        <v>45036</v>
      </c>
      <c r="Z1905">
        <v>8</v>
      </c>
      <c r="AA1905" t="b">
        <v>0</v>
      </c>
      <c r="AB1905" s="2">
        <v>45816</v>
      </c>
      <c r="AC1905">
        <v>28</v>
      </c>
      <c r="AD1905">
        <v>73</v>
      </c>
      <c r="AE1905">
        <v>8</v>
      </c>
      <c r="AF1905">
        <v>1.3</v>
      </c>
      <c r="AG1905">
        <v>5.62</v>
      </c>
      <c r="AH1905" s="30">
        <v>1</v>
      </c>
      <c r="AI1905">
        <v>0</v>
      </c>
      <c r="AJ1905" t="s">
        <v>73</v>
      </c>
      <c r="AK1905" t="s">
        <v>42</v>
      </c>
      <c r="AL1905" s="29">
        <f>Table1[[#This Row],[membership_tenure_months]]*Table1[[#This Row],[final_price]]</f>
        <v>892.5</v>
      </c>
    </row>
    <row r="1906" spans="1:38" x14ac:dyDescent="0.35">
      <c r="A1906">
        <v>43</v>
      </c>
      <c r="B1906" t="s">
        <v>34</v>
      </c>
      <c r="C1906">
        <v>5</v>
      </c>
      <c r="D1906" t="s">
        <v>137</v>
      </c>
      <c r="E1906" t="b">
        <v>0</v>
      </c>
      <c r="F1906" s="1">
        <v>0.74444444444444446</v>
      </c>
      <c r="G1906" s="1">
        <v>0.86944444444444446</v>
      </c>
      <c r="H1906">
        <v>180</v>
      </c>
      <c r="I1906" t="b">
        <v>0</v>
      </c>
      <c r="J1906" t="b">
        <v>1</v>
      </c>
      <c r="K1906" t="b">
        <v>0</v>
      </c>
      <c r="L1906" t="s">
        <v>36</v>
      </c>
      <c r="M1906">
        <v>50</v>
      </c>
      <c r="N1906" t="s">
        <v>82</v>
      </c>
      <c r="O1906">
        <v>37.5</v>
      </c>
      <c r="P1906" t="s">
        <v>46</v>
      </c>
      <c r="Q1906">
        <v>0</v>
      </c>
      <c r="R1906" s="29">
        <v>37.5</v>
      </c>
      <c r="S1906" t="s">
        <v>39</v>
      </c>
      <c r="T1906" t="s">
        <v>76</v>
      </c>
      <c r="U1906">
        <v>37.774900000000002</v>
      </c>
      <c r="V1906">
        <v>-122.4194</v>
      </c>
      <c r="W1906">
        <f t="shared" si="58"/>
        <v>2024</v>
      </c>
      <c r="X1906" t="str">
        <f t="shared" si="59"/>
        <v>November</v>
      </c>
      <c r="Y1906" s="2">
        <v>45615</v>
      </c>
      <c r="Z1906">
        <v>1</v>
      </c>
      <c r="AA1906" t="b">
        <v>1</v>
      </c>
      <c r="AB1906" s="2">
        <v>45848</v>
      </c>
      <c r="AC1906">
        <v>9</v>
      </c>
      <c r="AD1906">
        <v>41</v>
      </c>
      <c r="AE1906">
        <v>20</v>
      </c>
      <c r="AF1906">
        <v>3</v>
      </c>
      <c r="AG1906">
        <v>0</v>
      </c>
      <c r="AH1906" s="30">
        <v>0</v>
      </c>
      <c r="AI1906">
        <v>0</v>
      </c>
      <c r="AJ1906" t="s">
        <v>77</v>
      </c>
      <c r="AK1906" t="s">
        <v>42</v>
      </c>
      <c r="AL1906" s="29">
        <f>Table1[[#This Row],[membership_tenure_months]]*Table1[[#This Row],[final_price]]</f>
        <v>337.5</v>
      </c>
    </row>
    <row r="1907" spans="1:38" x14ac:dyDescent="0.35">
      <c r="A1907">
        <v>33</v>
      </c>
      <c r="B1907" t="s">
        <v>54</v>
      </c>
      <c r="C1907">
        <v>4</v>
      </c>
      <c r="D1907" t="s">
        <v>67</v>
      </c>
      <c r="E1907" t="b">
        <v>0</v>
      </c>
      <c r="F1907" s="1">
        <v>0.43333333333333335</v>
      </c>
      <c r="G1907" s="1">
        <v>0.49166666666666664</v>
      </c>
      <c r="H1907">
        <v>84</v>
      </c>
      <c r="I1907" t="b">
        <v>1</v>
      </c>
      <c r="J1907" t="b">
        <v>0</v>
      </c>
      <c r="K1907" t="b">
        <v>0</v>
      </c>
      <c r="L1907" t="s">
        <v>36</v>
      </c>
      <c r="M1907">
        <v>20</v>
      </c>
      <c r="N1907" t="s">
        <v>37</v>
      </c>
      <c r="O1907">
        <v>20</v>
      </c>
      <c r="P1907" t="s">
        <v>51</v>
      </c>
      <c r="Q1907">
        <v>0.1</v>
      </c>
      <c r="R1907" s="29">
        <v>18</v>
      </c>
      <c r="S1907" t="s">
        <v>56</v>
      </c>
      <c r="T1907" t="s">
        <v>69</v>
      </c>
      <c r="U1907">
        <v>32.715699999999998</v>
      </c>
      <c r="V1907">
        <v>-117.1611</v>
      </c>
      <c r="W1907">
        <f t="shared" si="58"/>
        <v>2022</v>
      </c>
      <c r="X1907" t="str">
        <f t="shared" si="59"/>
        <v>September</v>
      </c>
      <c r="Y1907" s="2">
        <v>44810</v>
      </c>
      <c r="Z1907">
        <v>0</v>
      </c>
      <c r="AA1907" t="b">
        <v>0</v>
      </c>
      <c r="AB1907" s="2">
        <v>45803</v>
      </c>
      <c r="AC1907">
        <v>35</v>
      </c>
      <c r="AD1907">
        <v>86</v>
      </c>
      <c r="AE1907">
        <v>16</v>
      </c>
      <c r="AF1907">
        <v>1.4</v>
      </c>
      <c r="AG1907">
        <v>2</v>
      </c>
      <c r="AH1907" s="30">
        <v>1</v>
      </c>
      <c r="AI1907">
        <v>0</v>
      </c>
      <c r="AJ1907" t="s">
        <v>70</v>
      </c>
      <c r="AK1907" t="s">
        <v>42</v>
      </c>
      <c r="AL1907" s="29">
        <f>Table1[[#This Row],[membership_tenure_months]]*Table1[[#This Row],[final_price]]</f>
        <v>630</v>
      </c>
    </row>
    <row r="1908" spans="1:38" x14ac:dyDescent="0.35">
      <c r="A1908">
        <v>22</v>
      </c>
      <c r="B1908" t="s">
        <v>43</v>
      </c>
      <c r="C1908">
        <v>3</v>
      </c>
      <c r="D1908" t="s">
        <v>141</v>
      </c>
      <c r="E1908" t="b">
        <v>0</v>
      </c>
      <c r="F1908" s="1">
        <v>0.71736111111111112</v>
      </c>
      <c r="G1908" s="1">
        <v>0.76666666666666672</v>
      </c>
      <c r="H1908">
        <v>71</v>
      </c>
      <c r="I1908" t="b">
        <v>0</v>
      </c>
      <c r="J1908" t="b">
        <v>0</v>
      </c>
      <c r="K1908" t="b">
        <v>1</v>
      </c>
      <c r="L1908" t="s">
        <v>60</v>
      </c>
      <c r="M1908">
        <v>30</v>
      </c>
      <c r="N1908" t="s">
        <v>82</v>
      </c>
      <c r="O1908">
        <v>22.5</v>
      </c>
      <c r="P1908" t="s">
        <v>38</v>
      </c>
      <c r="Q1908">
        <v>0.05</v>
      </c>
      <c r="R1908" s="29">
        <v>21.375</v>
      </c>
      <c r="S1908" t="s">
        <v>47</v>
      </c>
      <c r="T1908" t="s">
        <v>69</v>
      </c>
      <c r="U1908">
        <v>32.715699999999998</v>
      </c>
      <c r="V1908">
        <v>-117.1611</v>
      </c>
      <c r="W1908">
        <f t="shared" si="58"/>
        <v>2024</v>
      </c>
      <c r="X1908" t="str">
        <f t="shared" si="59"/>
        <v>May</v>
      </c>
      <c r="Y1908" s="2">
        <v>45439</v>
      </c>
      <c r="Z1908">
        <v>0</v>
      </c>
      <c r="AA1908" t="b">
        <v>0</v>
      </c>
      <c r="AB1908" s="2">
        <v>45838</v>
      </c>
      <c r="AC1908">
        <v>15</v>
      </c>
      <c r="AD1908">
        <v>51</v>
      </c>
      <c r="AE1908">
        <v>12</v>
      </c>
      <c r="AF1908">
        <v>1.2</v>
      </c>
      <c r="AG1908">
        <v>1.1200000000000001</v>
      </c>
      <c r="AH1908" s="30">
        <v>0</v>
      </c>
      <c r="AI1908">
        <v>0</v>
      </c>
      <c r="AJ1908" t="s">
        <v>70</v>
      </c>
      <c r="AK1908" t="s">
        <v>42</v>
      </c>
      <c r="AL1908" s="29">
        <f>Table1[[#This Row],[membership_tenure_months]]*Table1[[#This Row],[final_price]]</f>
        <v>320.625</v>
      </c>
    </row>
    <row r="1909" spans="1:38" x14ac:dyDescent="0.35">
      <c r="A1909">
        <v>34</v>
      </c>
      <c r="B1909" t="s">
        <v>34</v>
      </c>
      <c r="C1909">
        <v>3</v>
      </c>
      <c r="D1909" t="s">
        <v>128</v>
      </c>
      <c r="E1909" t="b">
        <v>0</v>
      </c>
      <c r="F1909" s="1">
        <v>0.65347222222222223</v>
      </c>
      <c r="G1909" s="1">
        <v>0.71111111111111114</v>
      </c>
      <c r="H1909">
        <v>83</v>
      </c>
      <c r="I1909" t="b">
        <v>1</v>
      </c>
      <c r="J1909" t="b">
        <v>1</v>
      </c>
      <c r="K1909" t="b">
        <v>0</v>
      </c>
      <c r="L1909" t="s">
        <v>80</v>
      </c>
      <c r="M1909">
        <v>50</v>
      </c>
      <c r="N1909" t="s">
        <v>37</v>
      </c>
      <c r="O1909">
        <v>50</v>
      </c>
      <c r="P1909" t="s">
        <v>38</v>
      </c>
      <c r="Q1909">
        <v>0.05</v>
      </c>
      <c r="R1909" s="29">
        <v>47.5</v>
      </c>
      <c r="S1909" t="s">
        <v>39</v>
      </c>
      <c r="T1909" t="s">
        <v>69</v>
      </c>
      <c r="U1909">
        <v>32.715699999999998</v>
      </c>
      <c r="V1909">
        <v>-117.1611</v>
      </c>
      <c r="W1909">
        <f t="shared" si="58"/>
        <v>2024</v>
      </c>
      <c r="X1909" t="str">
        <f t="shared" si="59"/>
        <v>July</v>
      </c>
      <c r="Y1909" s="2">
        <v>45482</v>
      </c>
      <c r="Z1909">
        <v>3</v>
      </c>
      <c r="AA1909" t="b">
        <v>1</v>
      </c>
      <c r="AB1909" s="2">
        <v>45841</v>
      </c>
      <c r="AC1909">
        <v>13</v>
      </c>
      <c r="AD1909">
        <v>48</v>
      </c>
      <c r="AE1909">
        <v>12</v>
      </c>
      <c r="AF1909">
        <v>1.4</v>
      </c>
      <c r="AG1909">
        <v>2.5</v>
      </c>
      <c r="AH1909" s="30">
        <v>0</v>
      </c>
      <c r="AI1909">
        <v>1</v>
      </c>
      <c r="AJ1909" t="s">
        <v>70</v>
      </c>
      <c r="AK1909" t="s">
        <v>42</v>
      </c>
      <c r="AL1909" s="29">
        <f>Table1[[#This Row],[membership_tenure_months]]*Table1[[#This Row],[final_price]]</f>
        <v>617.5</v>
      </c>
    </row>
    <row r="1910" spans="1:38" x14ac:dyDescent="0.35">
      <c r="A1910">
        <v>23</v>
      </c>
      <c r="B1910" t="s">
        <v>43</v>
      </c>
      <c r="C1910">
        <v>2</v>
      </c>
      <c r="D1910" t="s">
        <v>35</v>
      </c>
      <c r="E1910" t="b">
        <v>0</v>
      </c>
      <c r="F1910" s="1">
        <v>0.49722222222222223</v>
      </c>
      <c r="G1910" s="1">
        <v>0.5708333333333333</v>
      </c>
      <c r="H1910">
        <v>106</v>
      </c>
      <c r="I1910" t="b">
        <v>0</v>
      </c>
      <c r="J1910" t="b">
        <v>1</v>
      </c>
      <c r="K1910" t="b">
        <v>1</v>
      </c>
      <c r="L1910" t="s">
        <v>80</v>
      </c>
      <c r="M1910">
        <v>30</v>
      </c>
      <c r="N1910" t="s">
        <v>37</v>
      </c>
      <c r="O1910">
        <v>30</v>
      </c>
      <c r="P1910" t="s">
        <v>38</v>
      </c>
      <c r="Q1910">
        <v>0.05</v>
      </c>
      <c r="R1910" s="29">
        <v>28.5</v>
      </c>
      <c r="S1910" t="s">
        <v>47</v>
      </c>
      <c r="T1910" t="s">
        <v>48</v>
      </c>
      <c r="U1910">
        <v>36.7378</v>
      </c>
      <c r="V1910">
        <v>-119.7871</v>
      </c>
      <c r="W1910">
        <f t="shared" si="58"/>
        <v>2025</v>
      </c>
      <c r="X1910" t="str">
        <f t="shared" si="59"/>
        <v>January</v>
      </c>
      <c r="Y1910" s="2">
        <v>45672</v>
      </c>
      <c r="Z1910">
        <v>2</v>
      </c>
      <c r="AA1910" t="b">
        <v>1</v>
      </c>
      <c r="AB1910" s="2">
        <v>45852</v>
      </c>
      <c r="AC1910">
        <v>7</v>
      </c>
      <c r="AD1910">
        <v>37</v>
      </c>
      <c r="AE1910">
        <v>8</v>
      </c>
      <c r="AF1910">
        <v>1.8</v>
      </c>
      <c r="AG1910">
        <v>1.5</v>
      </c>
      <c r="AH1910" s="30">
        <v>0</v>
      </c>
      <c r="AI1910">
        <v>0</v>
      </c>
      <c r="AJ1910" t="s">
        <v>49</v>
      </c>
      <c r="AK1910" t="s">
        <v>42</v>
      </c>
      <c r="AL1910" s="29">
        <f>Table1[[#This Row],[membership_tenure_months]]*Table1[[#This Row],[final_price]]</f>
        <v>199.5</v>
      </c>
    </row>
    <row r="1911" spans="1:38" x14ac:dyDescent="0.35">
      <c r="A1911">
        <v>19</v>
      </c>
      <c r="B1911" t="s">
        <v>34</v>
      </c>
      <c r="C1911">
        <v>3</v>
      </c>
      <c r="D1911" t="s">
        <v>161</v>
      </c>
      <c r="E1911" t="b">
        <v>0</v>
      </c>
      <c r="F1911" s="1">
        <v>0.6069444444444444</v>
      </c>
      <c r="G1911" s="1">
        <v>0.64861111111111114</v>
      </c>
      <c r="H1911">
        <v>60</v>
      </c>
      <c r="I1911" t="b">
        <v>1</v>
      </c>
      <c r="J1911" t="b">
        <v>0</v>
      </c>
      <c r="K1911" t="b">
        <v>1</v>
      </c>
      <c r="L1911" t="s">
        <v>75</v>
      </c>
      <c r="M1911">
        <v>50</v>
      </c>
      <c r="N1911" t="s">
        <v>37</v>
      </c>
      <c r="O1911">
        <v>50</v>
      </c>
      <c r="P1911" t="s">
        <v>93</v>
      </c>
      <c r="Q1911">
        <v>0.15</v>
      </c>
      <c r="R1911" s="29">
        <v>42.5</v>
      </c>
      <c r="S1911" t="s">
        <v>39</v>
      </c>
      <c r="T1911" t="s">
        <v>76</v>
      </c>
      <c r="U1911">
        <v>37.774900000000002</v>
      </c>
      <c r="V1911">
        <v>-122.4194</v>
      </c>
      <c r="W1911">
        <f t="shared" si="58"/>
        <v>2024</v>
      </c>
      <c r="X1911" t="str">
        <f t="shared" si="59"/>
        <v>August</v>
      </c>
      <c r="Y1911" s="2">
        <v>45505</v>
      </c>
      <c r="Z1911">
        <v>0</v>
      </c>
      <c r="AA1911" t="b">
        <v>1</v>
      </c>
      <c r="AB1911" s="2">
        <v>45842</v>
      </c>
      <c r="AC1911">
        <v>12</v>
      </c>
      <c r="AD1911">
        <v>47</v>
      </c>
      <c r="AE1911">
        <v>12</v>
      </c>
      <c r="AF1911">
        <v>1</v>
      </c>
      <c r="AG1911">
        <v>7.5</v>
      </c>
      <c r="AH1911" s="30">
        <v>0</v>
      </c>
      <c r="AI1911">
        <v>0</v>
      </c>
      <c r="AJ1911" t="s">
        <v>77</v>
      </c>
      <c r="AK1911" t="s">
        <v>42</v>
      </c>
      <c r="AL1911" s="29">
        <f>Table1[[#This Row],[membership_tenure_months]]*Table1[[#This Row],[final_price]]</f>
        <v>510</v>
      </c>
    </row>
    <row r="1912" spans="1:38" x14ac:dyDescent="0.35">
      <c r="A1912">
        <v>27</v>
      </c>
      <c r="B1912" t="s">
        <v>54</v>
      </c>
      <c r="C1912">
        <v>2</v>
      </c>
      <c r="D1912" t="s">
        <v>92</v>
      </c>
      <c r="E1912" t="b">
        <v>1</v>
      </c>
      <c r="F1912" s="1">
        <v>0.4826388888888889</v>
      </c>
      <c r="G1912" s="1">
        <v>0.56527777777777777</v>
      </c>
      <c r="H1912">
        <v>119</v>
      </c>
      <c r="I1912" t="b">
        <v>1</v>
      </c>
      <c r="J1912" t="b">
        <v>0</v>
      </c>
      <c r="K1912" t="b">
        <v>1</v>
      </c>
      <c r="L1912" t="s">
        <v>36</v>
      </c>
      <c r="M1912">
        <v>20</v>
      </c>
      <c r="N1912" t="s">
        <v>37</v>
      </c>
      <c r="O1912">
        <v>20</v>
      </c>
      <c r="P1912" t="s">
        <v>38</v>
      </c>
      <c r="Q1912">
        <v>0.05</v>
      </c>
      <c r="R1912" s="29">
        <v>19</v>
      </c>
      <c r="S1912" t="s">
        <v>56</v>
      </c>
      <c r="T1912" t="s">
        <v>52</v>
      </c>
      <c r="U1912">
        <v>37.804400000000001</v>
      </c>
      <c r="V1912">
        <v>-122.27119999999999</v>
      </c>
      <c r="W1912">
        <f t="shared" si="58"/>
        <v>2022</v>
      </c>
      <c r="X1912" t="str">
        <f t="shared" si="59"/>
        <v>December</v>
      </c>
      <c r="Y1912" s="2">
        <v>44897</v>
      </c>
      <c r="Z1912">
        <v>0</v>
      </c>
      <c r="AA1912" t="b">
        <v>1</v>
      </c>
      <c r="AB1912" s="2">
        <v>45808</v>
      </c>
      <c r="AC1912">
        <v>32</v>
      </c>
      <c r="AD1912">
        <v>81</v>
      </c>
      <c r="AE1912">
        <v>8</v>
      </c>
      <c r="AF1912">
        <v>2</v>
      </c>
      <c r="AG1912">
        <v>1</v>
      </c>
      <c r="AH1912" s="30">
        <v>1</v>
      </c>
      <c r="AI1912">
        <v>0</v>
      </c>
      <c r="AJ1912" t="s">
        <v>53</v>
      </c>
      <c r="AK1912" t="s">
        <v>42</v>
      </c>
      <c r="AL1912" s="29">
        <f>Table1[[#This Row],[membership_tenure_months]]*Table1[[#This Row],[final_price]]</f>
        <v>608</v>
      </c>
    </row>
    <row r="1913" spans="1:38" x14ac:dyDescent="0.35">
      <c r="A1913">
        <v>37</v>
      </c>
      <c r="B1913" t="s">
        <v>54</v>
      </c>
      <c r="C1913">
        <v>3</v>
      </c>
      <c r="D1913" t="s">
        <v>101</v>
      </c>
      <c r="E1913" t="b">
        <v>0</v>
      </c>
      <c r="F1913" s="1">
        <v>0.3923611111111111</v>
      </c>
      <c r="G1913" s="1">
        <v>0.50416666666666665</v>
      </c>
      <c r="H1913">
        <v>161</v>
      </c>
      <c r="I1913" t="b">
        <v>0</v>
      </c>
      <c r="J1913" t="b">
        <v>1</v>
      </c>
      <c r="K1913" t="b">
        <v>1</v>
      </c>
      <c r="L1913" t="s">
        <v>36</v>
      </c>
      <c r="M1913">
        <v>20</v>
      </c>
      <c r="N1913" t="s">
        <v>37</v>
      </c>
      <c r="O1913">
        <v>20</v>
      </c>
      <c r="P1913" t="s">
        <v>93</v>
      </c>
      <c r="Q1913">
        <v>0.15</v>
      </c>
      <c r="R1913" s="29">
        <v>17</v>
      </c>
      <c r="S1913" t="s">
        <v>56</v>
      </c>
      <c r="T1913" t="s">
        <v>83</v>
      </c>
      <c r="U1913">
        <v>33.770099999999999</v>
      </c>
      <c r="V1913">
        <v>-118.19370000000001</v>
      </c>
      <c r="W1913">
        <f t="shared" si="58"/>
        <v>2022</v>
      </c>
      <c r="X1913" t="str">
        <f t="shared" si="59"/>
        <v>July</v>
      </c>
      <c r="Y1913" s="2">
        <v>44769</v>
      </c>
      <c r="Z1913">
        <v>1</v>
      </c>
      <c r="AA1913" t="b">
        <v>0</v>
      </c>
      <c r="AB1913" s="2">
        <v>45801</v>
      </c>
      <c r="AC1913">
        <v>37</v>
      </c>
      <c r="AD1913">
        <v>88</v>
      </c>
      <c r="AE1913">
        <v>12</v>
      </c>
      <c r="AF1913">
        <v>2.7</v>
      </c>
      <c r="AG1913">
        <v>3</v>
      </c>
      <c r="AH1913" s="30">
        <v>1</v>
      </c>
      <c r="AI1913">
        <v>0</v>
      </c>
      <c r="AJ1913" t="s">
        <v>84</v>
      </c>
      <c r="AK1913" t="s">
        <v>42</v>
      </c>
      <c r="AL1913" s="29">
        <f>Table1[[#This Row],[membership_tenure_months]]*Table1[[#This Row],[final_price]]</f>
        <v>629</v>
      </c>
    </row>
    <row r="1914" spans="1:38" x14ac:dyDescent="0.35">
      <c r="A1914">
        <v>25</v>
      </c>
      <c r="B1914" t="s">
        <v>34</v>
      </c>
      <c r="C1914">
        <v>2</v>
      </c>
      <c r="D1914" t="s">
        <v>127</v>
      </c>
      <c r="E1914" t="b">
        <v>0</v>
      </c>
      <c r="F1914" s="1">
        <v>0.4548611111111111</v>
      </c>
      <c r="G1914" s="1">
        <v>0.57708333333333328</v>
      </c>
      <c r="H1914">
        <v>176</v>
      </c>
      <c r="I1914" t="b">
        <v>1</v>
      </c>
      <c r="J1914" t="b">
        <v>0</v>
      </c>
      <c r="K1914" t="b">
        <v>1</v>
      </c>
      <c r="L1914" t="s">
        <v>80</v>
      </c>
      <c r="M1914">
        <v>50</v>
      </c>
      <c r="N1914" t="s">
        <v>82</v>
      </c>
      <c r="O1914">
        <v>37.5</v>
      </c>
      <c r="P1914" t="s">
        <v>46</v>
      </c>
      <c r="Q1914">
        <v>0</v>
      </c>
      <c r="R1914" s="29">
        <v>37.5</v>
      </c>
      <c r="S1914" t="s">
        <v>39</v>
      </c>
      <c r="T1914" t="s">
        <v>61</v>
      </c>
      <c r="U1914">
        <v>38.581600000000002</v>
      </c>
      <c r="V1914">
        <v>-121.4944</v>
      </c>
      <c r="W1914">
        <f t="shared" si="58"/>
        <v>2024</v>
      </c>
      <c r="X1914" t="str">
        <f t="shared" si="59"/>
        <v>May</v>
      </c>
      <c r="Y1914" s="2">
        <v>45438</v>
      </c>
      <c r="Z1914">
        <v>0</v>
      </c>
      <c r="AA1914" t="b">
        <v>1</v>
      </c>
      <c r="AB1914" s="2">
        <v>45838</v>
      </c>
      <c r="AC1914">
        <v>15</v>
      </c>
      <c r="AD1914">
        <v>51</v>
      </c>
      <c r="AE1914">
        <v>8</v>
      </c>
      <c r="AF1914">
        <v>2.9</v>
      </c>
      <c r="AG1914">
        <v>0</v>
      </c>
      <c r="AH1914" s="30">
        <v>0</v>
      </c>
      <c r="AI1914">
        <v>0</v>
      </c>
      <c r="AJ1914" t="s">
        <v>62</v>
      </c>
      <c r="AK1914" t="s">
        <v>42</v>
      </c>
      <c r="AL1914" s="29">
        <f>Table1[[#This Row],[membership_tenure_months]]*Table1[[#This Row],[final_price]]</f>
        <v>562.5</v>
      </c>
    </row>
    <row r="1915" spans="1:38" x14ac:dyDescent="0.35">
      <c r="A1915">
        <v>49</v>
      </c>
      <c r="B1915" t="s">
        <v>43</v>
      </c>
      <c r="C1915">
        <v>3</v>
      </c>
      <c r="D1915" t="s">
        <v>99</v>
      </c>
      <c r="E1915" t="b">
        <v>0</v>
      </c>
      <c r="F1915" s="1">
        <v>0.64236111111111116</v>
      </c>
      <c r="G1915" s="1">
        <v>0.75347222222222221</v>
      </c>
      <c r="H1915">
        <v>160</v>
      </c>
      <c r="I1915" t="b">
        <v>1</v>
      </c>
      <c r="J1915" t="b">
        <v>0</v>
      </c>
      <c r="K1915" t="b">
        <v>1</v>
      </c>
      <c r="L1915" t="s">
        <v>80</v>
      </c>
      <c r="M1915">
        <v>30</v>
      </c>
      <c r="N1915" t="s">
        <v>37</v>
      </c>
      <c r="O1915">
        <v>30</v>
      </c>
      <c r="P1915" t="s">
        <v>51</v>
      </c>
      <c r="Q1915">
        <v>0.1</v>
      </c>
      <c r="R1915" s="29">
        <v>27</v>
      </c>
      <c r="S1915" t="s">
        <v>47</v>
      </c>
      <c r="T1915" t="s">
        <v>64</v>
      </c>
      <c r="U1915">
        <v>34.052199999999999</v>
      </c>
      <c r="V1915">
        <v>-118.2437</v>
      </c>
      <c r="W1915">
        <f t="shared" si="58"/>
        <v>2024</v>
      </c>
      <c r="X1915" t="str">
        <f t="shared" si="59"/>
        <v>March</v>
      </c>
      <c r="Y1915" s="2">
        <v>45353</v>
      </c>
      <c r="Z1915">
        <v>0</v>
      </c>
      <c r="AA1915" t="b">
        <v>0</v>
      </c>
      <c r="AB1915" s="2">
        <v>45834</v>
      </c>
      <c r="AC1915">
        <v>17</v>
      </c>
      <c r="AD1915">
        <v>55</v>
      </c>
      <c r="AE1915">
        <v>12</v>
      </c>
      <c r="AF1915">
        <v>2.7</v>
      </c>
      <c r="AG1915">
        <v>3</v>
      </c>
      <c r="AH1915" s="30">
        <v>0</v>
      </c>
      <c r="AI1915">
        <v>0</v>
      </c>
      <c r="AJ1915" t="s">
        <v>65</v>
      </c>
      <c r="AK1915" t="s">
        <v>42</v>
      </c>
      <c r="AL1915" s="29">
        <f>Table1[[#This Row],[membership_tenure_months]]*Table1[[#This Row],[final_price]]</f>
        <v>459</v>
      </c>
    </row>
    <row r="1916" spans="1:38" x14ac:dyDescent="0.35">
      <c r="A1916">
        <v>37</v>
      </c>
      <c r="B1916" t="s">
        <v>54</v>
      </c>
      <c r="C1916">
        <v>2</v>
      </c>
      <c r="D1916" t="s">
        <v>115</v>
      </c>
      <c r="E1916" t="b">
        <v>1</v>
      </c>
      <c r="F1916" s="1">
        <v>0.81874999999999998</v>
      </c>
      <c r="G1916" s="1">
        <v>0.86041666666666672</v>
      </c>
      <c r="H1916">
        <v>60</v>
      </c>
      <c r="I1916" t="b">
        <v>0</v>
      </c>
      <c r="J1916" t="b">
        <v>0</v>
      </c>
      <c r="K1916" t="b">
        <v>1</v>
      </c>
      <c r="L1916" t="s">
        <v>80</v>
      </c>
      <c r="M1916">
        <v>20</v>
      </c>
      <c r="N1916" t="s">
        <v>97</v>
      </c>
      <c r="O1916">
        <v>18</v>
      </c>
      <c r="P1916" t="s">
        <v>46</v>
      </c>
      <c r="Q1916">
        <v>0</v>
      </c>
      <c r="R1916" s="29">
        <v>18</v>
      </c>
      <c r="S1916" t="s">
        <v>56</v>
      </c>
      <c r="T1916" t="s">
        <v>72</v>
      </c>
      <c r="U1916">
        <v>35.3733</v>
      </c>
      <c r="V1916">
        <v>-119.0187</v>
      </c>
      <c r="W1916">
        <f t="shared" si="58"/>
        <v>2023</v>
      </c>
      <c r="X1916" t="str">
        <f t="shared" si="59"/>
        <v>May</v>
      </c>
      <c r="Y1916" s="2">
        <v>45061</v>
      </c>
      <c r="Z1916">
        <v>0</v>
      </c>
      <c r="AA1916" t="b">
        <v>0</v>
      </c>
      <c r="AB1916" s="2">
        <v>45817</v>
      </c>
      <c r="AC1916">
        <v>27</v>
      </c>
      <c r="AD1916">
        <v>72</v>
      </c>
      <c r="AE1916">
        <v>8</v>
      </c>
      <c r="AF1916">
        <v>1</v>
      </c>
      <c r="AG1916">
        <v>0</v>
      </c>
      <c r="AH1916" s="30">
        <v>1</v>
      </c>
      <c r="AI1916">
        <v>0</v>
      </c>
      <c r="AJ1916" t="s">
        <v>73</v>
      </c>
      <c r="AK1916" t="s">
        <v>42</v>
      </c>
      <c r="AL1916" s="29">
        <f>Table1[[#This Row],[membership_tenure_months]]*Table1[[#This Row],[final_price]]</f>
        <v>486</v>
      </c>
    </row>
    <row r="1917" spans="1:38" x14ac:dyDescent="0.35">
      <c r="A1917">
        <v>20</v>
      </c>
      <c r="B1917" t="s">
        <v>66</v>
      </c>
      <c r="C1917">
        <v>2</v>
      </c>
      <c r="D1917" t="s">
        <v>135</v>
      </c>
      <c r="E1917" t="b">
        <v>1</v>
      </c>
      <c r="F1917" s="1">
        <v>0.39305555555555555</v>
      </c>
      <c r="G1917" s="1">
        <v>0.44097222222222221</v>
      </c>
      <c r="H1917">
        <v>69</v>
      </c>
      <c r="I1917" t="b">
        <v>0</v>
      </c>
      <c r="J1917" t="b">
        <v>0</v>
      </c>
      <c r="K1917" t="b">
        <v>0</v>
      </c>
      <c r="L1917" t="s">
        <v>60</v>
      </c>
      <c r="M1917">
        <v>70</v>
      </c>
      <c r="N1917" t="s">
        <v>37</v>
      </c>
      <c r="O1917">
        <v>70</v>
      </c>
      <c r="P1917" t="s">
        <v>46</v>
      </c>
      <c r="Q1917">
        <v>0</v>
      </c>
      <c r="R1917" s="29">
        <v>70</v>
      </c>
      <c r="S1917" t="s">
        <v>68</v>
      </c>
      <c r="T1917" t="s">
        <v>69</v>
      </c>
      <c r="U1917">
        <v>32.715699999999998</v>
      </c>
      <c r="V1917">
        <v>-117.1611</v>
      </c>
      <c r="W1917">
        <f t="shared" si="58"/>
        <v>2022</v>
      </c>
      <c r="X1917" t="str">
        <f t="shared" si="59"/>
        <v>November</v>
      </c>
      <c r="Y1917" s="2">
        <v>44887</v>
      </c>
      <c r="Z1917">
        <v>0</v>
      </c>
      <c r="AA1917" t="b">
        <v>0</v>
      </c>
      <c r="AB1917" s="2">
        <v>45807</v>
      </c>
      <c r="AC1917">
        <v>33</v>
      </c>
      <c r="AD1917">
        <v>82</v>
      </c>
      <c r="AE1917">
        <v>8</v>
      </c>
      <c r="AF1917">
        <v>1.2</v>
      </c>
      <c r="AG1917">
        <v>0</v>
      </c>
      <c r="AH1917" s="30">
        <v>1</v>
      </c>
      <c r="AI1917">
        <v>1</v>
      </c>
      <c r="AJ1917" t="s">
        <v>70</v>
      </c>
      <c r="AK1917" t="s">
        <v>42</v>
      </c>
      <c r="AL1917" s="29">
        <f>Table1[[#This Row],[membership_tenure_months]]*Table1[[#This Row],[final_price]]</f>
        <v>2310</v>
      </c>
    </row>
    <row r="1918" spans="1:38" x14ac:dyDescent="0.35">
      <c r="A1918">
        <v>32</v>
      </c>
      <c r="B1918" t="s">
        <v>54</v>
      </c>
      <c r="C1918">
        <v>3</v>
      </c>
      <c r="D1918" t="s">
        <v>119</v>
      </c>
      <c r="E1918" t="b">
        <v>1</v>
      </c>
      <c r="F1918" s="1">
        <v>0.61944444444444446</v>
      </c>
      <c r="G1918" s="1">
        <v>0.73055555555555551</v>
      </c>
      <c r="H1918">
        <v>160</v>
      </c>
      <c r="I1918" t="b">
        <v>0</v>
      </c>
      <c r="J1918" t="b">
        <v>0</v>
      </c>
      <c r="K1918" t="b">
        <v>0</v>
      </c>
      <c r="L1918" t="s">
        <v>36</v>
      </c>
      <c r="M1918">
        <v>20</v>
      </c>
      <c r="N1918" t="s">
        <v>37</v>
      </c>
      <c r="O1918">
        <v>20</v>
      </c>
      <c r="P1918" t="s">
        <v>38</v>
      </c>
      <c r="Q1918">
        <v>0.05</v>
      </c>
      <c r="R1918" s="29">
        <v>19</v>
      </c>
      <c r="S1918" t="s">
        <v>56</v>
      </c>
      <c r="T1918" t="s">
        <v>61</v>
      </c>
      <c r="U1918">
        <v>38.581600000000002</v>
      </c>
      <c r="V1918">
        <v>-121.4944</v>
      </c>
      <c r="W1918">
        <f t="shared" si="58"/>
        <v>2023</v>
      </c>
      <c r="X1918" t="str">
        <f t="shared" si="59"/>
        <v>September</v>
      </c>
      <c r="Y1918" s="2">
        <v>45199</v>
      </c>
      <c r="Z1918">
        <v>0</v>
      </c>
      <c r="AA1918" t="b">
        <v>1</v>
      </c>
      <c r="AB1918" s="2">
        <v>45825</v>
      </c>
      <c r="AC1918">
        <v>23</v>
      </c>
      <c r="AD1918">
        <v>64</v>
      </c>
      <c r="AE1918">
        <v>12</v>
      </c>
      <c r="AF1918">
        <v>2.7</v>
      </c>
      <c r="AG1918">
        <v>1</v>
      </c>
      <c r="AH1918" s="30">
        <v>1</v>
      </c>
      <c r="AI1918">
        <v>0</v>
      </c>
      <c r="AJ1918" t="s">
        <v>62</v>
      </c>
      <c r="AK1918" t="s">
        <v>42</v>
      </c>
      <c r="AL1918" s="29">
        <f>Table1[[#This Row],[membership_tenure_months]]*Table1[[#This Row],[final_price]]</f>
        <v>437</v>
      </c>
    </row>
    <row r="1919" spans="1:38" x14ac:dyDescent="0.35">
      <c r="A1919">
        <v>26</v>
      </c>
      <c r="B1919" t="s">
        <v>43</v>
      </c>
      <c r="C1919">
        <v>3</v>
      </c>
      <c r="D1919" t="s">
        <v>154</v>
      </c>
      <c r="E1919" t="b">
        <v>0</v>
      </c>
      <c r="F1919" s="1">
        <v>0.62083333333333335</v>
      </c>
      <c r="G1919" s="1">
        <v>0.69861111111111107</v>
      </c>
      <c r="H1919">
        <v>112</v>
      </c>
      <c r="I1919" t="b">
        <v>1</v>
      </c>
      <c r="J1919" t="b">
        <v>1</v>
      </c>
      <c r="K1919" t="b">
        <v>1</v>
      </c>
      <c r="L1919" t="s">
        <v>45</v>
      </c>
      <c r="M1919">
        <v>30</v>
      </c>
      <c r="N1919" t="s">
        <v>37</v>
      </c>
      <c r="O1919">
        <v>30</v>
      </c>
      <c r="P1919" t="s">
        <v>93</v>
      </c>
      <c r="Q1919">
        <v>0.15</v>
      </c>
      <c r="R1919" s="29">
        <v>25.5</v>
      </c>
      <c r="S1919" t="s">
        <v>47</v>
      </c>
      <c r="T1919" t="s">
        <v>61</v>
      </c>
      <c r="U1919">
        <v>38.581600000000002</v>
      </c>
      <c r="V1919">
        <v>-121.4944</v>
      </c>
      <c r="W1919">
        <f t="shared" si="58"/>
        <v>2024</v>
      </c>
      <c r="X1919" t="str">
        <f t="shared" si="59"/>
        <v>May</v>
      </c>
      <c r="Y1919" s="2">
        <v>45414</v>
      </c>
      <c r="Z1919">
        <v>3</v>
      </c>
      <c r="AA1919" t="b">
        <v>1</v>
      </c>
      <c r="AB1919" s="2">
        <v>45837</v>
      </c>
      <c r="AC1919">
        <v>15</v>
      </c>
      <c r="AD1919">
        <v>52</v>
      </c>
      <c r="AE1919">
        <v>12</v>
      </c>
      <c r="AF1919">
        <v>1.9</v>
      </c>
      <c r="AG1919">
        <v>4.5</v>
      </c>
      <c r="AH1919" s="30">
        <v>0</v>
      </c>
      <c r="AI1919">
        <v>0</v>
      </c>
      <c r="AJ1919" t="s">
        <v>62</v>
      </c>
      <c r="AK1919" t="s">
        <v>42</v>
      </c>
      <c r="AL1919" s="29">
        <f>Table1[[#This Row],[membership_tenure_months]]*Table1[[#This Row],[final_price]]</f>
        <v>382.5</v>
      </c>
    </row>
    <row r="1920" spans="1:38" x14ac:dyDescent="0.35">
      <c r="A1920">
        <v>37</v>
      </c>
      <c r="B1920" t="s">
        <v>43</v>
      </c>
      <c r="C1920">
        <v>1</v>
      </c>
      <c r="D1920" t="s">
        <v>116</v>
      </c>
      <c r="E1920" t="b">
        <v>1</v>
      </c>
      <c r="F1920" s="1">
        <v>0.69791666666666663</v>
      </c>
      <c r="G1920" s="1">
        <v>0.79027777777777775</v>
      </c>
      <c r="H1920">
        <v>133</v>
      </c>
      <c r="I1920" t="b">
        <v>0</v>
      </c>
      <c r="J1920" t="b">
        <v>0</v>
      </c>
      <c r="K1920" t="b">
        <v>0</v>
      </c>
      <c r="L1920" t="s">
        <v>36</v>
      </c>
      <c r="M1920">
        <v>30</v>
      </c>
      <c r="N1920" t="s">
        <v>82</v>
      </c>
      <c r="O1920">
        <v>22.5</v>
      </c>
      <c r="P1920" t="s">
        <v>46</v>
      </c>
      <c r="Q1920">
        <v>0</v>
      </c>
      <c r="R1920" s="29">
        <v>22.5</v>
      </c>
      <c r="S1920" t="s">
        <v>47</v>
      </c>
      <c r="T1920" t="s">
        <v>52</v>
      </c>
      <c r="U1920">
        <v>37.804400000000001</v>
      </c>
      <c r="V1920">
        <v>-122.27119999999999</v>
      </c>
      <c r="W1920">
        <f t="shared" si="58"/>
        <v>2024</v>
      </c>
      <c r="X1920" t="str">
        <f t="shared" si="59"/>
        <v>April</v>
      </c>
      <c r="Y1920" s="2">
        <v>45391</v>
      </c>
      <c r="Z1920">
        <v>0</v>
      </c>
      <c r="AA1920" t="b">
        <v>0</v>
      </c>
      <c r="AB1920" s="2">
        <v>45836</v>
      </c>
      <c r="AC1920">
        <v>16</v>
      </c>
      <c r="AD1920">
        <v>53</v>
      </c>
      <c r="AE1920">
        <v>4</v>
      </c>
      <c r="AF1920">
        <v>2.2000000000000002</v>
      </c>
      <c r="AG1920">
        <v>0</v>
      </c>
      <c r="AH1920" s="30">
        <v>0</v>
      </c>
      <c r="AI1920">
        <v>0</v>
      </c>
      <c r="AJ1920" t="s">
        <v>53</v>
      </c>
      <c r="AK1920" t="s">
        <v>42</v>
      </c>
      <c r="AL1920" s="29">
        <f>Table1[[#This Row],[membership_tenure_months]]*Table1[[#This Row],[final_price]]</f>
        <v>360</v>
      </c>
    </row>
    <row r="1921" spans="1:38" x14ac:dyDescent="0.35">
      <c r="A1921">
        <v>16</v>
      </c>
      <c r="B1921" t="s">
        <v>66</v>
      </c>
      <c r="C1921">
        <v>3</v>
      </c>
      <c r="D1921" t="s">
        <v>102</v>
      </c>
      <c r="E1921" t="b">
        <v>0</v>
      </c>
      <c r="F1921" s="1">
        <v>0.77708333333333335</v>
      </c>
      <c r="G1921" s="1">
        <v>0.87083333333333335</v>
      </c>
      <c r="H1921">
        <v>135</v>
      </c>
      <c r="I1921" t="b">
        <v>0</v>
      </c>
      <c r="J1921" t="b">
        <v>0</v>
      </c>
      <c r="K1921" t="b">
        <v>0</v>
      </c>
      <c r="L1921" t="s">
        <v>36</v>
      </c>
      <c r="M1921">
        <v>70</v>
      </c>
      <c r="N1921" t="s">
        <v>97</v>
      </c>
      <c r="O1921">
        <v>63</v>
      </c>
      <c r="P1921" t="s">
        <v>46</v>
      </c>
      <c r="Q1921">
        <v>0</v>
      </c>
      <c r="R1921" s="29">
        <v>63</v>
      </c>
      <c r="S1921" t="s">
        <v>68</v>
      </c>
      <c r="T1921" t="s">
        <v>72</v>
      </c>
      <c r="U1921">
        <v>35.3733</v>
      </c>
      <c r="V1921">
        <v>-119.0187</v>
      </c>
      <c r="W1921">
        <f t="shared" si="58"/>
        <v>2025</v>
      </c>
      <c r="X1921" t="str">
        <f t="shared" si="59"/>
        <v>June</v>
      </c>
      <c r="Y1921" s="2">
        <v>45827</v>
      </c>
      <c r="Z1921">
        <v>0</v>
      </c>
      <c r="AA1921" t="b">
        <v>0</v>
      </c>
      <c r="AB1921" s="2">
        <v>45860</v>
      </c>
      <c r="AC1921">
        <v>2</v>
      </c>
      <c r="AD1921">
        <v>29</v>
      </c>
      <c r="AE1921">
        <v>12</v>
      </c>
      <c r="AF1921">
        <v>2.2000000000000002</v>
      </c>
      <c r="AG1921">
        <v>0</v>
      </c>
      <c r="AH1921" s="30">
        <v>0</v>
      </c>
      <c r="AI1921">
        <v>1</v>
      </c>
      <c r="AJ1921" t="s">
        <v>73</v>
      </c>
      <c r="AK1921" t="s">
        <v>42</v>
      </c>
      <c r="AL1921" s="29">
        <f>Table1[[#This Row],[membership_tenure_months]]*Table1[[#This Row],[final_price]]</f>
        <v>126</v>
      </c>
    </row>
    <row r="1922" spans="1:38" x14ac:dyDescent="0.35">
      <c r="A1922">
        <v>15</v>
      </c>
      <c r="B1922" t="s">
        <v>34</v>
      </c>
      <c r="C1922">
        <v>2</v>
      </c>
      <c r="D1922" t="s">
        <v>122</v>
      </c>
      <c r="E1922" t="b">
        <v>1</v>
      </c>
      <c r="F1922" s="1">
        <v>0.83819444444444446</v>
      </c>
      <c r="G1922" s="1">
        <v>0.90208333333333335</v>
      </c>
      <c r="H1922">
        <v>92</v>
      </c>
      <c r="I1922" t="b">
        <v>1</v>
      </c>
      <c r="J1922" t="b">
        <v>0</v>
      </c>
      <c r="K1922" t="b">
        <v>0</v>
      </c>
      <c r="L1922" t="s">
        <v>80</v>
      </c>
      <c r="M1922">
        <v>50</v>
      </c>
      <c r="N1922" t="s">
        <v>37</v>
      </c>
      <c r="O1922">
        <v>50</v>
      </c>
      <c r="P1922" t="s">
        <v>38</v>
      </c>
      <c r="Q1922">
        <v>0.05</v>
      </c>
      <c r="R1922" s="29">
        <v>47.5</v>
      </c>
      <c r="S1922" t="s">
        <v>39</v>
      </c>
      <c r="T1922" t="s">
        <v>52</v>
      </c>
      <c r="U1922">
        <v>37.804400000000001</v>
      </c>
      <c r="V1922">
        <v>-122.27119999999999</v>
      </c>
      <c r="W1922">
        <f t="shared" ref="W1922:W1985" si="60">YEAR(Y:Y)</f>
        <v>2023</v>
      </c>
      <c r="X1922" t="str">
        <f t="shared" ref="X1922:X1985" si="61">TEXT(Y:Y,"MMMM")</f>
        <v>September</v>
      </c>
      <c r="Y1922" s="2">
        <v>45171</v>
      </c>
      <c r="Z1922">
        <v>0</v>
      </c>
      <c r="AA1922" t="b">
        <v>1</v>
      </c>
      <c r="AB1922" s="2">
        <v>45823</v>
      </c>
      <c r="AC1922">
        <v>23</v>
      </c>
      <c r="AD1922">
        <v>66</v>
      </c>
      <c r="AE1922">
        <v>8</v>
      </c>
      <c r="AF1922">
        <v>1.5</v>
      </c>
      <c r="AG1922">
        <v>2.5</v>
      </c>
      <c r="AH1922" s="30">
        <v>1</v>
      </c>
      <c r="AI1922">
        <v>1</v>
      </c>
      <c r="AJ1922" t="s">
        <v>53</v>
      </c>
      <c r="AK1922" t="s">
        <v>42</v>
      </c>
      <c r="AL1922" s="29">
        <f>Table1[[#This Row],[membership_tenure_months]]*Table1[[#This Row],[final_price]]</f>
        <v>1092.5</v>
      </c>
    </row>
    <row r="1923" spans="1:38" x14ac:dyDescent="0.35">
      <c r="A1923">
        <v>12</v>
      </c>
      <c r="B1923" t="s">
        <v>43</v>
      </c>
      <c r="C1923">
        <v>2</v>
      </c>
      <c r="D1923" t="s">
        <v>55</v>
      </c>
      <c r="E1923" t="b">
        <v>1</v>
      </c>
      <c r="F1923" s="1">
        <v>0.40902777777777777</v>
      </c>
      <c r="G1923" s="1">
        <v>0.47916666666666669</v>
      </c>
      <c r="H1923">
        <v>101</v>
      </c>
      <c r="I1923" t="b">
        <v>0</v>
      </c>
      <c r="J1923" t="b">
        <v>1</v>
      </c>
      <c r="K1923" t="b">
        <v>0</v>
      </c>
      <c r="L1923" t="s">
        <v>80</v>
      </c>
      <c r="M1923">
        <v>30</v>
      </c>
      <c r="N1923" t="s">
        <v>82</v>
      </c>
      <c r="O1923">
        <v>22.5</v>
      </c>
      <c r="P1923" t="s">
        <v>46</v>
      </c>
      <c r="Q1923">
        <v>0</v>
      </c>
      <c r="R1923" s="29">
        <v>22.5</v>
      </c>
      <c r="S1923" t="s">
        <v>47</v>
      </c>
      <c r="T1923" t="s">
        <v>48</v>
      </c>
      <c r="U1923">
        <v>36.7378</v>
      </c>
      <c r="V1923">
        <v>-119.7871</v>
      </c>
      <c r="W1923">
        <f t="shared" si="60"/>
        <v>2024</v>
      </c>
      <c r="X1923" t="str">
        <f t="shared" si="61"/>
        <v>June</v>
      </c>
      <c r="Y1923" s="2">
        <v>45452</v>
      </c>
      <c r="Z1923">
        <v>5</v>
      </c>
      <c r="AA1923" t="b">
        <v>0</v>
      </c>
      <c r="AB1923" s="2">
        <v>45839</v>
      </c>
      <c r="AC1923">
        <v>14</v>
      </c>
      <c r="AD1923">
        <v>50</v>
      </c>
      <c r="AE1923">
        <v>8</v>
      </c>
      <c r="AF1923">
        <v>1.7</v>
      </c>
      <c r="AG1923">
        <v>0</v>
      </c>
      <c r="AH1923" s="30">
        <v>0</v>
      </c>
      <c r="AI1923">
        <v>0</v>
      </c>
      <c r="AJ1923" t="s">
        <v>49</v>
      </c>
      <c r="AK1923" t="s">
        <v>42</v>
      </c>
      <c r="AL1923" s="29">
        <f>Table1[[#This Row],[membership_tenure_months]]*Table1[[#This Row],[final_price]]</f>
        <v>315</v>
      </c>
    </row>
    <row r="1924" spans="1:38" x14ac:dyDescent="0.35">
      <c r="A1924">
        <v>21</v>
      </c>
      <c r="B1924" t="s">
        <v>34</v>
      </c>
      <c r="C1924">
        <v>2</v>
      </c>
      <c r="D1924" t="s">
        <v>107</v>
      </c>
      <c r="E1924" t="b">
        <v>1</v>
      </c>
      <c r="F1924" s="1">
        <v>0.77777777777777779</v>
      </c>
      <c r="G1924" s="1">
        <v>0.88958333333333328</v>
      </c>
      <c r="H1924">
        <v>161</v>
      </c>
      <c r="I1924" t="b">
        <v>1</v>
      </c>
      <c r="J1924" t="b">
        <v>1</v>
      </c>
      <c r="K1924" t="b">
        <v>1</v>
      </c>
      <c r="L1924" t="s">
        <v>60</v>
      </c>
      <c r="M1924">
        <v>50</v>
      </c>
      <c r="N1924" t="s">
        <v>37</v>
      </c>
      <c r="O1924">
        <v>50</v>
      </c>
      <c r="P1924" t="s">
        <v>38</v>
      </c>
      <c r="Q1924">
        <v>0.05</v>
      </c>
      <c r="R1924" s="29">
        <v>47.5</v>
      </c>
      <c r="S1924" t="s">
        <v>39</v>
      </c>
      <c r="T1924" t="s">
        <v>64</v>
      </c>
      <c r="U1924">
        <v>34.052199999999999</v>
      </c>
      <c r="V1924">
        <v>-118.2437</v>
      </c>
      <c r="W1924">
        <f t="shared" si="60"/>
        <v>2023</v>
      </c>
      <c r="X1924" t="str">
        <f t="shared" si="61"/>
        <v>February</v>
      </c>
      <c r="Y1924" s="2">
        <v>44985</v>
      </c>
      <c r="Z1924">
        <v>6</v>
      </c>
      <c r="AA1924" t="b">
        <v>0</v>
      </c>
      <c r="AB1924" s="2">
        <v>45813</v>
      </c>
      <c r="AC1924">
        <v>30</v>
      </c>
      <c r="AD1924">
        <v>76</v>
      </c>
      <c r="AE1924">
        <v>8</v>
      </c>
      <c r="AF1924">
        <v>2.7</v>
      </c>
      <c r="AG1924">
        <v>2.5</v>
      </c>
      <c r="AH1924" s="30">
        <v>1</v>
      </c>
      <c r="AI1924">
        <v>1</v>
      </c>
      <c r="AJ1924" t="s">
        <v>65</v>
      </c>
      <c r="AK1924" t="s">
        <v>42</v>
      </c>
      <c r="AL1924" s="29">
        <f>Table1[[#This Row],[membership_tenure_months]]*Table1[[#This Row],[final_price]]</f>
        <v>1425</v>
      </c>
    </row>
    <row r="1925" spans="1:38" x14ac:dyDescent="0.35">
      <c r="A1925">
        <v>27</v>
      </c>
      <c r="B1925" t="s">
        <v>34</v>
      </c>
      <c r="C1925">
        <v>3</v>
      </c>
      <c r="D1925" t="s">
        <v>121</v>
      </c>
      <c r="E1925" t="b">
        <v>1</v>
      </c>
      <c r="F1925" s="1">
        <v>0.45</v>
      </c>
      <c r="G1925" s="1">
        <v>0.55208333333333337</v>
      </c>
      <c r="H1925">
        <v>147</v>
      </c>
      <c r="I1925" t="b">
        <v>1</v>
      </c>
      <c r="J1925" t="b">
        <v>0</v>
      </c>
      <c r="K1925" t="b">
        <v>0</v>
      </c>
      <c r="L1925" t="s">
        <v>45</v>
      </c>
      <c r="M1925">
        <v>50</v>
      </c>
      <c r="N1925" t="s">
        <v>82</v>
      </c>
      <c r="O1925">
        <v>37.5</v>
      </c>
      <c r="P1925" t="s">
        <v>46</v>
      </c>
      <c r="Q1925">
        <v>0</v>
      </c>
      <c r="R1925" s="29">
        <v>37.5</v>
      </c>
      <c r="S1925" t="s">
        <v>39</v>
      </c>
      <c r="T1925" t="s">
        <v>57</v>
      </c>
      <c r="U1925">
        <v>33.836599999999997</v>
      </c>
      <c r="V1925">
        <v>-117.9143</v>
      </c>
      <c r="W1925">
        <f t="shared" si="60"/>
        <v>2025</v>
      </c>
      <c r="X1925" t="str">
        <f t="shared" si="61"/>
        <v>March</v>
      </c>
      <c r="Y1925" s="2">
        <v>45731</v>
      </c>
      <c r="Z1925">
        <v>0</v>
      </c>
      <c r="AA1925" t="b">
        <v>1</v>
      </c>
      <c r="AB1925" s="2">
        <v>45855</v>
      </c>
      <c r="AC1925">
        <v>5</v>
      </c>
      <c r="AD1925">
        <v>34</v>
      </c>
      <c r="AE1925">
        <v>12</v>
      </c>
      <c r="AF1925">
        <v>2.4</v>
      </c>
      <c r="AG1925">
        <v>0</v>
      </c>
      <c r="AH1925" s="30">
        <v>0</v>
      </c>
      <c r="AI1925">
        <v>0</v>
      </c>
      <c r="AJ1925" t="s">
        <v>58</v>
      </c>
      <c r="AK1925" t="s">
        <v>42</v>
      </c>
      <c r="AL1925" s="29">
        <f>Table1[[#This Row],[membership_tenure_months]]*Table1[[#This Row],[final_price]]</f>
        <v>187.5</v>
      </c>
    </row>
    <row r="1926" spans="1:38" x14ac:dyDescent="0.35">
      <c r="A1926">
        <v>17</v>
      </c>
      <c r="B1926" t="s">
        <v>34</v>
      </c>
      <c r="C1926">
        <v>3</v>
      </c>
      <c r="D1926" t="s">
        <v>153</v>
      </c>
      <c r="E1926" t="b">
        <v>1</v>
      </c>
      <c r="F1926" s="1">
        <v>0.65347222222222223</v>
      </c>
      <c r="G1926" s="1">
        <v>0.70694444444444449</v>
      </c>
      <c r="H1926">
        <v>77</v>
      </c>
      <c r="I1926" t="b">
        <v>1</v>
      </c>
      <c r="J1926" t="b">
        <v>1</v>
      </c>
      <c r="K1926" t="b">
        <v>0</v>
      </c>
      <c r="L1926" t="s">
        <v>80</v>
      </c>
      <c r="M1926">
        <v>50</v>
      </c>
      <c r="N1926" t="s">
        <v>82</v>
      </c>
      <c r="O1926">
        <v>37.5</v>
      </c>
      <c r="P1926" t="s">
        <v>51</v>
      </c>
      <c r="Q1926">
        <v>0.1</v>
      </c>
      <c r="R1926" s="29">
        <v>33.75</v>
      </c>
      <c r="S1926" t="s">
        <v>39</v>
      </c>
      <c r="T1926" t="s">
        <v>76</v>
      </c>
      <c r="U1926">
        <v>37.774900000000002</v>
      </c>
      <c r="V1926">
        <v>-122.4194</v>
      </c>
      <c r="W1926">
        <f t="shared" si="60"/>
        <v>2023</v>
      </c>
      <c r="X1926" t="str">
        <f t="shared" si="61"/>
        <v>October</v>
      </c>
      <c r="Y1926" s="2">
        <v>45204</v>
      </c>
      <c r="Z1926">
        <v>3</v>
      </c>
      <c r="AA1926" t="b">
        <v>1</v>
      </c>
      <c r="AB1926" s="2">
        <v>45825</v>
      </c>
      <c r="AC1926">
        <v>22</v>
      </c>
      <c r="AD1926">
        <v>64</v>
      </c>
      <c r="AE1926">
        <v>12</v>
      </c>
      <c r="AF1926">
        <v>1.3</v>
      </c>
      <c r="AG1926">
        <v>3.75</v>
      </c>
      <c r="AH1926" s="30">
        <v>1</v>
      </c>
      <c r="AI1926">
        <v>0</v>
      </c>
      <c r="AJ1926" t="s">
        <v>77</v>
      </c>
      <c r="AK1926" t="s">
        <v>42</v>
      </c>
      <c r="AL1926" s="29">
        <f>Table1[[#This Row],[membership_tenure_months]]*Table1[[#This Row],[final_price]]</f>
        <v>742.5</v>
      </c>
    </row>
    <row r="1927" spans="1:38" x14ac:dyDescent="0.35">
      <c r="A1927">
        <v>20</v>
      </c>
      <c r="B1927" t="s">
        <v>34</v>
      </c>
      <c r="C1927">
        <v>3</v>
      </c>
      <c r="D1927" t="s">
        <v>128</v>
      </c>
      <c r="E1927" t="b">
        <v>0</v>
      </c>
      <c r="F1927" s="1">
        <v>0.34930555555555554</v>
      </c>
      <c r="G1927" s="1">
        <v>0.47361111111111109</v>
      </c>
      <c r="H1927">
        <v>179</v>
      </c>
      <c r="I1927" t="b">
        <v>0</v>
      </c>
      <c r="J1927" t="b">
        <v>0</v>
      </c>
      <c r="K1927" t="b">
        <v>0</v>
      </c>
      <c r="L1927" t="s">
        <v>36</v>
      </c>
      <c r="M1927">
        <v>50</v>
      </c>
      <c r="N1927" t="s">
        <v>37</v>
      </c>
      <c r="O1927">
        <v>50</v>
      </c>
      <c r="P1927" t="s">
        <v>38</v>
      </c>
      <c r="Q1927">
        <v>0.05</v>
      </c>
      <c r="R1927" s="29">
        <v>47.5</v>
      </c>
      <c r="S1927" t="s">
        <v>39</v>
      </c>
      <c r="T1927" t="s">
        <v>69</v>
      </c>
      <c r="U1927">
        <v>32.715699999999998</v>
      </c>
      <c r="V1927">
        <v>-117.1611</v>
      </c>
      <c r="W1927">
        <f t="shared" si="60"/>
        <v>2024</v>
      </c>
      <c r="X1927" t="str">
        <f t="shared" si="61"/>
        <v>January</v>
      </c>
      <c r="Y1927" s="2">
        <v>45318</v>
      </c>
      <c r="Z1927">
        <v>0</v>
      </c>
      <c r="AA1927" t="b">
        <v>1</v>
      </c>
      <c r="AB1927" s="2">
        <v>45832</v>
      </c>
      <c r="AC1927">
        <v>19</v>
      </c>
      <c r="AD1927">
        <v>57</v>
      </c>
      <c r="AE1927">
        <v>12</v>
      </c>
      <c r="AF1927">
        <v>3</v>
      </c>
      <c r="AG1927">
        <v>2.5</v>
      </c>
      <c r="AH1927" s="30">
        <v>0</v>
      </c>
      <c r="AI1927">
        <v>1</v>
      </c>
      <c r="AJ1927" t="s">
        <v>70</v>
      </c>
      <c r="AK1927" t="s">
        <v>42</v>
      </c>
      <c r="AL1927" s="29">
        <f>Table1[[#This Row],[membership_tenure_months]]*Table1[[#This Row],[final_price]]</f>
        <v>902.5</v>
      </c>
    </row>
    <row r="1928" spans="1:38" x14ac:dyDescent="0.35">
      <c r="A1928">
        <v>31</v>
      </c>
      <c r="B1928" t="s">
        <v>34</v>
      </c>
      <c r="C1928">
        <v>4</v>
      </c>
      <c r="D1928" t="s">
        <v>166</v>
      </c>
      <c r="E1928" t="b">
        <v>0</v>
      </c>
      <c r="F1928" s="1">
        <v>0.49583333333333335</v>
      </c>
      <c r="G1928" s="1">
        <v>0.55625000000000002</v>
      </c>
      <c r="H1928">
        <v>87</v>
      </c>
      <c r="I1928" t="b">
        <v>0</v>
      </c>
      <c r="J1928" t="b">
        <v>0</v>
      </c>
      <c r="K1928" t="b">
        <v>1</v>
      </c>
      <c r="L1928" t="s">
        <v>36</v>
      </c>
      <c r="M1928">
        <v>50</v>
      </c>
      <c r="N1928" t="s">
        <v>82</v>
      </c>
      <c r="O1928">
        <v>37.5</v>
      </c>
      <c r="P1928" t="s">
        <v>46</v>
      </c>
      <c r="Q1928">
        <v>0</v>
      </c>
      <c r="R1928" s="29">
        <v>37.5</v>
      </c>
      <c r="S1928" t="s">
        <v>39</v>
      </c>
      <c r="T1928" t="s">
        <v>61</v>
      </c>
      <c r="U1928">
        <v>38.581600000000002</v>
      </c>
      <c r="V1928">
        <v>-121.4944</v>
      </c>
      <c r="W1928">
        <f t="shared" si="60"/>
        <v>2023</v>
      </c>
      <c r="X1928" t="str">
        <f t="shared" si="61"/>
        <v>August</v>
      </c>
      <c r="Y1928" s="2">
        <v>45146</v>
      </c>
      <c r="Z1928">
        <v>0</v>
      </c>
      <c r="AA1928" t="b">
        <v>0</v>
      </c>
      <c r="AB1928" s="2">
        <v>45822</v>
      </c>
      <c r="AC1928">
        <v>24</v>
      </c>
      <c r="AD1928">
        <v>67</v>
      </c>
      <c r="AE1928">
        <v>16</v>
      </c>
      <c r="AF1928">
        <v>1.4</v>
      </c>
      <c r="AG1928">
        <v>0</v>
      </c>
      <c r="AH1928" s="30">
        <v>1</v>
      </c>
      <c r="AI1928">
        <v>0</v>
      </c>
      <c r="AJ1928" t="s">
        <v>62</v>
      </c>
      <c r="AK1928" t="s">
        <v>42</v>
      </c>
      <c r="AL1928" s="29">
        <f>Table1[[#This Row],[membership_tenure_months]]*Table1[[#This Row],[final_price]]</f>
        <v>900</v>
      </c>
    </row>
    <row r="1929" spans="1:38" x14ac:dyDescent="0.35">
      <c r="A1929">
        <v>15</v>
      </c>
      <c r="B1929" t="s">
        <v>34</v>
      </c>
      <c r="C1929">
        <v>1</v>
      </c>
      <c r="D1929" t="s">
        <v>116</v>
      </c>
      <c r="E1929" t="b">
        <v>0</v>
      </c>
      <c r="F1929" s="1">
        <v>0.72152777777777777</v>
      </c>
      <c r="G1929" s="1">
        <v>0.84652777777777777</v>
      </c>
      <c r="H1929">
        <v>180</v>
      </c>
      <c r="I1929" t="b">
        <v>0</v>
      </c>
      <c r="J1929" t="b">
        <v>0</v>
      </c>
      <c r="K1929" t="b">
        <v>1</v>
      </c>
      <c r="L1929" t="s">
        <v>36</v>
      </c>
      <c r="M1929">
        <v>50</v>
      </c>
      <c r="N1929" t="s">
        <v>82</v>
      </c>
      <c r="O1929">
        <v>37.5</v>
      </c>
      <c r="P1929" t="s">
        <v>38</v>
      </c>
      <c r="Q1929">
        <v>0.05</v>
      </c>
      <c r="R1929" s="29">
        <v>35.625</v>
      </c>
      <c r="S1929" t="s">
        <v>39</v>
      </c>
      <c r="T1929" t="s">
        <v>61</v>
      </c>
      <c r="U1929">
        <v>38.581600000000002</v>
      </c>
      <c r="V1929">
        <v>-121.4944</v>
      </c>
      <c r="W1929">
        <f t="shared" si="60"/>
        <v>2025</v>
      </c>
      <c r="X1929" t="str">
        <f t="shared" si="61"/>
        <v>April</v>
      </c>
      <c r="Y1929" s="2">
        <v>45761</v>
      </c>
      <c r="Z1929">
        <v>0</v>
      </c>
      <c r="AA1929" t="b">
        <v>1</v>
      </c>
      <c r="AB1929" s="2">
        <v>45857</v>
      </c>
      <c r="AC1929">
        <v>4</v>
      </c>
      <c r="AD1929">
        <v>32</v>
      </c>
      <c r="AE1929">
        <v>4</v>
      </c>
      <c r="AF1929">
        <v>3</v>
      </c>
      <c r="AG1929">
        <v>1.88</v>
      </c>
      <c r="AH1929" s="30">
        <v>0</v>
      </c>
      <c r="AI1929">
        <v>0</v>
      </c>
      <c r="AJ1929" t="s">
        <v>62</v>
      </c>
      <c r="AK1929" t="s">
        <v>42</v>
      </c>
      <c r="AL1929" s="29">
        <f>Table1[[#This Row],[membership_tenure_months]]*Table1[[#This Row],[final_price]]</f>
        <v>142.5</v>
      </c>
    </row>
    <row r="1930" spans="1:38" x14ac:dyDescent="0.35">
      <c r="A1930">
        <v>26</v>
      </c>
      <c r="B1930" t="s">
        <v>54</v>
      </c>
      <c r="C1930">
        <v>2</v>
      </c>
      <c r="D1930" t="s">
        <v>103</v>
      </c>
      <c r="E1930" t="b">
        <v>1</v>
      </c>
      <c r="F1930" s="1">
        <v>0.66111111111111109</v>
      </c>
      <c r="G1930" s="1">
        <v>0.75347222222222221</v>
      </c>
      <c r="H1930">
        <v>133</v>
      </c>
      <c r="I1930" t="b">
        <v>0</v>
      </c>
      <c r="J1930" t="b">
        <v>0</v>
      </c>
      <c r="K1930" t="b">
        <v>0</v>
      </c>
      <c r="L1930" t="s">
        <v>80</v>
      </c>
      <c r="M1930">
        <v>20</v>
      </c>
      <c r="N1930" t="s">
        <v>37</v>
      </c>
      <c r="O1930">
        <v>20</v>
      </c>
      <c r="P1930" t="s">
        <v>46</v>
      </c>
      <c r="Q1930">
        <v>0</v>
      </c>
      <c r="R1930" s="29">
        <v>20</v>
      </c>
      <c r="S1930" t="s">
        <v>56</v>
      </c>
      <c r="T1930" t="s">
        <v>72</v>
      </c>
      <c r="U1930">
        <v>35.3733</v>
      </c>
      <c r="V1930">
        <v>-119.0187</v>
      </c>
      <c r="W1930">
        <f t="shared" si="60"/>
        <v>2023</v>
      </c>
      <c r="X1930" t="str">
        <f t="shared" si="61"/>
        <v>October</v>
      </c>
      <c r="Y1930" s="2">
        <v>45213</v>
      </c>
      <c r="Z1930">
        <v>0</v>
      </c>
      <c r="AA1930" t="b">
        <v>0</v>
      </c>
      <c r="AB1930" s="2">
        <v>45826</v>
      </c>
      <c r="AC1930">
        <v>22</v>
      </c>
      <c r="AD1930">
        <v>63</v>
      </c>
      <c r="AE1930">
        <v>8</v>
      </c>
      <c r="AF1930">
        <v>2.2000000000000002</v>
      </c>
      <c r="AG1930">
        <v>0</v>
      </c>
      <c r="AH1930" s="30">
        <v>1</v>
      </c>
      <c r="AI1930">
        <v>0</v>
      </c>
      <c r="AJ1930" t="s">
        <v>73</v>
      </c>
      <c r="AK1930" t="s">
        <v>42</v>
      </c>
      <c r="AL1930" s="29">
        <f>Table1[[#This Row],[membership_tenure_months]]*Table1[[#This Row],[final_price]]</f>
        <v>440</v>
      </c>
    </row>
    <row r="1931" spans="1:38" x14ac:dyDescent="0.35">
      <c r="A1931">
        <v>47</v>
      </c>
      <c r="B1931" t="s">
        <v>43</v>
      </c>
      <c r="C1931">
        <v>1</v>
      </c>
      <c r="D1931" t="s">
        <v>63</v>
      </c>
      <c r="E1931" t="b">
        <v>1</v>
      </c>
      <c r="F1931" s="1">
        <v>0.51666666666666672</v>
      </c>
      <c r="G1931" s="1">
        <v>0.55138888888888893</v>
      </c>
      <c r="H1931">
        <v>50</v>
      </c>
      <c r="I1931" t="b">
        <v>0</v>
      </c>
      <c r="J1931" t="b">
        <v>1</v>
      </c>
      <c r="K1931" t="b">
        <v>1</v>
      </c>
      <c r="L1931" t="s">
        <v>36</v>
      </c>
      <c r="M1931">
        <v>30</v>
      </c>
      <c r="N1931" t="s">
        <v>82</v>
      </c>
      <c r="O1931">
        <v>22.5</v>
      </c>
      <c r="P1931" t="s">
        <v>38</v>
      </c>
      <c r="Q1931">
        <v>0.05</v>
      </c>
      <c r="R1931" s="29">
        <v>21.375</v>
      </c>
      <c r="S1931" t="s">
        <v>47</v>
      </c>
      <c r="T1931" t="s">
        <v>76</v>
      </c>
      <c r="U1931">
        <v>37.774900000000002</v>
      </c>
      <c r="V1931">
        <v>-122.4194</v>
      </c>
      <c r="W1931">
        <f t="shared" si="60"/>
        <v>2023</v>
      </c>
      <c r="X1931" t="str">
        <f t="shared" si="61"/>
        <v>November</v>
      </c>
      <c r="Y1931" s="2">
        <v>45233</v>
      </c>
      <c r="Z1931">
        <v>2</v>
      </c>
      <c r="AA1931" t="b">
        <v>0</v>
      </c>
      <c r="AB1931" s="2">
        <v>45827</v>
      </c>
      <c r="AC1931">
        <v>21</v>
      </c>
      <c r="AD1931">
        <v>62</v>
      </c>
      <c r="AE1931">
        <v>4</v>
      </c>
      <c r="AF1931">
        <v>0.8</v>
      </c>
      <c r="AG1931">
        <v>1.1200000000000001</v>
      </c>
      <c r="AH1931" s="30">
        <v>1</v>
      </c>
      <c r="AI1931">
        <v>0</v>
      </c>
      <c r="AJ1931" t="s">
        <v>77</v>
      </c>
      <c r="AK1931" t="s">
        <v>42</v>
      </c>
      <c r="AL1931" s="29">
        <f>Table1[[#This Row],[membership_tenure_months]]*Table1[[#This Row],[final_price]]</f>
        <v>448.875</v>
      </c>
    </row>
    <row r="1932" spans="1:38" x14ac:dyDescent="0.35">
      <c r="A1932">
        <v>37</v>
      </c>
      <c r="B1932" t="s">
        <v>54</v>
      </c>
      <c r="C1932">
        <v>3</v>
      </c>
      <c r="D1932" t="s">
        <v>133</v>
      </c>
      <c r="E1932" t="b">
        <v>1</v>
      </c>
      <c r="F1932" s="1">
        <v>0.75486111111111109</v>
      </c>
      <c r="G1932" s="1">
        <v>0.83402777777777781</v>
      </c>
      <c r="H1932">
        <v>114</v>
      </c>
      <c r="I1932" t="b">
        <v>0</v>
      </c>
      <c r="J1932" t="b">
        <v>0</v>
      </c>
      <c r="K1932" t="b">
        <v>1</v>
      </c>
      <c r="L1932" t="s">
        <v>45</v>
      </c>
      <c r="M1932">
        <v>20</v>
      </c>
      <c r="N1932" t="s">
        <v>82</v>
      </c>
      <c r="O1932">
        <v>15</v>
      </c>
      <c r="P1932" t="s">
        <v>46</v>
      </c>
      <c r="Q1932">
        <v>0</v>
      </c>
      <c r="R1932" s="29">
        <v>15</v>
      </c>
      <c r="S1932" t="s">
        <v>56</v>
      </c>
      <c r="T1932" t="s">
        <v>64</v>
      </c>
      <c r="U1932">
        <v>34.052199999999999</v>
      </c>
      <c r="V1932">
        <v>-118.2437</v>
      </c>
      <c r="W1932">
        <f t="shared" si="60"/>
        <v>2023</v>
      </c>
      <c r="X1932" t="str">
        <f t="shared" si="61"/>
        <v>November</v>
      </c>
      <c r="Y1932" s="2">
        <v>45233</v>
      </c>
      <c r="Z1932">
        <v>0</v>
      </c>
      <c r="AA1932" t="b">
        <v>0</v>
      </c>
      <c r="AB1932" s="2">
        <v>45827</v>
      </c>
      <c r="AC1932">
        <v>21</v>
      </c>
      <c r="AD1932">
        <v>62</v>
      </c>
      <c r="AE1932">
        <v>12</v>
      </c>
      <c r="AF1932">
        <v>1.9</v>
      </c>
      <c r="AG1932">
        <v>0</v>
      </c>
      <c r="AH1932" s="30">
        <v>1</v>
      </c>
      <c r="AI1932">
        <v>0</v>
      </c>
      <c r="AJ1932" t="s">
        <v>65</v>
      </c>
      <c r="AK1932" t="s">
        <v>42</v>
      </c>
      <c r="AL1932" s="29">
        <f>Table1[[#This Row],[membership_tenure_months]]*Table1[[#This Row],[final_price]]</f>
        <v>315</v>
      </c>
    </row>
    <row r="1933" spans="1:38" x14ac:dyDescent="0.35">
      <c r="A1933">
        <v>12</v>
      </c>
      <c r="B1933" t="s">
        <v>43</v>
      </c>
      <c r="C1933">
        <v>2</v>
      </c>
      <c r="D1933" t="s">
        <v>55</v>
      </c>
      <c r="E1933" t="b">
        <v>1</v>
      </c>
      <c r="F1933" s="1">
        <v>0.40902777777777777</v>
      </c>
      <c r="G1933" s="1">
        <v>0.47916666666666669</v>
      </c>
      <c r="H1933">
        <v>101</v>
      </c>
      <c r="I1933" t="b">
        <v>0</v>
      </c>
      <c r="J1933" t="b">
        <v>1</v>
      </c>
      <c r="K1933" t="b">
        <v>0</v>
      </c>
      <c r="L1933" t="s">
        <v>80</v>
      </c>
      <c r="M1933">
        <v>30</v>
      </c>
      <c r="N1933" t="s">
        <v>82</v>
      </c>
      <c r="O1933">
        <v>22.5</v>
      </c>
      <c r="P1933" t="s">
        <v>46</v>
      </c>
      <c r="Q1933">
        <v>0</v>
      </c>
      <c r="R1933" s="29">
        <v>22.5</v>
      </c>
      <c r="S1933" t="s">
        <v>47</v>
      </c>
      <c r="T1933" t="s">
        <v>48</v>
      </c>
      <c r="U1933">
        <v>36.7378</v>
      </c>
      <c r="V1933">
        <v>-119.7871</v>
      </c>
      <c r="W1933">
        <f t="shared" si="60"/>
        <v>2023</v>
      </c>
      <c r="X1933" t="str">
        <f t="shared" si="61"/>
        <v>September</v>
      </c>
      <c r="Y1933" s="2">
        <v>45188</v>
      </c>
      <c r="Z1933">
        <v>4</v>
      </c>
      <c r="AA1933" t="b">
        <v>0</v>
      </c>
      <c r="AB1933" s="2">
        <v>45824</v>
      </c>
      <c r="AC1933">
        <v>23</v>
      </c>
      <c r="AD1933">
        <v>65</v>
      </c>
      <c r="AE1933">
        <v>8</v>
      </c>
      <c r="AF1933">
        <v>1.7</v>
      </c>
      <c r="AG1933">
        <v>0</v>
      </c>
      <c r="AH1933" s="30">
        <v>1</v>
      </c>
      <c r="AI1933">
        <v>0</v>
      </c>
      <c r="AJ1933" t="s">
        <v>49</v>
      </c>
      <c r="AK1933" t="s">
        <v>42</v>
      </c>
      <c r="AL1933" s="29">
        <f>Table1[[#This Row],[membership_tenure_months]]*Table1[[#This Row],[final_price]]</f>
        <v>517.5</v>
      </c>
    </row>
    <row r="1934" spans="1:38" x14ac:dyDescent="0.35">
      <c r="A1934">
        <v>27</v>
      </c>
      <c r="B1934" t="s">
        <v>34</v>
      </c>
      <c r="C1934">
        <v>3</v>
      </c>
      <c r="D1934" t="s">
        <v>121</v>
      </c>
      <c r="E1934" t="b">
        <v>1</v>
      </c>
      <c r="F1934" s="1">
        <v>0.45</v>
      </c>
      <c r="G1934" s="1">
        <v>0.55208333333333337</v>
      </c>
      <c r="H1934">
        <v>147</v>
      </c>
      <c r="I1934" t="b">
        <v>1</v>
      </c>
      <c r="J1934" t="b">
        <v>0</v>
      </c>
      <c r="K1934" t="b">
        <v>0</v>
      </c>
      <c r="L1934" t="s">
        <v>45</v>
      </c>
      <c r="M1934">
        <v>50</v>
      </c>
      <c r="N1934" t="s">
        <v>82</v>
      </c>
      <c r="O1934">
        <v>37.5</v>
      </c>
      <c r="P1934" t="s">
        <v>46</v>
      </c>
      <c r="Q1934">
        <v>0</v>
      </c>
      <c r="R1934" s="29">
        <v>37.5</v>
      </c>
      <c r="S1934" t="s">
        <v>39</v>
      </c>
      <c r="T1934" t="s">
        <v>57</v>
      </c>
      <c r="U1934">
        <v>33.836599999999997</v>
      </c>
      <c r="V1934">
        <v>-117.9143</v>
      </c>
      <c r="W1934">
        <f t="shared" si="60"/>
        <v>2023</v>
      </c>
      <c r="X1934" t="str">
        <f t="shared" si="61"/>
        <v>July</v>
      </c>
      <c r="Y1934" s="2">
        <v>45110</v>
      </c>
      <c r="Z1934">
        <v>0</v>
      </c>
      <c r="AA1934" t="b">
        <v>1</v>
      </c>
      <c r="AB1934" s="2">
        <v>45820</v>
      </c>
      <c r="AC1934">
        <v>25</v>
      </c>
      <c r="AD1934">
        <v>69</v>
      </c>
      <c r="AE1934">
        <v>12</v>
      </c>
      <c r="AF1934">
        <v>2.4</v>
      </c>
      <c r="AG1934">
        <v>0</v>
      </c>
      <c r="AH1934" s="30">
        <v>1</v>
      </c>
      <c r="AI1934">
        <v>0</v>
      </c>
      <c r="AJ1934" t="s">
        <v>58</v>
      </c>
      <c r="AK1934" t="s">
        <v>42</v>
      </c>
      <c r="AL1934" s="29">
        <f>Table1[[#This Row],[membership_tenure_months]]*Table1[[#This Row],[final_price]]</f>
        <v>937.5</v>
      </c>
    </row>
    <row r="1935" spans="1:38" x14ac:dyDescent="0.35">
      <c r="A1935">
        <v>25</v>
      </c>
      <c r="B1935" t="s">
        <v>34</v>
      </c>
      <c r="C1935">
        <v>1</v>
      </c>
      <c r="D1935" t="s">
        <v>114</v>
      </c>
      <c r="E1935" t="b">
        <v>0</v>
      </c>
      <c r="F1935" s="1">
        <v>0.66319444444444442</v>
      </c>
      <c r="G1935" s="1">
        <v>0.70138888888888884</v>
      </c>
      <c r="H1935">
        <v>55</v>
      </c>
      <c r="I1935" t="b">
        <v>1</v>
      </c>
      <c r="J1935" t="b">
        <v>0</v>
      </c>
      <c r="K1935" t="b">
        <v>1</v>
      </c>
      <c r="L1935" t="s">
        <v>36</v>
      </c>
      <c r="M1935">
        <v>50</v>
      </c>
      <c r="N1935" t="s">
        <v>37</v>
      </c>
      <c r="O1935">
        <v>50</v>
      </c>
      <c r="P1935" t="s">
        <v>46</v>
      </c>
      <c r="Q1935">
        <v>0</v>
      </c>
      <c r="R1935" s="29">
        <v>50</v>
      </c>
      <c r="S1935" t="s">
        <v>39</v>
      </c>
      <c r="T1935" t="s">
        <v>76</v>
      </c>
      <c r="U1935">
        <v>37.774900000000002</v>
      </c>
      <c r="V1935">
        <v>-122.4194</v>
      </c>
      <c r="W1935">
        <f t="shared" si="60"/>
        <v>2023</v>
      </c>
      <c r="X1935" t="str">
        <f t="shared" si="61"/>
        <v>February</v>
      </c>
      <c r="Y1935" s="2">
        <v>44973</v>
      </c>
      <c r="Z1935">
        <v>0</v>
      </c>
      <c r="AA1935" t="b">
        <v>0</v>
      </c>
      <c r="AB1935" s="2">
        <v>45812</v>
      </c>
      <c r="AC1935">
        <v>30</v>
      </c>
      <c r="AD1935">
        <v>77</v>
      </c>
      <c r="AE1935">
        <v>4</v>
      </c>
      <c r="AF1935">
        <v>0.9</v>
      </c>
      <c r="AG1935">
        <v>0</v>
      </c>
      <c r="AH1935" s="30">
        <v>1</v>
      </c>
      <c r="AI1935">
        <v>1</v>
      </c>
      <c r="AJ1935" t="s">
        <v>77</v>
      </c>
      <c r="AK1935" t="s">
        <v>42</v>
      </c>
      <c r="AL1935" s="29">
        <f>Table1[[#This Row],[membership_tenure_months]]*Table1[[#This Row],[final_price]]</f>
        <v>1500</v>
      </c>
    </row>
    <row r="1936" spans="1:38" x14ac:dyDescent="0.35">
      <c r="A1936">
        <v>19</v>
      </c>
      <c r="B1936" t="s">
        <v>34</v>
      </c>
      <c r="C1936">
        <v>3</v>
      </c>
      <c r="D1936" t="s">
        <v>144</v>
      </c>
      <c r="E1936" t="b">
        <v>0</v>
      </c>
      <c r="F1936" s="1">
        <v>0.73819444444444449</v>
      </c>
      <c r="G1936" s="1">
        <v>0.77361111111111114</v>
      </c>
      <c r="H1936">
        <v>51</v>
      </c>
      <c r="I1936" t="b">
        <v>0</v>
      </c>
      <c r="J1936" t="b">
        <v>1</v>
      </c>
      <c r="K1936" t="b">
        <v>1</v>
      </c>
      <c r="L1936" t="s">
        <v>80</v>
      </c>
      <c r="M1936">
        <v>50</v>
      </c>
      <c r="N1936" t="s">
        <v>82</v>
      </c>
      <c r="O1936">
        <v>37.5</v>
      </c>
      <c r="P1936" t="s">
        <v>38</v>
      </c>
      <c r="Q1936">
        <v>0.05</v>
      </c>
      <c r="R1936" s="29">
        <v>35.625</v>
      </c>
      <c r="S1936" t="s">
        <v>39</v>
      </c>
      <c r="T1936" t="s">
        <v>40</v>
      </c>
      <c r="U1936">
        <v>37.338200000000001</v>
      </c>
      <c r="V1936">
        <v>-121.88630000000001</v>
      </c>
      <c r="W1936">
        <f t="shared" si="60"/>
        <v>2024</v>
      </c>
      <c r="X1936" t="str">
        <f t="shared" si="61"/>
        <v>September</v>
      </c>
      <c r="Y1936" s="2">
        <v>45543</v>
      </c>
      <c r="Z1936">
        <v>3</v>
      </c>
      <c r="AA1936" t="b">
        <v>0</v>
      </c>
      <c r="AB1936" s="2">
        <v>45844</v>
      </c>
      <c r="AC1936">
        <v>11</v>
      </c>
      <c r="AD1936">
        <v>45</v>
      </c>
      <c r="AE1936">
        <v>12</v>
      </c>
      <c r="AF1936">
        <v>0.8</v>
      </c>
      <c r="AG1936">
        <v>1.88</v>
      </c>
      <c r="AH1936" s="30">
        <v>0</v>
      </c>
      <c r="AI1936">
        <v>0</v>
      </c>
      <c r="AJ1936" t="s">
        <v>41</v>
      </c>
      <c r="AK1936" t="s">
        <v>42</v>
      </c>
      <c r="AL1936" s="29">
        <f>Table1[[#This Row],[membership_tenure_months]]*Table1[[#This Row],[final_price]]</f>
        <v>391.875</v>
      </c>
    </row>
    <row r="1937" spans="1:38" x14ac:dyDescent="0.35">
      <c r="A1937">
        <v>36</v>
      </c>
      <c r="B1937" t="s">
        <v>66</v>
      </c>
      <c r="C1937">
        <v>2</v>
      </c>
      <c r="D1937" t="s">
        <v>122</v>
      </c>
      <c r="E1937" t="b">
        <v>0</v>
      </c>
      <c r="F1937" s="1">
        <v>0.65138888888888891</v>
      </c>
      <c r="G1937" s="1">
        <v>0.73333333333333328</v>
      </c>
      <c r="H1937">
        <v>118</v>
      </c>
      <c r="I1937" t="b">
        <v>0</v>
      </c>
      <c r="J1937" t="b">
        <v>1</v>
      </c>
      <c r="K1937" t="b">
        <v>0</v>
      </c>
      <c r="L1937" t="s">
        <v>80</v>
      </c>
      <c r="M1937">
        <v>70</v>
      </c>
      <c r="N1937" t="s">
        <v>37</v>
      </c>
      <c r="O1937">
        <v>70</v>
      </c>
      <c r="P1937" t="s">
        <v>38</v>
      </c>
      <c r="Q1937">
        <v>0.05</v>
      </c>
      <c r="R1937" s="29">
        <v>66.5</v>
      </c>
      <c r="S1937" t="s">
        <v>68</v>
      </c>
      <c r="T1937" t="s">
        <v>64</v>
      </c>
      <c r="U1937">
        <v>34.052199999999999</v>
      </c>
      <c r="V1937">
        <v>-118.2437</v>
      </c>
      <c r="W1937">
        <f t="shared" si="60"/>
        <v>2023</v>
      </c>
      <c r="X1937" t="str">
        <f t="shared" si="61"/>
        <v>January</v>
      </c>
      <c r="Y1937" s="2">
        <v>44952</v>
      </c>
      <c r="Z1937">
        <v>7</v>
      </c>
      <c r="AA1937" t="b">
        <v>0</v>
      </c>
      <c r="AB1937" s="2">
        <v>45811</v>
      </c>
      <c r="AC1937">
        <v>31</v>
      </c>
      <c r="AD1937">
        <v>78</v>
      </c>
      <c r="AE1937">
        <v>8</v>
      </c>
      <c r="AF1937">
        <v>2</v>
      </c>
      <c r="AG1937">
        <v>3.5</v>
      </c>
      <c r="AH1937" s="30">
        <v>1</v>
      </c>
      <c r="AI1937">
        <v>1</v>
      </c>
      <c r="AJ1937" t="s">
        <v>65</v>
      </c>
      <c r="AK1937" t="s">
        <v>42</v>
      </c>
      <c r="AL1937" s="29">
        <f>Table1[[#This Row],[membership_tenure_months]]*Table1[[#This Row],[final_price]]</f>
        <v>2061.5</v>
      </c>
    </row>
    <row r="1938" spans="1:38" x14ac:dyDescent="0.35">
      <c r="A1938">
        <v>18</v>
      </c>
      <c r="B1938" t="s">
        <v>43</v>
      </c>
      <c r="C1938">
        <v>3</v>
      </c>
      <c r="D1938" t="s">
        <v>99</v>
      </c>
      <c r="E1938" t="b">
        <v>0</v>
      </c>
      <c r="F1938" s="1">
        <v>0.46250000000000002</v>
      </c>
      <c r="G1938" s="1">
        <v>0.55902777777777779</v>
      </c>
      <c r="H1938">
        <v>139</v>
      </c>
      <c r="I1938" t="b">
        <v>0</v>
      </c>
      <c r="J1938" t="b">
        <v>0</v>
      </c>
      <c r="K1938" t="b">
        <v>0</v>
      </c>
      <c r="L1938" t="s">
        <v>80</v>
      </c>
      <c r="M1938">
        <v>30</v>
      </c>
      <c r="N1938" t="s">
        <v>37</v>
      </c>
      <c r="O1938">
        <v>30</v>
      </c>
      <c r="P1938" t="s">
        <v>46</v>
      </c>
      <c r="Q1938">
        <v>0</v>
      </c>
      <c r="R1938" s="29">
        <v>30</v>
      </c>
      <c r="S1938" t="s">
        <v>47</v>
      </c>
      <c r="T1938" t="s">
        <v>52</v>
      </c>
      <c r="U1938">
        <v>37.804400000000001</v>
      </c>
      <c r="V1938">
        <v>-122.27119999999999</v>
      </c>
      <c r="W1938">
        <f t="shared" si="60"/>
        <v>2024</v>
      </c>
      <c r="X1938" t="str">
        <f t="shared" si="61"/>
        <v>January</v>
      </c>
      <c r="Y1938" s="2">
        <v>45300</v>
      </c>
      <c r="Z1938">
        <v>0</v>
      </c>
      <c r="AA1938" t="b">
        <v>1</v>
      </c>
      <c r="AB1938" s="2">
        <v>45831</v>
      </c>
      <c r="AC1938">
        <v>19</v>
      </c>
      <c r="AD1938">
        <v>58</v>
      </c>
      <c r="AE1938">
        <v>12</v>
      </c>
      <c r="AF1938">
        <v>2.2999999999999998</v>
      </c>
      <c r="AG1938">
        <v>0</v>
      </c>
      <c r="AH1938" s="30">
        <v>0</v>
      </c>
      <c r="AI1938">
        <v>0</v>
      </c>
      <c r="AJ1938" t="s">
        <v>53</v>
      </c>
      <c r="AK1938" t="s">
        <v>42</v>
      </c>
      <c r="AL1938" s="29">
        <f>Table1[[#This Row],[membership_tenure_months]]*Table1[[#This Row],[final_price]]</f>
        <v>570</v>
      </c>
    </row>
    <row r="1939" spans="1:38" x14ac:dyDescent="0.35">
      <c r="A1939">
        <v>23</v>
      </c>
      <c r="B1939" t="s">
        <v>54</v>
      </c>
      <c r="C1939">
        <v>3</v>
      </c>
      <c r="D1939" t="s">
        <v>121</v>
      </c>
      <c r="E1939" t="b">
        <v>1</v>
      </c>
      <c r="F1939" s="1">
        <v>0.54583333333333328</v>
      </c>
      <c r="G1939" s="1">
        <v>0.60763888888888884</v>
      </c>
      <c r="H1939">
        <v>89</v>
      </c>
      <c r="I1939" t="b">
        <v>1</v>
      </c>
      <c r="J1939" t="b">
        <v>1</v>
      </c>
      <c r="K1939" t="b">
        <v>0</v>
      </c>
      <c r="L1939" t="s">
        <v>36</v>
      </c>
      <c r="M1939">
        <v>20</v>
      </c>
      <c r="N1939" t="s">
        <v>82</v>
      </c>
      <c r="O1939">
        <v>15</v>
      </c>
      <c r="P1939" t="s">
        <v>51</v>
      </c>
      <c r="Q1939">
        <v>0.1</v>
      </c>
      <c r="R1939" s="29">
        <v>13.5</v>
      </c>
      <c r="S1939" t="s">
        <v>56</v>
      </c>
      <c r="T1939" t="s">
        <v>76</v>
      </c>
      <c r="U1939">
        <v>37.774900000000002</v>
      </c>
      <c r="V1939">
        <v>-122.4194</v>
      </c>
      <c r="W1939">
        <f t="shared" si="60"/>
        <v>2025</v>
      </c>
      <c r="X1939" t="str">
        <f t="shared" si="61"/>
        <v>April</v>
      </c>
      <c r="Y1939" s="2">
        <v>45748</v>
      </c>
      <c r="Z1939">
        <v>7</v>
      </c>
      <c r="AA1939" t="b">
        <v>0</v>
      </c>
      <c r="AB1939" s="2">
        <v>45856</v>
      </c>
      <c r="AC1939">
        <v>4</v>
      </c>
      <c r="AD1939">
        <v>33</v>
      </c>
      <c r="AE1939">
        <v>12</v>
      </c>
      <c r="AF1939">
        <v>1.5</v>
      </c>
      <c r="AG1939">
        <v>1.5</v>
      </c>
      <c r="AH1939" s="30">
        <v>0</v>
      </c>
      <c r="AI1939">
        <v>0</v>
      </c>
      <c r="AJ1939" t="s">
        <v>77</v>
      </c>
      <c r="AK1939" t="s">
        <v>42</v>
      </c>
      <c r="AL1939" s="29">
        <f>Table1[[#This Row],[membership_tenure_months]]*Table1[[#This Row],[final_price]]</f>
        <v>54</v>
      </c>
    </row>
    <row r="1940" spans="1:38" x14ac:dyDescent="0.35">
      <c r="A1940">
        <v>49</v>
      </c>
      <c r="B1940" t="s">
        <v>66</v>
      </c>
      <c r="C1940">
        <v>5</v>
      </c>
      <c r="D1940" t="s">
        <v>123</v>
      </c>
      <c r="E1940" t="b">
        <v>1</v>
      </c>
      <c r="F1940" s="1">
        <v>0.34375</v>
      </c>
      <c r="G1940" s="1">
        <v>0.36805555555555558</v>
      </c>
      <c r="H1940">
        <v>35</v>
      </c>
      <c r="I1940" t="b">
        <v>0</v>
      </c>
      <c r="J1940" t="b">
        <v>0</v>
      </c>
      <c r="K1940" t="b">
        <v>0</v>
      </c>
      <c r="L1940" t="s">
        <v>36</v>
      </c>
      <c r="M1940">
        <v>70</v>
      </c>
      <c r="N1940" t="s">
        <v>37</v>
      </c>
      <c r="O1940">
        <v>70</v>
      </c>
      <c r="P1940" t="s">
        <v>46</v>
      </c>
      <c r="Q1940">
        <v>0</v>
      </c>
      <c r="R1940" s="29">
        <v>70</v>
      </c>
      <c r="S1940" t="s">
        <v>68</v>
      </c>
      <c r="T1940" t="s">
        <v>64</v>
      </c>
      <c r="U1940">
        <v>34.052199999999999</v>
      </c>
      <c r="V1940">
        <v>-118.2437</v>
      </c>
      <c r="W1940">
        <f t="shared" si="60"/>
        <v>2025</v>
      </c>
      <c r="X1940" t="str">
        <f t="shared" si="61"/>
        <v>April</v>
      </c>
      <c r="Y1940" s="2">
        <v>45768</v>
      </c>
      <c r="Z1940">
        <v>0</v>
      </c>
      <c r="AA1940" t="b">
        <v>1</v>
      </c>
      <c r="AB1940" s="2">
        <v>45857</v>
      </c>
      <c r="AC1940">
        <v>4</v>
      </c>
      <c r="AD1940">
        <v>32</v>
      </c>
      <c r="AE1940">
        <v>20</v>
      </c>
      <c r="AF1940">
        <v>0.6</v>
      </c>
      <c r="AG1940">
        <v>0</v>
      </c>
      <c r="AH1940" s="30">
        <v>0</v>
      </c>
      <c r="AI1940">
        <v>1</v>
      </c>
      <c r="AJ1940" t="s">
        <v>65</v>
      </c>
      <c r="AK1940" t="s">
        <v>42</v>
      </c>
      <c r="AL1940" s="29">
        <f>Table1[[#This Row],[membership_tenure_months]]*Table1[[#This Row],[final_price]]</f>
        <v>280</v>
      </c>
    </row>
    <row r="1941" spans="1:38" x14ac:dyDescent="0.35">
      <c r="A1941">
        <v>34</v>
      </c>
      <c r="B1941" t="s">
        <v>43</v>
      </c>
      <c r="C1941">
        <v>2</v>
      </c>
      <c r="D1941" t="s">
        <v>142</v>
      </c>
      <c r="E1941" t="b">
        <v>0</v>
      </c>
      <c r="F1941" s="1">
        <v>0.78055555555555556</v>
      </c>
      <c r="G1941" s="1">
        <v>0.82430555555555551</v>
      </c>
      <c r="H1941">
        <v>63</v>
      </c>
      <c r="I1941" t="b">
        <v>1</v>
      </c>
      <c r="J1941" t="b">
        <v>0</v>
      </c>
      <c r="K1941" t="b">
        <v>1</v>
      </c>
      <c r="L1941" t="s">
        <v>36</v>
      </c>
      <c r="M1941">
        <v>30</v>
      </c>
      <c r="N1941" t="s">
        <v>37</v>
      </c>
      <c r="O1941">
        <v>30</v>
      </c>
      <c r="P1941" t="s">
        <v>38</v>
      </c>
      <c r="Q1941">
        <v>0.05</v>
      </c>
      <c r="R1941" s="29">
        <v>28.5</v>
      </c>
      <c r="S1941" t="s">
        <v>47</v>
      </c>
      <c r="T1941" t="s">
        <v>83</v>
      </c>
      <c r="U1941">
        <v>33.770099999999999</v>
      </c>
      <c r="V1941">
        <v>-118.19370000000001</v>
      </c>
      <c r="W1941">
        <f t="shared" si="60"/>
        <v>2024</v>
      </c>
      <c r="X1941" t="str">
        <f t="shared" si="61"/>
        <v>July</v>
      </c>
      <c r="Y1941" s="2">
        <v>45475</v>
      </c>
      <c r="Z1941">
        <v>0</v>
      </c>
      <c r="AA1941" t="b">
        <v>0</v>
      </c>
      <c r="AB1941" s="2">
        <v>45840</v>
      </c>
      <c r="AC1941">
        <v>13</v>
      </c>
      <c r="AD1941">
        <v>49</v>
      </c>
      <c r="AE1941">
        <v>8</v>
      </c>
      <c r="AF1941">
        <v>1</v>
      </c>
      <c r="AG1941">
        <v>1.5</v>
      </c>
      <c r="AH1941" s="30">
        <v>0</v>
      </c>
      <c r="AI1941">
        <v>0</v>
      </c>
      <c r="AJ1941" t="s">
        <v>84</v>
      </c>
      <c r="AK1941" t="s">
        <v>42</v>
      </c>
      <c r="AL1941" s="29">
        <f>Table1[[#This Row],[membership_tenure_months]]*Table1[[#This Row],[final_price]]</f>
        <v>370.5</v>
      </c>
    </row>
    <row r="1942" spans="1:38" x14ac:dyDescent="0.35">
      <c r="A1942">
        <v>21</v>
      </c>
      <c r="B1942" t="s">
        <v>34</v>
      </c>
      <c r="C1942">
        <v>3</v>
      </c>
      <c r="D1942" t="s">
        <v>105</v>
      </c>
      <c r="E1942" t="b">
        <v>0</v>
      </c>
      <c r="F1942" s="1">
        <v>0.39027777777777778</v>
      </c>
      <c r="G1942" s="1">
        <v>0.45277777777777778</v>
      </c>
      <c r="H1942">
        <v>90</v>
      </c>
      <c r="I1942" t="b">
        <v>1</v>
      </c>
      <c r="J1942" t="b">
        <v>1</v>
      </c>
      <c r="K1942" t="b">
        <v>0</v>
      </c>
      <c r="L1942" t="s">
        <v>36</v>
      </c>
      <c r="M1942">
        <v>50</v>
      </c>
      <c r="N1942" t="s">
        <v>37</v>
      </c>
      <c r="O1942">
        <v>50</v>
      </c>
      <c r="P1942" t="s">
        <v>46</v>
      </c>
      <c r="Q1942">
        <v>0</v>
      </c>
      <c r="R1942" s="29">
        <v>50</v>
      </c>
      <c r="S1942" t="s">
        <v>39</v>
      </c>
      <c r="T1942" t="s">
        <v>72</v>
      </c>
      <c r="U1942">
        <v>35.3733</v>
      </c>
      <c r="V1942">
        <v>-119.0187</v>
      </c>
      <c r="W1942">
        <f t="shared" si="60"/>
        <v>2023</v>
      </c>
      <c r="X1942" t="str">
        <f t="shared" si="61"/>
        <v>March</v>
      </c>
      <c r="Y1942" s="2">
        <v>44995</v>
      </c>
      <c r="Z1942">
        <v>7</v>
      </c>
      <c r="AA1942" t="b">
        <v>1</v>
      </c>
      <c r="AB1942" s="2">
        <v>45813</v>
      </c>
      <c r="AC1942">
        <v>29</v>
      </c>
      <c r="AD1942">
        <v>76</v>
      </c>
      <c r="AE1942">
        <v>12</v>
      </c>
      <c r="AF1942">
        <v>1.5</v>
      </c>
      <c r="AG1942">
        <v>0</v>
      </c>
      <c r="AH1942" s="30">
        <v>1</v>
      </c>
      <c r="AI1942">
        <v>1</v>
      </c>
      <c r="AJ1942" t="s">
        <v>73</v>
      </c>
      <c r="AK1942" t="s">
        <v>42</v>
      </c>
      <c r="AL1942" s="29">
        <f>Table1[[#This Row],[membership_tenure_months]]*Table1[[#This Row],[final_price]]</f>
        <v>1450</v>
      </c>
    </row>
    <row r="1943" spans="1:38" x14ac:dyDescent="0.35">
      <c r="A1943">
        <v>47</v>
      </c>
      <c r="B1943" t="s">
        <v>43</v>
      </c>
      <c r="C1943">
        <v>1</v>
      </c>
      <c r="D1943" t="s">
        <v>63</v>
      </c>
      <c r="E1943" t="b">
        <v>0</v>
      </c>
      <c r="F1943" s="1">
        <v>0.68263888888888891</v>
      </c>
      <c r="G1943" s="1">
        <v>0.75486111111111109</v>
      </c>
      <c r="H1943">
        <v>104</v>
      </c>
      <c r="I1943" t="b">
        <v>0</v>
      </c>
      <c r="J1943" t="b">
        <v>1</v>
      </c>
      <c r="K1943" t="b">
        <v>0</v>
      </c>
      <c r="L1943" t="s">
        <v>60</v>
      </c>
      <c r="M1943">
        <v>30</v>
      </c>
      <c r="N1943" t="s">
        <v>37</v>
      </c>
      <c r="O1943">
        <v>30</v>
      </c>
      <c r="P1943" t="s">
        <v>93</v>
      </c>
      <c r="Q1943">
        <v>0.15</v>
      </c>
      <c r="R1943" s="29">
        <v>25.5</v>
      </c>
      <c r="S1943" t="s">
        <v>47</v>
      </c>
      <c r="T1943" t="s">
        <v>61</v>
      </c>
      <c r="U1943">
        <v>38.581600000000002</v>
      </c>
      <c r="V1943">
        <v>-121.4944</v>
      </c>
      <c r="W1943">
        <f t="shared" si="60"/>
        <v>2023</v>
      </c>
      <c r="X1943" t="str">
        <f t="shared" si="61"/>
        <v>May</v>
      </c>
      <c r="Y1943" s="2">
        <v>45077</v>
      </c>
      <c r="Z1943">
        <v>4</v>
      </c>
      <c r="AA1943" t="b">
        <v>0</v>
      </c>
      <c r="AB1943" s="2">
        <v>45818</v>
      </c>
      <c r="AC1943">
        <v>27</v>
      </c>
      <c r="AD1943">
        <v>71</v>
      </c>
      <c r="AE1943">
        <v>4</v>
      </c>
      <c r="AF1943">
        <v>1.7</v>
      </c>
      <c r="AG1943">
        <v>4.5</v>
      </c>
      <c r="AH1943" s="30">
        <v>1</v>
      </c>
      <c r="AI1943">
        <v>0</v>
      </c>
      <c r="AJ1943" t="s">
        <v>62</v>
      </c>
      <c r="AK1943" t="s">
        <v>42</v>
      </c>
      <c r="AL1943" s="29">
        <f>Table1[[#This Row],[membership_tenure_months]]*Table1[[#This Row],[final_price]]</f>
        <v>688.5</v>
      </c>
    </row>
    <row r="1944" spans="1:38" x14ac:dyDescent="0.35">
      <c r="A1944">
        <v>47</v>
      </c>
      <c r="B1944" t="s">
        <v>34</v>
      </c>
      <c r="C1944">
        <v>2</v>
      </c>
      <c r="D1944" t="s">
        <v>107</v>
      </c>
      <c r="E1944" t="b">
        <v>1</v>
      </c>
      <c r="F1944" s="1">
        <v>0.78263888888888888</v>
      </c>
      <c r="G1944" s="1">
        <v>0.89930555555555558</v>
      </c>
      <c r="H1944">
        <v>168</v>
      </c>
      <c r="I1944" t="b">
        <v>1</v>
      </c>
      <c r="J1944" t="b">
        <v>0</v>
      </c>
      <c r="K1944" t="b">
        <v>0</v>
      </c>
      <c r="L1944" t="s">
        <v>36</v>
      </c>
      <c r="M1944">
        <v>50</v>
      </c>
      <c r="N1944" t="s">
        <v>82</v>
      </c>
      <c r="O1944">
        <v>37.5</v>
      </c>
      <c r="P1944" t="s">
        <v>38</v>
      </c>
      <c r="Q1944">
        <v>0.05</v>
      </c>
      <c r="R1944" s="29">
        <v>35.625</v>
      </c>
      <c r="S1944" t="s">
        <v>39</v>
      </c>
      <c r="T1944" t="s">
        <v>61</v>
      </c>
      <c r="U1944">
        <v>38.581600000000002</v>
      </c>
      <c r="V1944">
        <v>-121.4944</v>
      </c>
      <c r="W1944">
        <f t="shared" si="60"/>
        <v>2023</v>
      </c>
      <c r="X1944" t="str">
        <f t="shared" si="61"/>
        <v>March</v>
      </c>
      <c r="Y1944" s="2">
        <v>44991</v>
      </c>
      <c r="Z1944">
        <v>0</v>
      </c>
      <c r="AA1944" t="b">
        <v>1</v>
      </c>
      <c r="AB1944" s="2">
        <v>45813</v>
      </c>
      <c r="AC1944">
        <v>29</v>
      </c>
      <c r="AD1944">
        <v>76</v>
      </c>
      <c r="AE1944">
        <v>8</v>
      </c>
      <c r="AF1944">
        <v>2.8</v>
      </c>
      <c r="AG1944">
        <v>1.88</v>
      </c>
      <c r="AH1944" s="30">
        <v>1</v>
      </c>
      <c r="AI1944">
        <v>0</v>
      </c>
      <c r="AJ1944" t="s">
        <v>62</v>
      </c>
      <c r="AK1944" t="s">
        <v>42</v>
      </c>
      <c r="AL1944" s="29">
        <f>Table1[[#This Row],[membership_tenure_months]]*Table1[[#This Row],[final_price]]</f>
        <v>1033.125</v>
      </c>
    </row>
    <row r="1945" spans="1:38" x14ac:dyDescent="0.35">
      <c r="A1945">
        <v>36</v>
      </c>
      <c r="B1945" t="s">
        <v>43</v>
      </c>
      <c r="C1945">
        <v>3</v>
      </c>
      <c r="D1945" t="s">
        <v>128</v>
      </c>
      <c r="E1945" t="b">
        <v>1</v>
      </c>
      <c r="F1945" s="1">
        <v>0.73124999999999996</v>
      </c>
      <c r="G1945" s="1">
        <v>0.80277777777777781</v>
      </c>
      <c r="H1945">
        <v>103</v>
      </c>
      <c r="I1945" t="b">
        <v>0</v>
      </c>
      <c r="J1945" t="b">
        <v>0</v>
      </c>
      <c r="K1945" t="b">
        <v>1</v>
      </c>
      <c r="L1945" t="s">
        <v>80</v>
      </c>
      <c r="M1945">
        <v>30</v>
      </c>
      <c r="N1945" t="s">
        <v>82</v>
      </c>
      <c r="O1945">
        <v>22.5</v>
      </c>
      <c r="P1945" t="s">
        <v>38</v>
      </c>
      <c r="Q1945">
        <v>0.05</v>
      </c>
      <c r="R1945" s="29">
        <v>21.375</v>
      </c>
      <c r="S1945" t="s">
        <v>47</v>
      </c>
      <c r="T1945" t="s">
        <v>72</v>
      </c>
      <c r="U1945">
        <v>35.3733</v>
      </c>
      <c r="V1945">
        <v>-119.0187</v>
      </c>
      <c r="W1945">
        <f t="shared" si="60"/>
        <v>2023</v>
      </c>
      <c r="X1945" t="str">
        <f t="shared" si="61"/>
        <v>December</v>
      </c>
      <c r="Y1945" s="2">
        <v>45280</v>
      </c>
      <c r="Z1945">
        <v>0</v>
      </c>
      <c r="AA1945" t="b">
        <v>0</v>
      </c>
      <c r="AB1945" s="2">
        <v>45829</v>
      </c>
      <c r="AC1945">
        <v>20</v>
      </c>
      <c r="AD1945">
        <v>60</v>
      </c>
      <c r="AE1945">
        <v>12</v>
      </c>
      <c r="AF1945">
        <v>1.7</v>
      </c>
      <c r="AG1945">
        <v>1.1200000000000001</v>
      </c>
      <c r="AH1945" s="30">
        <v>0</v>
      </c>
      <c r="AI1945">
        <v>0</v>
      </c>
      <c r="AJ1945" t="s">
        <v>73</v>
      </c>
      <c r="AK1945" t="s">
        <v>42</v>
      </c>
      <c r="AL1945" s="29">
        <f>Table1[[#This Row],[membership_tenure_months]]*Table1[[#This Row],[final_price]]</f>
        <v>427.5</v>
      </c>
    </row>
    <row r="1946" spans="1:38" x14ac:dyDescent="0.35">
      <c r="A1946">
        <v>35</v>
      </c>
      <c r="B1946" t="s">
        <v>54</v>
      </c>
      <c r="C1946">
        <v>2</v>
      </c>
      <c r="D1946" t="s">
        <v>120</v>
      </c>
      <c r="E1946" t="b">
        <v>1</v>
      </c>
      <c r="F1946" s="1">
        <v>0.68055555555555558</v>
      </c>
      <c r="G1946" s="1">
        <v>0.72291666666666665</v>
      </c>
      <c r="H1946">
        <v>61</v>
      </c>
      <c r="I1946" t="b">
        <v>1</v>
      </c>
      <c r="J1946" t="b">
        <v>1</v>
      </c>
      <c r="K1946" t="b">
        <v>0</v>
      </c>
      <c r="L1946" t="s">
        <v>80</v>
      </c>
      <c r="M1946">
        <v>20</v>
      </c>
      <c r="N1946" t="s">
        <v>37</v>
      </c>
      <c r="O1946">
        <v>20</v>
      </c>
      <c r="P1946" t="s">
        <v>46</v>
      </c>
      <c r="Q1946">
        <v>0</v>
      </c>
      <c r="R1946" s="29">
        <v>20</v>
      </c>
      <c r="S1946" t="s">
        <v>56</v>
      </c>
      <c r="T1946" t="s">
        <v>83</v>
      </c>
      <c r="U1946">
        <v>33.770099999999999</v>
      </c>
      <c r="V1946">
        <v>-118.19370000000001</v>
      </c>
      <c r="W1946">
        <f t="shared" si="60"/>
        <v>2024</v>
      </c>
      <c r="X1946" t="str">
        <f t="shared" si="61"/>
        <v>March</v>
      </c>
      <c r="Y1946" s="2">
        <v>45362</v>
      </c>
      <c r="Z1946">
        <v>7</v>
      </c>
      <c r="AA1946" t="b">
        <v>1</v>
      </c>
      <c r="AB1946" s="2">
        <v>45834</v>
      </c>
      <c r="AC1946">
        <v>17</v>
      </c>
      <c r="AD1946">
        <v>55</v>
      </c>
      <c r="AE1946">
        <v>8</v>
      </c>
      <c r="AF1946">
        <v>1</v>
      </c>
      <c r="AG1946">
        <v>0</v>
      </c>
      <c r="AH1946" s="30">
        <v>0</v>
      </c>
      <c r="AI1946">
        <v>0</v>
      </c>
      <c r="AJ1946" t="s">
        <v>84</v>
      </c>
      <c r="AK1946" t="s">
        <v>42</v>
      </c>
      <c r="AL1946" s="29">
        <f>Table1[[#This Row],[membership_tenure_months]]*Table1[[#This Row],[final_price]]</f>
        <v>340</v>
      </c>
    </row>
    <row r="1947" spans="1:38" x14ac:dyDescent="0.35">
      <c r="A1947">
        <v>27</v>
      </c>
      <c r="B1947" t="s">
        <v>43</v>
      </c>
      <c r="C1947">
        <v>2</v>
      </c>
      <c r="D1947" t="s">
        <v>115</v>
      </c>
      <c r="E1947" t="b">
        <v>1</v>
      </c>
      <c r="F1947" s="1">
        <v>0.68680555555555556</v>
      </c>
      <c r="G1947" s="1">
        <v>0.79722222222222228</v>
      </c>
      <c r="H1947">
        <v>159</v>
      </c>
      <c r="I1947" t="b">
        <v>1</v>
      </c>
      <c r="J1947" t="b">
        <v>0</v>
      </c>
      <c r="K1947" t="b">
        <v>1</v>
      </c>
      <c r="L1947" t="s">
        <v>36</v>
      </c>
      <c r="M1947">
        <v>30</v>
      </c>
      <c r="N1947" t="s">
        <v>37</v>
      </c>
      <c r="O1947">
        <v>30</v>
      </c>
      <c r="P1947" t="s">
        <v>46</v>
      </c>
      <c r="Q1947">
        <v>0</v>
      </c>
      <c r="R1947" s="29">
        <v>30</v>
      </c>
      <c r="S1947" t="s">
        <v>47</v>
      </c>
      <c r="T1947" t="s">
        <v>64</v>
      </c>
      <c r="U1947">
        <v>34.052199999999999</v>
      </c>
      <c r="V1947">
        <v>-118.2437</v>
      </c>
      <c r="W1947">
        <f t="shared" si="60"/>
        <v>2025</v>
      </c>
      <c r="X1947" t="str">
        <f t="shared" si="61"/>
        <v>January</v>
      </c>
      <c r="Y1947" s="2">
        <v>45673</v>
      </c>
      <c r="Z1947">
        <v>0</v>
      </c>
      <c r="AA1947" t="b">
        <v>0</v>
      </c>
      <c r="AB1947" s="2">
        <v>45852</v>
      </c>
      <c r="AC1947">
        <v>7</v>
      </c>
      <c r="AD1947">
        <v>37</v>
      </c>
      <c r="AE1947">
        <v>8</v>
      </c>
      <c r="AF1947">
        <v>2.6</v>
      </c>
      <c r="AG1947">
        <v>0</v>
      </c>
      <c r="AH1947" s="30">
        <v>0</v>
      </c>
      <c r="AI1947">
        <v>0</v>
      </c>
      <c r="AJ1947" t="s">
        <v>65</v>
      </c>
      <c r="AK1947" t="s">
        <v>42</v>
      </c>
      <c r="AL1947" s="29">
        <f>Table1[[#This Row],[membership_tenure_months]]*Table1[[#This Row],[final_price]]</f>
        <v>210</v>
      </c>
    </row>
    <row r="1948" spans="1:38" x14ac:dyDescent="0.35">
      <c r="A1948">
        <v>44</v>
      </c>
      <c r="B1948" t="s">
        <v>66</v>
      </c>
      <c r="C1948">
        <v>5</v>
      </c>
      <c r="D1948" t="s">
        <v>96</v>
      </c>
      <c r="E1948" t="b">
        <v>1</v>
      </c>
      <c r="F1948" s="1">
        <v>0.83611111111111114</v>
      </c>
      <c r="G1948" s="1">
        <v>0.93680555555555556</v>
      </c>
      <c r="H1948">
        <v>145</v>
      </c>
      <c r="I1948" t="b">
        <v>0</v>
      </c>
      <c r="J1948" t="b">
        <v>1</v>
      </c>
      <c r="K1948" t="b">
        <v>1</v>
      </c>
      <c r="L1948" t="s">
        <v>80</v>
      </c>
      <c r="M1948">
        <v>70</v>
      </c>
      <c r="N1948" t="s">
        <v>37</v>
      </c>
      <c r="O1948">
        <v>70</v>
      </c>
      <c r="P1948" t="s">
        <v>93</v>
      </c>
      <c r="Q1948">
        <v>0.15</v>
      </c>
      <c r="R1948" s="29">
        <v>59.5</v>
      </c>
      <c r="S1948" t="s">
        <v>68</v>
      </c>
      <c r="T1948" t="s">
        <v>76</v>
      </c>
      <c r="U1948">
        <v>37.774900000000002</v>
      </c>
      <c r="V1948">
        <v>-122.4194</v>
      </c>
      <c r="W1948">
        <f t="shared" si="60"/>
        <v>2024</v>
      </c>
      <c r="X1948" t="str">
        <f t="shared" si="61"/>
        <v>July</v>
      </c>
      <c r="Y1948" s="2">
        <v>45481</v>
      </c>
      <c r="Z1948">
        <v>5</v>
      </c>
      <c r="AA1948" t="b">
        <v>1</v>
      </c>
      <c r="AB1948" s="2">
        <v>45841</v>
      </c>
      <c r="AC1948">
        <v>13</v>
      </c>
      <c r="AD1948">
        <v>48</v>
      </c>
      <c r="AE1948">
        <v>20</v>
      </c>
      <c r="AF1948">
        <v>2.4</v>
      </c>
      <c r="AG1948">
        <v>10.5</v>
      </c>
      <c r="AH1948" s="30">
        <v>0</v>
      </c>
      <c r="AI1948">
        <v>1</v>
      </c>
      <c r="AJ1948" t="s">
        <v>77</v>
      </c>
      <c r="AK1948" t="s">
        <v>42</v>
      </c>
      <c r="AL1948" s="29">
        <f>Table1[[#This Row],[membership_tenure_months]]*Table1[[#This Row],[final_price]]</f>
        <v>773.5</v>
      </c>
    </row>
    <row r="1949" spans="1:38" x14ac:dyDescent="0.35">
      <c r="A1949">
        <v>41</v>
      </c>
      <c r="B1949" t="s">
        <v>66</v>
      </c>
      <c r="C1949">
        <v>1</v>
      </c>
      <c r="D1949" t="s">
        <v>94</v>
      </c>
      <c r="E1949" t="b">
        <v>1</v>
      </c>
      <c r="F1949" s="1">
        <v>0.48958333333333331</v>
      </c>
      <c r="G1949" s="1">
        <v>0.52638888888888891</v>
      </c>
      <c r="H1949">
        <v>53</v>
      </c>
      <c r="I1949" t="b">
        <v>1</v>
      </c>
      <c r="J1949" t="b">
        <v>1</v>
      </c>
      <c r="K1949" t="b">
        <v>0</v>
      </c>
      <c r="L1949" t="s">
        <v>36</v>
      </c>
      <c r="M1949">
        <v>70</v>
      </c>
      <c r="N1949" t="s">
        <v>82</v>
      </c>
      <c r="O1949">
        <v>52.5</v>
      </c>
      <c r="P1949" t="s">
        <v>51</v>
      </c>
      <c r="Q1949">
        <v>0.1</v>
      </c>
      <c r="R1949" s="29">
        <v>47.25</v>
      </c>
      <c r="S1949" t="s">
        <v>68</v>
      </c>
      <c r="T1949" t="s">
        <v>72</v>
      </c>
      <c r="U1949">
        <v>35.3733</v>
      </c>
      <c r="V1949">
        <v>-119.0187</v>
      </c>
      <c r="W1949">
        <f t="shared" si="60"/>
        <v>2024</v>
      </c>
      <c r="X1949" t="str">
        <f t="shared" si="61"/>
        <v>March</v>
      </c>
      <c r="Y1949" s="2">
        <v>45368</v>
      </c>
      <c r="Z1949">
        <v>3</v>
      </c>
      <c r="AA1949" t="b">
        <v>1</v>
      </c>
      <c r="AB1949" s="2">
        <v>45834</v>
      </c>
      <c r="AC1949">
        <v>17</v>
      </c>
      <c r="AD1949">
        <v>55</v>
      </c>
      <c r="AE1949">
        <v>4</v>
      </c>
      <c r="AF1949">
        <v>0.9</v>
      </c>
      <c r="AG1949">
        <v>5.25</v>
      </c>
      <c r="AH1949" s="30">
        <v>0</v>
      </c>
      <c r="AI1949">
        <v>1</v>
      </c>
      <c r="AJ1949" t="s">
        <v>73</v>
      </c>
      <c r="AK1949" t="s">
        <v>42</v>
      </c>
      <c r="AL1949" s="29">
        <f>Table1[[#This Row],[membership_tenure_months]]*Table1[[#This Row],[final_price]]</f>
        <v>803.25</v>
      </c>
    </row>
    <row r="1950" spans="1:38" x14ac:dyDescent="0.35">
      <c r="A1950">
        <v>19</v>
      </c>
      <c r="B1950" t="s">
        <v>34</v>
      </c>
      <c r="C1950">
        <v>1</v>
      </c>
      <c r="D1950" t="s">
        <v>81</v>
      </c>
      <c r="E1950" t="b">
        <v>1</v>
      </c>
      <c r="F1950" s="1">
        <v>0.60416666666666663</v>
      </c>
      <c r="G1950" s="1">
        <v>0.72847222222222219</v>
      </c>
      <c r="H1950">
        <v>179</v>
      </c>
      <c r="I1950" t="b">
        <v>0</v>
      </c>
      <c r="J1950" t="b">
        <v>1</v>
      </c>
      <c r="K1950" t="b">
        <v>1</v>
      </c>
      <c r="L1950" t="s">
        <v>45</v>
      </c>
      <c r="M1950">
        <v>50</v>
      </c>
      <c r="N1950" t="s">
        <v>82</v>
      </c>
      <c r="O1950">
        <v>37.5</v>
      </c>
      <c r="P1950" t="s">
        <v>51</v>
      </c>
      <c r="Q1950">
        <v>0.1</v>
      </c>
      <c r="R1950" s="29">
        <v>33.75</v>
      </c>
      <c r="S1950" t="s">
        <v>39</v>
      </c>
      <c r="T1950" t="s">
        <v>40</v>
      </c>
      <c r="U1950">
        <v>37.338200000000001</v>
      </c>
      <c r="V1950">
        <v>-121.88630000000001</v>
      </c>
      <c r="W1950">
        <f t="shared" si="60"/>
        <v>2025</v>
      </c>
      <c r="X1950" t="str">
        <f t="shared" si="61"/>
        <v>March</v>
      </c>
      <c r="Y1950" s="2">
        <v>45736</v>
      </c>
      <c r="Z1950">
        <v>8</v>
      </c>
      <c r="AA1950" t="b">
        <v>1</v>
      </c>
      <c r="AB1950" s="2">
        <v>45855</v>
      </c>
      <c r="AC1950">
        <v>5</v>
      </c>
      <c r="AD1950">
        <v>34</v>
      </c>
      <c r="AE1950">
        <v>4</v>
      </c>
      <c r="AF1950">
        <v>3</v>
      </c>
      <c r="AG1950">
        <v>3.75</v>
      </c>
      <c r="AH1950" s="30">
        <v>0</v>
      </c>
      <c r="AI1950">
        <v>0</v>
      </c>
      <c r="AJ1950" t="s">
        <v>41</v>
      </c>
      <c r="AK1950" t="s">
        <v>42</v>
      </c>
      <c r="AL1950" s="29">
        <f>Table1[[#This Row],[membership_tenure_months]]*Table1[[#This Row],[final_price]]</f>
        <v>168.75</v>
      </c>
    </row>
    <row r="1951" spans="1:38" x14ac:dyDescent="0.35">
      <c r="A1951">
        <v>16</v>
      </c>
      <c r="B1951" t="s">
        <v>34</v>
      </c>
      <c r="C1951">
        <v>4</v>
      </c>
      <c r="D1951" t="s">
        <v>178</v>
      </c>
      <c r="E1951" t="b">
        <v>1</v>
      </c>
      <c r="F1951" s="1">
        <v>0.68125000000000002</v>
      </c>
      <c r="G1951" s="1">
        <v>0.73472222222222228</v>
      </c>
      <c r="H1951">
        <v>77</v>
      </c>
      <c r="I1951" t="b">
        <v>0</v>
      </c>
      <c r="J1951" t="b">
        <v>1</v>
      </c>
      <c r="K1951" t="b">
        <v>0</v>
      </c>
      <c r="L1951" t="s">
        <v>80</v>
      </c>
      <c r="M1951">
        <v>50</v>
      </c>
      <c r="N1951" t="s">
        <v>37</v>
      </c>
      <c r="O1951">
        <v>50</v>
      </c>
      <c r="P1951" t="s">
        <v>51</v>
      </c>
      <c r="Q1951">
        <v>0.1</v>
      </c>
      <c r="R1951" s="29">
        <v>45</v>
      </c>
      <c r="S1951" t="s">
        <v>39</v>
      </c>
      <c r="T1951" t="s">
        <v>69</v>
      </c>
      <c r="U1951">
        <v>32.715699999999998</v>
      </c>
      <c r="V1951">
        <v>-117.1611</v>
      </c>
      <c r="W1951">
        <f t="shared" si="60"/>
        <v>2024</v>
      </c>
      <c r="X1951" t="str">
        <f t="shared" si="61"/>
        <v>October</v>
      </c>
      <c r="Y1951" s="2">
        <v>45596</v>
      </c>
      <c r="Z1951">
        <v>7</v>
      </c>
      <c r="AA1951" t="b">
        <v>0</v>
      </c>
      <c r="AB1951" s="2">
        <v>45847</v>
      </c>
      <c r="AC1951">
        <v>10</v>
      </c>
      <c r="AD1951">
        <v>42</v>
      </c>
      <c r="AE1951">
        <v>16</v>
      </c>
      <c r="AF1951">
        <v>1.3</v>
      </c>
      <c r="AG1951">
        <v>5</v>
      </c>
      <c r="AH1951" s="30">
        <v>0</v>
      </c>
      <c r="AI1951">
        <v>0</v>
      </c>
      <c r="AJ1951" t="s">
        <v>70</v>
      </c>
      <c r="AK1951" t="s">
        <v>42</v>
      </c>
      <c r="AL1951" s="29">
        <f>Table1[[#This Row],[membership_tenure_months]]*Table1[[#This Row],[final_price]]</f>
        <v>450</v>
      </c>
    </row>
    <row r="1952" spans="1:38" x14ac:dyDescent="0.35">
      <c r="A1952">
        <v>36</v>
      </c>
      <c r="B1952" t="s">
        <v>43</v>
      </c>
      <c r="C1952">
        <v>5</v>
      </c>
      <c r="D1952" t="s">
        <v>146</v>
      </c>
      <c r="E1952" t="b">
        <v>0</v>
      </c>
      <c r="F1952" s="1">
        <v>0.48125000000000001</v>
      </c>
      <c r="G1952" s="1">
        <v>0.52777777777777779</v>
      </c>
      <c r="H1952">
        <v>67</v>
      </c>
      <c r="I1952" t="b">
        <v>1</v>
      </c>
      <c r="J1952" t="b">
        <v>0</v>
      </c>
      <c r="K1952" t="b">
        <v>1</v>
      </c>
      <c r="L1952" t="s">
        <v>80</v>
      </c>
      <c r="M1952">
        <v>30</v>
      </c>
      <c r="N1952" t="s">
        <v>37</v>
      </c>
      <c r="O1952">
        <v>30</v>
      </c>
      <c r="P1952" t="s">
        <v>51</v>
      </c>
      <c r="Q1952">
        <v>0.1</v>
      </c>
      <c r="R1952" s="29">
        <v>27</v>
      </c>
      <c r="S1952" t="s">
        <v>47</v>
      </c>
      <c r="T1952" t="s">
        <v>57</v>
      </c>
      <c r="U1952">
        <v>33.836599999999997</v>
      </c>
      <c r="V1952">
        <v>-117.9143</v>
      </c>
      <c r="W1952">
        <f t="shared" si="60"/>
        <v>2023</v>
      </c>
      <c r="X1952" t="str">
        <f t="shared" si="61"/>
        <v>September</v>
      </c>
      <c r="Y1952" s="2">
        <v>45193</v>
      </c>
      <c r="Z1952">
        <v>0</v>
      </c>
      <c r="AA1952" t="b">
        <v>0</v>
      </c>
      <c r="AB1952" s="2">
        <v>45825</v>
      </c>
      <c r="AC1952">
        <v>23</v>
      </c>
      <c r="AD1952">
        <v>64</v>
      </c>
      <c r="AE1952">
        <v>20</v>
      </c>
      <c r="AF1952">
        <v>1.1000000000000001</v>
      </c>
      <c r="AG1952">
        <v>3</v>
      </c>
      <c r="AH1952" s="30">
        <v>1</v>
      </c>
      <c r="AI1952">
        <v>0</v>
      </c>
      <c r="AJ1952" t="s">
        <v>58</v>
      </c>
      <c r="AK1952" t="s">
        <v>42</v>
      </c>
      <c r="AL1952" s="29">
        <f>Table1[[#This Row],[membership_tenure_months]]*Table1[[#This Row],[final_price]]</f>
        <v>621</v>
      </c>
    </row>
    <row r="1953" spans="1:38" x14ac:dyDescent="0.35">
      <c r="A1953">
        <v>12</v>
      </c>
      <c r="B1953" t="s">
        <v>43</v>
      </c>
      <c r="C1953">
        <v>3</v>
      </c>
      <c r="D1953" t="s">
        <v>125</v>
      </c>
      <c r="E1953" t="b">
        <v>1</v>
      </c>
      <c r="F1953" s="1">
        <v>0.4236111111111111</v>
      </c>
      <c r="G1953" s="1">
        <v>0.53472222222222221</v>
      </c>
      <c r="H1953">
        <v>160</v>
      </c>
      <c r="I1953" t="b">
        <v>1</v>
      </c>
      <c r="J1953" t="b">
        <v>0</v>
      </c>
      <c r="K1953" t="b">
        <v>1</v>
      </c>
      <c r="L1953" t="s">
        <v>45</v>
      </c>
      <c r="M1953">
        <v>30</v>
      </c>
      <c r="N1953" t="s">
        <v>37</v>
      </c>
      <c r="O1953">
        <v>30</v>
      </c>
      <c r="P1953" t="s">
        <v>46</v>
      </c>
      <c r="Q1953">
        <v>0</v>
      </c>
      <c r="R1953" s="29">
        <v>30</v>
      </c>
      <c r="S1953" t="s">
        <v>47</v>
      </c>
      <c r="T1953" t="s">
        <v>64</v>
      </c>
      <c r="U1953">
        <v>34.052199999999999</v>
      </c>
      <c r="V1953">
        <v>-118.2437</v>
      </c>
      <c r="W1953">
        <f t="shared" si="60"/>
        <v>2023</v>
      </c>
      <c r="X1953" t="str">
        <f t="shared" si="61"/>
        <v>May</v>
      </c>
      <c r="Y1953" s="2">
        <v>45047</v>
      </c>
      <c r="Z1953">
        <v>0</v>
      </c>
      <c r="AA1953" t="b">
        <v>0</v>
      </c>
      <c r="AB1953" s="2">
        <v>45816</v>
      </c>
      <c r="AC1953">
        <v>27</v>
      </c>
      <c r="AD1953">
        <v>73</v>
      </c>
      <c r="AE1953">
        <v>12</v>
      </c>
      <c r="AF1953">
        <v>2.7</v>
      </c>
      <c r="AG1953">
        <v>0</v>
      </c>
      <c r="AH1953" s="30">
        <v>1</v>
      </c>
      <c r="AI1953">
        <v>0</v>
      </c>
      <c r="AJ1953" t="s">
        <v>65</v>
      </c>
      <c r="AK1953" t="s">
        <v>42</v>
      </c>
      <c r="AL1953" s="29">
        <f>Table1[[#This Row],[membership_tenure_months]]*Table1[[#This Row],[final_price]]</f>
        <v>810</v>
      </c>
    </row>
    <row r="1954" spans="1:38" x14ac:dyDescent="0.35">
      <c r="A1954">
        <v>38</v>
      </c>
      <c r="B1954" t="s">
        <v>43</v>
      </c>
      <c r="C1954">
        <v>1</v>
      </c>
      <c r="D1954" t="s">
        <v>90</v>
      </c>
      <c r="E1954" t="b">
        <v>1</v>
      </c>
      <c r="F1954" s="1">
        <v>0.53611111111111109</v>
      </c>
      <c r="G1954" s="1">
        <v>0.64097222222222228</v>
      </c>
      <c r="H1954">
        <v>151</v>
      </c>
      <c r="I1954" t="b">
        <v>1</v>
      </c>
      <c r="J1954" t="b">
        <v>0</v>
      </c>
      <c r="K1954" t="b">
        <v>0</v>
      </c>
      <c r="L1954" t="s">
        <v>36</v>
      </c>
      <c r="M1954">
        <v>30</v>
      </c>
      <c r="N1954" t="s">
        <v>82</v>
      </c>
      <c r="O1954">
        <v>22.5</v>
      </c>
      <c r="P1954" t="s">
        <v>38</v>
      </c>
      <c r="Q1954">
        <v>0.05</v>
      </c>
      <c r="R1954" s="29">
        <v>21.375</v>
      </c>
      <c r="S1954" t="s">
        <v>47</v>
      </c>
      <c r="T1954" t="s">
        <v>69</v>
      </c>
      <c r="U1954">
        <v>32.715699999999998</v>
      </c>
      <c r="V1954">
        <v>-117.1611</v>
      </c>
      <c r="W1954">
        <f t="shared" si="60"/>
        <v>2022</v>
      </c>
      <c r="X1954" t="str">
        <f t="shared" si="61"/>
        <v>July</v>
      </c>
      <c r="Y1954" s="2">
        <v>44767</v>
      </c>
      <c r="Z1954">
        <v>0</v>
      </c>
      <c r="AA1954" t="b">
        <v>0</v>
      </c>
      <c r="AB1954" s="2">
        <v>45801</v>
      </c>
      <c r="AC1954">
        <v>37</v>
      </c>
      <c r="AD1954">
        <v>88</v>
      </c>
      <c r="AE1954">
        <v>4</v>
      </c>
      <c r="AF1954">
        <v>2.5</v>
      </c>
      <c r="AG1954">
        <v>1.1200000000000001</v>
      </c>
      <c r="AH1954" s="30">
        <v>1</v>
      </c>
      <c r="AI1954">
        <v>0</v>
      </c>
      <c r="AJ1954" t="s">
        <v>70</v>
      </c>
      <c r="AK1954" t="s">
        <v>42</v>
      </c>
      <c r="AL1954" s="29">
        <f>Table1[[#This Row],[membership_tenure_months]]*Table1[[#This Row],[final_price]]</f>
        <v>790.875</v>
      </c>
    </row>
    <row r="1955" spans="1:38" x14ac:dyDescent="0.35">
      <c r="A1955">
        <v>20</v>
      </c>
      <c r="B1955" t="s">
        <v>34</v>
      </c>
      <c r="C1955">
        <v>1</v>
      </c>
      <c r="D1955" t="s">
        <v>94</v>
      </c>
      <c r="E1955" t="b">
        <v>0</v>
      </c>
      <c r="F1955" s="1">
        <v>0.4826388888888889</v>
      </c>
      <c r="G1955" s="1">
        <v>0.5625</v>
      </c>
      <c r="H1955">
        <v>115</v>
      </c>
      <c r="I1955" t="b">
        <v>0</v>
      </c>
      <c r="J1955" t="b">
        <v>0</v>
      </c>
      <c r="K1955" t="b">
        <v>1</v>
      </c>
      <c r="L1955" t="s">
        <v>80</v>
      </c>
      <c r="M1955">
        <v>50</v>
      </c>
      <c r="N1955" t="s">
        <v>97</v>
      </c>
      <c r="O1955">
        <v>45</v>
      </c>
      <c r="P1955" t="s">
        <v>51</v>
      </c>
      <c r="Q1955">
        <v>0.1</v>
      </c>
      <c r="R1955" s="29">
        <v>40.5</v>
      </c>
      <c r="S1955" t="s">
        <v>39</v>
      </c>
      <c r="T1955" t="s">
        <v>48</v>
      </c>
      <c r="U1955">
        <v>36.7378</v>
      </c>
      <c r="V1955">
        <v>-119.7871</v>
      </c>
      <c r="W1955">
        <f t="shared" si="60"/>
        <v>2022</v>
      </c>
      <c r="X1955" t="str">
        <f t="shared" si="61"/>
        <v>October</v>
      </c>
      <c r="Y1955" s="2">
        <v>44837</v>
      </c>
      <c r="Z1955">
        <v>0</v>
      </c>
      <c r="AA1955" t="b">
        <v>1</v>
      </c>
      <c r="AB1955" s="2">
        <v>45805</v>
      </c>
      <c r="AC1955">
        <v>34</v>
      </c>
      <c r="AD1955">
        <v>84</v>
      </c>
      <c r="AE1955">
        <v>4</v>
      </c>
      <c r="AF1955">
        <v>1.9</v>
      </c>
      <c r="AG1955">
        <v>4.5</v>
      </c>
      <c r="AH1955" s="30">
        <v>1</v>
      </c>
      <c r="AI1955">
        <v>0</v>
      </c>
      <c r="AJ1955" t="s">
        <v>49</v>
      </c>
      <c r="AK1955" t="s">
        <v>42</v>
      </c>
      <c r="AL1955" s="29">
        <f>Table1[[#This Row],[membership_tenure_months]]*Table1[[#This Row],[final_price]]</f>
        <v>1377</v>
      </c>
    </row>
    <row r="1956" spans="1:38" x14ac:dyDescent="0.35">
      <c r="A1956">
        <v>14</v>
      </c>
      <c r="B1956" t="s">
        <v>34</v>
      </c>
      <c r="C1956">
        <v>3</v>
      </c>
      <c r="D1956" t="s">
        <v>109</v>
      </c>
      <c r="E1956" t="b">
        <v>0</v>
      </c>
      <c r="F1956" s="1">
        <v>0.58958333333333335</v>
      </c>
      <c r="G1956" s="1">
        <v>0.69027777777777777</v>
      </c>
      <c r="H1956">
        <v>145</v>
      </c>
      <c r="I1956" t="b">
        <v>0</v>
      </c>
      <c r="J1956" t="b">
        <v>1</v>
      </c>
      <c r="K1956" t="b">
        <v>0</v>
      </c>
      <c r="L1956" t="s">
        <v>36</v>
      </c>
      <c r="M1956">
        <v>50</v>
      </c>
      <c r="N1956" t="s">
        <v>97</v>
      </c>
      <c r="O1956">
        <v>45</v>
      </c>
      <c r="P1956" t="s">
        <v>93</v>
      </c>
      <c r="Q1956">
        <v>0.15</v>
      </c>
      <c r="R1956" s="29">
        <v>38.25</v>
      </c>
      <c r="S1956" t="s">
        <v>39</v>
      </c>
      <c r="T1956" t="s">
        <v>72</v>
      </c>
      <c r="U1956">
        <v>35.3733</v>
      </c>
      <c r="V1956">
        <v>-119.0187</v>
      </c>
      <c r="W1956">
        <f t="shared" si="60"/>
        <v>2023</v>
      </c>
      <c r="X1956" t="str">
        <f t="shared" si="61"/>
        <v>August</v>
      </c>
      <c r="Y1956" s="2">
        <v>45146</v>
      </c>
      <c r="Z1956">
        <v>1</v>
      </c>
      <c r="AA1956" t="b">
        <v>1</v>
      </c>
      <c r="AB1956" s="2">
        <v>45822</v>
      </c>
      <c r="AC1956">
        <v>24</v>
      </c>
      <c r="AD1956">
        <v>67</v>
      </c>
      <c r="AE1956">
        <v>12</v>
      </c>
      <c r="AF1956">
        <v>2.4</v>
      </c>
      <c r="AG1956">
        <v>6.75</v>
      </c>
      <c r="AH1956" s="30">
        <v>1</v>
      </c>
      <c r="AI1956">
        <v>0</v>
      </c>
      <c r="AJ1956" t="s">
        <v>73</v>
      </c>
      <c r="AK1956" t="s">
        <v>42</v>
      </c>
      <c r="AL1956" s="29">
        <f>Table1[[#This Row],[membership_tenure_months]]*Table1[[#This Row],[final_price]]</f>
        <v>918</v>
      </c>
    </row>
    <row r="1957" spans="1:38" x14ac:dyDescent="0.35">
      <c r="A1957">
        <v>31</v>
      </c>
      <c r="B1957" t="s">
        <v>43</v>
      </c>
      <c r="C1957">
        <v>5</v>
      </c>
      <c r="D1957" t="s">
        <v>96</v>
      </c>
      <c r="E1957" t="b">
        <v>0</v>
      </c>
      <c r="F1957" s="1">
        <v>0.81111111111111112</v>
      </c>
      <c r="G1957" s="1">
        <v>0.84027777777777779</v>
      </c>
      <c r="H1957">
        <v>42</v>
      </c>
      <c r="I1957" t="b">
        <v>0</v>
      </c>
      <c r="J1957" t="b">
        <v>0</v>
      </c>
      <c r="K1957" t="b">
        <v>0</v>
      </c>
      <c r="L1957" t="s">
        <v>80</v>
      </c>
      <c r="M1957">
        <v>30</v>
      </c>
      <c r="N1957" t="s">
        <v>37</v>
      </c>
      <c r="O1957">
        <v>30</v>
      </c>
      <c r="P1957" t="s">
        <v>51</v>
      </c>
      <c r="Q1957">
        <v>0.1</v>
      </c>
      <c r="R1957" s="29">
        <v>27</v>
      </c>
      <c r="S1957" t="s">
        <v>47</v>
      </c>
      <c r="T1957" t="s">
        <v>61</v>
      </c>
      <c r="U1957">
        <v>38.581600000000002</v>
      </c>
      <c r="V1957">
        <v>-121.4944</v>
      </c>
      <c r="W1957">
        <f t="shared" si="60"/>
        <v>2024</v>
      </c>
      <c r="X1957" t="str">
        <f t="shared" si="61"/>
        <v>March</v>
      </c>
      <c r="Y1957" s="2">
        <v>45382</v>
      </c>
      <c r="Z1957">
        <v>0</v>
      </c>
      <c r="AA1957" t="b">
        <v>0</v>
      </c>
      <c r="AB1957" s="2">
        <v>45835</v>
      </c>
      <c r="AC1957">
        <v>17</v>
      </c>
      <c r="AD1957">
        <v>54</v>
      </c>
      <c r="AE1957">
        <v>20</v>
      </c>
      <c r="AF1957">
        <v>0.7</v>
      </c>
      <c r="AG1957">
        <v>3</v>
      </c>
      <c r="AH1957" s="30">
        <v>0</v>
      </c>
      <c r="AI1957">
        <v>0</v>
      </c>
      <c r="AJ1957" t="s">
        <v>62</v>
      </c>
      <c r="AK1957" t="s">
        <v>42</v>
      </c>
      <c r="AL1957" s="29">
        <f>Table1[[#This Row],[membership_tenure_months]]*Table1[[#This Row],[final_price]]</f>
        <v>459</v>
      </c>
    </row>
    <row r="1958" spans="1:38" x14ac:dyDescent="0.35">
      <c r="A1958">
        <v>29</v>
      </c>
      <c r="B1958" t="s">
        <v>66</v>
      </c>
      <c r="C1958">
        <v>3</v>
      </c>
      <c r="D1958" t="s">
        <v>102</v>
      </c>
      <c r="E1958" t="b">
        <v>0</v>
      </c>
      <c r="F1958" s="1">
        <v>0.43611111111111112</v>
      </c>
      <c r="G1958" s="1">
        <v>0.48333333333333334</v>
      </c>
      <c r="H1958">
        <v>68</v>
      </c>
      <c r="I1958" t="b">
        <v>0</v>
      </c>
      <c r="J1958" t="b">
        <v>1</v>
      </c>
      <c r="K1958" t="b">
        <v>1</v>
      </c>
      <c r="L1958" t="s">
        <v>36</v>
      </c>
      <c r="M1958">
        <v>70</v>
      </c>
      <c r="N1958" t="s">
        <v>37</v>
      </c>
      <c r="O1958">
        <v>70</v>
      </c>
      <c r="P1958" t="s">
        <v>46</v>
      </c>
      <c r="Q1958">
        <v>0</v>
      </c>
      <c r="R1958" s="29">
        <v>70</v>
      </c>
      <c r="S1958" t="s">
        <v>68</v>
      </c>
      <c r="T1958" t="s">
        <v>76</v>
      </c>
      <c r="U1958">
        <v>37.774900000000002</v>
      </c>
      <c r="V1958">
        <v>-122.4194</v>
      </c>
      <c r="W1958">
        <f t="shared" si="60"/>
        <v>2023</v>
      </c>
      <c r="X1958" t="str">
        <f t="shared" si="61"/>
        <v>August</v>
      </c>
      <c r="Y1958" s="2">
        <v>45153</v>
      </c>
      <c r="Z1958">
        <v>8</v>
      </c>
      <c r="AA1958" t="b">
        <v>1</v>
      </c>
      <c r="AB1958" s="2">
        <v>45822</v>
      </c>
      <c r="AC1958">
        <v>24</v>
      </c>
      <c r="AD1958">
        <v>67</v>
      </c>
      <c r="AE1958">
        <v>12</v>
      </c>
      <c r="AF1958">
        <v>1.1000000000000001</v>
      </c>
      <c r="AG1958">
        <v>0</v>
      </c>
      <c r="AH1958" s="30">
        <v>1</v>
      </c>
      <c r="AI1958">
        <v>1</v>
      </c>
      <c r="AJ1958" t="s">
        <v>77</v>
      </c>
      <c r="AK1958" t="s">
        <v>42</v>
      </c>
      <c r="AL1958" s="29">
        <f>Table1[[#This Row],[membership_tenure_months]]*Table1[[#This Row],[final_price]]</f>
        <v>1680</v>
      </c>
    </row>
    <row r="1959" spans="1:38" x14ac:dyDescent="0.35">
      <c r="A1959">
        <v>13</v>
      </c>
      <c r="B1959" t="s">
        <v>34</v>
      </c>
      <c r="C1959">
        <v>3</v>
      </c>
      <c r="D1959" t="s">
        <v>174</v>
      </c>
      <c r="E1959" t="b">
        <v>1</v>
      </c>
      <c r="F1959" s="1">
        <v>0.64652777777777781</v>
      </c>
      <c r="G1959" s="1">
        <v>0.67152777777777772</v>
      </c>
      <c r="H1959">
        <v>36</v>
      </c>
      <c r="I1959" t="b">
        <v>1</v>
      </c>
      <c r="J1959" t="b">
        <v>0</v>
      </c>
      <c r="K1959" t="b">
        <v>1</v>
      </c>
      <c r="L1959" t="s">
        <v>36</v>
      </c>
      <c r="M1959">
        <v>50</v>
      </c>
      <c r="N1959" t="s">
        <v>37</v>
      </c>
      <c r="O1959">
        <v>50</v>
      </c>
      <c r="P1959" t="s">
        <v>51</v>
      </c>
      <c r="Q1959">
        <v>0.1</v>
      </c>
      <c r="R1959" s="29">
        <v>45</v>
      </c>
      <c r="S1959" t="s">
        <v>39</v>
      </c>
      <c r="T1959" t="s">
        <v>48</v>
      </c>
      <c r="U1959">
        <v>36.7378</v>
      </c>
      <c r="V1959">
        <v>-119.7871</v>
      </c>
      <c r="W1959">
        <f t="shared" si="60"/>
        <v>2023</v>
      </c>
      <c r="X1959" t="str">
        <f t="shared" si="61"/>
        <v>March</v>
      </c>
      <c r="Y1959" s="2">
        <v>44994</v>
      </c>
      <c r="Z1959">
        <v>0</v>
      </c>
      <c r="AA1959" t="b">
        <v>1</v>
      </c>
      <c r="AB1959" s="2">
        <v>45813</v>
      </c>
      <c r="AC1959">
        <v>29</v>
      </c>
      <c r="AD1959">
        <v>76</v>
      </c>
      <c r="AE1959">
        <v>12</v>
      </c>
      <c r="AF1959">
        <v>0.6</v>
      </c>
      <c r="AG1959">
        <v>5</v>
      </c>
      <c r="AH1959" s="30">
        <v>1</v>
      </c>
      <c r="AI1959">
        <v>0</v>
      </c>
      <c r="AJ1959" t="s">
        <v>49</v>
      </c>
      <c r="AK1959" t="s">
        <v>42</v>
      </c>
      <c r="AL1959" s="29">
        <f>Table1[[#This Row],[membership_tenure_months]]*Table1[[#This Row],[final_price]]</f>
        <v>1305</v>
      </c>
    </row>
    <row r="1960" spans="1:38" x14ac:dyDescent="0.35">
      <c r="A1960">
        <v>26</v>
      </c>
      <c r="B1960" t="s">
        <v>43</v>
      </c>
      <c r="C1960">
        <v>5</v>
      </c>
      <c r="D1960" t="s">
        <v>87</v>
      </c>
      <c r="E1960" t="b">
        <v>0</v>
      </c>
      <c r="F1960" s="1">
        <v>0.56527777777777777</v>
      </c>
      <c r="G1960" s="1">
        <v>0.6381944444444444</v>
      </c>
      <c r="H1960">
        <v>105</v>
      </c>
      <c r="I1960" t="b">
        <v>1</v>
      </c>
      <c r="J1960" t="b">
        <v>0</v>
      </c>
      <c r="K1960" t="b">
        <v>1</v>
      </c>
      <c r="L1960" t="s">
        <v>75</v>
      </c>
      <c r="M1960">
        <v>30</v>
      </c>
      <c r="N1960" t="s">
        <v>37</v>
      </c>
      <c r="O1960">
        <v>30</v>
      </c>
      <c r="P1960" t="s">
        <v>46</v>
      </c>
      <c r="Q1960">
        <v>0</v>
      </c>
      <c r="R1960" s="29">
        <v>30</v>
      </c>
      <c r="S1960" t="s">
        <v>47</v>
      </c>
      <c r="T1960" t="s">
        <v>40</v>
      </c>
      <c r="U1960">
        <v>37.338200000000001</v>
      </c>
      <c r="V1960">
        <v>-121.88630000000001</v>
      </c>
      <c r="W1960">
        <f t="shared" si="60"/>
        <v>2025</v>
      </c>
      <c r="X1960" t="str">
        <f t="shared" si="61"/>
        <v>February</v>
      </c>
      <c r="Y1960" s="2">
        <v>45704</v>
      </c>
      <c r="Z1960">
        <v>0</v>
      </c>
      <c r="AA1960" t="b">
        <v>0</v>
      </c>
      <c r="AB1960" s="2">
        <v>45853</v>
      </c>
      <c r="AC1960">
        <v>6</v>
      </c>
      <c r="AD1960">
        <v>36</v>
      </c>
      <c r="AE1960">
        <v>20</v>
      </c>
      <c r="AF1960">
        <v>1.8</v>
      </c>
      <c r="AG1960">
        <v>0</v>
      </c>
      <c r="AH1960" s="30">
        <v>0</v>
      </c>
      <c r="AI1960">
        <v>0</v>
      </c>
      <c r="AJ1960" t="s">
        <v>41</v>
      </c>
      <c r="AK1960" t="s">
        <v>42</v>
      </c>
      <c r="AL1960" s="29">
        <f>Table1[[#This Row],[membership_tenure_months]]*Table1[[#This Row],[final_price]]</f>
        <v>180</v>
      </c>
    </row>
    <row r="1961" spans="1:38" x14ac:dyDescent="0.35">
      <c r="A1961">
        <v>26</v>
      </c>
      <c r="B1961" t="s">
        <v>34</v>
      </c>
      <c r="C1961">
        <v>1</v>
      </c>
      <c r="D1961" t="s">
        <v>114</v>
      </c>
      <c r="E1961" t="b">
        <v>1</v>
      </c>
      <c r="F1961" s="1">
        <v>0.53055555555555556</v>
      </c>
      <c r="G1961" s="1">
        <v>0.56944444444444442</v>
      </c>
      <c r="H1961">
        <v>56</v>
      </c>
      <c r="I1961" t="b">
        <v>0</v>
      </c>
      <c r="J1961" t="b">
        <v>0</v>
      </c>
      <c r="K1961" t="b">
        <v>0</v>
      </c>
      <c r="L1961" t="s">
        <v>80</v>
      </c>
      <c r="M1961">
        <v>50</v>
      </c>
      <c r="N1961" t="s">
        <v>37</v>
      </c>
      <c r="O1961">
        <v>50</v>
      </c>
      <c r="P1961" t="s">
        <v>51</v>
      </c>
      <c r="Q1961">
        <v>0.1</v>
      </c>
      <c r="R1961" s="29">
        <v>45</v>
      </c>
      <c r="S1961" t="s">
        <v>39</v>
      </c>
      <c r="T1961" t="s">
        <v>57</v>
      </c>
      <c r="U1961">
        <v>33.836599999999997</v>
      </c>
      <c r="V1961">
        <v>-117.9143</v>
      </c>
      <c r="W1961">
        <f t="shared" si="60"/>
        <v>2024</v>
      </c>
      <c r="X1961" t="str">
        <f t="shared" si="61"/>
        <v>April</v>
      </c>
      <c r="Y1961" s="2">
        <v>45394</v>
      </c>
      <c r="Z1961">
        <v>0</v>
      </c>
      <c r="AA1961" t="b">
        <v>1</v>
      </c>
      <c r="AB1961" s="2">
        <v>45836</v>
      </c>
      <c r="AC1961">
        <v>16</v>
      </c>
      <c r="AD1961">
        <v>53</v>
      </c>
      <c r="AE1961">
        <v>4</v>
      </c>
      <c r="AF1961">
        <v>0.9</v>
      </c>
      <c r="AG1961">
        <v>5</v>
      </c>
      <c r="AH1961" s="30">
        <v>0</v>
      </c>
      <c r="AI1961">
        <v>0</v>
      </c>
      <c r="AJ1961" t="s">
        <v>58</v>
      </c>
      <c r="AK1961" t="s">
        <v>42</v>
      </c>
      <c r="AL1961" s="29">
        <f>Table1[[#This Row],[membership_tenure_months]]*Table1[[#This Row],[final_price]]</f>
        <v>720</v>
      </c>
    </row>
    <row r="1962" spans="1:38" x14ac:dyDescent="0.35">
      <c r="A1962">
        <v>18</v>
      </c>
      <c r="B1962" t="s">
        <v>43</v>
      </c>
      <c r="C1962">
        <v>4</v>
      </c>
      <c r="D1962" t="s">
        <v>178</v>
      </c>
      <c r="E1962" t="b">
        <v>1</v>
      </c>
      <c r="F1962" s="1">
        <v>0.8208333333333333</v>
      </c>
      <c r="G1962" s="1">
        <v>0.87291666666666667</v>
      </c>
      <c r="H1962">
        <v>75</v>
      </c>
      <c r="I1962" t="b">
        <v>0</v>
      </c>
      <c r="J1962" t="b">
        <v>0</v>
      </c>
      <c r="K1962" t="b">
        <v>0</v>
      </c>
      <c r="L1962" t="s">
        <v>45</v>
      </c>
      <c r="M1962">
        <v>30</v>
      </c>
      <c r="N1962" t="s">
        <v>37</v>
      </c>
      <c r="O1962">
        <v>30</v>
      </c>
      <c r="P1962" t="s">
        <v>46</v>
      </c>
      <c r="Q1962">
        <v>0</v>
      </c>
      <c r="R1962" s="29">
        <v>30</v>
      </c>
      <c r="S1962" t="s">
        <v>47</v>
      </c>
      <c r="T1962" t="s">
        <v>76</v>
      </c>
      <c r="U1962">
        <v>37.774900000000002</v>
      </c>
      <c r="V1962">
        <v>-122.4194</v>
      </c>
      <c r="W1962">
        <f t="shared" si="60"/>
        <v>2023</v>
      </c>
      <c r="X1962" t="str">
        <f t="shared" si="61"/>
        <v>January</v>
      </c>
      <c r="Y1962" s="2">
        <v>44936</v>
      </c>
      <c r="Z1962">
        <v>0</v>
      </c>
      <c r="AA1962" t="b">
        <v>0</v>
      </c>
      <c r="AB1962" s="2">
        <v>45810</v>
      </c>
      <c r="AC1962">
        <v>31</v>
      </c>
      <c r="AD1962">
        <v>79</v>
      </c>
      <c r="AE1962">
        <v>16</v>
      </c>
      <c r="AF1962">
        <v>1.2</v>
      </c>
      <c r="AG1962">
        <v>0</v>
      </c>
      <c r="AH1962" s="30">
        <v>1</v>
      </c>
      <c r="AI1962">
        <v>0</v>
      </c>
      <c r="AJ1962" t="s">
        <v>77</v>
      </c>
      <c r="AK1962" t="s">
        <v>42</v>
      </c>
      <c r="AL1962" s="29">
        <f>Table1[[#This Row],[membership_tenure_months]]*Table1[[#This Row],[final_price]]</f>
        <v>930</v>
      </c>
    </row>
    <row r="1963" spans="1:38" x14ac:dyDescent="0.35">
      <c r="A1963">
        <v>39</v>
      </c>
      <c r="B1963" t="s">
        <v>43</v>
      </c>
      <c r="C1963">
        <v>4</v>
      </c>
      <c r="D1963" t="s">
        <v>50</v>
      </c>
      <c r="E1963" t="b">
        <v>1</v>
      </c>
      <c r="F1963" s="1">
        <v>0.56597222222222221</v>
      </c>
      <c r="G1963" s="1">
        <v>0.60902777777777772</v>
      </c>
      <c r="H1963">
        <v>62</v>
      </c>
      <c r="I1963" t="b">
        <v>1</v>
      </c>
      <c r="J1963" t="b">
        <v>1</v>
      </c>
      <c r="K1963" t="b">
        <v>1</v>
      </c>
      <c r="L1963" t="s">
        <v>36</v>
      </c>
      <c r="M1963">
        <v>30</v>
      </c>
      <c r="N1963" t="s">
        <v>37</v>
      </c>
      <c r="O1963">
        <v>30</v>
      </c>
      <c r="P1963" t="s">
        <v>51</v>
      </c>
      <c r="Q1963">
        <v>0.1</v>
      </c>
      <c r="R1963" s="29">
        <v>27</v>
      </c>
      <c r="S1963" t="s">
        <v>47</v>
      </c>
      <c r="T1963" t="s">
        <v>52</v>
      </c>
      <c r="U1963">
        <v>37.804400000000001</v>
      </c>
      <c r="V1963">
        <v>-122.27119999999999</v>
      </c>
      <c r="W1963">
        <f t="shared" si="60"/>
        <v>2024</v>
      </c>
      <c r="X1963" t="str">
        <f t="shared" si="61"/>
        <v>May</v>
      </c>
      <c r="Y1963" s="2">
        <v>45422</v>
      </c>
      <c r="Z1963">
        <v>4</v>
      </c>
      <c r="AA1963" t="b">
        <v>1</v>
      </c>
      <c r="AB1963" s="2">
        <v>45837</v>
      </c>
      <c r="AC1963">
        <v>15</v>
      </c>
      <c r="AD1963">
        <v>52</v>
      </c>
      <c r="AE1963">
        <v>16</v>
      </c>
      <c r="AF1963">
        <v>1</v>
      </c>
      <c r="AG1963">
        <v>3</v>
      </c>
      <c r="AH1963" s="30">
        <v>0</v>
      </c>
      <c r="AI1963">
        <v>0</v>
      </c>
      <c r="AJ1963" t="s">
        <v>53</v>
      </c>
      <c r="AK1963" t="s">
        <v>42</v>
      </c>
      <c r="AL1963" s="29">
        <f>Table1[[#This Row],[membership_tenure_months]]*Table1[[#This Row],[final_price]]</f>
        <v>405</v>
      </c>
    </row>
    <row r="1964" spans="1:38" x14ac:dyDescent="0.35">
      <c r="A1964">
        <v>49</v>
      </c>
      <c r="B1964" t="s">
        <v>34</v>
      </c>
      <c r="C1964">
        <v>1</v>
      </c>
      <c r="D1964" t="s">
        <v>90</v>
      </c>
      <c r="E1964" t="b">
        <v>1</v>
      </c>
      <c r="F1964" s="1">
        <v>0.6791666666666667</v>
      </c>
      <c r="G1964" s="1">
        <v>0.73263888888888884</v>
      </c>
      <c r="H1964">
        <v>77</v>
      </c>
      <c r="I1964" t="b">
        <v>1</v>
      </c>
      <c r="J1964" t="b">
        <v>0</v>
      </c>
      <c r="K1964" t="b">
        <v>0</v>
      </c>
      <c r="L1964" t="s">
        <v>36</v>
      </c>
      <c r="M1964">
        <v>50</v>
      </c>
      <c r="N1964" t="s">
        <v>37</v>
      </c>
      <c r="O1964">
        <v>50</v>
      </c>
      <c r="P1964" t="s">
        <v>46</v>
      </c>
      <c r="Q1964">
        <v>0</v>
      </c>
      <c r="R1964" s="29">
        <v>50</v>
      </c>
      <c r="S1964" t="s">
        <v>39</v>
      </c>
      <c r="T1964" t="s">
        <v>40</v>
      </c>
      <c r="U1964">
        <v>37.338200000000001</v>
      </c>
      <c r="V1964">
        <v>-121.88630000000001</v>
      </c>
      <c r="W1964">
        <f t="shared" si="60"/>
        <v>2023</v>
      </c>
      <c r="X1964" t="str">
        <f t="shared" si="61"/>
        <v>October</v>
      </c>
      <c r="Y1964" s="2">
        <v>45221</v>
      </c>
      <c r="Z1964">
        <v>0</v>
      </c>
      <c r="AA1964" t="b">
        <v>1</v>
      </c>
      <c r="AB1964" s="2">
        <v>45826</v>
      </c>
      <c r="AC1964">
        <v>22</v>
      </c>
      <c r="AD1964">
        <v>63</v>
      </c>
      <c r="AE1964">
        <v>4</v>
      </c>
      <c r="AF1964">
        <v>1.3</v>
      </c>
      <c r="AG1964">
        <v>0</v>
      </c>
      <c r="AH1964" s="30">
        <v>1</v>
      </c>
      <c r="AI1964">
        <v>1</v>
      </c>
      <c r="AJ1964" t="s">
        <v>41</v>
      </c>
      <c r="AK1964" t="s">
        <v>42</v>
      </c>
      <c r="AL1964" s="29">
        <f>Table1[[#This Row],[membership_tenure_months]]*Table1[[#This Row],[final_price]]</f>
        <v>1100</v>
      </c>
    </row>
    <row r="1965" spans="1:38" x14ac:dyDescent="0.35">
      <c r="A1965">
        <v>25</v>
      </c>
      <c r="B1965" t="s">
        <v>34</v>
      </c>
      <c r="C1965">
        <v>1</v>
      </c>
      <c r="D1965" t="s">
        <v>90</v>
      </c>
      <c r="E1965" t="b">
        <v>0</v>
      </c>
      <c r="F1965" s="1">
        <v>0.35902777777777778</v>
      </c>
      <c r="G1965" s="1">
        <v>0.45277777777777778</v>
      </c>
      <c r="H1965">
        <v>135</v>
      </c>
      <c r="I1965" t="b">
        <v>1</v>
      </c>
      <c r="J1965" t="b">
        <v>1</v>
      </c>
      <c r="K1965" t="b">
        <v>0</v>
      </c>
      <c r="L1965" t="s">
        <v>36</v>
      </c>
      <c r="M1965">
        <v>50</v>
      </c>
      <c r="N1965" t="s">
        <v>37</v>
      </c>
      <c r="O1965">
        <v>50</v>
      </c>
      <c r="P1965" t="s">
        <v>46</v>
      </c>
      <c r="Q1965">
        <v>0</v>
      </c>
      <c r="R1965" s="29">
        <v>50</v>
      </c>
      <c r="S1965" t="s">
        <v>39</v>
      </c>
      <c r="T1965" t="s">
        <v>83</v>
      </c>
      <c r="U1965">
        <v>33.770099999999999</v>
      </c>
      <c r="V1965">
        <v>-118.19370000000001</v>
      </c>
      <c r="W1965">
        <f t="shared" si="60"/>
        <v>2023</v>
      </c>
      <c r="X1965" t="str">
        <f t="shared" si="61"/>
        <v>October</v>
      </c>
      <c r="Y1965" s="2">
        <v>45205</v>
      </c>
      <c r="Z1965">
        <v>5</v>
      </c>
      <c r="AA1965" t="b">
        <v>1</v>
      </c>
      <c r="AB1965" s="2">
        <v>45825</v>
      </c>
      <c r="AC1965">
        <v>22</v>
      </c>
      <c r="AD1965">
        <v>64</v>
      </c>
      <c r="AE1965">
        <v>4</v>
      </c>
      <c r="AF1965">
        <v>2.2000000000000002</v>
      </c>
      <c r="AG1965">
        <v>0</v>
      </c>
      <c r="AH1965" s="30">
        <v>1</v>
      </c>
      <c r="AI1965">
        <v>1</v>
      </c>
      <c r="AJ1965" t="s">
        <v>84</v>
      </c>
      <c r="AK1965" t="s">
        <v>42</v>
      </c>
      <c r="AL1965" s="29">
        <f>Table1[[#This Row],[membership_tenure_months]]*Table1[[#This Row],[final_price]]</f>
        <v>1100</v>
      </c>
    </row>
    <row r="1966" spans="1:38" x14ac:dyDescent="0.35">
      <c r="A1966">
        <v>29</v>
      </c>
      <c r="B1966" t="s">
        <v>34</v>
      </c>
      <c r="C1966">
        <v>2</v>
      </c>
      <c r="D1966" t="s">
        <v>92</v>
      </c>
      <c r="E1966" t="b">
        <v>0</v>
      </c>
      <c r="F1966" s="1">
        <v>0.86944444444444446</v>
      </c>
      <c r="G1966" s="1">
        <v>0.94444444444444442</v>
      </c>
      <c r="H1966">
        <v>108</v>
      </c>
      <c r="I1966" t="b">
        <v>0</v>
      </c>
      <c r="J1966" t="b">
        <v>1</v>
      </c>
      <c r="K1966" t="b">
        <v>0</v>
      </c>
      <c r="L1966" t="s">
        <v>45</v>
      </c>
      <c r="M1966">
        <v>50</v>
      </c>
      <c r="N1966" t="s">
        <v>37</v>
      </c>
      <c r="O1966">
        <v>50</v>
      </c>
      <c r="P1966" t="s">
        <v>38</v>
      </c>
      <c r="Q1966">
        <v>0.05</v>
      </c>
      <c r="R1966" s="29">
        <v>47.5</v>
      </c>
      <c r="S1966" t="s">
        <v>39</v>
      </c>
      <c r="T1966" t="s">
        <v>76</v>
      </c>
      <c r="U1966">
        <v>37.774900000000002</v>
      </c>
      <c r="V1966">
        <v>-122.4194</v>
      </c>
      <c r="W1966">
        <f t="shared" si="60"/>
        <v>2024</v>
      </c>
      <c r="X1966" t="str">
        <f t="shared" si="61"/>
        <v>December</v>
      </c>
      <c r="Y1966" s="2">
        <v>45634</v>
      </c>
      <c r="Z1966">
        <v>1</v>
      </c>
      <c r="AA1966" t="b">
        <v>1</v>
      </c>
      <c r="AB1966" s="2">
        <v>45849</v>
      </c>
      <c r="AC1966">
        <v>8</v>
      </c>
      <c r="AD1966">
        <v>40</v>
      </c>
      <c r="AE1966">
        <v>8</v>
      </c>
      <c r="AF1966">
        <v>1.8</v>
      </c>
      <c r="AG1966">
        <v>2.5</v>
      </c>
      <c r="AH1966" s="30">
        <v>0</v>
      </c>
      <c r="AI1966">
        <v>1</v>
      </c>
      <c r="AJ1966" t="s">
        <v>77</v>
      </c>
      <c r="AK1966" t="s">
        <v>42</v>
      </c>
      <c r="AL1966" s="29">
        <f>Table1[[#This Row],[membership_tenure_months]]*Table1[[#This Row],[final_price]]</f>
        <v>380</v>
      </c>
    </row>
    <row r="1967" spans="1:38" x14ac:dyDescent="0.35">
      <c r="A1967">
        <v>28</v>
      </c>
      <c r="B1967" t="s">
        <v>34</v>
      </c>
      <c r="C1967">
        <v>2</v>
      </c>
      <c r="D1967" t="s">
        <v>158</v>
      </c>
      <c r="E1967" t="b">
        <v>1</v>
      </c>
      <c r="F1967" s="1">
        <v>0.87361111111111112</v>
      </c>
      <c r="G1967" s="1">
        <v>0.93055555555555558</v>
      </c>
      <c r="H1967">
        <v>82</v>
      </c>
      <c r="I1967" t="b">
        <v>0</v>
      </c>
      <c r="J1967" t="b">
        <v>0</v>
      </c>
      <c r="K1967" t="b">
        <v>1</v>
      </c>
      <c r="L1967" t="s">
        <v>45</v>
      </c>
      <c r="M1967">
        <v>50</v>
      </c>
      <c r="N1967" t="s">
        <v>37</v>
      </c>
      <c r="O1967">
        <v>50</v>
      </c>
      <c r="P1967" t="s">
        <v>51</v>
      </c>
      <c r="Q1967">
        <v>0.1</v>
      </c>
      <c r="R1967" s="29">
        <v>45</v>
      </c>
      <c r="S1967" t="s">
        <v>39</v>
      </c>
      <c r="T1967" t="s">
        <v>57</v>
      </c>
      <c r="U1967">
        <v>33.836599999999997</v>
      </c>
      <c r="V1967">
        <v>-117.9143</v>
      </c>
      <c r="W1967">
        <f t="shared" si="60"/>
        <v>2024</v>
      </c>
      <c r="X1967" t="str">
        <f t="shared" si="61"/>
        <v>June</v>
      </c>
      <c r="Y1967" s="2">
        <v>45445</v>
      </c>
      <c r="Z1967">
        <v>0</v>
      </c>
      <c r="AA1967" t="b">
        <v>1</v>
      </c>
      <c r="AB1967" s="2">
        <v>45839</v>
      </c>
      <c r="AC1967">
        <v>14</v>
      </c>
      <c r="AD1967">
        <v>50</v>
      </c>
      <c r="AE1967">
        <v>8</v>
      </c>
      <c r="AF1967">
        <v>1.4</v>
      </c>
      <c r="AG1967">
        <v>5</v>
      </c>
      <c r="AH1967" s="30">
        <v>0</v>
      </c>
      <c r="AI1967">
        <v>0</v>
      </c>
      <c r="AJ1967" t="s">
        <v>58</v>
      </c>
      <c r="AK1967" t="s">
        <v>42</v>
      </c>
      <c r="AL1967" s="29">
        <f>Table1[[#This Row],[membership_tenure_months]]*Table1[[#This Row],[final_price]]</f>
        <v>630</v>
      </c>
    </row>
    <row r="1968" spans="1:38" x14ac:dyDescent="0.35">
      <c r="A1968">
        <v>29</v>
      </c>
      <c r="B1968" t="s">
        <v>34</v>
      </c>
      <c r="C1968">
        <v>3</v>
      </c>
      <c r="D1968" t="s">
        <v>121</v>
      </c>
      <c r="E1968" t="b">
        <v>1</v>
      </c>
      <c r="F1968" s="1">
        <v>0.54305555555555551</v>
      </c>
      <c r="G1968" s="1">
        <v>0.58888888888888891</v>
      </c>
      <c r="H1968">
        <v>66</v>
      </c>
      <c r="I1968" t="b">
        <v>0</v>
      </c>
      <c r="J1968" t="b">
        <v>0</v>
      </c>
      <c r="K1968" t="b">
        <v>1</v>
      </c>
      <c r="L1968" t="s">
        <v>45</v>
      </c>
      <c r="M1968">
        <v>50</v>
      </c>
      <c r="N1968" t="s">
        <v>82</v>
      </c>
      <c r="O1968">
        <v>37.5</v>
      </c>
      <c r="P1968" t="s">
        <v>51</v>
      </c>
      <c r="Q1968">
        <v>0.1</v>
      </c>
      <c r="R1968" s="29">
        <v>33.75</v>
      </c>
      <c r="S1968" t="s">
        <v>39</v>
      </c>
      <c r="T1968" t="s">
        <v>48</v>
      </c>
      <c r="U1968">
        <v>36.7378</v>
      </c>
      <c r="V1968">
        <v>-119.7871</v>
      </c>
      <c r="W1968">
        <f t="shared" si="60"/>
        <v>2024</v>
      </c>
      <c r="X1968" t="str">
        <f t="shared" si="61"/>
        <v>July</v>
      </c>
      <c r="Y1968" s="2">
        <v>45474</v>
      </c>
      <c r="Z1968">
        <v>0</v>
      </c>
      <c r="AA1968" t="b">
        <v>1</v>
      </c>
      <c r="AB1968" s="2">
        <v>45840</v>
      </c>
      <c r="AC1968">
        <v>13</v>
      </c>
      <c r="AD1968">
        <v>49</v>
      </c>
      <c r="AE1968">
        <v>12</v>
      </c>
      <c r="AF1968">
        <v>1.1000000000000001</v>
      </c>
      <c r="AG1968">
        <v>3.75</v>
      </c>
      <c r="AH1968" s="30">
        <v>0</v>
      </c>
      <c r="AI1968">
        <v>0</v>
      </c>
      <c r="AJ1968" t="s">
        <v>49</v>
      </c>
      <c r="AK1968" t="s">
        <v>42</v>
      </c>
      <c r="AL1968" s="29">
        <f>Table1[[#This Row],[membership_tenure_months]]*Table1[[#This Row],[final_price]]</f>
        <v>438.75</v>
      </c>
    </row>
    <row r="1969" spans="1:38" x14ac:dyDescent="0.35">
      <c r="A1969">
        <v>23</v>
      </c>
      <c r="B1969" t="s">
        <v>43</v>
      </c>
      <c r="C1969">
        <v>2</v>
      </c>
      <c r="D1969" t="s">
        <v>107</v>
      </c>
      <c r="E1969" t="b">
        <v>1</v>
      </c>
      <c r="F1969" s="1">
        <v>0.75069444444444444</v>
      </c>
      <c r="G1969" s="1">
        <v>0.8125</v>
      </c>
      <c r="H1969">
        <v>89</v>
      </c>
      <c r="I1969" t="b">
        <v>0</v>
      </c>
      <c r="J1969" t="b">
        <v>1</v>
      </c>
      <c r="K1969" t="b">
        <v>1</v>
      </c>
      <c r="L1969" t="s">
        <v>45</v>
      </c>
      <c r="M1969">
        <v>30</v>
      </c>
      <c r="N1969" t="s">
        <v>37</v>
      </c>
      <c r="O1969">
        <v>30</v>
      </c>
      <c r="P1969" t="s">
        <v>46</v>
      </c>
      <c r="Q1969">
        <v>0</v>
      </c>
      <c r="R1969" s="29">
        <v>30</v>
      </c>
      <c r="S1969" t="s">
        <v>47</v>
      </c>
      <c r="T1969" t="s">
        <v>52</v>
      </c>
      <c r="U1969">
        <v>37.804400000000001</v>
      </c>
      <c r="V1969">
        <v>-122.27119999999999</v>
      </c>
      <c r="W1969">
        <f t="shared" si="60"/>
        <v>2025</v>
      </c>
      <c r="X1969" t="str">
        <f t="shared" si="61"/>
        <v>May</v>
      </c>
      <c r="Y1969" s="2">
        <v>45803</v>
      </c>
      <c r="Z1969">
        <v>1</v>
      </c>
      <c r="AA1969" t="b">
        <v>1</v>
      </c>
      <c r="AB1969" s="2">
        <v>45859</v>
      </c>
      <c r="AC1969">
        <v>3</v>
      </c>
      <c r="AD1969">
        <v>30</v>
      </c>
      <c r="AE1969">
        <v>8</v>
      </c>
      <c r="AF1969">
        <v>1.5</v>
      </c>
      <c r="AG1969">
        <v>0</v>
      </c>
      <c r="AH1969" s="30">
        <v>0</v>
      </c>
      <c r="AI1969">
        <v>0</v>
      </c>
      <c r="AJ1969" t="s">
        <v>53</v>
      </c>
      <c r="AK1969" t="s">
        <v>42</v>
      </c>
      <c r="AL1969" s="29">
        <f>Table1[[#This Row],[membership_tenure_months]]*Table1[[#This Row],[final_price]]</f>
        <v>90</v>
      </c>
    </row>
    <row r="1970" spans="1:38" x14ac:dyDescent="0.35">
      <c r="A1970">
        <v>42</v>
      </c>
      <c r="B1970" t="s">
        <v>54</v>
      </c>
      <c r="C1970">
        <v>3</v>
      </c>
      <c r="D1970" t="s">
        <v>136</v>
      </c>
      <c r="E1970" t="b">
        <v>1</v>
      </c>
      <c r="F1970" s="1">
        <v>0.78819444444444442</v>
      </c>
      <c r="G1970" s="1">
        <v>0.875</v>
      </c>
      <c r="H1970">
        <v>125</v>
      </c>
      <c r="I1970" t="b">
        <v>0</v>
      </c>
      <c r="J1970" t="b">
        <v>0</v>
      </c>
      <c r="K1970" t="b">
        <v>0</v>
      </c>
      <c r="L1970" t="s">
        <v>80</v>
      </c>
      <c r="M1970">
        <v>20</v>
      </c>
      <c r="N1970" t="s">
        <v>37</v>
      </c>
      <c r="O1970">
        <v>20</v>
      </c>
      <c r="P1970" t="s">
        <v>38</v>
      </c>
      <c r="Q1970">
        <v>0.05</v>
      </c>
      <c r="R1970" s="29">
        <v>19</v>
      </c>
      <c r="S1970" t="s">
        <v>56</v>
      </c>
      <c r="T1970" t="s">
        <v>57</v>
      </c>
      <c r="U1970">
        <v>33.836599999999997</v>
      </c>
      <c r="V1970">
        <v>-117.9143</v>
      </c>
      <c r="W1970">
        <f t="shared" si="60"/>
        <v>2025</v>
      </c>
      <c r="X1970" t="str">
        <f t="shared" si="61"/>
        <v>May</v>
      </c>
      <c r="Y1970" s="2">
        <v>45805</v>
      </c>
      <c r="Z1970">
        <v>0</v>
      </c>
      <c r="AA1970" t="b">
        <v>0</v>
      </c>
      <c r="AB1970" s="2">
        <v>45859</v>
      </c>
      <c r="AC1970">
        <v>3</v>
      </c>
      <c r="AD1970">
        <v>30</v>
      </c>
      <c r="AE1970">
        <v>12</v>
      </c>
      <c r="AF1970">
        <v>2.1</v>
      </c>
      <c r="AG1970">
        <v>1</v>
      </c>
      <c r="AH1970" s="30">
        <v>0</v>
      </c>
      <c r="AI1970">
        <v>0</v>
      </c>
      <c r="AJ1970" t="s">
        <v>58</v>
      </c>
      <c r="AK1970" t="s">
        <v>42</v>
      </c>
      <c r="AL1970" s="29">
        <f>Table1[[#This Row],[membership_tenure_months]]*Table1[[#This Row],[final_price]]</f>
        <v>57</v>
      </c>
    </row>
    <row r="1971" spans="1:38" x14ac:dyDescent="0.35">
      <c r="A1971">
        <v>14</v>
      </c>
      <c r="B1971" t="s">
        <v>34</v>
      </c>
      <c r="C1971">
        <v>3</v>
      </c>
      <c r="D1971" t="s">
        <v>152</v>
      </c>
      <c r="E1971" t="b">
        <v>0</v>
      </c>
      <c r="F1971" s="1">
        <v>0.86944444444444446</v>
      </c>
      <c r="G1971" s="1">
        <v>0.91805555555555551</v>
      </c>
      <c r="H1971">
        <v>70</v>
      </c>
      <c r="I1971" t="b">
        <v>1</v>
      </c>
      <c r="J1971" t="b">
        <v>1</v>
      </c>
      <c r="K1971" t="b">
        <v>1</v>
      </c>
      <c r="L1971" t="s">
        <v>80</v>
      </c>
      <c r="M1971">
        <v>50</v>
      </c>
      <c r="N1971" t="s">
        <v>37</v>
      </c>
      <c r="O1971">
        <v>50</v>
      </c>
      <c r="P1971" t="s">
        <v>93</v>
      </c>
      <c r="Q1971">
        <v>0.15</v>
      </c>
      <c r="R1971" s="29">
        <v>42.5</v>
      </c>
      <c r="S1971" t="s">
        <v>39</v>
      </c>
      <c r="T1971" t="s">
        <v>48</v>
      </c>
      <c r="U1971">
        <v>36.7378</v>
      </c>
      <c r="V1971">
        <v>-119.7871</v>
      </c>
      <c r="W1971">
        <f t="shared" si="60"/>
        <v>2023</v>
      </c>
      <c r="X1971" t="str">
        <f t="shared" si="61"/>
        <v>January</v>
      </c>
      <c r="Y1971" s="2">
        <v>44945</v>
      </c>
      <c r="Z1971">
        <v>1</v>
      </c>
      <c r="AA1971" t="b">
        <v>1</v>
      </c>
      <c r="AB1971" s="2">
        <v>45811</v>
      </c>
      <c r="AC1971">
        <v>31</v>
      </c>
      <c r="AD1971">
        <v>78</v>
      </c>
      <c r="AE1971">
        <v>12</v>
      </c>
      <c r="AF1971">
        <v>1.2</v>
      </c>
      <c r="AG1971">
        <v>7.5</v>
      </c>
      <c r="AH1971" s="30">
        <v>1</v>
      </c>
      <c r="AI1971">
        <v>0</v>
      </c>
      <c r="AJ1971" t="s">
        <v>49</v>
      </c>
      <c r="AK1971" t="s">
        <v>42</v>
      </c>
      <c r="AL1971" s="29">
        <f>Table1[[#This Row],[membership_tenure_months]]*Table1[[#This Row],[final_price]]</f>
        <v>1317.5</v>
      </c>
    </row>
    <row r="1972" spans="1:38" x14ac:dyDescent="0.35">
      <c r="A1972">
        <v>20</v>
      </c>
      <c r="B1972" t="s">
        <v>34</v>
      </c>
      <c r="C1972">
        <v>3</v>
      </c>
      <c r="D1972" t="s">
        <v>128</v>
      </c>
      <c r="E1972" t="b">
        <v>0</v>
      </c>
      <c r="F1972" s="1">
        <v>0.65069444444444446</v>
      </c>
      <c r="G1972" s="1">
        <v>0.75486111111111109</v>
      </c>
      <c r="H1972">
        <v>150</v>
      </c>
      <c r="I1972" t="b">
        <v>0</v>
      </c>
      <c r="J1972" t="b">
        <v>1</v>
      </c>
      <c r="K1972" t="b">
        <v>0</v>
      </c>
      <c r="L1972" t="s">
        <v>80</v>
      </c>
      <c r="M1972">
        <v>50</v>
      </c>
      <c r="N1972" t="s">
        <v>37</v>
      </c>
      <c r="O1972">
        <v>50</v>
      </c>
      <c r="P1972" t="s">
        <v>51</v>
      </c>
      <c r="Q1972">
        <v>0.1</v>
      </c>
      <c r="R1972" s="29">
        <v>45</v>
      </c>
      <c r="S1972" t="s">
        <v>39</v>
      </c>
      <c r="T1972" t="s">
        <v>61</v>
      </c>
      <c r="U1972">
        <v>38.581600000000002</v>
      </c>
      <c r="V1972">
        <v>-121.4944</v>
      </c>
      <c r="W1972">
        <f t="shared" si="60"/>
        <v>2024</v>
      </c>
      <c r="X1972" t="str">
        <f t="shared" si="61"/>
        <v>September</v>
      </c>
      <c r="Y1972" s="2">
        <v>45540</v>
      </c>
      <c r="Z1972">
        <v>1</v>
      </c>
      <c r="AA1972" t="b">
        <v>1</v>
      </c>
      <c r="AB1972" s="2">
        <v>45844</v>
      </c>
      <c r="AC1972">
        <v>11</v>
      </c>
      <c r="AD1972">
        <v>45</v>
      </c>
      <c r="AE1972">
        <v>12</v>
      </c>
      <c r="AF1972">
        <v>2.5</v>
      </c>
      <c r="AG1972">
        <v>5</v>
      </c>
      <c r="AH1972" s="30">
        <v>0</v>
      </c>
      <c r="AI1972">
        <v>0</v>
      </c>
      <c r="AJ1972" t="s">
        <v>62</v>
      </c>
      <c r="AK1972" t="s">
        <v>42</v>
      </c>
      <c r="AL1972" s="29">
        <f>Table1[[#This Row],[membership_tenure_months]]*Table1[[#This Row],[final_price]]</f>
        <v>495</v>
      </c>
    </row>
    <row r="1973" spans="1:38" x14ac:dyDescent="0.35">
      <c r="A1973">
        <v>47</v>
      </c>
      <c r="B1973" t="s">
        <v>34</v>
      </c>
      <c r="C1973">
        <v>1</v>
      </c>
      <c r="D1973" t="s">
        <v>116</v>
      </c>
      <c r="E1973" t="b">
        <v>0</v>
      </c>
      <c r="F1973" s="1">
        <v>0.81388888888888888</v>
      </c>
      <c r="G1973" s="1">
        <v>0.84861111111111109</v>
      </c>
      <c r="H1973">
        <v>50</v>
      </c>
      <c r="I1973" t="b">
        <v>1</v>
      </c>
      <c r="J1973" t="b">
        <v>0</v>
      </c>
      <c r="K1973" t="b">
        <v>0</v>
      </c>
      <c r="L1973" t="s">
        <v>36</v>
      </c>
      <c r="M1973">
        <v>50</v>
      </c>
      <c r="N1973" t="s">
        <v>37</v>
      </c>
      <c r="O1973">
        <v>50</v>
      </c>
      <c r="P1973" t="s">
        <v>46</v>
      </c>
      <c r="Q1973">
        <v>0</v>
      </c>
      <c r="R1973" s="29">
        <v>50</v>
      </c>
      <c r="S1973" t="s">
        <v>39</v>
      </c>
      <c r="T1973" t="s">
        <v>76</v>
      </c>
      <c r="U1973">
        <v>37.774900000000002</v>
      </c>
      <c r="V1973">
        <v>-122.4194</v>
      </c>
      <c r="W1973">
        <f t="shared" si="60"/>
        <v>2023</v>
      </c>
      <c r="X1973" t="str">
        <f t="shared" si="61"/>
        <v>December</v>
      </c>
      <c r="Y1973" s="2">
        <v>45279</v>
      </c>
      <c r="Z1973">
        <v>0</v>
      </c>
      <c r="AA1973" t="b">
        <v>1</v>
      </c>
      <c r="AB1973" s="2">
        <v>45829</v>
      </c>
      <c r="AC1973">
        <v>20</v>
      </c>
      <c r="AD1973">
        <v>60</v>
      </c>
      <c r="AE1973">
        <v>4</v>
      </c>
      <c r="AF1973">
        <v>0.8</v>
      </c>
      <c r="AG1973">
        <v>0</v>
      </c>
      <c r="AH1973" s="30">
        <v>0</v>
      </c>
      <c r="AI1973">
        <v>1</v>
      </c>
      <c r="AJ1973" t="s">
        <v>77</v>
      </c>
      <c r="AK1973" t="s">
        <v>42</v>
      </c>
      <c r="AL1973" s="29">
        <f>Table1[[#This Row],[membership_tenure_months]]*Table1[[#This Row],[final_price]]</f>
        <v>1000</v>
      </c>
    </row>
    <row r="1974" spans="1:38" x14ac:dyDescent="0.35">
      <c r="A1974">
        <v>42</v>
      </c>
      <c r="B1974" t="s">
        <v>43</v>
      </c>
      <c r="C1974">
        <v>5</v>
      </c>
      <c r="D1974" t="s">
        <v>88</v>
      </c>
      <c r="E1974" t="b">
        <v>1</v>
      </c>
      <c r="F1974" s="1">
        <v>0.50347222222222221</v>
      </c>
      <c r="G1974" s="1">
        <v>0.59305555555555556</v>
      </c>
      <c r="H1974">
        <v>129</v>
      </c>
      <c r="I1974" t="b">
        <v>1</v>
      </c>
      <c r="J1974" t="b">
        <v>1</v>
      </c>
      <c r="K1974" t="b">
        <v>0</v>
      </c>
      <c r="L1974" t="s">
        <v>80</v>
      </c>
      <c r="M1974">
        <v>30</v>
      </c>
      <c r="N1974" t="s">
        <v>37</v>
      </c>
      <c r="O1974">
        <v>30</v>
      </c>
      <c r="P1974" t="s">
        <v>46</v>
      </c>
      <c r="Q1974">
        <v>0</v>
      </c>
      <c r="R1974" s="29">
        <v>30</v>
      </c>
      <c r="S1974" t="s">
        <v>47</v>
      </c>
      <c r="T1974" t="s">
        <v>76</v>
      </c>
      <c r="U1974">
        <v>37.774900000000002</v>
      </c>
      <c r="V1974">
        <v>-122.4194</v>
      </c>
      <c r="W1974">
        <f t="shared" si="60"/>
        <v>2024</v>
      </c>
      <c r="X1974" t="str">
        <f t="shared" si="61"/>
        <v>August</v>
      </c>
      <c r="Y1974" s="2">
        <v>45512</v>
      </c>
      <c r="Z1974">
        <v>8</v>
      </c>
      <c r="AA1974" t="b">
        <v>0</v>
      </c>
      <c r="AB1974" s="2">
        <v>45843</v>
      </c>
      <c r="AC1974">
        <v>12</v>
      </c>
      <c r="AD1974">
        <v>46</v>
      </c>
      <c r="AE1974">
        <v>20</v>
      </c>
      <c r="AF1974">
        <v>2.2000000000000002</v>
      </c>
      <c r="AG1974">
        <v>0</v>
      </c>
      <c r="AH1974" s="30">
        <v>0</v>
      </c>
      <c r="AI1974">
        <v>0</v>
      </c>
      <c r="AJ1974" t="s">
        <v>77</v>
      </c>
      <c r="AK1974" t="s">
        <v>42</v>
      </c>
      <c r="AL1974" s="29">
        <f>Table1[[#This Row],[membership_tenure_months]]*Table1[[#This Row],[final_price]]</f>
        <v>360</v>
      </c>
    </row>
    <row r="1975" spans="1:38" x14ac:dyDescent="0.35">
      <c r="A1975">
        <v>33</v>
      </c>
      <c r="B1975" t="s">
        <v>54</v>
      </c>
      <c r="C1975">
        <v>4</v>
      </c>
      <c r="D1975" t="s">
        <v>67</v>
      </c>
      <c r="E1975" t="b">
        <v>0</v>
      </c>
      <c r="F1975" s="1">
        <v>0.43333333333333335</v>
      </c>
      <c r="G1975" s="1">
        <v>0.49166666666666664</v>
      </c>
      <c r="H1975">
        <v>84</v>
      </c>
      <c r="I1975" t="b">
        <v>1</v>
      </c>
      <c r="J1975" t="b">
        <v>0</v>
      </c>
      <c r="K1975" t="b">
        <v>0</v>
      </c>
      <c r="L1975" t="s">
        <v>36</v>
      </c>
      <c r="M1975">
        <v>20</v>
      </c>
      <c r="N1975" t="s">
        <v>37</v>
      </c>
      <c r="O1975">
        <v>20</v>
      </c>
      <c r="P1975" t="s">
        <v>51</v>
      </c>
      <c r="Q1975">
        <v>0.1</v>
      </c>
      <c r="R1975" s="29">
        <v>18</v>
      </c>
      <c r="S1975" t="s">
        <v>56</v>
      </c>
      <c r="T1975" t="s">
        <v>69</v>
      </c>
      <c r="U1975">
        <v>32.715699999999998</v>
      </c>
      <c r="V1975">
        <v>-117.1611</v>
      </c>
      <c r="W1975">
        <f t="shared" si="60"/>
        <v>2022</v>
      </c>
      <c r="X1975" t="str">
        <f t="shared" si="61"/>
        <v>September</v>
      </c>
      <c r="Y1975" s="2">
        <v>44829</v>
      </c>
      <c r="Z1975">
        <v>0</v>
      </c>
      <c r="AA1975" t="b">
        <v>0</v>
      </c>
      <c r="AB1975" s="2">
        <v>45804</v>
      </c>
      <c r="AC1975">
        <v>35</v>
      </c>
      <c r="AD1975">
        <v>85</v>
      </c>
      <c r="AE1975">
        <v>16</v>
      </c>
      <c r="AF1975">
        <v>1.4</v>
      </c>
      <c r="AG1975">
        <v>2</v>
      </c>
      <c r="AH1975" s="30">
        <v>1</v>
      </c>
      <c r="AI1975">
        <v>0</v>
      </c>
      <c r="AJ1975" t="s">
        <v>70</v>
      </c>
      <c r="AK1975" t="s">
        <v>42</v>
      </c>
      <c r="AL1975" s="29">
        <f>Table1[[#This Row],[membership_tenure_months]]*Table1[[#This Row],[final_price]]</f>
        <v>630</v>
      </c>
    </row>
    <row r="1976" spans="1:38" x14ac:dyDescent="0.35">
      <c r="A1976">
        <v>48</v>
      </c>
      <c r="B1976" t="s">
        <v>34</v>
      </c>
      <c r="C1976">
        <v>4</v>
      </c>
      <c r="D1976" t="s">
        <v>178</v>
      </c>
      <c r="E1976" t="b">
        <v>1</v>
      </c>
      <c r="F1976" s="1">
        <v>0.6694444444444444</v>
      </c>
      <c r="G1976" s="1">
        <v>0.7729166666666667</v>
      </c>
      <c r="H1976">
        <v>149</v>
      </c>
      <c r="I1976" t="b">
        <v>0</v>
      </c>
      <c r="J1976" t="b">
        <v>1</v>
      </c>
      <c r="K1976" t="b">
        <v>0</v>
      </c>
      <c r="L1976" t="s">
        <v>75</v>
      </c>
      <c r="M1976">
        <v>50</v>
      </c>
      <c r="N1976" t="s">
        <v>82</v>
      </c>
      <c r="O1976">
        <v>37.5</v>
      </c>
      <c r="P1976" t="s">
        <v>93</v>
      </c>
      <c r="Q1976">
        <v>0.15</v>
      </c>
      <c r="R1976" s="29">
        <v>31.875</v>
      </c>
      <c r="S1976" t="s">
        <v>39</v>
      </c>
      <c r="T1976" t="s">
        <v>83</v>
      </c>
      <c r="U1976">
        <v>33.770099999999999</v>
      </c>
      <c r="V1976">
        <v>-118.19370000000001</v>
      </c>
      <c r="W1976">
        <f t="shared" si="60"/>
        <v>2024</v>
      </c>
      <c r="X1976" t="str">
        <f t="shared" si="61"/>
        <v>September</v>
      </c>
      <c r="Y1976" s="2">
        <v>45554</v>
      </c>
      <c r="Z1976">
        <v>8</v>
      </c>
      <c r="AA1976" t="b">
        <v>1</v>
      </c>
      <c r="AB1976" s="2">
        <v>45845</v>
      </c>
      <c r="AC1976">
        <v>11</v>
      </c>
      <c r="AD1976">
        <v>44</v>
      </c>
      <c r="AE1976">
        <v>16</v>
      </c>
      <c r="AF1976">
        <v>2.5</v>
      </c>
      <c r="AG1976">
        <v>5.62</v>
      </c>
      <c r="AH1976" s="30">
        <v>0</v>
      </c>
      <c r="AI1976">
        <v>0</v>
      </c>
      <c r="AJ1976" t="s">
        <v>84</v>
      </c>
      <c r="AK1976" t="s">
        <v>42</v>
      </c>
      <c r="AL1976" s="29">
        <f>Table1[[#This Row],[membership_tenure_months]]*Table1[[#This Row],[final_price]]</f>
        <v>350.625</v>
      </c>
    </row>
    <row r="1977" spans="1:38" x14ac:dyDescent="0.35">
      <c r="A1977">
        <v>47</v>
      </c>
      <c r="B1977" t="s">
        <v>34</v>
      </c>
      <c r="C1977">
        <v>2</v>
      </c>
      <c r="D1977" t="s">
        <v>135</v>
      </c>
      <c r="E1977" t="b">
        <v>0</v>
      </c>
      <c r="F1977" s="1">
        <v>0.70486111111111116</v>
      </c>
      <c r="G1977" s="1">
        <v>0.80069444444444449</v>
      </c>
      <c r="H1977">
        <v>138</v>
      </c>
      <c r="I1977" t="b">
        <v>1</v>
      </c>
      <c r="J1977" t="b">
        <v>0</v>
      </c>
      <c r="K1977" t="b">
        <v>1</v>
      </c>
      <c r="L1977" t="s">
        <v>80</v>
      </c>
      <c r="M1977">
        <v>50</v>
      </c>
      <c r="N1977" t="s">
        <v>37</v>
      </c>
      <c r="O1977">
        <v>50</v>
      </c>
      <c r="P1977" t="s">
        <v>46</v>
      </c>
      <c r="Q1977">
        <v>0</v>
      </c>
      <c r="R1977" s="29">
        <v>50</v>
      </c>
      <c r="S1977" t="s">
        <v>39</v>
      </c>
      <c r="T1977" t="s">
        <v>83</v>
      </c>
      <c r="U1977">
        <v>33.770099999999999</v>
      </c>
      <c r="V1977">
        <v>-118.19370000000001</v>
      </c>
      <c r="W1977">
        <f t="shared" si="60"/>
        <v>2024</v>
      </c>
      <c r="X1977" t="str">
        <f t="shared" si="61"/>
        <v>March</v>
      </c>
      <c r="Y1977" s="2">
        <v>45373</v>
      </c>
      <c r="Z1977">
        <v>0</v>
      </c>
      <c r="AA1977" t="b">
        <v>1</v>
      </c>
      <c r="AB1977" s="2">
        <v>45835</v>
      </c>
      <c r="AC1977">
        <v>17</v>
      </c>
      <c r="AD1977">
        <v>54</v>
      </c>
      <c r="AE1977">
        <v>8</v>
      </c>
      <c r="AF1977">
        <v>2.2999999999999998</v>
      </c>
      <c r="AG1977">
        <v>0</v>
      </c>
      <c r="AH1977" s="30">
        <v>0</v>
      </c>
      <c r="AI1977">
        <v>1</v>
      </c>
      <c r="AJ1977" t="s">
        <v>84</v>
      </c>
      <c r="AK1977" t="s">
        <v>42</v>
      </c>
      <c r="AL1977" s="29">
        <f>Table1[[#This Row],[membership_tenure_months]]*Table1[[#This Row],[final_price]]</f>
        <v>850</v>
      </c>
    </row>
    <row r="1978" spans="1:38" x14ac:dyDescent="0.35">
      <c r="A1978">
        <v>40</v>
      </c>
      <c r="B1978" t="s">
        <v>43</v>
      </c>
      <c r="C1978">
        <v>3</v>
      </c>
      <c r="D1978" t="s">
        <v>71</v>
      </c>
      <c r="E1978" t="b">
        <v>1</v>
      </c>
      <c r="F1978" s="1">
        <v>0.71180555555555558</v>
      </c>
      <c r="G1978" s="1">
        <v>0.81874999999999998</v>
      </c>
      <c r="H1978">
        <v>154</v>
      </c>
      <c r="I1978" t="b">
        <v>0</v>
      </c>
      <c r="J1978" t="b">
        <v>1</v>
      </c>
      <c r="K1978" t="b">
        <v>0</v>
      </c>
      <c r="L1978" t="s">
        <v>36</v>
      </c>
      <c r="M1978">
        <v>30</v>
      </c>
      <c r="N1978" t="s">
        <v>37</v>
      </c>
      <c r="O1978">
        <v>30</v>
      </c>
      <c r="P1978" t="s">
        <v>46</v>
      </c>
      <c r="Q1978">
        <v>0</v>
      </c>
      <c r="R1978" s="29">
        <v>30</v>
      </c>
      <c r="S1978" t="s">
        <v>47</v>
      </c>
      <c r="T1978" t="s">
        <v>48</v>
      </c>
      <c r="U1978">
        <v>36.7378</v>
      </c>
      <c r="V1978">
        <v>-119.7871</v>
      </c>
      <c r="W1978">
        <f t="shared" si="60"/>
        <v>2022</v>
      </c>
      <c r="X1978" t="str">
        <f t="shared" si="61"/>
        <v>December</v>
      </c>
      <c r="Y1978" s="2">
        <v>44901</v>
      </c>
      <c r="Z1978">
        <v>3</v>
      </c>
      <c r="AA1978" t="b">
        <v>0</v>
      </c>
      <c r="AB1978" s="2">
        <v>45808</v>
      </c>
      <c r="AC1978">
        <v>32</v>
      </c>
      <c r="AD1978">
        <v>81</v>
      </c>
      <c r="AE1978">
        <v>12</v>
      </c>
      <c r="AF1978">
        <v>2.6</v>
      </c>
      <c r="AG1978">
        <v>0</v>
      </c>
      <c r="AH1978" s="30">
        <v>1</v>
      </c>
      <c r="AI1978">
        <v>0</v>
      </c>
      <c r="AJ1978" t="s">
        <v>49</v>
      </c>
      <c r="AK1978" t="s">
        <v>42</v>
      </c>
      <c r="AL1978" s="29">
        <f>Table1[[#This Row],[membership_tenure_months]]*Table1[[#This Row],[final_price]]</f>
        <v>960</v>
      </c>
    </row>
    <row r="1979" spans="1:38" x14ac:dyDescent="0.35">
      <c r="A1979">
        <v>29</v>
      </c>
      <c r="B1979" t="s">
        <v>66</v>
      </c>
      <c r="C1979">
        <v>3</v>
      </c>
      <c r="D1979" t="s">
        <v>102</v>
      </c>
      <c r="E1979" t="b">
        <v>0</v>
      </c>
      <c r="F1979" s="1">
        <v>0.43611111111111112</v>
      </c>
      <c r="G1979" s="1">
        <v>0.48333333333333334</v>
      </c>
      <c r="H1979">
        <v>68</v>
      </c>
      <c r="I1979" t="b">
        <v>0</v>
      </c>
      <c r="J1979" t="b">
        <v>1</v>
      </c>
      <c r="K1979" t="b">
        <v>1</v>
      </c>
      <c r="L1979" t="s">
        <v>36</v>
      </c>
      <c r="M1979">
        <v>70</v>
      </c>
      <c r="N1979" t="s">
        <v>37</v>
      </c>
      <c r="O1979">
        <v>70</v>
      </c>
      <c r="P1979" t="s">
        <v>46</v>
      </c>
      <c r="Q1979">
        <v>0</v>
      </c>
      <c r="R1979" s="29">
        <v>70</v>
      </c>
      <c r="S1979" t="s">
        <v>68</v>
      </c>
      <c r="T1979" t="s">
        <v>76</v>
      </c>
      <c r="U1979">
        <v>37.774900000000002</v>
      </c>
      <c r="V1979">
        <v>-122.4194</v>
      </c>
      <c r="W1979">
        <f t="shared" si="60"/>
        <v>2023</v>
      </c>
      <c r="X1979" t="str">
        <f t="shared" si="61"/>
        <v>January</v>
      </c>
      <c r="Y1979" s="2">
        <v>44934</v>
      </c>
      <c r="Z1979">
        <v>7</v>
      </c>
      <c r="AA1979" t="b">
        <v>1</v>
      </c>
      <c r="AB1979" s="2">
        <v>45810</v>
      </c>
      <c r="AC1979">
        <v>31</v>
      </c>
      <c r="AD1979">
        <v>79</v>
      </c>
      <c r="AE1979">
        <v>12</v>
      </c>
      <c r="AF1979">
        <v>1.1000000000000001</v>
      </c>
      <c r="AG1979">
        <v>0</v>
      </c>
      <c r="AH1979" s="30">
        <v>1</v>
      </c>
      <c r="AI1979">
        <v>1</v>
      </c>
      <c r="AJ1979" t="s">
        <v>77</v>
      </c>
      <c r="AK1979" t="s">
        <v>42</v>
      </c>
      <c r="AL1979" s="29">
        <f>Table1[[#This Row],[membership_tenure_months]]*Table1[[#This Row],[final_price]]</f>
        <v>2170</v>
      </c>
    </row>
    <row r="1980" spans="1:38" x14ac:dyDescent="0.35">
      <c r="A1980">
        <v>28</v>
      </c>
      <c r="B1980" t="s">
        <v>43</v>
      </c>
      <c r="C1980">
        <v>5</v>
      </c>
      <c r="D1980" t="s">
        <v>171</v>
      </c>
      <c r="E1980" t="b">
        <v>0</v>
      </c>
      <c r="F1980" s="1">
        <v>0.62013888888888891</v>
      </c>
      <c r="G1980" s="1">
        <v>0.70347222222222228</v>
      </c>
      <c r="H1980">
        <v>120</v>
      </c>
      <c r="I1980" t="b">
        <v>1</v>
      </c>
      <c r="J1980" t="b">
        <v>0</v>
      </c>
      <c r="K1980" t="b">
        <v>0</v>
      </c>
      <c r="L1980" t="s">
        <v>80</v>
      </c>
      <c r="M1980">
        <v>30</v>
      </c>
      <c r="N1980" t="s">
        <v>37</v>
      </c>
      <c r="O1980">
        <v>30</v>
      </c>
      <c r="P1980" t="s">
        <v>46</v>
      </c>
      <c r="Q1980">
        <v>0</v>
      </c>
      <c r="R1980" s="29">
        <v>30</v>
      </c>
      <c r="S1980" t="s">
        <v>47</v>
      </c>
      <c r="T1980" t="s">
        <v>57</v>
      </c>
      <c r="U1980">
        <v>33.836599999999997</v>
      </c>
      <c r="V1980">
        <v>-117.9143</v>
      </c>
      <c r="W1980">
        <f t="shared" si="60"/>
        <v>2024</v>
      </c>
      <c r="X1980" t="str">
        <f t="shared" si="61"/>
        <v>December</v>
      </c>
      <c r="Y1980" s="2">
        <v>45632</v>
      </c>
      <c r="Z1980">
        <v>0</v>
      </c>
      <c r="AA1980" t="b">
        <v>1</v>
      </c>
      <c r="AB1980" s="2">
        <v>45849</v>
      </c>
      <c r="AC1980">
        <v>8</v>
      </c>
      <c r="AD1980">
        <v>40</v>
      </c>
      <c r="AE1980">
        <v>20</v>
      </c>
      <c r="AF1980">
        <v>2</v>
      </c>
      <c r="AG1980">
        <v>0</v>
      </c>
      <c r="AH1980" s="30">
        <v>0</v>
      </c>
      <c r="AI1980">
        <v>0</v>
      </c>
      <c r="AJ1980" t="s">
        <v>58</v>
      </c>
      <c r="AK1980" t="s">
        <v>42</v>
      </c>
      <c r="AL1980" s="29">
        <f>Table1[[#This Row],[membership_tenure_months]]*Table1[[#This Row],[final_price]]</f>
        <v>240</v>
      </c>
    </row>
    <row r="1981" spans="1:38" x14ac:dyDescent="0.35">
      <c r="A1981">
        <v>18</v>
      </c>
      <c r="B1981" t="s">
        <v>34</v>
      </c>
      <c r="C1981">
        <v>3</v>
      </c>
      <c r="D1981" t="s">
        <v>143</v>
      </c>
      <c r="E1981" t="b">
        <v>1</v>
      </c>
      <c r="F1981" s="1">
        <v>0.48680555555555555</v>
      </c>
      <c r="G1981" s="1">
        <v>0.54722222222222228</v>
      </c>
      <c r="H1981">
        <v>87</v>
      </c>
      <c r="I1981" t="b">
        <v>0</v>
      </c>
      <c r="J1981" t="b">
        <v>0</v>
      </c>
      <c r="K1981" t="b">
        <v>0</v>
      </c>
      <c r="L1981" t="s">
        <v>36</v>
      </c>
      <c r="M1981">
        <v>50</v>
      </c>
      <c r="N1981" t="s">
        <v>82</v>
      </c>
      <c r="O1981">
        <v>37.5</v>
      </c>
      <c r="P1981" t="s">
        <v>93</v>
      </c>
      <c r="Q1981">
        <v>0.15</v>
      </c>
      <c r="R1981" s="29">
        <v>31.875</v>
      </c>
      <c r="S1981" t="s">
        <v>39</v>
      </c>
      <c r="T1981" t="s">
        <v>52</v>
      </c>
      <c r="U1981">
        <v>37.804400000000001</v>
      </c>
      <c r="V1981">
        <v>-122.27119999999999</v>
      </c>
      <c r="W1981">
        <f t="shared" si="60"/>
        <v>2023</v>
      </c>
      <c r="X1981" t="str">
        <f t="shared" si="61"/>
        <v>February</v>
      </c>
      <c r="Y1981" s="2">
        <v>44976</v>
      </c>
      <c r="Z1981">
        <v>0</v>
      </c>
      <c r="AA1981" t="b">
        <v>1</v>
      </c>
      <c r="AB1981" s="2">
        <v>45812</v>
      </c>
      <c r="AC1981">
        <v>30</v>
      </c>
      <c r="AD1981">
        <v>77</v>
      </c>
      <c r="AE1981">
        <v>12</v>
      </c>
      <c r="AF1981">
        <v>1.4</v>
      </c>
      <c r="AG1981">
        <v>5.62</v>
      </c>
      <c r="AH1981" s="30">
        <v>1</v>
      </c>
      <c r="AI1981">
        <v>0</v>
      </c>
      <c r="AJ1981" t="s">
        <v>53</v>
      </c>
      <c r="AK1981" t="s">
        <v>42</v>
      </c>
      <c r="AL1981" s="29">
        <f>Table1[[#This Row],[membership_tenure_months]]*Table1[[#This Row],[final_price]]</f>
        <v>956.25</v>
      </c>
    </row>
    <row r="1982" spans="1:38" x14ac:dyDescent="0.35">
      <c r="A1982">
        <v>16</v>
      </c>
      <c r="B1982" t="s">
        <v>34</v>
      </c>
      <c r="C1982">
        <v>3</v>
      </c>
      <c r="D1982" t="s">
        <v>136</v>
      </c>
      <c r="E1982" t="b">
        <v>1</v>
      </c>
      <c r="F1982" s="1">
        <v>0.53125</v>
      </c>
      <c r="G1982" s="1">
        <v>0.61250000000000004</v>
      </c>
      <c r="H1982">
        <v>117</v>
      </c>
      <c r="I1982" t="b">
        <v>1</v>
      </c>
      <c r="J1982" t="b">
        <v>1</v>
      </c>
      <c r="K1982" t="b">
        <v>0</v>
      </c>
      <c r="L1982" t="s">
        <v>45</v>
      </c>
      <c r="M1982">
        <v>50</v>
      </c>
      <c r="N1982" t="s">
        <v>37</v>
      </c>
      <c r="O1982">
        <v>50</v>
      </c>
      <c r="P1982" t="s">
        <v>46</v>
      </c>
      <c r="Q1982">
        <v>0</v>
      </c>
      <c r="R1982" s="29">
        <v>50</v>
      </c>
      <c r="S1982" t="s">
        <v>39</v>
      </c>
      <c r="T1982" t="s">
        <v>52</v>
      </c>
      <c r="U1982">
        <v>37.804400000000001</v>
      </c>
      <c r="V1982">
        <v>-122.27119999999999</v>
      </c>
      <c r="W1982">
        <f t="shared" si="60"/>
        <v>2024</v>
      </c>
      <c r="X1982" t="str">
        <f t="shared" si="61"/>
        <v>February</v>
      </c>
      <c r="Y1982" s="2">
        <v>45343</v>
      </c>
      <c r="Z1982">
        <v>6</v>
      </c>
      <c r="AA1982" t="b">
        <v>1</v>
      </c>
      <c r="AB1982" s="2">
        <v>45833</v>
      </c>
      <c r="AC1982">
        <v>18</v>
      </c>
      <c r="AD1982">
        <v>56</v>
      </c>
      <c r="AE1982">
        <v>12</v>
      </c>
      <c r="AF1982">
        <v>2</v>
      </c>
      <c r="AG1982">
        <v>0</v>
      </c>
      <c r="AH1982" s="30">
        <v>0</v>
      </c>
      <c r="AI1982">
        <v>1</v>
      </c>
      <c r="AJ1982" t="s">
        <v>53</v>
      </c>
      <c r="AK1982" t="s">
        <v>42</v>
      </c>
      <c r="AL1982" s="29">
        <f>Table1[[#This Row],[membership_tenure_months]]*Table1[[#This Row],[final_price]]</f>
        <v>900</v>
      </c>
    </row>
    <row r="1983" spans="1:38" x14ac:dyDescent="0.35">
      <c r="A1983">
        <v>12</v>
      </c>
      <c r="B1983" t="s">
        <v>54</v>
      </c>
      <c r="C1983">
        <v>5</v>
      </c>
      <c r="D1983" t="s">
        <v>88</v>
      </c>
      <c r="E1983" t="b">
        <v>1</v>
      </c>
      <c r="F1983" s="1">
        <v>0.4</v>
      </c>
      <c r="G1983" s="1">
        <v>0.50624999999999998</v>
      </c>
      <c r="H1983">
        <v>153</v>
      </c>
      <c r="I1983" t="b">
        <v>1</v>
      </c>
      <c r="J1983" t="b">
        <v>1</v>
      </c>
      <c r="K1983" t="b">
        <v>1</v>
      </c>
      <c r="L1983" t="s">
        <v>36</v>
      </c>
      <c r="M1983">
        <v>20</v>
      </c>
      <c r="N1983" t="s">
        <v>37</v>
      </c>
      <c r="O1983">
        <v>20</v>
      </c>
      <c r="P1983" t="s">
        <v>93</v>
      </c>
      <c r="Q1983">
        <v>0.15</v>
      </c>
      <c r="R1983" s="29">
        <v>17</v>
      </c>
      <c r="S1983" t="s">
        <v>56</v>
      </c>
      <c r="T1983" t="s">
        <v>61</v>
      </c>
      <c r="U1983">
        <v>38.581600000000002</v>
      </c>
      <c r="V1983">
        <v>-121.4944</v>
      </c>
      <c r="W1983">
        <f t="shared" si="60"/>
        <v>2024</v>
      </c>
      <c r="X1983" t="str">
        <f t="shared" si="61"/>
        <v>January</v>
      </c>
      <c r="Y1983" s="2">
        <v>45316</v>
      </c>
      <c r="Z1983">
        <v>3</v>
      </c>
      <c r="AA1983" t="b">
        <v>0</v>
      </c>
      <c r="AB1983" s="2">
        <v>45832</v>
      </c>
      <c r="AC1983">
        <v>19</v>
      </c>
      <c r="AD1983">
        <v>57</v>
      </c>
      <c r="AE1983">
        <v>20</v>
      </c>
      <c r="AF1983">
        <v>2.6</v>
      </c>
      <c r="AG1983">
        <v>3</v>
      </c>
      <c r="AH1983" s="30">
        <v>0</v>
      </c>
      <c r="AI1983">
        <v>0</v>
      </c>
      <c r="AJ1983" t="s">
        <v>62</v>
      </c>
      <c r="AK1983" t="s">
        <v>42</v>
      </c>
      <c r="AL1983" s="29">
        <f>Table1[[#This Row],[membership_tenure_months]]*Table1[[#This Row],[final_price]]</f>
        <v>323</v>
      </c>
    </row>
    <row r="1984" spans="1:38" x14ac:dyDescent="0.35">
      <c r="A1984">
        <v>42</v>
      </c>
      <c r="B1984" t="s">
        <v>54</v>
      </c>
      <c r="C1984">
        <v>3</v>
      </c>
      <c r="D1984" t="s">
        <v>110</v>
      </c>
      <c r="E1984" t="b">
        <v>0</v>
      </c>
      <c r="F1984" s="1">
        <v>0.68055555555555558</v>
      </c>
      <c r="G1984" s="1">
        <v>0.72222222222222221</v>
      </c>
      <c r="H1984">
        <v>60</v>
      </c>
      <c r="I1984" t="b">
        <v>1</v>
      </c>
      <c r="J1984" t="b">
        <v>1</v>
      </c>
      <c r="K1984" t="b">
        <v>0</v>
      </c>
      <c r="L1984" t="s">
        <v>36</v>
      </c>
      <c r="M1984">
        <v>20</v>
      </c>
      <c r="N1984" t="s">
        <v>37</v>
      </c>
      <c r="O1984">
        <v>20</v>
      </c>
      <c r="P1984" t="s">
        <v>38</v>
      </c>
      <c r="Q1984">
        <v>0.05</v>
      </c>
      <c r="R1984" s="29">
        <v>19</v>
      </c>
      <c r="S1984" t="s">
        <v>56</v>
      </c>
      <c r="T1984" t="s">
        <v>40</v>
      </c>
      <c r="U1984">
        <v>37.338200000000001</v>
      </c>
      <c r="V1984">
        <v>-121.88630000000001</v>
      </c>
      <c r="W1984">
        <f t="shared" si="60"/>
        <v>2025</v>
      </c>
      <c r="X1984" t="str">
        <f t="shared" si="61"/>
        <v>January</v>
      </c>
      <c r="Y1984" s="2">
        <v>45688</v>
      </c>
      <c r="Z1984">
        <v>3</v>
      </c>
      <c r="AA1984" t="b">
        <v>0</v>
      </c>
      <c r="AB1984" s="2">
        <v>45852</v>
      </c>
      <c r="AC1984">
        <v>7</v>
      </c>
      <c r="AD1984">
        <v>37</v>
      </c>
      <c r="AE1984">
        <v>12</v>
      </c>
      <c r="AF1984">
        <v>1</v>
      </c>
      <c r="AG1984">
        <v>1</v>
      </c>
      <c r="AH1984" s="30">
        <v>0</v>
      </c>
      <c r="AI1984">
        <v>0</v>
      </c>
      <c r="AJ1984" t="s">
        <v>41</v>
      </c>
      <c r="AK1984" t="s">
        <v>42</v>
      </c>
      <c r="AL1984" s="29">
        <f>Table1[[#This Row],[membership_tenure_months]]*Table1[[#This Row],[final_price]]</f>
        <v>133</v>
      </c>
    </row>
    <row r="1985" spans="1:38" x14ac:dyDescent="0.35">
      <c r="A1985">
        <v>32</v>
      </c>
      <c r="B1985" t="s">
        <v>54</v>
      </c>
      <c r="C1985">
        <v>3</v>
      </c>
      <c r="D1985" t="s">
        <v>119</v>
      </c>
      <c r="E1985" t="b">
        <v>1</v>
      </c>
      <c r="F1985" s="1">
        <v>0.61944444444444446</v>
      </c>
      <c r="G1985" s="1">
        <v>0.73055555555555551</v>
      </c>
      <c r="H1985">
        <v>160</v>
      </c>
      <c r="I1985" t="b">
        <v>0</v>
      </c>
      <c r="J1985" t="b">
        <v>0</v>
      </c>
      <c r="K1985" t="b">
        <v>0</v>
      </c>
      <c r="L1985" t="s">
        <v>36</v>
      </c>
      <c r="M1985">
        <v>20</v>
      </c>
      <c r="N1985" t="s">
        <v>37</v>
      </c>
      <c r="O1985">
        <v>20</v>
      </c>
      <c r="P1985" t="s">
        <v>38</v>
      </c>
      <c r="Q1985">
        <v>0.05</v>
      </c>
      <c r="R1985" s="29">
        <v>19</v>
      </c>
      <c r="S1985" t="s">
        <v>56</v>
      </c>
      <c r="T1985" t="s">
        <v>61</v>
      </c>
      <c r="U1985">
        <v>38.581600000000002</v>
      </c>
      <c r="V1985">
        <v>-121.4944</v>
      </c>
      <c r="W1985">
        <f t="shared" si="60"/>
        <v>2025</v>
      </c>
      <c r="X1985" t="str">
        <f t="shared" si="61"/>
        <v>March</v>
      </c>
      <c r="Y1985" s="2">
        <v>45745</v>
      </c>
      <c r="Z1985">
        <v>0</v>
      </c>
      <c r="AA1985" t="b">
        <v>1</v>
      </c>
      <c r="AB1985" s="2">
        <v>45856</v>
      </c>
      <c r="AC1985">
        <v>5</v>
      </c>
      <c r="AD1985">
        <v>33</v>
      </c>
      <c r="AE1985">
        <v>12</v>
      </c>
      <c r="AF1985">
        <v>2.7</v>
      </c>
      <c r="AG1985">
        <v>1</v>
      </c>
      <c r="AH1985" s="30">
        <v>0</v>
      </c>
      <c r="AI1985">
        <v>0</v>
      </c>
      <c r="AJ1985" t="s">
        <v>62</v>
      </c>
      <c r="AK1985" t="s">
        <v>42</v>
      </c>
      <c r="AL1985" s="29">
        <f>Table1[[#This Row],[membership_tenure_months]]*Table1[[#This Row],[final_price]]</f>
        <v>95</v>
      </c>
    </row>
    <row r="1986" spans="1:38" x14ac:dyDescent="0.35">
      <c r="A1986">
        <v>47</v>
      </c>
      <c r="B1986" t="s">
        <v>34</v>
      </c>
      <c r="C1986">
        <v>2</v>
      </c>
      <c r="D1986" t="s">
        <v>120</v>
      </c>
      <c r="E1986" t="b">
        <v>1</v>
      </c>
      <c r="F1986" s="1">
        <v>0.52916666666666667</v>
      </c>
      <c r="G1986" s="1">
        <v>0.56736111111111109</v>
      </c>
      <c r="H1986">
        <v>55</v>
      </c>
      <c r="I1986" t="b">
        <v>1</v>
      </c>
      <c r="J1986" t="b">
        <v>1</v>
      </c>
      <c r="K1986" t="b">
        <v>1</v>
      </c>
      <c r="L1986" t="s">
        <v>36</v>
      </c>
      <c r="M1986">
        <v>50</v>
      </c>
      <c r="N1986" t="s">
        <v>37</v>
      </c>
      <c r="O1986">
        <v>50</v>
      </c>
      <c r="P1986" t="s">
        <v>38</v>
      </c>
      <c r="Q1986">
        <v>0.05</v>
      </c>
      <c r="R1986" s="29">
        <v>47.5</v>
      </c>
      <c r="S1986" t="s">
        <v>39</v>
      </c>
      <c r="T1986" t="s">
        <v>69</v>
      </c>
      <c r="U1986">
        <v>32.715699999999998</v>
      </c>
      <c r="V1986">
        <v>-117.1611</v>
      </c>
      <c r="W1986">
        <f t="shared" ref="W1986:W1999" si="62">YEAR(Y:Y)</f>
        <v>2023</v>
      </c>
      <c r="X1986" t="str">
        <f t="shared" ref="X1986:X1999" si="63">TEXT(Y:Y,"MMMM")</f>
        <v>May</v>
      </c>
      <c r="Y1986" s="2">
        <v>45055</v>
      </c>
      <c r="Z1986">
        <v>5</v>
      </c>
      <c r="AA1986" t="b">
        <v>1</v>
      </c>
      <c r="AB1986" s="2">
        <v>45817</v>
      </c>
      <c r="AC1986">
        <v>27</v>
      </c>
      <c r="AD1986">
        <v>72</v>
      </c>
      <c r="AE1986">
        <v>8</v>
      </c>
      <c r="AF1986">
        <v>0.9</v>
      </c>
      <c r="AG1986">
        <v>2.5</v>
      </c>
      <c r="AH1986" s="30">
        <v>1</v>
      </c>
      <c r="AI1986">
        <v>1</v>
      </c>
      <c r="AJ1986" t="s">
        <v>70</v>
      </c>
      <c r="AK1986" t="s">
        <v>42</v>
      </c>
      <c r="AL1986" s="29">
        <f>Table1[[#This Row],[membership_tenure_months]]*Table1[[#This Row],[final_price]]</f>
        <v>1282.5</v>
      </c>
    </row>
    <row r="1987" spans="1:38" x14ac:dyDescent="0.35">
      <c r="A1987">
        <v>36</v>
      </c>
      <c r="B1987" t="s">
        <v>43</v>
      </c>
      <c r="C1987">
        <v>4</v>
      </c>
      <c r="D1987" t="s">
        <v>163</v>
      </c>
      <c r="E1987" t="b">
        <v>0</v>
      </c>
      <c r="F1987" s="1">
        <v>0.58472222222222225</v>
      </c>
      <c r="G1987" s="1">
        <v>0.68611111111111112</v>
      </c>
      <c r="H1987">
        <v>146</v>
      </c>
      <c r="I1987" t="b">
        <v>0</v>
      </c>
      <c r="J1987" t="b">
        <v>0</v>
      </c>
      <c r="K1987" t="b">
        <v>1</v>
      </c>
      <c r="L1987" t="s">
        <v>80</v>
      </c>
      <c r="M1987">
        <v>30</v>
      </c>
      <c r="N1987" t="s">
        <v>82</v>
      </c>
      <c r="O1987">
        <v>22.5</v>
      </c>
      <c r="P1987" t="s">
        <v>38</v>
      </c>
      <c r="Q1987">
        <v>0.05</v>
      </c>
      <c r="R1987" s="29">
        <v>21.375</v>
      </c>
      <c r="S1987" t="s">
        <v>47</v>
      </c>
      <c r="T1987" t="s">
        <v>40</v>
      </c>
      <c r="U1987">
        <v>37.338200000000001</v>
      </c>
      <c r="V1987">
        <v>-121.88630000000001</v>
      </c>
      <c r="W1987">
        <f t="shared" si="62"/>
        <v>2024</v>
      </c>
      <c r="X1987" t="str">
        <f t="shared" si="63"/>
        <v>January</v>
      </c>
      <c r="Y1987" s="2">
        <v>45302</v>
      </c>
      <c r="Z1987">
        <v>0</v>
      </c>
      <c r="AA1987" t="b">
        <v>0</v>
      </c>
      <c r="AB1987" s="2">
        <v>45831</v>
      </c>
      <c r="AC1987">
        <v>19</v>
      </c>
      <c r="AD1987">
        <v>58</v>
      </c>
      <c r="AE1987">
        <v>16</v>
      </c>
      <c r="AF1987">
        <v>2.4</v>
      </c>
      <c r="AG1987">
        <v>1.1200000000000001</v>
      </c>
      <c r="AH1987" s="30">
        <v>0</v>
      </c>
      <c r="AI1987">
        <v>0</v>
      </c>
      <c r="AJ1987" t="s">
        <v>41</v>
      </c>
      <c r="AK1987" t="s">
        <v>42</v>
      </c>
      <c r="AL1987" s="29">
        <f>Table1[[#This Row],[membership_tenure_months]]*Table1[[#This Row],[final_price]]</f>
        <v>406.125</v>
      </c>
    </row>
    <row r="1988" spans="1:38" x14ac:dyDescent="0.35">
      <c r="A1988">
        <v>43</v>
      </c>
      <c r="B1988" t="s">
        <v>54</v>
      </c>
      <c r="C1988">
        <v>2</v>
      </c>
      <c r="D1988" t="s">
        <v>160</v>
      </c>
      <c r="E1988" t="b">
        <v>0</v>
      </c>
      <c r="F1988" s="1">
        <v>0.54861111111111116</v>
      </c>
      <c r="G1988" s="1">
        <v>0.60069444444444442</v>
      </c>
      <c r="H1988">
        <v>75</v>
      </c>
      <c r="I1988" t="b">
        <v>0</v>
      </c>
      <c r="J1988" t="b">
        <v>1</v>
      </c>
      <c r="K1988" t="b">
        <v>1</v>
      </c>
      <c r="L1988" t="s">
        <v>80</v>
      </c>
      <c r="M1988">
        <v>20</v>
      </c>
      <c r="N1988" t="s">
        <v>37</v>
      </c>
      <c r="O1988">
        <v>20</v>
      </c>
      <c r="P1988" t="s">
        <v>93</v>
      </c>
      <c r="Q1988">
        <v>0.15</v>
      </c>
      <c r="R1988" s="29">
        <v>17</v>
      </c>
      <c r="S1988" t="s">
        <v>56</v>
      </c>
      <c r="T1988" t="s">
        <v>83</v>
      </c>
      <c r="U1988">
        <v>33.770099999999999</v>
      </c>
      <c r="V1988">
        <v>-118.19370000000001</v>
      </c>
      <c r="W1988">
        <f t="shared" si="62"/>
        <v>2024</v>
      </c>
      <c r="X1988" t="str">
        <f t="shared" si="63"/>
        <v>March</v>
      </c>
      <c r="Y1988" s="2">
        <v>45365</v>
      </c>
      <c r="Z1988">
        <v>5</v>
      </c>
      <c r="AA1988" t="b">
        <v>1</v>
      </c>
      <c r="AB1988" s="2">
        <v>45834</v>
      </c>
      <c r="AC1988">
        <v>17</v>
      </c>
      <c r="AD1988">
        <v>55</v>
      </c>
      <c r="AE1988">
        <v>8</v>
      </c>
      <c r="AF1988">
        <v>1.2</v>
      </c>
      <c r="AG1988">
        <v>3</v>
      </c>
      <c r="AH1988" s="30">
        <v>0</v>
      </c>
      <c r="AI1988">
        <v>0</v>
      </c>
      <c r="AJ1988" t="s">
        <v>84</v>
      </c>
      <c r="AK1988" t="s">
        <v>42</v>
      </c>
      <c r="AL1988" s="29">
        <f>Table1[[#This Row],[membership_tenure_months]]*Table1[[#This Row],[final_price]]</f>
        <v>289</v>
      </c>
    </row>
    <row r="1989" spans="1:38" x14ac:dyDescent="0.35">
      <c r="A1989">
        <v>36</v>
      </c>
      <c r="B1989" t="s">
        <v>43</v>
      </c>
      <c r="C1989">
        <v>2</v>
      </c>
      <c r="D1989" t="s">
        <v>92</v>
      </c>
      <c r="E1989" t="b">
        <v>1</v>
      </c>
      <c r="F1989" s="1">
        <v>0.4777777777777778</v>
      </c>
      <c r="G1989" s="1">
        <v>0.59305555555555556</v>
      </c>
      <c r="H1989">
        <v>166</v>
      </c>
      <c r="I1989" t="b">
        <v>0</v>
      </c>
      <c r="J1989" t="b">
        <v>0</v>
      </c>
      <c r="K1989" t="b">
        <v>1</v>
      </c>
      <c r="L1989" t="s">
        <v>80</v>
      </c>
      <c r="M1989">
        <v>30</v>
      </c>
      <c r="N1989" t="s">
        <v>82</v>
      </c>
      <c r="O1989">
        <v>22.5</v>
      </c>
      <c r="P1989" t="s">
        <v>38</v>
      </c>
      <c r="Q1989">
        <v>0.05</v>
      </c>
      <c r="R1989" s="29">
        <v>21.375</v>
      </c>
      <c r="S1989" t="s">
        <v>47</v>
      </c>
      <c r="T1989" t="s">
        <v>83</v>
      </c>
      <c r="U1989">
        <v>33.770099999999999</v>
      </c>
      <c r="V1989">
        <v>-118.19370000000001</v>
      </c>
      <c r="W1989">
        <f t="shared" si="62"/>
        <v>2023</v>
      </c>
      <c r="X1989" t="str">
        <f t="shared" si="63"/>
        <v>May</v>
      </c>
      <c r="Y1989" s="2">
        <v>45054</v>
      </c>
      <c r="Z1989">
        <v>0</v>
      </c>
      <c r="AA1989" t="b">
        <v>0</v>
      </c>
      <c r="AB1989" s="2">
        <v>45817</v>
      </c>
      <c r="AC1989">
        <v>27</v>
      </c>
      <c r="AD1989">
        <v>72</v>
      </c>
      <c r="AE1989">
        <v>8</v>
      </c>
      <c r="AF1989">
        <v>2.8</v>
      </c>
      <c r="AG1989">
        <v>1.1200000000000001</v>
      </c>
      <c r="AH1989" s="30">
        <v>1</v>
      </c>
      <c r="AI1989">
        <v>0</v>
      </c>
      <c r="AJ1989" t="s">
        <v>84</v>
      </c>
      <c r="AK1989" t="s">
        <v>42</v>
      </c>
      <c r="AL1989" s="29">
        <f>Table1[[#This Row],[membership_tenure_months]]*Table1[[#This Row],[final_price]]</f>
        <v>577.125</v>
      </c>
    </row>
    <row r="1990" spans="1:38" x14ac:dyDescent="0.35">
      <c r="A1990">
        <v>42</v>
      </c>
      <c r="B1990" t="s">
        <v>43</v>
      </c>
      <c r="C1990">
        <v>3</v>
      </c>
      <c r="D1990" t="s">
        <v>121</v>
      </c>
      <c r="E1990" t="b">
        <v>0</v>
      </c>
      <c r="F1990" s="1">
        <v>0.41458333333333336</v>
      </c>
      <c r="G1990" s="1">
        <v>0.53472222222222221</v>
      </c>
      <c r="H1990">
        <v>173</v>
      </c>
      <c r="I1990" t="b">
        <v>1</v>
      </c>
      <c r="J1990" t="b">
        <v>1</v>
      </c>
      <c r="K1990" t="b">
        <v>0</v>
      </c>
      <c r="L1990" t="s">
        <v>80</v>
      </c>
      <c r="M1990">
        <v>30</v>
      </c>
      <c r="N1990" t="s">
        <v>82</v>
      </c>
      <c r="O1990">
        <v>22.5</v>
      </c>
      <c r="P1990" t="s">
        <v>93</v>
      </c>
      <c r="Q1990">
        <v>0.15</v>
      </c>
      <c r="R1990" s="29">
        <v>19.125</v>
      </c>
      <c r="S1990" t="s">
        <v>47</v>
      </c>
      <c r="T1990" t="s">
        <v>83</v>
      </c>
      <c r="U1990">
        <v>33.770099999999999</v>
      </c>
      <c r="V1990">
        <v>-118.19370000000001</v>
      </c>
      <c r="W1990">
        <f t="shared" si="62"/>
        <v>2023</v>
      </c>
      <c r="X1990" t="str">
        <f t="shared" si="63"/>
        <v>March</v>
      </c>
      <c r="Y1990" s="2">
        <v>45015</v>
      </c>
      <c r="Z1990">
        <v>7</v>
      </c>
      <c r="AA1990" t="b">
        <v>1</v>
      </c>
      <c r="AB1990" s="2">
        <v>45815</v>
      </c>
      <c r="AC1990">
        <v>29</v>
      </c>
      <c r="AD1990">
        <v>74</v>
      </c>
      <c r="AE1990">
        <v>12</v>
      </c>
      <c r="AF1990">
        <v>2.9</v>
      </c>
      <c r="AG1990">
        <v>3.38</v>
      </c>
      <c r="AH1990" s="30">
        <v>1</v>
      </c>
      <c r="AI1990">
        <v>0</v>
      </c>
      <c r="AJ1990" t="s">
        <v>84</v>
      </c>
      <c r="AK1990" t="s">
        <v>42</v>
      </c>
      <c r="AL1990" s="29">
        <f>Table1[[#This Row],[membership_tenure_months]]*Table1[[#This Row],[final_price]]</f>
        <v>554.625</v>
      </c>
    </row>
    <row r="1991" spans="1:38" x14ac:dyDescent="0.35">
      <c r="A1991">
        <v>13</v>
      </c>
      <c r="B1991" t="s">
        <v>66</v>
      </c>
      <c r="C1991">
        <v>2</v>
      </c>
      <c r="D1991" t="s">
        <v>55</v>
      </c>
      <c r="E1991" t="b">
        <v>1</v>
      </c>
      <c r="F1991" s="1">
        <v>0.87222222222222223</v>
      </c>
      <c r="G1991" s="1">
        <v>0.98333333333333328</v>
      </c>
      <c r="H1991">
        <v>160</v>
      </c>
      <c r="I1991" t="b">
        <v>1</v>
      </c>
      <c r="J1991" t="b">
        <v>1</v>
      </c>
      <c r="K1991" t="b">
        <v>0</v>
      </c>
      <c r="L1991" t="s">
        <v>36</v>
      </c>
      <c r="M1991">
        <v>70</v>
      </c>
      <c r="N1991" t="s">
        <v>97</v>
      </c>
      <c r="O1991">
        <v>63</v>
      </c>
      <c r="P1991" t="s">
        <v>93</v>
      </c>
      <c r="Q1991">
        <v>0.15</v>
      </c>
      <c r="R1991" s="29">
        <v>53.55</v>
      </c>
      <c r="S1991" t="s">
        <v>68</v>
      </c>
      <c r="T1991" t="s">
        <v>61</v>
      </c>
      <c r="U1991">
        <v>38.581600000000002</v>
      </c>
      <c r="V1991">
        <v>-121.4944</v>
      </c>
      <c r="W1991">
        <f t="shared" si="62"/>
        <v>2025</v>
      </c>
      <c r="X1991" t="str">
        <f t="shared" si="63"/>
        <v>January</v>
      </c>
      <c r="Y1991" s="2">
        <v>45661</v>
      </c>
      <c r="Z1991">
        <v>6</v>
      </c>
      <c r="AA1991" t="b">
        <v>1</v>
      </c>
      <c r="AB1991" s="2">
        <v>45851</v>
      </c>
      <c r="AC1991">
        <v>7</v>
      </c>
      <c r="AD1991">
        <v>38</v>
      </c>
      <c r="AE1991">
        <v>8</v>
      </c>
      <c r="AF1991">
        <v>2.7</v>
      </c>
      <c r="AG1991">
        <v>9.4499999999999993</v>
      </c>
      <c r="AH1991" s="30">
        <v>0</v>
      </c>
      <c r="AI1991">
        <v>1</v>
      </c>
      <c r="AJ1991" t="s">
        <v>62</v>
      </c>
      <c r="AK1991" t="s">
        <v>42</v>
      </c>
      <c r="AL1991" s="29">
        <f>Table1[[#This Row],[membership_tenure_months]]*Table1[[#This Row],[final_price]]</f>
        <v>374.84999999999997</v>
      </c>
    </row>
    <row r="1992" spans="1:38" x14ac:dyDescent="0.35">
      <c r="A1992">
        <v>16</v>
      </c>
      <c r="B1992" t="s">
        <v>34</v>
      </c>
      <c r="C1992">
        <v>3</v>
      </c>
      <c r="D1992" t="s">
        <v>119</v>
      </c>
      <c r="E1992" t="b">
        <v>0</v>
      </c>
      <c r="F1992" s="1">
        <v>0.72291666666666665</v>
      </c>
      <c r="G1992" s="1">
        <v>0.78194444444444444</v>
      </c>
      <c r="H1992">
        <v>85</v>
      </c>
      <c r="I1992" t="b">
        <v>0</v>
      </c>
      <c r="J1992" t="b">
        <v>1</v>
      </c>
      <c r="K1992" t="b">
        <v>0</v>
      </c>
      <c r="L1992" t="s">
        <v>80</v>
      </c>
      <c r="M1992">
        <v>50</v>
      </c>
      <c r="N1992" t="s">
        <v>82</v>
      </c>
      <c r="O1992">
        <v>37.5</v>
      </c>
      <c r="P1992" t="s">
        <v>51</v>
      </c>
      <c r="Q1992">
        <v>0.1</v>
      </c>
      <c r="R1992" s="29">
        <v>33.75</v>
      </c>
      <c r="S1992" t="s">
        <v>39</v>
      </c>
      <c r="T1992" t="s">
        <v>57</v>
      </c>
      <c r="U1992">
        <v>33.836599999999997</v>
      </c>
      <c r="V1992">
        <v>-117.9143</v>
      </c>
      <c r="W1992">
        <f t="shared" si="62"/>
        <v>2023</v>
      </c>
      <c r="X1992" t="str">
        <f t="shared" si="63"/>
        <v>September</v>
      </c>
      <c r="Y1992" s="2">
        <v>45181</v>
      </c>
      <c r="Z1992">
        <v>5</v>
      </c>
      <c r="AA1992" t="b">
        <v>0</v>
      </c>
      <c r="AB1992" s="2">
        <v>45824</v>
      </c>
      <c r="AC1992">
        <v>23</v>
      </c>
      <c r="AD1992">
        <v>65</v>
      </c>
      <c r="AE1992">
        <v>12</v>
      </c>
      <c r="AF1992">
        <v>1.4</v>
      </c>
      <c r="AG1992">
        <v>3.75</v>
      </c>
      <c r="AH1992" s="30">
        <v>1</v>
      </c>
      <c r="AI1992">
        <v>0</v>
      </c>
      <c r="AJ1992" t="s">
        <v>58</v>
      </c>
      <c r="AK1992" t="s">
        <v>42</v>
      </c>
      <c r="AL1992" s="29">
        <f>Table1[[#This Row],[membership_tenure_months]]*Table1[[#This Row],[final_price]]</f>
        <v>776.25</v>
      </c>
    </row>
    <row r="1993" spans="1:38" x14ac:dyDescent="0.35">
      <c r="A1993">
        <v>19</v>
      </c>
      <c r="B1993" t="s">
        <v>34</v>
      </c>
      <c r="C1993">
        <v>3</v>
      </c>
      <c r="D1993" t="s">
        <v>136</v>
      </c>
      <c r="E1993" t="b">
        <v>0</v>
      </c>
      <c r="F1993" s="1">
        <v>0.75486111111111109</v>
      </c>
      <c r="G1993" s="1">
        <v>0.86875000000000002</v>
      </c>
      <c r="H1993">
        <v>164</v>
      </c>
      <c r="I1993" t="b">
        <v>0</v>
      </c>
      <c r="J1993" t="b">
        <v>1</v>
      </c>
      <c r="K1993" t="b">
        <v>1</v>
      </c>
      <c r="L1993" t="s">
        <v>60</v>
      </c>
      <c r="M1993">
        <v>50</v>
      </c>
      <c r="N1993" t="s">
        <v>97</v>
      </c>
      <c r="O1993">
        <v>45</v>
      </c>
      <c r="P1993" t="s">
        <v>46</v>
      </c>
      <c r="Q1993">
        <v>0</v>
      </c>
      <c r="R1993" s="29">
        <v>45</v>
      </c>
      <c r="S1993" t="s">
        <v>39</v>
      </c>
      <c r="T1993" t="s">
        <v>48</v>
      </c>
      <c r="U1993">
        <v>36.7378</v>
      </c>
      <c r="V1993">
        <v>-119.7871</v>
      </c>
      <c r="W1993">
        <f t="shared" si="62"/>
        <v>2025</v>
      </c>
      <c r="X1993" t="str">
        <f t="shared" si="63"/>
        <v>January</v>
      </c>
      <c r="Y1993" s="2">
        <v>45686</v>
      </c>
      <c r="Z1993">
        <v>7</v>
      </c>
      <c r="AA1993" t="b">
        <v>1</v>
      </c>
      <c r="AB1993" s="2">
        <v>45852</v>
      </c>
      <c r="AC1993">
        <v>7</v>
      </c>
      <c r="AD1993">
        <v>37</v>
      </c>
      <c r="AE1993">
        <v>12</v>
      </c>
      <c r="AF1993">
        <v>2.7</v>
      </c>
      <c r="AG1993">
        <v>0</v>
      </c>
      <c r="AH1993" s="30">
        <v>0</v>
      </c>
      <c r="AI1993">
        <v>0</v>
      </c>
      <c r="AJ1993" t="s">
        <v>49</v>
      </c>
      <c r="AK1993" t="s">
        <v>42</v>
      </c>
      <c r="AL1993" s="29">
        <f>Table1[[#This Row],[membership_tenure_months]]*Table1[[#This Row],[final_price]]</f>
        <v>315</v>
      </c>
    </row>
    <row r="1994" spans="1:38" x14ac:dyDescent="0.35">
      <c r="A1994">
        <v>19</v>
      </c>
      <c r="B1994" t="s">
        <v>34</v>
      </c>
      <c r="C1994">
        <v>2</v>
      </c>
      <c r="D1994" t="s">
        <v>55</v>
      </c>
      <c r="E1994" t="b">
        <v>1</v>
      </c>
      <c r="F1994" s="1">
        <v>0.58402777777777781</v>
      </c>
      <c r="G1994" s="1">
        <v>0.66388888888888886</v>
      </c>
      <c r="H1994">
        <v>115</v>
      </c>
      <c r="I1994" t="b">
        <v>0</v>
      </c>
      <c r="J1994" t="b">
        <v>0</v>
      </c>
      <c r="K1994" t="b">
        <v>0</v>
      </c>
      <c r="L1994" t="s">
        <v>80</v>
      </c>
      <c r="M1994">
        <v>50</v>
      </c>
      <c r="N1994" t="s">
        <v>37</v>
      </c>
      <c r="O1994">
        <v>50</v>
      </c>
      <c r="P1994" t="s">
        <v>46</v>
      </c>
      <c r="Q1994">
        <v>0</v>
      </c>
      <c r="R1994" s="29">
        <v>50</v>
      </c>
      <c r="S1994" t="s">
        <v>39</v>
      </c>
      <c r="T1994" t="s">
        <v>64</v>
      </c>
      <c r="U1994">
        <v>34.052199999999999</v>
      </c>
      <c r="V1994">
        <v>-118.2437</v>
      </c>
      <c r="W1994">
        <f t="shared" si="62"/>
        <v>2023</v>
      </c>
      <c r="X1994" t="str">
        <f t="shared" si="63"/>
        <v>April</v>
      </c>
      <c r="Y1994" s="2">
        <v>45030</v>
      </c>
      <c r="Z1994">
        <v>0</v>
      </c>
      <c r="AA1994" t="b">
        <v>1</v>
      </c>
      <c r="AB1994" s="2">
        <v>45815</v>
      </c>
      <c r="AC1994">
        <v>28</v>
      </c>
      <c r="AD1994">
        <v>74</v>
      </c>
      <c r="AE1994">
        <v>8</v>
      </c>
      <c r="AF1994">
        <v>1.9</v>
      </c>
      <c r="AG1994">
        <v>0</v>
      </c>
      <c r="AH1994" s="30">
        <v>1</v>
      </c>
      <c r="AI1994">
        <v>1</v>
      </c>
      <c r="AJ1994" t="s">
        <v>65</v>
      </c>
      <c r="AK1994" t="s">
        <v>42</v>
      </c>
      <c r="AL1994" s="29">
        <f>Table1[[#This Row],[membership_tenure_months]]*Table1[[#This Row],[final_price]]</f>
        <v>1400</v>
      </c>
    </row>
    <row r="1995" spans="1:38" x14ac:dyDescent="0.35">
      <c r="A1995">
        <v>12</v>
      </c>
      <c r="B1995" t="s">
        <v>34</v>
      </c>
      <c r="C1995">
        <v>2</v>
      </c>
      <c r="D1995" t="s">
        <v>135</v>
      </c>
      <c r="E1995" t="b">
        <v>1</v>
      </c>
      <c r="F1995" s="1">
        <v>0.44583333333333336</v>
      </c>
      <c r="G1995" s="1">
        <v>0.5083333333333333</v>
      </c>
      <c r="H1995">
        <v>90</v>
      </c>
      <c r="I1995" t="b">
        <v>0</v>
      </c>
      <c r="J1995" t="b">
        <v>0</v>
      </c>
      <c r="K1995" t="b">
        <v>0</v>
      </c>
      <c r="L1995" t="s">
        <v>60</v>
      </c>
      <c r="M1995">
        <v>50</v>
      </c>
      <c r="N1995" t="s">
        <v>82</v>
      </c>
      <c r="O1995">
        <v>37.5</v>
      </c>
      <c r="P1995" t="s">
        <v>51</v>
      </c>
      <c r="Q1995">
        <v>0.1</v>
      </c>
      <c r="R1995" s="29">
        <v>33.75</v>
      </c>
      <c r="S1995" t="s">
        <v>39</v>
      </c>
      <c r="T1995" t="s">
        <v>69</v>
      </c>
      <c r="U1995">
        <v>32.715699999999998</v>
      </c>
      <c r="V1995">
        <v>-117.1611</v>
      </c>
      <c r="W1995">
        <f t="shared" si="62"/>
        <v>2023</v>
      </c>
      <c r="X1995" t="str">
        <f t="shared" si="63"/>
        <v>July</v>
      </c>
      <c r="Y1995" s="2">
        <v>45131</v>
      </c>
      <c r="Z1995">
        <v>0</v>
      </c>
      <c r="AA1995" t="b">
        <v>1</v>
      </c>
      <c r="AB1995" s="2">
        <v>45821</v>
      </c>
      <c r="AC1995">
        <v>25</v>
      </c>
      <c r="AD1995">
        <v>68</v>
      </c>
      <c r="AE1995">
        <v>8</v>
      </c>
      <c r="AF1995">
        <v>1.5</v>
      </c>
      <c r="AG1995">
        <v>3.75</v>
      </c>
      <c r="AH1995" s="30">
        <v>1</v>
      </c>
      <c r="AI1995">
        <v>0</v>
      </c>
      <c r="AJ1995" t="s">
        <v>70</v>
      </c>
      <c r="AK1995" t="s">
        <v>42</v>
      </c>
      <c r="AL1995" s="29">
        <f>Table1[[#This Row],[membership_tenure_months]]*Table1[[#This Row],[final_price]]</f>
        <v>843.75</v>
      </c>
    </row>
    <row r="1996" spans="1:38" x14ac:dyDescent="0.35">
      <c r="A1996">
        <v>16</v>
      </c>
      <c r="B1996" t="s">
        <v>43</v>
      </c>
      <c r="C1996">
        <v>2</v>
      </c>
      <c r="D1996" t="s">
        <v>115</v>
      </c>
      <c r="E1996" t="b">
        <v>0</v>
      </c>
      <c r="F1996" s="1">
        <v>0.48819444444444443</v>
      </c>
      <c r="G1996" s="1">
        <v>0.53611111111111109</v>
      </c>
      <c r="H1996">
        <v>69</v>
      </c>
      <c r="I1996" t="b">
        <v>0</v>
      </c>
      <c r="J1996" t="b">
        <v>0</v>
      </c>
      <c r="K1996" t="b">
        <v>1</v>
      </c>
      <c r="L1996" t="s">
        <v>80</v>
      </c>
      <c r="M1996">
        <v>30</v>
      </c>
      <c r="N1996" t="s">
        <v>37</v>
      </c>
      <c r="O1996">
        <v>30</v>
      </c>
      <c r="P1996" t="s">
        <v>93</v>
      </c>
      <c r="Q1996">
        <v>0.15</v>
      </c>
      <c r="R1996" s="29">
        <v>25.5</v>
      </c>
      <c r="S1996" t="s">
        <v>47</v>
      </c>
      <c r="T1996" t="s">
        <v>72</v>
      </c>
      <c r="U1996">
        <v>35.3733</v>
      </c>
      <c r="V1996">
        <v>-119.0187</v>
      </c>
      <c r="W1996">
        <f t="shared" si="62"/>
        <v>2022</v>
      </c>
      <c r="X1996" t="str">
        <f t="shared" si="63"/>
        <v>September</v>
      </c>
      <c r="Y1996" s="2">
        <v>44812</v>
      </c>
      <c r="Z1996">
        <v>0</v>
      </c>
      <c r="AA1996" t="b">
        <v>0</v>
      </c>
      <c r="AB1996" s="2">
        <v>45803</v>
      </c>
      <c r="AC1996">
        <v>35</v>
      </c>
      <c r="AD1996">
        <v>86</v>
      </c>
      <c r="AE1996">
        <v>8</v>
      </c>
      <c r="AF1996">
        <v>1.2</v>
      </c>
      <c r="AG1996">
        <v>4.5</v>
      </c>
      <c r="AH1996" s="30">
        <v>1</v>
      </c>
      <c r="AI1996">
        <v>0</v>
      </c>
      <c r="AJ1996" t="s">
        <v>73</v>
      </c>
      <c r="AK1996" t="s">
        <v>42</v>
      </c>
      <c r="AL1996" s="29">
        <f>Table1[[#This Row],[membership_tenure_months]]*Table1[[#This Row],[final_price]]</f>
        <v>892.5</v>
      </c>
    </row>
    <row r="1997" spans="1:38" x14ac:dyDescent="0.35">
      <c r="A1997">
        <v>24</v>
      </c>
      <c r="B1997" t="s">
        <v>66</v>
      </c>
      <c r="C1997">
        <v>4</v>
      </c>
      <c r="D1997" t="s">
        <v>126</v>
      </c>
      <c r="E1997" t="b">
        <v>0</v>
      </c>
      <c r="F1997" s="1">
        <v>0.64444444444444449</v>
      </c>
      <c r="G1997" s="1">
        <v>0.69027777777777777</v>
      </c>
      <c r="H1997">
        <v>66</v>
      </c>
      <c r="I1997" t="b">
        <v>0</v>
      </c>
      <c r="J1997" t="b">
        <v>1</v>
      </c>
      <c r="K1997" t="b">
        <v>0</v>
      </c>
      <c r="L1997" t="s">
        <v>36</v>
      </c>
      <c r="M1997">
        <v>70</v>
      </c>
      <c r="N1997" t="s">
        <v>37</v>
      </c>
      <c r="O1997">
        <v>70</v>
      </c>
      <c r="P1997" t="s">
        <v>51</v>
      </c>
      <c r="Q1997">
        <v>0.1</v>
      </c>
      <c r="R1997" s="29">
        <v>63</v>
      </c>
      <c r="S1997" t="s">
        <v>68</v>
      </c>
      <c r="T1997" t="s">
        <v>48</v>
      </c>
      <c r="U1997">
        <v>36.7378</v>
      </c>
      <c r="V1997">
        <v>-119.7871</v>
      </c>
      <c r="W1997">
        <f t="shared" si="62"/>
        <v>2025</v>
      </c>
      <c r="X1997" t="str">
        <f t="shared" si="63"/>
        <v>April</v>
      </c>
      <c r="Y1997" s="2">
        <v>45757</v>
      </c>
      <c r="Z1997">
        <v>7</v>
      </c>
      <c r="AA1997" t="b">
        <v>1</v>
      </c>
      <c r="AB1997" s="2">
        <v>45856</v>
      </c>
      <c r="AC1997">
        <v>4</v>
      </c>
      <c r="AD1997">
        <v>33</v>
      </c>
      <c r="AE1997">
        <v>16</v>
      </c>
      <c r="AF1997">
        <v>1.1000000000000001</v>
      </c>
      <c r="AG1997">
        <v>7</v>
      </c>
      <c r="AH1997" s="30">
        <v>0</v>
      </c>
      <c r="AI1997">
        <v>1</v>
      </c>
      <c r="AJ1997" t="s">
        <v>49</v>
      </c>
      <c r="AK1997" t="s">
        <v>42</v>
      </c>
      <c r="AL1997" s="29">
        <f>Table1[[#This Row],[membership_tenure_months]]*Table1[[#This Row],[final_price]]</f>
        <v>252</v>
      </c>
    </row>
    <row r="1998" spans="1:38" x14ac:dyDescent="0.35">
      <c r="A1998">
        <v>20</v>
      </c>
      <c r="B1998" t="s">
        <v>54</v>
      </c>
      <c r="C1998">
        <v>3</v>
      </c>
      <c r="D1998" t="s">
        <v>108</v>
      </c>
      <c r="E1998" t="b">
        <v>1</v>
      </c>
      <c r="F1998" s="1">
        <v>0.37013888888888891</v>
      </c>
      <c r="G1998" s="1">
        <v>0.46597222222222223</v>
      </c>
      <c r="H1998">
        <v>138</v>
      </c>
      <c r="I1998" t="b">
        <v>0</v>
      </c>
      <c r="J1998" t="b">
        <v>1</v>
      </c>
      <c r="K1998" t="b">
        <v>1</v>
      </c>
      <c r="L1998" t="s">
        <v>36</v>
      </c>
      <c r="M1998">
        <v>20</v>
      </c>
      <c r="N1998" t="s">
        <v>37</v>
      </c>
      <c r="O1998">
        <v>20</v>
      </c>
      <c r="P1998" t="s">
        <v>38</v>
      </c>
      <c r="Q1998">
        <v>0.05</v>
      </c>
      <c r="R1998" s="29">
        <v>19</v>
      </c>
      <c r="S1998" t="s">
        <v>56</v>
      </c>
      <c r="T1998" t="s">
        <v>48</v>
      </c>
      <c r="U1998">
        <v>36.7378</v>
      </c>
      <c r="V1998">
        <v>-119.7871</v>
      </c>
      <c r="W1998">
        <f t="shared" si="62"/>
        <v>2025</v>
      </c>
      <c r="X1998" t="str">
        <f t="shared" si="63"/>
        <v>April</v>
      </c>
      <c r="Y1998" s="2">
        <v>45770</v>
      </c>
      <c r="Z1998">
        <v>8</v>
      </c>
      <c r="AA1998" t="b">
        <v>0</v>
      </c>
      <c r="AB1998" s="2">
        <v>45857</v>
      </c>
      <c r="AC1998">
        <v>4</v>
      </c>
      <c r="AD1998">
        <v>32</v>
      </c>
      <c r="AE1998">
        <v>12</v>
      </c>
      <c r="AF1998">
        <v>2.2999999999999998</v>
      </c>
      <c r="AG1998">
        <v>1</v>
      </c>
      <c r="AH1998" s="30">
        <v>0</v>
      </c>
      <c r="AI1998">
        <v>0</v>
      </c>
      <c r="AJ1998" t="s">
        <v>49</v>
      </c>
      <c r="AK1998" t="s">
        <v>42</v>
      </c>
      <c r="AL1998" s="29">
        <f>Table1[[#This Row],[membership_tenure_months]]*Table1[[#This Row],[final_price]]</f>
        <v>76</v>
      </c>
    </row>
    <row r="1999" spans="1:38" x14ac:dyDescent="0.35">
      <c r="A1999">
        <v>19</v>
      </c>
      <c r="B1999" t="s">
        <v>43</v>
      </c>
      <c r="C1999">
        <v>4</v>
      </c>
      <c r="D1999" t="s">
        <v>162</v>
      </c>
      <c r="E1999" t="b">
        <v>0</v>
      </c>
      <c r="F1999" s="1">
        <v>0.79652777777777772</v>
      </c>
      <c r="G1999" s="1">
        <v>0.83750000000000002</v>
      </c>
      <c r="H1999">
        <v>59</v>
      </c>
      <c r="I1999" t="b">
        <v>1</v>
      </c>
      <c r="J1999" t="b">
        <v>1</v>
      </c>
      <c r="K1999" t="b">
        <v>0</v>
      </c>
      <c r="L1999" t="s">
        <v>36</v>
      </c>
      <c r="M1999">
        <v>30</v>
      </c>
      <c r="N1999" t="s">
        <v>37</v>
      </c>
      <c r="O1999">
        <v>30</v>
      </c>
      <c r="P1999" t="s">
        <v>51</v>
      </c>
      <c r="Q1999">
        <v>0.1</v>
      </c>
      <c r="R1999" s="29">
        <v>27</v>
      </c>
      <c r="S1999" t="s">
        <v>47</v>
      </c>
      <c r="T1999" t="s">
        <v>48</v>
      </c>
      <c r="U1999">
        <v>36.7378</v>
      </c>
      <c r="V1999">
        <v>-119.7871</v>
      </c>
      <c r="W1999">
        <f t="shared" si="62"/>
        <v>2024</v>
      </c>
      <c r="X1999" t="str">
        <f t="shared" si="63"/>
        <v>August</v>
      </c>
      <c r="Y1999" s="2">
        <v>45530</v>
      </c>
      <c r="Z1999">
        <v>2</v>
      </c>
      <c r="AA1999" t="b">
        <v>0</v>
      </c>
      <c r="AB1999" s="2">
        <v>45844</v>
      </c>
      <c r="AC1999">
        <v>12</v>
      </c>
      <c r="AD1999">
        <v>45</v>
      </c>
      <c r="AE1999">
        <v>16</v>
      </c>
      <c r="AF1999">
        <v>1</v>
      </c>
      <c r="AG1999">
        <v>3</v>
      </c>
      <c r="AH1999" s="30">
        <v>0</v>
      </c>
      <c r="AI1999">
        <v>0</v>
      </c>
      <c r="AJ1999" t="s">
        <v>49</v>
      </c>
      <c r="AK1999" t="s">
        <v>42</v>
      </c>
      <c r="AL1999" s="29">
        <f>Table1[[#This Row],[membership_tenure_months]]*Table1[[#This Row],[final_price]]</f>
        <v>324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44"/>
  <sheetViews>
    <sheetView topLeftCell="E25" zoomScale="78" zoomScaleNormal="103" workbookViewId="0">
      <selection activeCell="B19" sqref="B19"/>
    </sheetView>
  </sheetViews>
  <sheetFormatPr defaultRowHeight="14.5" x14ac:dyDescent="0.35"/>
  <cols>
    <col min="2" max="2" width="47.6328125" bestFit="1" customWidth="1"/>
    <col min="3" max="3" width="8.7265625" bestFit="1" customWidth="1"/>
    <col min="4" max="4" width="17.54296875" customWidth="1"/>
    <col min="5" max="5" width="12.1796875" bestFit="1" customWidth="1"/>
    <col min="6" max="6" width="13.7265625" bestFit="1" customWidth="1"/>
    <col min="7" max="7" width="8.90625" bestFit="1" customWidth="1"/>
    <col min="8" max="8" width="22.1796875" customWidth="1"/>
    <col min="9" max="9" width="28.54296875" bestFit="1" customWidth="1"/>
    <col min="10" max="10" width="19.453125" customWidth="1"/>
    <col min="11" max="11" width="20.7265625" customWidth="1"/>
    <col min="12" max="12" width="20.453125" bestFit="1" customWidth="1"/>
    <col min="13" max="13" width="17.6328125" bestFit="1" customWidth="1"/>
    <col min="14" max="14" width="19.7265625" bestFit="1" customWidth="1"/>
    <col min="15" max="15" width="30.26953125" bestFit="1" customWidth="1"/>
    <col min="16" max="16" width="32.54296875" bestFit="1" customWidth="1"/>
    <col min="17" max="17" width="20" bestFit="1" customWidth="1"/>
  </cols>
  <sheetData>
    <row r="2" spans="2:15" ht="76.5" x14ac:dyDescent="1.65">
      <c r="B2" s="21" t="s">
        <v>233</v>
      </c>
      <c r="C2" s="4"/>
      <c r="D2" s="13"/>
      <c r="E2" s="4"/>
      <c r="F2" s="4"/>
      <c r="G2" s="4"/>
      <c r="H2" s="4"/>
      <c r="I2" s="4"/>
      <c r="J2" s="4"/>
      <c r="K2" s="4"/>
      <c r="L2" s="4"/>
      <c r="M2" s="4"/>
      <c r="N2" s="4"/>
      <c r="O2" s="3"/>
    </row>
    <row r="4" spans="2:15" ht="28.5" x14ac:dyDescent="0.65">
      <c r="B4" s="14" t="s">
        <v>188</v>
      </c>
      <c r="C4" s="8"/>
      <c r="D4" s="14" t="s">
        <v>192</v>
      </c>
      <c r="E4" s="8"/>
      <c r="F4" s="3"/>
      <c r="G4" s="3"/>
      <c r="H4" s="14" t="s">
        <v>211</v>
      </c>
      <c r="I4" s="4"/>
      <c r="J4" s="4"/>
      <c r="K4" s="4"/>
      <c r="L4" s="3"/>
      <c r="M4" s="15" t="s">
        <v>229</v>
      </c>
      <c r="N4" s="3"/>
      <c r="O4" s="3"/>
    </row>
    <row r="6" spans="2:15" x14ac:dyDescent="0.35">
      <c r="B6" s="5" t="s">
        <v>187</v>
      </c>
      <c r="D6" s="5" t="s">
        <v>193</v>
      </c>
      <c r="E6" s="5"/>
      <c r="F6" s="3"/>
      <c r="H6" s="5" t="s">
        <v>212</v>
      </c>
      <c r="I6" s="5"/>
      <c r="J6" s="5"/>
      <c r="K6" s="5"/>
      <c r="L6" s="3"/>
      <c r="M6" s="17" t="s">
        <v>230</v>
      </c>
      <c r="N6" s="3"/>
      <c r="O6" s="3"/>
    </row>
    <row r="7" spans="2:15" x14ac:dyDescent="0.35">
      <c r="B7" s="6">
        <f>COUNT(fitness_cleaned!A:A)</f>
        <v>1998</v>
      </c>
    </row>
    <row r="8" spans="2:15" x14ac:dyDescent="0.35">
      <c r="D8" s="4" t="s">
        <v>201</v>
      </c>
      <c r="E8" s="4" t="s">
        <v>202</v>
      </c>
      <c r="F8" s="3"/>
      <c r="H8" s="7" t="s">
        <v>213</v>
      </c>
      <c r="I8" s="7" t="s">
        <v>214</v>
      </c>
      <c r="J8" s="7" t="s">
        <v>215</v>
      </c>
      <c r="K8" s="7" t="s">
        <v>216</v>
      </c>
      <c r="M8" s="4" t="s">
        <v>235</v>
      </c>
      <c r="N8" s="4" t="s">
        <v>222</v>
      </c>
      <c r="O8" s="4" t="s">
        <v>223</v>
      </c>
    </row>
    <row r="9" spans="2:15" x14ac:dyDescent="0.35">
      <c r="B9" s="5" t="s">
        <v>189</v>
      </c>
      <c r="D9" s="9" t="s">
        <v>195</v>
      </c>
      <c r="E9" s="9">
        <v>291</v>
      </c>
      <c r="F9" s="9"/>
      <c r="H9" s="9" t="str" cm="1">
        <f t="array" ref="H9:H12">_xlfn.UNIQUE(Table1[membership_type])</f>
        <v>Premium</v>
      </c>
      <c r="I9" s="9">
        <f xml:space="preserve"> ROUND((COUNTIFS(Table1[is_churned],1,Table1[membership_type],H9)/$B$7)*100,2)</f>
        <v>19.420000000000002</v>
      </c>
      <c r="J9" s="9">
        <f>SUMIF(Table1[membership_type],H9,Table1[discount_rate])</f>
        <v>51.299999999999891</v>
      </c>
      <c r="K9" s="9">
        <f>SUMIF(Table1[membership_type],EDA!H9,Table1[total_visits_per_month])</f>
        <v>8616</v>
      </c>
      <c r="M9" s="9" t="s">
        <v>231</v>
      </c>
      <c r="N9" s="22">
        <v>0.45954356846473027</v>
      </c>
      <c r="O9" s="9">
        <v>34.354045643153533</v>
      </c>
    </row>
    <row r="10" spans="2:15" x14ac:dyDescent="0.35">
      <c r="B10" s="9" t="str">
        <f>ROUND(AVERAGE(fitness_cleaned!AC:AC),0) &amp;" " &amp; "Months"</f>
        <v>19 Months</v>
      </c>
      <c r="D10" s="10" t="s">
        <v>196</v>
      </c>
      <c r="E10" s="10">
        <v>386</v>
      </c>
      <c r="F10" s="10"/>
      <c r="H10" s="10" t="str">
        <v>Standard</v>
      </c>
      <c r="I10" s="10">
        <f xml:space="preserve"> ROUND((COUNTIFS(Table1[is_churned],1,Table1[membership_type],H10)/$B$7)*100,2)</f>
        <v>13.76</v>
      </c>
      <c r="J10" s="10">
        <f>SUMIF(Table1[membership_type],H10,Table1[discount_rate])</f>
        <v>32.950000000000045</v>
      </c>
      <c r="K10" s="10">
        <f>SUMIF(Table1[membership_type],EDA!H10,Table1[total_visits_per_month])</f>
        <v>6236</v>
      </c>
      <c r="M10" s="10" t="s">
        <v>232</v>
      </c>
      <c r="N10" s="23">
        <v>0.4864603481624758</v>
      </c>
      <c r="O10" s="10">
        <v>34.580778529980655</v>
      </c>
    </row>
    <row r="11" spans="2:15" x14ac:dyDescent="0.35">
      <c r="D11" s="9" t="s">
        <v>197</v>
      </c>
      <c r="E11" s="9">
        <v>377</v>
      </c>
      <c r="F11" s="9"/>
      <c r="H11" s="9" t="str">
        <v>Basic</v>
      </c>
      <c r="I11" s="9">
        <f xml:space="preserve"> ROUND((COUNTIFS(Table1[is_churned],1,Table1[membership_type],H11)/$B$7)*100,2)</f>
        <v>9.11</v>
      </c>
      <c r="J11" s="9">
        <f>SUMIF(Table1[membership_type],H11,Table1[discount_rate])</f>
        <v>21.550000000000033</v>
      </c>
      <c r="K11" s="9">
        <f>SUMIF(Table1[membership_type],EDA!H11,Table1[total_visits_per_month])</f>
        <v>4252</v>
      </c>
      <c r="M11" s="19" t="s">
        <v>194</v>
      </c>
      <c r="N11" s="20">
        <v>0.47347347347347346</v>
      </c>
      <c r="O11" s="18">
        <v>34.471383883883902</v>
      </c>
    </row>
    <row r="12" spans="2:15" x14ac:dyDescent="0.35">
      <c r="B12" s="5" t="s">
        <v>190</v>
      </c>
      <c r="D12" s="10" t="s">
        <v>198</v>
      </c>
      <c r="E12" s="10">
        <v>417</v>
      </c>
      <c r="F12" s="10"/>
      <c r="H12" s="10" t="str">
        <v>Elite</v>
      </c>
      <c r="I12" s="10">
        <f xml:space="preserve"> ROUND((COUNTIFS(Table1[is_churned],1,Table1[membership_type],H12)/$B$7)*100,2)</f>
        <v>5.0599999999999996</v>
      </c>
      <c r="J12" s="10">
        <f>SUMIF(Table1[membership_type],H12,Table1[discount_rate])</f>
        <v>9.7999999999999954</v>
      </c>
      <c r="K12" s="10">
        <f>SUMIF(Table1[membership_type],EDA!H12,Table1[total_visits_per_month])</f>
        <v>2284</v>
      </c>
    </row>
    <row r="13" spans="2:15" x14ac:dyDescent="0.35">
      <c r="B13" s="6">
        <f>ROUND(AVERAGE(fitness_cleaned!R:R),2)</f>
        <v>34.47</v>
      </c>
      <c r="D13" s="9" t="s">
        <v>199</v>
      </c>
      <c r="E13" s="9">
        <v>389</v>
      </c>
      <c r="F13" s="9"/>
      <c r="M13" s="5" t="s">
        <v>234</v>
      </c>
      <c r="N13" s="5"/>
      <c r="O13" s="5"/>
    </row>
    <row r="14" spans="2:15" x14ac:dyDescent="0.35">
      <c r="D14" s="10" t="s">
        <v>200</v>
      </c>
      <c r="E14" s="10">
        <v>138</v>
      </c>
      <c r="F14" s="10"/>
      <c r="H14" s="5" t="s">
        <v>217</v>
      </c>
      <c r="I14" s="5"/>
      <c r="J14" s="5"/>
      <c r="K14" s="5"/>
    </row>
    <row r="15" spans="2:15" x14ac:dyDescent="0.35">
      <c r="B15" s="5" t="s">
        <v>191</v>
      </c>
      <c r="D15" s="11" t="s">
        <v>194</v>
      </c>
      <c r="E15" s="11">
        <v>1998</v>
      </c>
      <c r="F15" s="16"/>
      <c r="M15" s="4" t="s">
        <v>236</v>
      </c>
      <c r="N15" s="4" t="s">
        <v>222</v>
      </c>
      <c r="O15" s="4" t="s">
        <v>219</v>
      </c>
    </row>
    <row r="16" spans="2:15" x14ac:dyDescent="0.35">
      <c r="B16" s="6">
        <f>ROUND((COUNTIF(Table1[is_churned],fitness_cleaned!AH1016)/B7) * 100,2)</f>
        <v>47.35</v>
      </c>
      <c r="H16" s="7" t="s">
        <v>201</v>
      </c>
      <c r="I16" s="7" t="s">
        <v>218</v>
      </c>
      <c r="J16" s="7" t="s">
        <v>219</v>
      </c>
      <c r="K16" s="7" t="s">
        <v>220</v>
      </c>
      <c r="M16" s="26" t="s">
        <v>231</v>
      </c>
      <c r="N16" s="22">
        <v>0.4718875502008032</v>
      </c>
      <c r="O16" s="27">
        <v>10.771084337349398</v>
      </c>
    </row>
    <row r="17" spans="2:15" x14ac:dyDescent="0.35">
      <c r="D17" s="5" t="s">
        <v>203</v>
      </c>
      <c r="E17" s="5"/>
      <c r="F17" s="5"/>
      <c r="H17" s="9" t="s">
        <v>58</v>
      </c>
      <c r="I17" s="9">
        <v>6023.2</v>
      </c>
      <c r="J17" s="9">
        <v>11.531914893617021</v>
      </c>
      <c r="K17" s="9">
        <v>1.9180851063829794</v>
      </c>
      <c r="M17" s="24" t="s">
        <v>232</v>
      </c>
      <c r="N17" s="23">
        <v>0.47504990019960081</v>
      </c>
      <c r="O17" s="25">
        <v>10.638722554890219</v>
      </c>
    </row>
    <row r="18" spans="2:15" x14ac:dyDescent="0.35">
      <c r="B18" s="28" t="s">
        <v>237</v>
      </c>
      <c r="H18" s="10" t="s">
        <v>73</v>
      </c>
      <c r="I18" s="10">
        <v>6841.8249999999998</v>
      </c>
      <c r="J18" s="10">
        <v>10.158730158730158</v>
      </c>
      <c r="K18" s="10">
        <v>1.6825396825396814</v>
      </c>
      <c r="M18" s="19" t="s">
        <v>194</v>
      </c>
      <c r="N18" s="20">
        <v>0.47347347347347346</v>
      </c>
      <c r="O18" s="18">
        <v>10.704704704704705</v>
      </c>
    </row>
    <row r="19" spans="2:15" x14ac:dyDescent="0.35">
      <c r="D19" s="4" t="s">
        <v>204</v>
      </c>
      <c r="E19" s="4" t="s">
        <v>205</v>
      </c>
      <c r="F19" s="4" t="s">
        <v>206</v>
      </c>
      <c r="H19" s="9" t="s">
        <v>49</v>
      </c>
      <c r="I19" s="9">
        <v>8983.2999999999993</v>
      </c>
      <c r="J19" s="9">
        <v>10.445283018867924</v>
      </c>
      <c r="K19" s="9">
        <v>1.7988679245283028</v>
      </c>
    </row>
    <row r="20" spans="2:15" x14ac:dyDescent="0.35">
      <c r="D20" s="9" t="s">
        <v>207</v>
      </c>
      <c r="E20" s="9">
        <v>386</v>
      </c>
      <c r="F20" s="9">
        <v>0.1931931931931932</v>
      </c>
      <c r="H20" s="10" t="s">
        <v>84</v>
      </c>
      <c r="I20" s="10">
        <v>7402.3249999999998</v>
      </c>
      <c r="J20" s="10">
        <v>10.31390134529148</v>
      </c>
      <c r="K20" s="10">
        <v>1.7484304932735426</v>
      </c>
    </row>
    <row r="21" spans="2:15" x14ac:dyDescent="0.35">
      <c r="D21" s="10" t="s">
        <v>208</v>
      </c>
      <c r="E21" s="10">
        <v>550</v>
      </c>
      <c r="F21" s="10">
        <v>0.27527527527527529</v>
      </c>
      <c r="H21" s="9" t="s">
        <v>65</v>
      </c>
      <c r="I21" s="9">
        <v>6386.4999999999991</v>
      </c>
      <c r="J21" s="9">
        <v>11.468208092485549</v>
      </c>
      <c r="K21" s="9">
        <v>1.7277456647398839</v>
      </c>
    </row>
    <row r="22" spans="2:15" x14ac:dyDescent="0.35">
      <c r="D22" s="9" t="s">
        <v>209</v>
      </c>
      <c r="E22" s="9">
        <v>628</v>
      </c>
      <c r="F22" s="9">
        <v>0.31431431431431434</v>
      </c>
      <c r="H22" s="10" t="s">
        <v>53</v>
      </c>
      <c r="I22" s="10">
        <v>5478.75</v>
      </c>
      <c r="J22" s="10">
        <v>10.472727272727273</v>
      </c>
      <c r="K22" s="10">
        <v>1.6133333333333328</v>
      </c>
    </row>
    <row r="23" spans="2:15" x14ac:dyDescent="0.35">
      <c r="D23" s="10" t="s">
        <v>210</v>
      </c>
      <c r="E23" s="10">
        <v>434</v>
      </c>
      <c r="F23" s="10">
        <v>0.21721721721721721</v>
      </c>
      <c r="H23" s="9" t="s">
        <v>62</v>
      </c>
      <c r="I23" s="9">
        <v>7358.7500000000009</v>
      </c>
      <c r="J23" s="9">
        <v>10.371681415929203</v>
      </c>
      <c r="K23" s="9">
        <v>1.8969026548672558</v>
      </c>
    </row>
    <row r="24" spans="2:15" x14ac:dyDescent="0.35">
      <c r="D24" s="11" t="s">
        <v>194</v>
      </c>
      <c r="E24" s="11">
        <v>1998</v>
      </c>
      <c r="F24" s="11">
        <v>1</v>
      </c>
      <c r="H24" s="10" t="s">
        <v>70</v>
      </c>
      <c r="I24" s="10">
        <v>7395.25</v>
      </c>
      <c r="J24" s="10">
        <v>10.805970149253731</v>
      </c>
      <c r="K24" s="10">
        <v>1.5721393034825861</v>
      </c>
    </row>
    <row r="25" spans="2:15" x14ac:dyDescent="0.35">
      <c r="H25" s="9" t="s">
        <v>77</v>
      </c>
      <c r="I25" s="9">
        <v>6798.1500000000005</v>
      </c>
      <c r="J25" s="9">
        <v>10.606965174129353</v>
      </c>
      <c r="K25" s="9">
        <v>1.8159203980099503</v>
      </c>
    </row>
    <row r="26" spans="2:15" x14ac:dyDescent="0.35">
      <c r="H26" s="10" t="s">
        <v>41</v>
      </c>
      <c r="I26" s="10">
        <v>6205.7749999999996</v>
      </c>
      <c r="J26" s="10">
        <v>11.209580838323353</v>
      </c>
      <c r="K26" s="10">
        <v>1.6263473053892221</v>
      </c>
    </row>
    <row r="27" spans="2:15" x14ac:dyDescent="0.35">
      <c r="H27" s="11" t="s">
        <v>194</v>
      </c>
      <c r="I27" s="11">
        <v>68873.825000000041</v>
      </c>
      <c r="J27" s="11">
        <v>10.704704704704705</v>
      </c>
      <c r="K27" s="11">
        <v>1.7475475475475506</v>
      </c>
    </row>
    <row r="29" spans="2:15" x14ac:dyDescent="0.35">
      <c r="H29" s="5" t="s">
        <v>224</v>
      </c>
      <c r="I29" s="5"/>
      <c r="J29" s="5"/>
      <c r="K29" s="5"/>
    </row>
    <row r="31" spans="2:15" x14ac:dyDescent="0.35">
      <c r="H31" s="7" t="s">
        <v>225</v>
      </c>
      <c r="I31" s="7" t="s">
        <v>218</v>
      </c>
      <c r="J31" s="7" t="s">
        <v>227</v>
      </c>
      <c r="K31" s="7" t="s">
        <v>228</v>
      </c>
    </row>
    <row r="32" spans="2:15" x14ac:dyDescent="0.35">
      <c r="H32" s="9" t="s">
        <v>51</v>
      </c>
      <c r="I32" s="9">
        <v>13038.750000000004</v>
      </c>
      <c r="J32" s="9">
        <v>0.18931357449655214</v>
      </c>
      <c r="K32" s="9">
        <v>33.955078125000007</v>
      </c>
    </row>
    <row r="33" spans="8:11" x14ac:dyDescent="0.35">
      <c r="H33" s="10" t="s">
        <v>46</v>
      </c>
      <c r="I33" s="10">
        <v>31012.5</v>
      </c>
      <c r="J33" s="10">
        <v>0.45027991403120099</v>
      </c>
      <c r="K33" s="10">
        <v>36.919642857142854</v>
      </c>
    </row>
    <row r="34" spans="8:11" x14ac:dyDescent="0.35">
      <c r="H34" s="9" t="s">
        <v>38</v>
      </c>
      <c r="I34" s="9">
        <v>12778.924999999999</v>
      </c>
      <c r="J34" s="9">
        <v>0.18554109634538218</v>
      </c>
      <c r="K34" s="9">
        <v>32.850706940874034</v>
      </c>
    </row>
    <row r="35" spans="8:11" x14ac:dyDescent="0.35">
      <c r="H35" s="10" t="s">
        <v>93</v>
      </c>
      <c r="I35" s="10">
        <v>12043.649999999998</v>
      </c>
      <c r="J35" s="10">
        <v>0.1748654151268641</v>
      </c>
      <c r="K35" s="10">
        <v>31.282207792207785</v>
      </c>
    </row>
    <row r="36" spans="8:11" x14ac:dyDescent="0.35">
      <c r="H36" s="12" t="s">
        <v>194</v>
      </c>
      <c r="I36" s="12">
        <v>68873.825000000041</v>
      </c>
      <c r="J36" s="12">
        <v>1</v>
      </c>
      <c r="K36" s="12">
        <v>34.471383883883902</v>
      </c>
    </row>
    <row r="38" spans="8:11" x14ac:dyDescent="0.35">
      <c r="H38" s="5" t="s">
        <v>221</v>
      </c>
      <c r="I38" s="5"/>
      <c r="J38" s="5"/>
    </row>
    <row r="40" spans="8:11" x14ac:dyDescent="0.35">
      <c r="H40" s="7" t="s">
        <v>226</v>
      </c>
      <c r="I40" s="7" t="s">
        <v>222</v>
      </c>
      <c r="J40" s="7" t="s">
        <v>223</v>
      </c>
    </row>
    <row r="41" spans="8:11" x14ac:dyDescent="0.35">
      <c r="H41" s="9" t="s">
        <v>82</v>
      </c>
      <c r="I41" s="9">
        <v>0.48076923076923078</v>
      </c>
      <c r="J41" s="9">
        <v>28.57752403846154</v>
      </c>
    </row>
    <row r="42" spans="8:11" x14ac:dyDescent="0.35">
      <c r="H42" s="10" t="s">
        <v>37</v>
      </c>
      <c r="I42" s="10">
        <v>0.47598989048020218</v>
      </c>
      <c r="J42" s="10">
        <v>37.605307497893847</v>
      </c>
    </row>
    <row r="43" spans="8:11" x14ac:dyDescent="0.35">
      <c r="H43" s="9" t="s">
        <v>97</v>
      </c>
      <c r="I43" s="9">
        <v>0.43315508021390375</v>
      </c>
      <c r="J43" s="9">
        <v>34.245721925133701</v>
      </c>
    </row>
    <row r="44" spans="8:11" x14ac:dyDescent="0.35">
      <c r="H44" s="11" t="s">
        <v>194</v>
      </c>
      <c r="I44" s="11">
        <v>0.47347347347347346</v>
      </c>
      <c r="J44" s="11">
        <v>34.471383883883902</v>
      </c>
    </row>
  </sheetData>
  <pageMargins left="0.7" right="0.7" top="0.75" bottom="0.75" header="0.3" footer="0.3"/>
  <pageSetup orientation="portrait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fitness_cleaned</vt:lpstr>
      <vt:lpstr>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Olababs-The-Analyst</dc:creator>
  <cp:lastModifiedBy>OLAOLUWA MICHAEL</cp:lastModifiedBy>
  <dcterms:created xsi:type="dcterms:W3CDTF">2025-08-20T21:48:10Z</dcterms:created>
  <dcterms:modified xsi:type="dcterms:W3CDTF">2025-09-20T19:30:44Z</dcterms:modified>
</cp:coreProperties>
</file>